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Ex1.xml" ContentType="application/vnd.ms-office.chartex+xml"/>
  <Override PartName="/xl/charts/style6.xml" ContentType="application/vnd.ms-office.chartstyle+xml"/>
  <Override PartName="/xl/charts/colors6.xml" ContentType="application/vnd.ms-office.chartcolorstyle+xml"/>
  <Override PartName="/xl/charts/chart6.xml" ContentType="application/vnd.openxmlformats-officedocument.drawingml.chart+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style10.xml" ContentType="application/vnd.ms-office.chartstyle+xml"/>
  <Override PartName="/xl/charts/colors10.xml" ContentType="application/vnd.ms-office.chartcolorstyle+xml"/>
  <Override PartName="/xl/charts/chart16.xml" ContentType="application/vnd.openxmlformats-officedocument.drawingml.chart+xml"/>
  <Override PartName="/xl/charts/style11.xml" ContentType="application/vnd.ms-office.chartstyle+xml"/>
  <Override PartName="/xl/charts/colors11.xml" ContentType="application/vnd.ms-office.chartcolorstyle+xml"/>
  <Override PartName="/xl/charts/chart17.xml" ContentType="application/vnd.openxmlformats-officedocument.drawingml.chart+xml"/>
  <Override PartName="/xl/charts/style12.xml" ContentType="application/vnd.ms-office.chartstyle+xml"/>
  <Override PartName="/xl/charts/colors12.xml" ContentType="application/vnd.ms-office.chartcolorstyle+xml"/>
  <Override PartName="/xl/charts/chart18.xml" ContentType="application/vnd.openxmlformats-officedocument.drawingml.chart+xml"/>
  <Override PartName="/xl/charts/style13.xml" ContentType="application/vnd.ms-office.chartstyle+xml"/>
  <Override PartName="/xl/charts/colors13.xml" ContentType="application/vnd.ms-office.chartcolorstyle+xml"/>
  <Override PartName="/xl/charts/chart19.xml" ContentType="application/vnd.openxmlformats-officedocument.drawingml.chart+xml"/>
  <Override PartName="/xl/charts/style14.xml" ContentType="application/vnd.ms-office.chartstyle+xml"/>
  <Override PartName="/xl/charts/colors14.xml" ContentType="application/vnd.ms-office.chartcolorstyle+xml"/>
  <Override PartName="/xl/charts/chart20.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2.xml" ContentType="application/vnd.openxmlformats-officedocument.drawing+xml"/>
  <Override PartName="/xl/charts/chart21.xml" ContentType="application/vnd.openxmlformats-officedocument.drawingml.chart+xml"/>
  <Override PartName="/xl/charts/style16.xml" ContentType="application/vnd.ms-office.chartstyle+xml"/>
  <Override PartName="/xl/charts/colors16.xml" ContentType="application/vnd.ms-office.chartcolorstyle+xml"/>
  <Override PartName="/xl/charts/chart22.xml" ContentType="application/vnd.openxmlformats-officedocument.drawingml.chart+xml"/>
  <Override PartName="/xl/charts/style17.xml" ContentType="application/vnd.ms-office.chartstyle+xml"/>
  <Override PartName="/xl/charts/colors17.xml" ContentType="application/vnd.ms-office.chartcolorstyle+xml"/>
  <Override PartName="/xl/charts/chart23.xml" ContentType="application/vnd.openxmlformats-officedocument.drawingml.chart+xml"/>
  <Override PartName="/xl/charts/style18.xml" ContentType="application/vnd.ms-office.chartstyle+xml"/>
  <Override PartName="/xl/charts/colors18.xml" ContentType="application/vnd.ms-office.chartcolorstyle+xml"/>
  <Override PartName="/xl/charts/chart24.xml" ContentType="application/vnd.openxmlformats-officedocument.drawingml.chart+xml"/>
  <Override PartName="/xl/charts/style19.xml" ContentType="application/vnd.ms-office.chartstyle+xml"/>
  <Override PartName="/xl/charts/colors19.xml" ContentType="application/vnd.ms-office.chartcolorstyle+xml"/>
  <Override PartName="/xl/charts/chart25.xml" ContentType="application/vnd.openxmlformats-officedocument.drawingml.chart+xml"/>
  <Override PartName="/xl/charts/style20.xml" ContentType="application/vnd.ms-office.chartstyle+xml"/>
  <Override PartName="/xl/charts/colors20.xml" ContentType="application/vnd.ms-office.chartcolorstyle+xml"/>
  <Override PartName="/xl/charts/chartEx2.xml" ContentType="application/vnd.ms-office.chartex+xml"/>
  <Override PartName="/xl/charts/style21.xml" ContentType="application/vnd.ms-office.chartstyle+xml"/>
  <Override PartName="/xl/charts/colors21.xml" ContentType="application/vnd.ms-office.chartcolorstyle+xml"/>
  <Override PartName="/xl/charts/chart26.xml" ContentType="application/vnd.openxmlformats-officedocument.drawingml.chart+xml"/>
  <Override PartName="/xl/charts/style22.xml" ContentType="application/vnd.ms-office.chartstyle+xml"/>
  <Override PartName="/xl/charts/colors22.xml" ContentType="application/vnd.ms-office.chartcolorstyle+xml"/>
  <Override PartName="/xl/charts/chart27.xml" ContentType="application/vnd.openxmlformats-officedocument.drawingml.chart+xml"/>
  <Override PartName="/xl/charts/style23.xml" ContentType="application/vnd.ms-office.chartstyle+xml"/>
  <Override PartName="/xl/charts/colors23.xml" ContentType="application/vnd.ms-office.chartcolorstyle+xml"/>
  <Override PartName="/xl/charts/chart28.xml" ContentType="application/vnd.openxmlformats-officedocument.drawingml.chart+xml"/>
  <Override PartName="/xl/charts/style24.xml" ContentType="application/vnd.ms-office.chartstyle+xml"/>
  <Override PartName="/xl/charts/colors24.xml" ContentType="application/vnd.ms-office.chartcolorstyle+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style25.xml" ContentType="application/vnd.ms-office.chartstyle+xml"/>
  <Override PartName="/xl/charts/colors25.xml" ContentType="application/vnd.ms-office.chartcolorstyle+xml"/>
  <Override PartName="/xl/charts/chart36.xml" ContentType="application/vnd.openxmlformats-officedocument.drawingml.chart+xml"/>
  <Override PartName="/xl/charts/style26.xml" ContentType="application/vnd.ms-office.chartstyle+xml"/>
  <Override PartName="/xl/charts/colors26.xml" ContentType="application/vnd.ms-office.chartcolorstyle+xml"/>
  <Override PartName="/xl/charts/chart37.xml" ContentType="application/vnd.openxmlformats-officedocument.drawingml.chart+xml"/>
  <Override PartName="/xl/charts/style27.xml" ContentType="application/vnd.ms-office.chartstyle+xml"/>
  <Override PartName="/xl/charts/colors27.xml" ContentType="application/vnd.ms-office.chartcolorstyle+xml"/>
  <Override PartName="/xl/charts/chart38.xml" ContentType="application/vnd.openxmlformats-officedocument.drawingml.chart+xml"/>
  <Override PartName="/xl/charts/style28.xml" ContentType="application/vnd.ms-office.chartstyle+xml"/>
  <Override PartName="/xl/charts/colors28.xml" ContentType="application/vnd.ms-office.chartcolorstyle+xml"/>
  <Override PartName="/xl/charts/chart3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3.xml" ContentType="application/vnd.openxmlformats-officedocument.drawing+xml"/>
  <Override PartName="/xl/charts/chart40.xml" ContentType="application/vnd.openxmlformats-officedocument.drawingml.chart+xml"/>
  <Override PartName="/xl/charts/style30.xml" ContentType="application/vnd.ms-office.chartstyle+xml"/>
  <Override PartName="/xl/charts/colors30.xml" ContentType="application/vnd.ms-office.chartcolorstyle+xml"/>
  <Override PartName="/xl/charts/chart41.xml" ContentType="application/vnd.openxmlformats-officedocument.drawingml.chart+xml"/>
  <Override PartName="/xl/charts/style31.xml" ContentType="application/vnd.ms-office.chartstyle+xml"/>
  <Override PartName="/xl/charts/colors31.xml" ContentType="application/vnd.ms-office.chartcolorstyle+xml"/>
  <Override PartName="/xl/charts/chart42.xml" ContentType="application/vnd.openxmlformats-officedocument.drawingml.chart+xml"/>
  <Override PartName="/xl/charts/style32.xml" ContentType="application/vnd.ms-office.chartstyle+xml"/>
  <Override PartName="/xl/charts/colors32.xml" ContentType="application/vnd.ms-office.chartcolorstyle+xml"/>
  <Override PartName="/xl/charts/chart43.xml" ContentType="application/vnd.openxmlformats-officedocument.drawingml.chart+xml"/>
  <Override PartName="/xl/charts/style33.xml" ContentType="application/vnd.ms-office.chartstyle+xml"/>
  <Override PartName="/xl/charts/colors33.xml" ContentType="application/vnd.ms-office.chartcolorstyle+xml"/>
  <Override PartName="/xl/charts/chart44.xml" ContentType="application/vnd.openxmlformats-officedocument.drawingml.chart+xml"/>
  <Override PartName="/xl/charts/style34.xml" ContentType="application/vnd.ms-office.chartstyle+xml"/>
  <Override PartName="/xl/charts/colors34.xml" ContentType="application/vnd.ms-office.chartcolorstyle+xml"/>
  <Override PartName="/xl/charts/chartEx3.xml" ContentType="application/vnd.ms-office.chartex+xml"/>
  <Override PartName="/xl/charts/style35.xml" ContentType="application/vnd.ms-office.chartstyle+xml"/>
  <Override PartName="/xl/charts/colors35.xml" ContentType="application/vnd.ms-office.chartcolorstyle+xml"/>
  <Override PartName="/xl/charts/chart45.xml" ContentType="application/vnd.openxmlformats-officedocument.drawingml.chart+xml"/>
  <Override PartName="/xl/charts/style36.xml" ContentType="application/vnd.ms-office.chartstyle+xml"/>
  <Override PartName="/xl/charts/colors36.xml" ContentType="application/vnd.ms-office.chartcolorstyle+xml"/>
  <Override PartName="/xl/charts/chart46.xml" ContentType="application/vnd.openxmlformats-officedocument.drawingml.chart+xml"/>
  <Override PartName="/xl/charts/style37.xml" ContentType="application/vnd.ms-office.chartstyle+xml"/>
  <Override PartName="/xl/charts/colors37.xml" ContentType="application/vnd.ms-office.chartcolorstyle+xml"/>
  <Override PartName="/xl/charts/chart47.xml" ContentType="application/vnd.openxmlformats-officedocument.drawingml.chart+xml"/>
  <Override PartName="/xl/charts/style38.xml" ContentType="application/vnd.ms-office.chartstyle+xml"/>
  <Override PartName="/xl/charts/colors38.xml" ContentType="application/vnd.ms-office.chartcolorstyle+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style39.xml" ContentType="application/vnd.ms-office.chartstyle+xml"/>
  <Override PartName="/xl/charts/colors39.xml" ContentType="application/vnd.ms-office.chartcolorstyle+xml"/>
  <Override PartName="/xl/charts/chart55.xml" ContentType="application/vnd.openxmlformats-officedocument.drawingml.chart+xml"/>
  <Override PartName="/xl/charts/style40.xml" ContentType="application/vnd.ms-office.chartstyle+xml"/>
  <Override PartName="/xl/charts/colors40.xml" ContentType="application/vnd.ms-office.chartcolorstyle+xml"/>
  <Override PartName="/xl/charts/chart56.xml" ContentType="application/vnd.openxmlformats-officedocument.drawingml.chart+xml"/>
  <Override PartName="/xl/charts/style41.xml" ContentType="application/vnd.ms-office.chartstyle+xml"/>
  <Override PartName="/xl/charts/colors41.xml" ContentType="application/vnd.ms-office.chartcolorstyle+xml"/>
  <Override PartName="/xl/charts/chart57.xml" ContentType="application/vnd.openxmlformats-officedocument.drawingml.chart+xml"/>
  <Override PartName="/xl/charts/style42.xml" ContentType="application/vnd.ms-office.chartstyle+xml"/>
  <Override PartName="/xl/charts/colors42.xml" ContentType="application/vnd.ms-office.chartcolorstyle+xml"/>
  <Override PartName="/xl/charts/chart58.xml" ContentType="application/vnd.openxmlformats-officedocument.drawingml.chart+xml"/>
  <Override PartName="/xl/charts/style43.xml" ContentType="application/vnd.ms-office.chartstyle+xml"/>
  <Override PartName="/xl/charts/colors43.xml" ContentType="application/vnd.ms-office.chartcolorstyle+xml"/>
  <Override PartName="/xl/charts/chart59.xml" ContentType="application/vnd.openxmlformats-officedocument.drawingml.chart+xml"/>
  <Override PartName="/xl/charts/style44.xml" ContentType="application/vnd.ms-office.chartstyle+xml"/>
  <Override PartName="/xl/charts/colors44.xml" ContentType="application/vnd.ms-office.chartcolorstyle+xml"/>
  <Override PartName="/xl/drawings/drawing4.xml" ContentType="application/vnd.openxmlformats-officedocument.drawing+xml"/>
  <Override PartName="/xl/tables/table1.xml" ContentType="application/vnd.openxmlformats-officedocument.spreadsheetml.table+xml"/>
  <Override PartName="/xl/slicers/slicer1.xml" ContentType="application/vnd.ms-excel.slicer+xml"/>
  <Override PartName="/xl/charts/chart60.xml" ContentType="application/vnd.openxmlformats-officedocument.drawingml.chart+xml"/>
  <Override PartName="/xl/charts/style45.xml" ContentType="application/vnd.ms-office.chartstyle+xml"/>
  <Override PartName="/xl/charts/colors45.xml" ContentType="application/vnd.ms-office.chartcolorstyle+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invias-my.sharepoint.com/personal/jdelaparra_invias_gov_co/Documents/1. TELETRABAJO/2025/01. PTEP 2025/Inf Seg PAAC 2024/"/>
    </mc:Choice>
  </mc:AlternateContent>
  <xr:revisionPtr revIDLastSave="6" documentId="8_{714CB55E-2A02-4BF9-A5D4-9F1B39CA5627}" xr6:coauthVersionLast="47" xr6:coauthVersionMax="47" xr10:uidLastSave="{799B372C-FC5B-4CFB-AF74-9DD06CC06B93}"/>
  <bookViews>
    <workbookView xWindow="-120" yWindow="-120" windowWidth="20730" windowHeight="11160" firstSheet="1" activeTab="5" xr2:uid="{75D47819-4A3F-4820-B3EB-7FC30D41A663}"/>
  </bookViews>
  <sheets>
    <sheet name="Informe Ejecutivo" sheetId="12" state="hidden" r:id="rId1"/>
    <sheet name="IE 4T" sheetId="13" r:id="rId2"/>
    <sheet name="IE 3T" sheetId="4" state="hidden" r:id="rId3"/>
    <sheet name="Reporte interactivo" sheetId="11" r:id="rId4"/>
    <sheet name="Anexo 1 Corrupción" sheetId="14" r:id="rId5"/>
    <sheet name="Anexo 2 Racionalización" sheetId="15" r:id="rId6"/>
    <sheet name="Informe 2t" sheetId="8" state="hidden" r:id="rId7"/>
    <sheet name="Semaforos" sheetId="9" state="hidden" r:id="rId8"/>
    <sheet name="Informe 1t" sheetId="7" state="hidden" r:id="rId9"/>
    <sheet name="Resumen" sheetId="2" state="hidden" r:id="rId10"/>
  </sheets>
  <externalReferences>
    <externalReference r:id="rId11"/>
  </externalReferences>
  <definedNames>
    <definedName name="_xlnm._FilterDatabase" localSheetId="4" hidden="1">'Anexo 1 Corrupción'!$A$4:$Z$44</definedName>
    <definedName name="_xlnm._FilterDatabase" localSheetId="3" hidden="1">'Reporte interactivo'!$A$13:$AS$71</definedName>
    <definedName name="_xlchart.v2.0" hidden="1">'Informe Ejecutivo'!$B$87:$B$96</definedName>
    <definedName name="_xlchart.v2.1" hidden="1">'Informe Ejecutivo'!$C$87:$C$96</definedName>
    <definedName name="_xlchart.v2.2" hidden="1">'IE 4T'!$B$85:$B$94</definedName>
    <definedName name="_xlchart.v2.3" hidden="1">'IE 4T'!$C$85:$C$94</definedName>
    <definedName name="_xlchart.v2.4" hidden="1">'IE 3T'!$B$87:$B$94</definedName>
    <definedName name="_xlchart.v2.5" hidden="1">'IE 3T'!$C$87:$C$94</definedName>
    <definedName name="_xlnm.Print_Area" localSheetId="2">'IE 3T'!$A$1:$H$171</definedName>
    <definedName name="_xlnm.Print_Area" localSheetId="1">'IE 4T'!$A$1:$H$169</definedName>
    <definedName name="_xlnm.Print_Area" localSheetId="0">'Informe Ejecutivo'!$A$1:$H$171</definedName>
    <definedName name="_xlnm.Print_Area" localSheetId="3">'Reporte interactivo'!$A$12:$M$101</definedName>
    <definedName name="_xlnm.Print_Area" localSheetId="9">Resumen!$A$1:$B$30</definedName>
    <definedName name="compo" localSheetId="1">'IE 4T'!$B$48:$B$53</definedName>
    <definedName name="compo" localSheetId="0">'Informe Ejecutivo'!$B$48:$B$55</definedName>
    <definedName name="compo">'IE 3T'!$B$48:$B$55</definedName>
    <definedName name="CONT3">[1]CONV!$D$26:$D$30</definedName>
    <definedName name="Dependecias" localSheetId="3">'Reporte interactivo'!#REF!</definedName>
    <definedName name="Dependecias">#REF!</definedName>
    <definedName name="EC">[1]CONV!$B$45:$B$48</definedName>
    <definedName name="SegmentaciónDeDatos_COMPONENTE">#N/A</definedName>
    <definedName name="SegmentaciónDeDatos_LÍDER">#N/A</definedName>
    <definedName name="SegmentaciónDeDatos_Subcomponente">#N/A</definedName>
    <definedName name="_xlnm.Print_Titles" localSheetId="3">'Reporte interactivo'!$12:$12</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2"/>
        <x14:slicerCache r:id="rId13"/>
        <x14:slicerCache r:id="rId14"/>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46" i="14" l="1"/>
  <c r="AO14" i="11"/>
  <c r="AO15" i="11"/>
  <c r="AO16" i="11"/>
  <c r="AO17" i="11"/>
  <c r="AO18" i="11"/>
  <c r="AO19" i="11"/>
  <c r="AO20" i="11"/>
  <c r="AO21" i="11"/>
  <c r="AO22" i="11"/>
  <c r="AO23" i="11"/>
  <c r="AO24" i="11"/>
  <c r="AO25" i="11"/>
  <c r="AO26" i="11"/>
  <c r="AO27" i="11"/>
  <c r="AO28" i="11"/>
  <c r="AO29" i="11"/>
  <c r="AO30" i="11"/>
  <c r="AO31" i="11"/>
  <c r="AO32" i="11"/>
  <c r="AO33" i="11"/>
  <c r="AO34" i="11"/>
  <c r="AO35" i="11"/>
  <c r="AO36" i="11"/>
  <c r="AO37" i="11"/>
  <c r="AO38" i="11"/>
  <c r="AO39" i="11"/>
  <c r="AO40" i="11"/>
  <c r="AO41" i="11"/>
  <c r="AO42" i="11"/>
  <c r="AO43" i="11"/>
  <c r="AO44" i="11"/>
  <c r="AO45" i="11"/>
  <c r="AO46" i="11"/>
  <c r="AO47" i="11"/>
  <c r="AO48" i="11"/>
  <c r="AO49" i="11"/>
  <c r="AO50" i="11"/>
  <c r="AO51" i="11"/>
  <c r="AO52" i="11"/>
  <c r="AO53" i="11"/>
  <c r="AO54" i="11"/>
  <c r="AO55" i="11"/>
  <c r="AO56" i="11"/>
  <c r="AO57" i="11"/>
  <c r="AO58" i="11"/>
  <c r="AO59" i="11"/>
  <c r="AO60" i="11"/>
  <c r="AO61" i="11"/>
  <c r="AO62" i="11"/>
  <c r="AO63" i="11"/>
  <c r="AO64" i="11"/>
  <c r="AO65" i="11"/>
  <c r="AO66" i="11"/>
  <c r="AO67" i="11"/>
  <c r="AO68" i="11"/>
  <c r="AO69" i="11"/>
  <c r="AO13" i="11"/>
  <c r="AJ14" i="11"/>
  <c r="AJ15" i="11"/>
  <c r="AJ16" i="11"/>
  <c r="AJ17" i="11"/>
  <c r="AJ18" i="11"/>
  <c r="AJ19" i="11"/>
  <c r="AJ20" i="11"/>
  <c r="AJ21" i="11"/>
  <c r="AJ22" i="11"/>
  <c r="AJ23" i="11"/>
  <c r="AJ24" i="11"/>
  <c r="AJ25" i="11"/>
  <c r="AJ26" i="11"/>
  <c r="AJ27" i="11"/>
  <c r="AJ28" i="11"/>
  <c r="AJ29" i="11"/>
  <c r="AJ30" i="11"/>
  <c r="AJ31" i="11"/>
  <c r="AJ32" i="11"/>
  <c r="AJ33" i="11"/>
  <c r="AJ34" i="11"/>
  <c r="AJ35" i="11"/>
  <c r="AJ36" i="11"/>
  <c r="AJ37" i="11"/>
  <c r="AJ38" i="11"/>
  <c r="AJ39" i="11"/>
  <c r="AJ40" i="11"/>
  <c r="AJ41" i="11"/>
  <c r="AJ42" i="11"/>
  <c r="AJ43" i="11"/>
  <c r="AJ44" i="11"/>
  <c r="AJ45" i="11"/>
  <c r="AJ46" i="11"/>
  <c r="AJ47" i="11"/>
  <c r="AJ48" i="11"/>
  <c r="AJ49" i="11"/>
  <c r="AJ50" i="11"/>
  <c r="AJ51" i="11"/>
  <c r="AJ52" i="11"/>
  <c r="AJ53" i="11"/>
  <c r="AJ54" i="11"/>
  <c r="AJ55" i="11"/>
  <c r="AJ56" i="11"/>
  <c r="AJ57" i="11"/>
  <c r="AJ58" i="11"/>
  <c r="AJ59" i="11"/>
  <c r="AJ60" i="11"/>
  <c r="AJ61" i="11"/>
  <c r="AJ62" i="11"/>
  <c r="AJ63" i="11"/>
  <c r="AJ64" i="11"/>
  <c r="AJ65" i="11"/>
  <c r="AJ66" i="11"/>
  <c r="AJ67" i="11"/>
  <c r="AJ68" i="11"/>
  <c r="AJ69" i="11"/>
  <c r="AJ13" i="11"/>
  <c r="AE14" i="11"/>
  <c r="AE15" i="11"/>
  <c r="AE16" i="11"/>
  <c r="AE17" i="11"/>
  <c r="AE18" i="11"/>
  <c r="AE19" i="11"/>
  <c r="AE20" i="11"/>
  <c r="AE21" i="11"/>
  <c r="AE22" i="11"/>
  <c r="AE23" i="11"/>
  <c r="AE24" i="11"/>
  <c r="AE25" i="11"/>
  <c r="AE26" i="11"/>
  <c r="AE27" i="11"/>
  <c r="AE28" i="11"/>
  <c r="AE29" i="11"/>
  <c r="AE30" i="11"/>
  <c r="AE31" i="11"/>
  <c r="AE32" i="11"/>
  <c r="AE33" i="11"/>
  <c r="AE34" i="11"/>
  <c r="AE35" i="11"/>
  <c r="AE36" i="11"/>
  <c r="AE37" i="11"/>
  <c r="AE38" i="11"/>
  <c r="AE39" i="11"/>
  <c r="AE40" i="11"/>
  <c r="AE41" i="11"/>
  <c r="AE42" i="11"/>
  <c r="AE43" i="11"/>
  <c r="AE44" i="11"/>
  <c r="AE45" i="11"/>
  <c r="AE46" i="11"/>
  <c r="AE47" i="11"/>
  <c r="AE48" i="11"/>
  <c r="AE49" i="11"/>
  <c r="AE50" i="11"/>
  <c r="AE51" i="11"/>
  <c r="AE52" i="11"/>
  <c r="AE53" i="11"/>
  <c r="AE54" i="11"/>
  <c r="AE55" i="11"/>
  <c r="AE56" i="11"/>
  <c r="AE57" i="11"/>
  <c r="AE58" i="11"/>
  <c r="AE59" i="11"/>
  <c r="AE60" i="11"/>
  <c r="AE61" i="11"/>
  <c r="AE62" i="11"/>
  <c r="AE63" i="11"/>
  <c r="AE64" i="11"/>
  <c r="AE65" i="11"/>
  <c r="AE66" i="11"/>
  <c r="AE67" i="11"/>
  <c r="AE68" i="11"/>
  <c r="AE69" i="11"/>
  <c r="AE13" i="11"/>
  <c r="Y16" i="11"/>
  <c r="C153" i="13"/>
  <c r="C154" i="13"/>
  <c r="C155" i="13"/>
  <c r="C156" i="13"/>
  <c r="C157" i="13"/>
  <c r="C158" i="13"/>
  <c r="C159" i="13"/>
  <c r="C160" i="13"/>
  <c r="C152" i="13"/>
  <c r="C137" i="13"/>
  <c r="C136" i="13"/>
  <c r="C135" i="13"/>
  <c r="C134" i="13"/>
  <c r="C133" i="13"/>
  <c r="C120" i="13"/>
  <c r="C119" i="13"/>
  <c r="C118" i="13"/>
  <c r="C117" i="13"/>
  <c r="C116" i="13"/>
  <c r="C107" i="13"/>
  <c r="C106" i="13"/>
  <c r="C105" i="13"/>
  <c r="C86" i="13"/>
  <c r="C85" i="13"/>
  <c r="C73" i="13"/>
  <c r="C72" i="13"/>
  <c r="C71" i="13"/>
  <c r="C70" i="13"/>
  <c r="C69" i="13"/>
  <c r="B160" i="13" l="1"/>
  <c r="B159" i="13"/>
  <c r="B158" i="13"/>
  <c r="B157" i="13"/>
  <c r="B156" i="13"/>
  <c r="B155" i="13"/>
  <c r="B154" i="13"/>
  <c r="C161" i="13"/>
  <c r="B153" i="13"/>
  <c r="B152" i="13"/>
  <c r="C138" i="13"/>
  <c r="C121" i="13"/>
  <c r="C108" i="13"/>
  <c r="B86" i="13"/>
  <c r="B85" i="13"/>
  <c r="C76" i="13"/>
  <c r="C155" i="12"/>
  <c r="C156" i="12"/>
  <c r="C157" i="12"/>
  <c r="C158" i="12"/>
  <c r="C159" i="12"/>
  <c r="C160" i="12"/>
  <c r="C161" i="12"/>
  <c r="C162" i="12"/>
  <c r="C154" i="12"/>
  <c r="C139" i="12"/>
  <c r="C138" i="12"/>
  <c r="C137" i="12"/>
  <c r="C136" i="12"/>
  <c r="C135" i="12"/>
  <c r="C122" i="12"/>
  <c r="C121" i="12"/>
  <c r="C120" i="12"/>
  <c r="C119" i="12"/>
  <c r="C118" i="12"/>
  <c r="C109" i="12"/>
  <c r="C108" i="12"/>
  <c r="C107" i="12"/>
  <c r="C88" i="12"/>
  <c r="C87" i="12"/>
  <c r="C75" i="12"/>
  <c r="C74" i="12"/>
  <c r="C73" i="12"/>
  <c r="C72" i="12"/>
  <c r="C71" i="12"/>
  <c r="B162" i="12"/>
  <c r="B161" i="12"/>
  <c r="B160" i="12"/>
  <c r="B159" i="12"/>
  <c r="B158" i="12"/>
  <c r="B157" i="12"/>
  <c r="B156" i="12"/>
  <c r="B155" i="12"/>
  <c r="B154" i="12"/>
  <c r="B88" i="12"/>
  <c r="B87" i="12"/>
  <c r="C78" i="12"/>
  <c r="K33" i="12"/>
  <c r="K35" i="12" s="1"/>
  <c r="K29" i="12"/>
  <c r="K30" i="12" s="1"/>
  <c r="K25" i="12"/>
  <c r="K26" i="12" s="1"/>
  <c r="K21" i="12"/>
  <c r="K22" i="12" s="1"/>
  <c r="K17" i="12"/>
  <c r="K18" i="12" s="1"/>
  <c r="AP26" i="11"/>
  <c r="AP31" i="11"/>
  <c r="AP62" i="11"/>
  <c r="C110" i="12" l="1"/>
  <c r="C140" i="12"/>
  <c r="C123" i="12"/>
  <c r="C163" i="12"/>
  <c r="T21" i="11" l="1"/>
  <c r="V16" i="11" l="1"/>
  <c r="AC52" i="11" l="1"/>
  <c r="B155" i="4"/>
  <c r="C155" i="4"/>
  <c r="B156" i="4"/>
  <c r="C156" i="4"/>
  <c r="B157" i="4"/>
  <c r="C157" i="4"/>
  <c r="B158" i="4"/>
  <c r="C158" i="4"/>
  <c r="B159" i="4"/>
  <c r="C159" i="4"/>
  <c r="B160" i="4"/>
  <c r="C160" i="4"/>
  <c r="B161" i="4"/>
  <c r="C161" i="4"/>
  <c r="B162" i="4"/>
  <c r="C162" i="4"/>
  <c r="C154" i="4"/>
  <c r="B154" i="4"/>
  <c r="C139" i="4"/>
  <c r="C138" i="4"/>
  <c r="C137" i="4"/>
  <c r="C136" i="4"/>
  <c r="C135" i="4"/>
  <c r="C122" i="4"/>
  <c r="C121" i="4"/>
  <c r="C120" i="4"/>
  <c r="C119" i="4"/>
  <c r="C118" i="4"/>
  <c r="C109" i="4"/>
  <c r="C107" i="4"/>
  <c r="C108" i="4"/>
  <c r="C75" i="4"/>
  <c r="C74" i="4"/>
  <c r="C73" i="4"/>
  <c r="C72" i="4"/>
  <c r="C71" i="4"/>
  <c r="C88" i="4"/>
  <c r="C87" i="4"/>
  <c r="B88" i="4"/>
  <c r="B87" i="4"/>
  <c r="F18" i="9"/>
  <c r="E18" i="9"/>
  <c r="D18" i="9"/>
  <c r="C18" i="9"/>
  <c r="F17" i="9"/>
  <c r="E17" i="9"/>
  <c r="D17" i="9"/>
  <c r="C17" i="9"/>
  <c r="F16" i="9"/>
  <c r="E16" i="9"/>
  <c r="C16" i="9"/>
  <c r="F15" i="9"/>
  <c r="E15" i="9"/>
  <c r="D15" i="9"/>
  <c r="C15" i="9"/>
  <c r="F14" i="9"/>
  <c r="E14" i="9"/>
  <c r="D14" i="9"/>
  <c r="C14" i="9"/>
  <c r="F13" i="9"/>
  <c r="E13" i="9"/>
  <c r="D13" i="9"/>
  <c r="C13" i="9"/>
  <c r="W71" i="11"/>
  <c r="D7" i="11" s="1"/>
  <c r="T71" i="11"/>
  <c r="D6" i="11" s="1"/>
  <c r="N71" i="11"/>
  <c r="D4" i="11" s="1"/>
  <c r="M69" i="11"/>
  <c r="X69" i="11" s="1"/>
  <c r="K69" i="11"/>
  <c r="U69" i="11" s="1"/>
  <c r="AP69" i="11" s="1"/>
  <c r="I69" i="11"/>
  <c r="R69" i="11" s="1"/>
  <c r="AK69" i="11" s="1"/>
  <c r="G69" i="11"/>
  <c r="O69" i="11" s="1"/>
  <c r="AF69" i="11" s="1"/>
  <c r="M68" i="11"/>
  <c r="X68" i="11" s="1"/>
  <c r="K68" i="11"/>
  <c r="U68" i="11" s="1"/>
  <c r="AP68" i="11" s="1"/>
  <c r="I68" i="11"/>
  <c r="R68" i="11" s="1"/>
  <c r="AK68" i="11" s="1"/>
  <c r="G68" i="11"/>
  <c r="O68" i="11" s="1"/>
  <c r="AF68" i="11" s="1"/>
  <c r="M67" i="11"/>
  <c r="X67" i="11" s="1"/>
  <c r="K67" i="11"/>
  <c r="U67" i="11" s="1"/>
  <c r="AP67" i="11" s="1"/>
  <c r="I67" i="11"/>
  <c r="R67" i="11" s="1"/>
  <c r="AK67" i="11" s="1"/>
  <c r="G67" i="11"/>
  <c r="O67" i="11" s="1"/>
  <c r="AF67" i="11" s="1"/>
  <c r="M66" i="11"/>
  <c r="X66" i="11" s="1"/>
  <c r="K66" i="11"/>
  <c r="U66" i="11" s="1"/>
  <c r="AP66" i="11" s="1"/>
  <c r="I66" i="11"/>
  <c r="R66" i="11" s="1"/>
  <c r="AK66" i="11" s="1"/>
  <c r="G66" i="11"/>
  <c r="O66" i="11" s="1"/>
  <c r="AF66" i="11" s="1"/>
  <c r="M65" i="11"/>
  <c r="X65" i="11" s="1"/>
  <c r="K65" i="11"/>
  <c r="U65" i="11" s="1"/>
  <c r="AP65" i="11" s="1"/>
  <c r="I65" i="11"/>
  <c r="R65" i="11" s="1"/>
  <c r="AK65" i="11" s="1"/>
  <c r="G65" i="11"/>
  <c r="O65" i="11" s="1"/>
  <c r="AF65" i="11" s="1"/>
  <c r="M64" i="11"/>
  <c r="X64" i="11" s="1"/>
  <c r="K64" i="11"/>
  <c r="U64" i="11" s="1"/>
  <c r="AP64" i="11" s="1"/>
  <c r="I64" i="11"/>
  <c r="R64" i="11" s="1"/>
  <c r="AK64" i="11" s="1"/>
  <c r="G64" i="11"/>
  <c r="O64" i="11" s="1"/>
  <c r="AF64" i="11" s="1"/>
  <c r="M63" i="11"/>
  <c r="X63" i="11" s="1"/>
  <c r="K63" i="11"/>
  <c r="U63" i="11" s="1"/>
  <c r="AP63" i="11" s="1"/>
  <c r="I63" i="11"/>
  <c r="R63" i="11" s="1"/>
  <c r="AK63" i="11" s="1"/>
  <c r="G63" i="11"/>
  <c r="O63" i="11" s="1"/>
  <c r="AF63" i="11" s="1"/>
  <c r="AF62" i="11"/>
  <c r="AC62" i="11"/>
  <c r="AK62" i="11"/>
  <c r="B62" i="11"/>
  <c r="B63" i="11" s="1"/>
  <c r="B64" i="11" s="1"/>
  <c r="B65" i="11" s="1"/>
  <c r="B66" i="11" s="1"/>
  <c r="B67" i="11" s="1"/>
  <c r="B68" i="11" s="1"/>
  <c r="B69" i="11" s="1"/>
  <c r="A62" i="11"/>
  <c r="A63" i="11" s="1"/>
  <c r="A64" i="11" s="1"/>
  <c r="A65" i="11" s="1"/>
  <c r="A66" i="11" s="1"/>
  <c r="A67" i="11" s="1"/>
  <c r="A68" i="11" s="1"/>
  <c r="A69" i="11" s="1"/>
  <c r="AC61" i="11"/>
  <c r="M61" i="11"/>
  <c r="X61" i="11" s="1"/>
  <c r="K61" i="11"/>
  <c r="U61" i="11" s="1"/>
  <c r="AP61" i="11" s="1"/>
  <c r="I61" i="11"/>
  <c r="R61" i="11" s="1"/>
  <c r="AK61" i="11" s="1"/>
  <c r="G61" i="11"/>
  <c r="O61" i="11" s="1"/>
  <c r="AF61" i="11" s="1"/>
  <c r="M60" i="11"/>
  <c r="X60" i="11" s="1"/>
  <c r="K60" i="11"/>
  <c r="U60" i="11" s="1"/>
  <c r="AP60" i="11" s="1"/>
  <c r="I60" i="11"/>
  <c r="R60" i="11" s="1"/>
  <c r="AK60" i="11" s="1"/>
  <c r="G60" i="11"/>
  <c r="O60" i="11" s="1"/>
  <c r="AF60" i="11" s="1"/>
  <c r="AC59" i="11"/>
  <c r="M59" i="11"/>
  <c r="X59" i="11" s="1"/>
  <c r="K59" i="11"/>
  <c r="U59" i="11" s="1"/>
  <c r="AP59" i="11" s="1"/>
  <c r="I59" i="11"/>
  <c r="R59" i="11" s="1"/>
  <c r="AK59" i="11" s="1"/>
  <c r="G59" i="11"/>
  <c r="O59" i="11" s="1"/>
  <c r="AF59" i="11" s="1"/>
  <c r="B59" i="11"/>
  <c r="B60" i="11" s="1"/>
  <c r="M58" i="11"/>
  <c r="X58" i="11" s="1"/>
  <c r="K58" i="11"/>
  <c r="U58" i="11" s="1"/>
  <c r="AP58" i="11" s="1"/>
  <c r="I58" i="11"/>
  <c r="R58" i="11" s="1"/>
  <c r="AK58" i="11" s="1"/>
  <c r="G58" i="11"/>
  <c r="O58" i="11" s="1"/>
  <c r="AF58" i="11" s="1"/>
  <c r="M57" i="11"/>
  <c r="X57" i="11" s="1"/>
  <c r="K57" i="11"/>
  <c r="U57" i="11" s="1"/>
  <c r="AP57" i="11" s="1"/>
  <c r="I57" i="11"/>
  <c r="R57" i="11" s="1"/>
  <c r="AK57" i="11" s="1"/>
  <c r="G57" i="11"/>
  <c r="O57" i="11" s="1"/>
  <c r="AF57" i="11" s="1"/>
  <c r="M56" i="11"/>
  <c r="X56" i="11" s="1"/>
  <c r="K56" i="11"/>
  <c r="U56" i="11" s="1"/>
  <c r="AP56" i="11" s="1"/>
  <c r="I56" i="11"/>
  <c r="R56" i="11" s="1"/>
  <c r="AK56" i="11" s="1"/>
  <c r="G56" i="11"/>
  <c r="O56" i="11" s="1"/>
  <c r="AF56" i="11" s="1"/>
  <c r="M55" i="11"/>
  <c r="X55" i="11" s="1"/>
  <c r="K55" i="11"/>
  <c r="U55" i="11" s="1"/>
  <c r="AP55" i="11" s="1"/>
  <c r="I55" i="11"/>
  <c r="R55" i="11" s="1"/>
  <c r="AK55" i="11" s="1"/>
  <c r="G55" i="11"/>
  <c r="O55" i="11" s="1"/>
  <c r="AF55" i="11" s="1"/>
  <c r="B55" i="11"/>
  <c r="B56" i="11" s="1"/>
  <c r="B57" i="11" s="1"/>
  <c r="AC54" i="11"/>
  <c r="M54" i="11"/>
  <c r="X54" i="11" s="1"/>
  <c r="K54" i="11"/>
  <c r="U54" i="11" s="1"/>
  <c r="AP54" i="11" s="1"/>
  <c r="I54" i="11"/>
  <c r="R54" i="11" s="1"/>
  <c r="AK54" i="11" s="1"/>
  <c r="G54" i="11"/>
  <c r="O54" i="11" s="1"/>
  <c r="AF54" i="11" s="1"/>
  <c r="AC53" i="11"/>
  <c r="M53" i="11"/>
  <c r="X53" i="11" s="1"/>
  <c r="K53" i="11"/>
  <c r="U53" i="11" s="1"/>
  <c r="AP53" i="11" s="1"/>
  <c r="I53" i="11"/>
  <c r="R53" i="11" s="1"/>
  <c r="AK53" i="11" s="1"/>
  <c r="G53" i="11"/>
  <c r="O53" i="11" s="1"/>
  <c r="AF53" i="11" s="1"/>
  <c r="M52" i="11"/>
  <c r="X52" i="11" s="1"/>
  <c r="K52" i="11"/>
  <c r="U52" i="11" s="1"/>
  <c r="AP52" i="11" s="1"/>
  <c r="I52" i="11"/>
  <c r="R52" i="11" s="1"/>
  <c r="AK52" i="11" s="1"/>
  <c r="G52" i="11"/>
  <c r="O52" i="11" s="1"/>
  <c r="AF52" i="11" s="1"/>
  <c r="M51" i="11"/>
  <c r="X51" i="11" s="1"/>
  <c r="K51" i="11"/>
  <c r="U51" i="11" s="1"/>
  <c r="AP51" i="11" s="1"/>
  <c r="I51" i="11"/>
  <c r="R51" i="11" s="1"/>
  <c r="AK51" i="11" s="1"/>
  <c r="G51" i="11"/>
  <c r="O51" i="11" s="1"/>
  <c r="AF51" i="11" s="1"/>
  <c r="M50" i="11"/>
  <c r="X50" i="11" s="1"/>
  <c r="K50" i="11"/>
  <c r="U50" i="11" s="1"/>
  <c r="AP50" i="11" s="1"/>
  <c r="I50" i="11"/>
  <c r="R50" i="11" s="1"/>
  <c r="AK50" i="11" s="1"/>
  <c r="G50" i="11"/>
  <c r="O50" i="11" s="1"/>
  <c r="AF50" i="11" s="1"/>
  <c r="AC49" i="11"/>
  <c r="M49" i="11"/>
  <c r="X49" i="11" s="1"/>
  <c r="K49" i="11"/>
  <c r="U49" i="11" s="1"/>
  <c r="AP49" i="11" s="1"/>
  <c r="I49" i="11"/>
  <c r="R49" i="11" s="1"/>
  <c r="AK49" i="11" s="1"/>
  <c r="G49" i="11"/>
  <c r="O49" i="11" s="1"/>
  <c r="AF49" i="11" s="1"/>
  <c r="B49" i="11"/>
  <c r="B50" i="11" s="1"/>
  <c r="B51" i="11" s="1"/>
  <c r="B52" i="11" s="1"/>
  <c r="M48" i="11"/>
  <c r="X48" i="11" s="1"/>
  <c r="K48" i="11"/>
  <c r="U48" i="11" s="1"/>
  <c r="AP48" i="11" s="1"/>
  <c r="I48" i="11"/>
  <c r="R48" i="11" s="1"/>
  <c r="AK48" i="11" s="1"/>
  <c r="G48" i="11"/>
  <c r="O48" i="11" s="1"/>
  <c r="AF48" i="11" s="1"/>
  <c r="M47" i="11"/>
  <c r="X47" i="11" s="1"/>
  <c r="K47" i="11"/>
  <c r="U47" i="11" s="1"/>
  <c r="AP47" i="11" s="1"/>
  <c r="I47" i="11"/>
  <c r="R47" i="11" s="1"/>
  <c r="AK47" i="11" s="1"/>
  <c r="G47" i="11"/>
  <c r="O47" i="11" s="1"/>
  <c r="AF47" i="11" s="1"/>
  <c r="AC46" i="11"/>
  <c r="M46" i="11"/>
  <c r="X46" i="11" s="1"/>
  <c r="K46" i="11"/>
  <c r="U46" i="11" s="1"/>
  <c r="AP46" i="11" s="1"/>
  <c r="I46" i="11"/>
  <c r="R46" i="11" s="1"/>
  <c r="AK46" i="11" s="1"/>
  <c r="G46" i="11"/>
  <c r="O46" i="11" s="1"/>
  <c r="AF46" i="11" s="1"/>
  <c r="B46" i="11"/>
  <c r="B47" i="11" s="1"/>
  <c r="A46" i="11"/>
  <c r="A47" i="11" s="1"/>
  <c r="A48" i="11" s="1"/>
  <c r="A49" i="11" s="1"/>
  <c r="A50" i="11" s="1"/>
  <c r="A51" i="11" s="1"/>
  <c r="A52" i="11" s="1"/>
  <c r="A53" i="11" s="1"/>
  <c r="A54" i="11" s="1"/>
  <c r="A55" i="11" s="1"/>
  <c r="A56" i="11" s="1"/>
  <c r="A57" i="11" s="1"/>
  <c r="A58" i="11" s="1"/>
  <c r="A59" i="11" s="1"/>
  <c r="A60" i="11" s="1"/>
  <c r="M45" i="11"/>
  <c r="X45" i="11" s="1"/>
  <c r="K45" i="11"/>
  <c r="U45" i="11" s="1"/>
  <c r="AP45" i="11" s="1"/>
  <c r="I45" i="11"/>
  <c r="R45" i="11" s="1"/>
  <c r="AK45" i="11" s="1"/>
  <c r="G45" i="11"/>
  <c r="O45" i="11" s="1"/>
  <c r="AF45" i="11" s="1"/>
  <c r="AC44" i="11"/>
  <c r="M44" i="11"/>
  <c r="X44" i="11" s="1"/>
  <c r="K44" i="11"/>
  <c r="U44" i="11" s="1"/>
  <c r="AP44" i="11" s="1"/>
  <c r="I44" i="11"/>
  <c r="R44" i="11" s="1"/>
  <c r="AK44" i="11" s="1"/>
  <c r="G44" i="11"/>
  <c r="O44" i="11" s="1"/>
  <c r="AF44" i="11" s="1"/>
  <c r="B44" i="11"/>
  <c r="M43" i="11"/>
  <c r="X43" i="11" s="1"/>
  <c r="K43" i="11"/>
  <c r="U43" i="11" s="1"/>
  <c r="AP43" i="11" s="1"/>
  <c r="I43" i="11"/>
  <c r="R43" i="11" s="1"/>
  <c r="AK43" i="11" s="1"/>
  <c r="G43" i="11"/>
  <c r="O43" i="11" s="1"/>
  <c r="AF43" i="11" s="1"/>
  <c r="M42" i="11"/>
  <c r="X42" i="11" s="1"/>
  <c r="K42" i="11"/>
  <c r="U42" i="11" s="1"/>
  <c r="I42" i="11"/>
  <c r="R42" i="11" s="1"/>
  <c r="AK42" i="11" s="1"/>
  <c r="G42" i="11"/>
  <c r="O42" i="11" s="1"/>
  <c r="AF42" i="11" s="1"/>
  <c r="M41" i="11"/>
  <c r="X41" i="11" s="1"/>
  <c r="K41" i="11"/>
  <c r="U41" i="11" s="1"/>
  <c r="AP41" i="11" s="1"/>
  <c r="I41" i="11"/>
  <c r="R41" i="11" s="1"/>
  <c r="AK41" i="11" s="1"/>
  <c r="G41" i="11"/>
  <c r="O41" i="11" s="1"/>
  <c r="AF41" i="11" s="1"/>
  <c r="AF40" i="11"/>
  <c r="M40" i="11"/>
  <c r="X40" i="11" s="1"/>
  <c r="K40" i="11"/>
  <c r="U40" i="11" s="1"/>
  <c r="I40" i="11"/>
  <c r="R40" i="11" s="1"/>
  <c r="AK40" i="11" s="1"/>
  <c r="G40" i="11"/>
  <c r="B40" i="11"/>
  <c r="B41" i="11" s="1"/>
  <c r="M39" i="11"/>
  <c r="X39" i="11" s="1"/>
  <c r="K39" i="11"/>
  <c r="U39" i="11" s="1"/>
  <c r="AP39" i="11" s="1"/>
  <c r="I39" i="11"/>
  <c r="R39" i="11" s="1"/>
  <c r="AK39" i="11" s="1"/>
  <c r="G39" i="11"/>
  <c r="O39" i="11" s="1"/>
  <c r="AF39" i="11" s="1"/>
  <c r="AF38" i="11"/>
  <c r="M38" i="11"/>
  <c r="X38" i="11" s="1"/>
  <c r="K38" i="11"/>
  <c r="U38" i="11" s="1"/>
  <c r="I38" i="11"/>
  <c r="R38" i="11" s="1"/>
  <c r="AK38" i="11" s="1"/>
  <c r="G38" i="11"/>
  <c r="AF37" i="11"/>
  <c r="Q37" i="11"/>
  <c r="D16" i="9" s="1"/>
  <c r="M37" i="11"/>
  <c r="X37" i="11" s="1"/>
  <c r="J37" i="11"/>
  <c r="K37" i="11" s="1"/>
  <c r="U37" i="11" s="1"/>
  <c r="H37" i="11"/>
  <c r="I37" i="11" s="1"/>
  <c r="G37" i="11"/>
  <c r="AK36" i="11"/>
  <c r="AF36" i="11"/>
  <c r="M36" i="11"/>
  <c r="X36" i="11" s="1"/>
  <c r="K36" i="11"/>
  <c r="U36" i="11" s="1"/>
  <c r="AP36" i="11" s="1"/>
  <c r="I36" i="11"/>
  <c r="G36" i="11"/>
  <c r="B36" i="11"/>
  <c r="B37" i="11" s="1"/>
  <c r="B38" i="11" s="1"/>
  <c r="AF35" i="11"/>
  <c r="M35" i="11"/>
  <c r="X35" i="11" s="1"/>
  <c r="K35" i="11"/>
  <c r="U35" i="11" s="1"/>
  <c r="I35" i="11"/>
  <c r="R35" i="11" s="1"/>
  <c r="AK35" i="11" s="1"/>
  <c r="G35" i="11"/>
  <c r="AF34" i="11"/>
  <c r="AC34" i="11"/>
  <c r="M34" i="11"/>
  <c r="X34" i="11" s="1"/>
  <c r="K34" i="11"/>
  <c r="U34" i="11" s="1"/>
  <c r="I34" i="11"/>
  <c r="R34" i="11" s="1"/>
  <c r="AK34" i="11" s="1"/>
  <c r="B34" i="11"/>
  <c r="M33" i="11"/>
  <c r="X33" i="11" s="1"/>
  <c r="K33" i="11"/>
  <c r="U33" i="11" s="1"/>
  <c r="AP33" i="11" s="1"/>
  <c r="I33" i="11"/>
  <c r="R33" i="11" s="1"/>
  <c r="AK33" i="11" s="1"/>
  <c r="G33" i="11"/>
  <c r="O33" i="11" s="1"/>
  <c r="AF33" i="11" s="1"/>
  <c r="B33" i="11"/>
  <c r="A33" i="11"/>
  <c r="A34" i="11" s="1"/>
  <c r="A35" i="11" s="1"/>
  <c r="A36" i="11" s="1"/>
  <c r="A37" i="11" s="1"/>
  <c r="A38" i="11" s="1"/>
  <c r="A39" i="11" s="1"/>
  <c r="A40" i="11" s="1"/>
  <c r="A41" i="11" s="1"/>
  <c r="A42" i="11" s="1"/>
  <c r="A43" i="11" s="1"/>
  <c r="A44" i="11" s="1"/>
  <c r="AK32" i="11"/>
  <c r="AF32" i="11"/>
  <c r="AC32" i="11"/>
  <c r="M32" i="11"/>
  <c r="X32" i="11" s="1"/>
  <c r="K32" i="11"/>
  <c r="U32" i="11" s="1"/>
  <c r="I32" i="11"/>
  <c r="G32" i="11"/>
  <c r="AK31" i="11"/>
  <c r="AF31" i="11"/>
  <c r="AC31" i="11"/>
  <c r="M31" i="11"/>
  <c r="X31" i="11" s="1"/>
  <c r="K31" i="11"/>
  <c r="I31" i="11"/>
  <c r="G31" i="11"/>
  <c r="M30" i="11"/>
  <c r="X30" i="11" s="1"/>
  <c r="K30" i="11"/>
  <c r="U30" i="11" s="1"/>
  <c r="I30" i="11"/>
  <c r="R30" i="11" s="1"/>
  <c r="AK30" i="11" s="1"/>
  <c r="G30" i="11"/>
  <c r="O30" i="11" s="1"/>
  <c r="AF30" i="11" s="1"/>
  <c r="AC29" i="11"/>
  <c r="M29" i="11"/>
  <c r="X29" i="11" s="1"/>
  <c r="K29" i="11"/>
  <c r="U29" i="11" s="1"/>
  <c r="I29" i="11"/>
  <c r="R29" i="11" s="1"/>
  <c r="AK29" i="11" s="1"/>
  <c r="G29" i="11"/>
  <c r="O29" i="11" s="1"/>
  <c r="AF29" i="11" s="1"/>
  <c r="M28" i="11"/>
  <c r="X28" i="11" s="1"/>
  <c r="K28" i="11"/>
  <c r="U28" i="11" s="1"/>
  <c r="AP28" i="11" s="1"/>
  <c r="I28" i="11"/>
  <c r="R28" i="11" s="1"/>
  <c r="AK28" i="11" s="1"/>
  <c r="G28" i="11"/>
  <c r="O28" i="11" s="1"/>
  <c r="AF28" i="11" s="1"/>
  <c r="AC27" i="11"/>
  <c r="M27" i="11"/>
  <c r="X27" i="11" s="1"/>
  <c r="K27" i="11"/>
  <c r="U27" i="11" s="1"/>
  <c r="AP27" i="11" s="1"/>
  <c r="I27" i="11"/>
  <c r="R27" i="11" s="1"/>
  <c r="AK27" i="11" s="1"/>
  <c r="G27" i="11"/>
  <c r="O27" i="11" s="1"/>
  <c r="AF27" i="11" s="1"/>
  <c r="AK26" i="11"/>
  <c r="AF26" i="11"/>
  <c r="M26" i="11"/>
  <c r="X26" i="11" s="1"/>
  <c r="K26" i="11"/>
  <c r="I26" i="11"/>
  <c r="G26" i="11"/>
  <c r="M25" i="11"/>
  <c r="X25" i="11" s="1"/>
  <c r="K25" i="11"/>
  <c r="U25" i="11" s="1"/>
  <c r="I25" i="11"/>
  <c r="R25" i="11" s="1"/>
  <c r="AK25" i="11" s="1"/>
  <c r="G25" i="11"/>
  <c r="O25" i="11" s="1"/>
  <c r="AF25" i="11" s="1"/>
  <c r="A25" i="11"/>
  <c r="A26" i="11" s="1"/>
  <c r="A27" i="11" s="1"/>
  <c r="A28" i="11" s="1"/>
  <c r="A29" i="11" s="1"/>
  <c r="A30" i="11" s="1"/>
  <c r="A31" i="11" s="1"/>
  <c r="AC24" i="11"/>
  <c r="M24" i="11"/>
  <c r="X24" i="11" s="1"/>
  <c r="K24" i="11"/>
  <c r="U24" i="11" s="1"/>
  <c r="AP24" i="11" s="1"/>
  <c r="I24" i="11"/>
  <c r="R24" i="11" s="1"/>
  <c r="AK24" i="11" s="1"/>
  <c r="G24" i="11"/>
  <c r="O24" i="11" s="1"/>
  <c r="AF24" i="11" s="1"/>
  <c r="M23" i="11"/>
  <c r="X23" i="11" s="1"/>
  <c r="K23" i="11"/>
  <c r="U23" i="11" s="1"/>
  <c r="I23" i="11"/>
  <c r="R23" i="11" s="1"/>
  <c r="AK23" i="11" s="1"/>
  <c r="G23" i="11"/>
  <c r="O23" i="11" s="1"/>
  <c r="AF23" i="11" s="1"/>
  <c r="B23" i="11"/>
  <c r="A23" i="11"/>
  <c r="AF22" i="11"/>
  <c r="M22" i="11"/>
  <c r="X22" i="11" s="1"/>
  <c r="K22" i="11"/>
  <c r="U22" i="11" s="1"/>
  <c r="I22" i="11"/>
  <c r="R22" i="11" s="1"/>
  <c r="AK22" i="11" s="1"/>
  <c r="G22" i="11"/>
  <c r="AF21" i="11"/>
  <c r="M21" i="11"/>
  <c r="X21" i="11" s="1"/>
  <c r="J21" i="11"/>
  <c r="K21" i="11" s="1"/>
  <c r="U21" i="11" s="1"/>
  <c r="H21" i="11"/>
  <c r="I21" i="11" s="1"/>
  <c r="R21" i="11" s="1"/>
  <c r="AK21" i="11" s="1"/>
  <c r="G21" i="11"/>
  <c r="M20" i="11"/>
  <c r="X20" i="11" s="1"/>
  <c r="K20" i="11"/>
  <c r="U20" i="11" s="1"/>
  <c r="AP20" i="11" s="1"/>
  <c r="I20" i="11"/>
  <c r="R20" i="11" s="1"/>
  <c r="AK20" i="11" s="1"/>
  <c r="G20" i="11"/>
  <c r="O20" i="11" s="1"/>
  <c r="AF20" i="11" s="1"/>
  <c r="M19" i="11"/>
  <c r="X19" i="11" s="1"/>
  <c r="K19" i="11"/>
  <c r="U19" i="11" s="1"/>
  <c r="AP19" i="11" s="1"/>
  <c r="I19" i="11"/>
  <c r="R19" i="11" s="1"/>
  <c r="AK19" i="11" s="1"/>
  <c r="G19" i="11"/>
  <c r="O19" i="11" s="1"/>
  <c r="AF19" i="11" s="1"/>
  <c r="B19" i="11"/>
  <c r="AC18" i="11"/>
  <c r="M18" i="11"/>
  <c r="X18" i="11" s="1"/>
  <c r="K18" i="11"/>
  <c r="U18" i="11" s="1"/>
  <c r="AP18" i="11" s="1"/>
  <c r="I18" i="11"/>
  <c r="R18" i="11" s="1"/>
  <c r="AK18" i="11" s="1"/>
  <c r="G18" i="11"/>
  <c r="O18" i="11" s="1"/>
  <c r="AF18" i="11" s="1"/>
  <c r="AC17" i="11"/>
  <c r="M17" i="11"/>
  <c r="X17" i="11" s="1"/>
  <c r="K17" i="11"/>
  <c r="U17" i="11" s="1"/>
  <c r="AP17" i="11" s="1"/>
  <c r="I17" i="11"/>
  <c r="R17" i="11" s="1"/>
  <c r="AK17" i="11" s="1"/>
  <c r="G17" i="11"/>
  <c r="O17" i="11" s="1"/>
  <c r="AF17" i="11" s="1"/>
  <c r="B17" i="11"/>
  <c r="M16" i="11"/>
  <c r="X16" i="11" s="1"/>
  <c r="K16" i="11"/>
  <c r="U16" i="11" s="1"/>
  <c r="AP16" i="11" s="1"/>
  <c r="I16" i="11"/>
  <c r="R16" i="11" s="1"/>
  <c r="AK16" i="11" s="1"/>
  <c r="G16" i="11"/>
  <c r="O16" i="11" s="1"/>
  <c r="AF16" i="11" s="1"/>
  <c r="M15" i="11"/>
  <c r="X15" i="11" s="1"/>
  <c r="K15" i="11"/>
  <c r="U15" i="11" s="1"/>
  <c r="AP15" i="11" s="1"/>
  <c r="I15" i="11"/>
  <c r="R15" i="11" s="1"/>
  <c r="AK15" i="11" s="1"/>
  <c r="G15" i="11"/>
  <c r="O15" i="11" s="1"/>
  <c r="AF15" i="11" s="1"/>
  <c r="M14" i="11"/>
  <c r="X14" i="11" s="1"/>
  <c r="K14" i="11"/>
  <c r="U14" i="11" s="1"/>
  <c r="AP14" i="11" s="1"/>
  <c r="I14" i="11"/>
  <c r="R14" i="11" s="1"/>
  <c r="AK14" i="11" s="1"/>
  <c r="G14" i="11"/>
  <c r="O14" i="11" s="1"/>
  <c r="AF14" i="11" s="1"/>
  <c r="B14" i="11"/>
  <c r="A14" i="11"/>
  <c r="A15" i="11" s="1"/>
  <c r="A16" i="11" s="1"/>
  <c r="A17" i="11" s="1"/>
  <c r="A18" i="11" s="1"/>
  <c r="A19" i="11" s="1"/>
  <c r="A20" i="11" s="1"/>
  <c r="A21" i="11" s="1"/>
  <c r="M13" i="11"/>
  <c r="X13" i="11" s="1"/>
  <c r="K13" i="11"/>
  <c r="U13" i="11" s="1"/>
  <c r="AP13" i="11" s="1"/>
  <c r="I13" i="11"/>
  <c r="R13" i="11" s="1"/>
  <c r="AK13" i="11" s="1"/>
  <c r="G13" i="11"/>
  <c r="O13" i="11" s="1"/>
  <c r="AF13" i="11" s="1"/>
  <c r="C48" i="13" l="1"/>
  <c r="C50" i="13"/>
  <c r="D52" i="13"/>
  <c r="D48" i="13"/>
  <c r="D50" i="13"/>
  <c r="E52" i="13"/>
  <c r="F52" i="13"/>
  <c r="F48" i="13"/>
  <c r="F50" i="13"/>
  <c r="C53" i="13"/>
  <c r="D51" i="13"/>
  <c r="E48" i="13"/>
  <c r="C49" i="13"/>
  <c r="C51" i="13"/>
  <c r="D53" i="13"/>
  <c r="E50" i="13"/>
  <c r="D49" i="13"/>
  <c r="E51" i="13"/>
  <c r="E53" i="13"/>
  <c r="E49" i="13"/>
  <c r="F51" i="13"/>
  <c r="F53" i="13"/>
  <c r="F49" i="13"/>
  <c r="C52" i="13"/>
  <c r="E48" i="4"/>
  <c r="E48" i="12"/>
  <c r="E49" i="4"/>
  <c r="E49" i="12"/>
  <c r="E50" i="4"/>
  <c r="E50" i="12"/>
  <c r="F51" i="4"/>
  <c r="F51" i="12"/>
  <c r="F52" i="4"/>
  <c r="F52" i="12"/>
  <c r="F53" i="4"/>
  <c r="F53" i="12"/>
  <c r="D51" i="4"/>
  <c r="D51" i="12"/>
  <c r="D48" i="4"/>
  <c r="D48" i="12"/>
  <c r="D50" i="4"/>
  <c r="D50" i="12"/>
  <c r="E52" i="4"/>
  <c r="E52" i="12"/>
  <c r="F48" i="4"/>
  <c r="F48" i="12"/>
  <c r="F49" i="4"/>
  <c r="F49" i="12"/>
  <c r="F50" i="4"/>
  <c r="F50" i="12"/>
  <c r="C52" i="4"/>
  <c r="C52" i="12"/>
  <c r="C53" i="4"/>
  <c r="C53" i="12"/>
  <c r="D49" i="4"/>
  <c r="D49" i="12"/>
  <c r="E51" i="4"/>
  <c r="E51" i="12"/>
  <c r="E53" i="4"/>
  <c r="E53" i="12"/>
  <c r="AR67" i="11"/>
  <c r="C48" i="4"/>
  <c r="C48" i="12"/>
  <c r="C49" i="4"/>
  <c r="C49" i="12"/>
  <c r="C50" i="4"/>
  <c r="C50" i="12"/>
  <c r="C51" i="4"/>
  <c r="C51" i="12"/>
  <c r="D52" i="4"/>
  <c r="D52" i="12"/>
  <c r="D53" i="4"/>
  <c r="D53" i="12"/>
  <c r="Q71" i="11"/>
  <c r="D5" i="11" s="1"/>
  <c r="AR40" i="11"/>
  <c r="J14" i="9"/>
  <c r="C123" i="4"/>
  <c r="C163" i="4"/>
  <c r="AH68" i="11"/>
  <c r="J18" i="9"/>
  <c r="G18" i="9"/>
  <c r="H18" i="9"/>
  <c r="J17" i="9"/>
  <c r="I18" i="9"/>
  <c r="H17" i="9"/>
  <c r="G17" i="9"/>
  <c r="I17" i="9"/>
  <c r="J16" i="9"/>
  <c r="G16" i="9"/>
  <c r="J15" i="9"/>
  <c r="I16" i="9"/>
  <c r="I15" i="9"/>
  <c r="G15" i="9"/>
  <c r="H15" i="9"/>
  <c r="G14" i="9"/>
  <c r="I14" i="9"/>
  <c r="H14" i="9"/>
  <c r="J13" i="9"/>
  <c r="G13" i="9"/>
  <c r="I13" i="9"/>
  <c r="H13" i="9"/>
  <c r="X71" i="11"/>
  <c r="E7" i="11" s="1"/>
  <c r="O71" i="11"/>
  <c r="E4" i="11" s="1"/>
  <c r="U71" i="11"/>
  <c r="AC36" i="11"/>
  <c r="AH36" i="11"/>
  <c r="AC47" i="11"/>
  <c r="AC28" i="11"/>
  <c r="AH34" i="11"/>
  <c r="AH46" i="11"/>
  <c r="AR53" i="11"/>
  <c r="AC55" i="11"/>
  <c r="AH24" i="11"/>
  <c r="AH40" i="11"/>
  <c r="AC60" i="11"/>
  <c r="AR62" i="11"/>
  <c r="AH19" i="11"/>
  <c r="AR19" i="11"/>
  <c r="AH22" i="11"/>
  <c r="AR22" i="11"/>
  <c r="AM48" i="11"/>
  <c r="AC13" i="11"/>
  <c r="AH47" i="11"/>
  <c r="AR48" i="11"/>
  <c r="AC48" i="11"/>
  <c r="AR61" i="11"/>
  <c r="AC63" i="11"/>
  <c r="AC67" i="11"/>
  <c r="AH18" i="11"/>
  <c r="AC19" i="11"/>
  <c r="AC20" i="11"/>
  <c r="AC22" i="11"/>
  <c r="AM24" i="11"/>
  <c r="AH29" i="11"/>
  <c r="AH31" i="11"/>
  <c r="AH32" i="11"/>
  <c r="AH37" i="11"/>
  <c r="AC66" i="11"/>
  <c r="R37" i="11"/>
  <c r="AK37" i="11" s="1"/>
  <c r="AM37" i="11" s="1"/>
  <c r="AC38" i="11"/>
  <c r="AC33" i="11"/>
  <c r="AH39" i="11"/>
  <c r="AC42" i="11"/>
  <c r="AH49" i="11"/>
  <c r="AH13" i="11"/>
  <c r="AH20" i="11"/>
  <c r="AC23" i="11"/>
  <c r="AC25" i="11"/>
  <c r="AC35" i="11"/>
  <c r="AR37" i="11"/>
  <c r="AM39" i="11"/>
  <c r="AR39" i="11"/>
  <c r="AM40" i="11"/>
  <c r="AC14" i="11"/>
  <c r="AR21" i="11"/>
  <c r="AH21" i="11"/>
  <c r="AC15" i="11"/>
  <c r="AC30" i="11"/>
  <c r="AR13" i="11"/>
  <c r="AM13" i="11"/>
  <c r="AH16" i="11"/>
  <c r="AR20" i="11"/>
  <c r="AM20" i="11"/>
  <c r="AR26" i="11"/>
  <c r="AH26" i="11"/>
  <c r="AH28" i="11"/>
  <c r="AM36" i="11"/>
  <c r="AR36" i="11"/>
  <c r="AC41" i="11"/>
  <c r="AC43" i="11"/>
  <c r="AC51" i="11"/>
  <c r="AC56" i="11"/>
  <c r="AM68" i="11"/>
  <c r="AR68" i="11"/>
  <c r="AH50" i="11"/>
  <c r="AC16" i="11"/>
  <c r="AC21" i="11"/>
  <c r="AC26" i="11"/>
  <c r="AC39" i="11"/>
  <c r="AC50" i="11"/>
  <c r="AM67" i="11"/>
  <c r="AC45" i="11"/>
  <c r="AC37" i="11"/>
  <c r="AC40" i="11"/>
  <c r="AC64" i="11"/>
  <c r="AH66" i="11"/>
  <c r="AH55" i="11"/>
  <c r="AC57" i="11"/>
  <c r="AC58" i="11"/>
  <c r="AH60" i="11"/>
  <c r="AH63" i="11"/>
  <c r="AC65" i="11"/>
  <c r="AR63" i="11"/>
  <c r="AH67" i="11"/>
  <c r="AC68" i="11"/>
  <c r="AC69" i="11"/>
  <c r="P23" i="8"/>
  <c r="P9" i="8"/>
  <c r="F54" i="13" l="1"/>
  <c r="H50" i="13"/>
  <c r="H48" i="13"/>
  <c r="G50" i="13"/>
  <c r="H52" i="13"/>
  <c r="I48" i="13"/>
  <c r="I50" i="13"/>
  <c r="I53" i="13"/>
  <c r="J49" i="13"/>
  <c r="K38" i="13" s="1"/>
  <c r="L38" i="13" s="1"/>
  <c r="I52" i="13"/>
  <c r="G48" i="13"/>
  <c r="I51" i="13"/>
  <c r="J52" i="13"/>
  <c r="K41" i="13" s="1"/>
  <c r="L41" i="13" s="1"/>
  <c r="J48" i="13"/>
  <c r="K37" i="13" s="1"/>
  <c r="L37" i="13" s="1"/>
  <c r="J50" i="13"/>
  <c r="K39" i="13" s="1"/>
  <c r="L39" i="13" s="1"/>
  <c r="H53" i="13"/>
  <c r="H49" i="13"/>
  <c r="G51" i="13"/>
  <c r="G53" i="13"/>
  <c r="G49" i="13"/>
  <c r="G52" i="13"/>
  <c r="I49" i="13"/>
  <c r="J51" i="13"/>
  <c r="K40" i="13" s="1"/>
  <c r="L40" i="13" s="1"/>
  <c r="J53" i="13"/>
  <c r="K42" i="13" s="1"/>
  <c r="L42" i="13" s="1"/>
  <c r="K33" i="13"/>
  <c r="K35" i="13" s="1"/>
  <c r="K17" i="13"/>
  <c r="K18" i="13" s="1"/>
  <c r="K21" i="13"/>
  <c r="K22" i="13" s="1"/>
  <c r="K29" i="13"/>
  <c r="K30" i="13" s="1"/>
  <c r="K25" i="13"/>
  <c r="K26" i="13" s="1"/>
  <c r="I48" i="4"/>
  <c r="K37" i="4" s="1"/>
  <c r="L37" i="4" s="1"/>
  <c r="I48" i="12"/>
  <c r="I49" i="4"/>
  <c r="K38" i="4" s="1"/>
  <c r="L38" i="4" s="1"/>
  <c r="I49" i="12"/>
  <c r="I50" i="4"/>
  <c r="K39" i="4" s="1"/>
  <c r="L39" i="4" s="1"/>
  <c r="I50" i="12"/>
  <c r="J51" i="4"/>
  <c r="J51" i="12"/>
  <c r="K40" i="12" s="1"/>
  <c r="L40" i="12" s="1"/>
  <c r="I53" i="4"/>
  <c r="K42" i="4" s="1"/>
  <c r="L42" i="4" s="1"/>
  <c r="I53" i="12"/>
  <c r="J53" i="4"/>
  <c r="J53" i="12"/>
  <c r="K42" i="12" s="1"/>
  <c r="L42" i="12" s="1"/>
  <c r="J49" i="4"/>
  <c r="J49" i="12"/>
  <c r="K38" i="12" s="1"/>
  <c r="L38" i="12" s="1"/>
  <c r="G48" i="4"/>
  <c r="G48" i="12"/>
  <c r="G49" i="4"/>
  <c r="G49" i="12"/>
  <c r="I51" i="4"/>
  <c r="K40" i="4" s="1"/>
  <c r="L40" i="4" s="1"/>
  <c r="I51" i="12"/>
  <c r="I52" i="4"/>
  <c r="K41" i="4" s="1"/>
  <c r="L41" i="4" s="1"/>
  <c r="I52" i="12"/>
  <c r="J52" i="4"/>
  <c r="J52" i="12"/>
  <c r="K41" i="12" s="1"/>
  <c r="L41" i="12" s="1"/>
  <c r="J48" i="4"/>
  <c r="J48" i="12"/>
  <c r="K37" i="12" s="1"/>
  <c r="H50" i="4"/>
  <c r="H50" i="12"/>
  <c r="J50" i="4"/>
  <c r="J50" i="12"/>
  <c r="K39" i="12" s="1"/>
  <c r="L39" i="12" s="1"/>
  <c r="G52" i="4"/>
  <c r="G52" i="12"/>
  <c r="H53" i="4"/>
  <c r="H53" i="12"/>
  <c r="H48" i="4"/>
  <c r="H48" i="12"/>
  <c r="H49" i="4"/>
  <c r="H49" i="12"/>
  <c r="G50" i="4"/>
  <c r="G50" i="12"/>
  <c r="G51" i="4"/>
  <c r="G51" i="12"/>
  <c r="H52" i="4"/>
  <c r="H52" i="12"/>
  <c r="G53" i="4"/>
  <c r="G53" i="12"/>
  <c r="E6" i="11"/>
  <c r="H16" i="9"/>
  <c r="AM18" i="11"/>
  <c r="AH17" i="11"/>
  <c r="R71" i="11"/>
  <c r="E5" i="11" s="1"/>
  <c r="AH61" i="11"/>
  <c r="AM19" i="11"/>
  <c r="AR46" i="11"/>
  <c r="AH53" i="11"/>
  <c r="AR24" i="11"/>
  <c r="AR32" i="11"/>
  <c r="AH54" i="11"/>
  <c r="AH27" i="11"/>
  <c r="AH44" i="11"/>
  <c r="AH59" i="11"/>
  <c r="AR34" i="11"/>
  <c r="AH62" i="11"/>
  <c r="AM22" i="11"/>
  <c r="AM61" i="11"/>
  <c r="AH56" i="11"/>
  <c r="AR27" i="11"/>
  <c r="AM27" i="11"/>
  <c r="AH65" i="11"/>
  <c r="AM50" i="11"/>
  <c r="AR50" i="11"/>
  <c r="AH14" i="11"/>
  <c r="AH33" i="11"/>
  <c r="AM63" i="11"/>
  <c r="AR54" i="11"/>
  <c r="AM54" i="11"/>
  <c r="AR66" i="11"/>
  <c r="AM66" i="11"/>
  <c r="AR44" i="11"/>
  <c r="AM44" i="11"/>
  <c r="AH51" i="11"/>
  <c r="AH41" i="11"/>
  <c r="AM28" i="11"/>
  <c r="AR28" i="11"/>
  <c r="AR16" i="11"/>
  <c r="AM16" i="11"/>
  <c r="AH30" i="11"/>
  <c r="AR30" i="11"/>
  <c r="AH15" i="11"/>
  <c r="AH23" i="11"/>
  <c r="AR59" i="11"/>
  <c r="AM59" i="11"/>
  <c r="AR42" i="11"/>
  <c r="AH42" i="11"/>
  <c r="AR55" i="11"/>
  <c r="AM55" i="11"/>
  <c r="AM53" i="11"/>
  <c r="AH64" i="11"/>
  <c r="AR64" i="11"/>
  <c r="AR45" i="11"/>
  <c r="AH45" i="11"/>
  <c r="AR47" i="11"/>
  <c r="AM47" i="11"/>
  <c r="AH43" i="11"/>
  <c r="AM26" i="11"/>
  <c r="AM17" i="11"/>
  <c r="AR17" i="11"/>
  <c r="AM21" i="11"/>
  <c r="AM62" i="11"/>
  <c r="AH25" i="11"/>
  <c r="AR57" i="11"/>
  <c r="AH57" i="11"/>
  <c r="AH69" i="11"/>
  <c r="AR60" i="11"/>
  <c r="AM60" i="11"/>
  <c r="AH52" i="11"/>
  <c r="AR58" i="11"/>
  <c r="AH58" i="11"/>
  <c r="AR35" i="11"/>
  <c r="AH35" i="11"/>
  <c r="AR49" i="11"/>
  <c r="AM49" i="11"/>
  <c r="AH38" i="11"/>
  <c r="AR38" i="11"/>
  <c r="K43" i="13" l="1"/>
  <c r="L43" i="13" s="1"/>
  <c r="H51" i="13"/>
  <c r="H51" i="4"/>
  <c r="H51" i="12"/>
  <c r="L37" i="12"/>
  <c r="K43" i="12"/>
  <c r="L43" i="12" s="1"/>
  <c r="K43" i="4"/>
  <c r="L43" i="4" s="1"/>
  <c r="AR18" i="11"/>
  <c r="AM31" i="11"/>
  <c r="AR31" i="11"/>
  <c r="AM29" i="11"/>
  <c r="AR29" i="11"/>
  <c r="K29" i="4"/>
  <c r="K30" i="4" s="1"/>
  <c r="K17" i="4"/>
  <c r="K18" i="4" s="1"/>
  <c r="K25" i="4"/>
  <c r="K26" i="4" s="1"/>
  <c r="K33" i="4"/>
  <c r="K35" i="4" s="1"/>
  <c r="K21" i="4"/>
  <c r="K22" i="4" s="1"/>
  <c r="AM46" i="11"/>
  <c r="AM32" i="11"/>
  <c r="AM34" i="11"/>
  <c r="AR51" i="11"/>
  <c r="AM51" i="11"/>
  <c r="AM38" i="11"/>
  <c r="AM64" i="11"/>
  <c r="AM30" i="11"/>
  <c r="AM33" i="11"/>
  <c r="AR33" i="11"/>
  <c r="AM56" i="11"/>
  <c r="AR56" i="11"/>
  <c r="AM35" i="11"/>
  <c r="AM52" i="11"/>
  <c r="AR52" i="11"/>
  <c r="AR69" i="11"/>
  <c r="AM69" i="11"/>
  <c r="AM25" i="11"/>
  <c r="AR25" i="11"/>
  <c r="AM58" i="11"/>
  <c r="AM57" i="11"/>
  <c r="AM43" i="11"/>
  <c r="AR43" i="11"/>
  <c r="AM45" i="11"/>
  <c r="AM42" i="11"/>
  <c r="AM23" i="11"/>
  <c r="AM15" i="11"/>
  <c r="AR15" i="11"/>
  <c r="AM41" i="11"/>
  <c r="AR41" i="11"/>
  <c r="AM14" i="11"/>
  <c r="AR14" i="11"/>
  <c r="AR65" i="11"/>
  <c r="AM65" i="11"/>
  <c r="J23" i="8" l="1"/>
  <c r="R23" i="8" s="1"/>
  <c r="I23" i="8"/>
  <c r="Q23" i="8" s="1"/>
  <c r="H23" i="8"/>
  <c r="G23" i="8"/>
  <c r="O23" i="8" s="1"/>
  <c r="R22" i="8"/>
  <c r="Q22" i="8"/>
  <c r="P22" i="8"/>
  <c r="O22" i="8"/>
  <c r="R21" i="8"/>
  <c r="Q21" i="8"/>
  <c r="P21" i="8"/>
  <c r="O21" i="8"/>
  <c r="R20" i="8"/>
  <c r="Q20" i="8"/>
  <c r="P20" i="8"/>
  <c r="O20" i="8"/>
  <c r="R19" i="8"/>
  <c r="Q19" i="8"/>
  <c r="P19" i="8"/>
  <c r="O19" i="8"/>
  <c r="R18" i="8"/>
  <c r="Q18" i="8"/>
  <c r="P18" i="8"/>
  <c r="O18" i="8"/>
  <c r="J18" i="8"/>
  <c r="I18" i="8"/>
  <c r="H18" i="8"/>
  <c r="G18" i="8"/>
  <c r="R17" i="8"/>
  <c r="Q17" i="8"/>
  <c r="P17" i="8"/>
  <c r="O17" i="8"/>
  <c r="R16" i="8"/>
  <c r="Q16" i="8"/>
  <c r="P16" i="8"/>
  <c r="O16" i="8"/>
  <c r="R15" i="8"/>
  <c r="Q15" i="8"/>
  <c r="P15" i="8"/>
  <c r="O15" i="8"/>
  <c r="R14" i="8"/>
  <c r="Q14" i="8"/>
  <c r="P14" i="8"/>
  <c r="O14" i="8"/>
  <c r="K14" i="8"/>
  <c r="R13" i="8"/>
  <c r="Q13" i="8"/>
  <c r="P13" i="8"/>
  <c r="O13" i="8"/>
  <c r="J13" i="8"/>
  <c r="I13" i="8"/>
  <c r="H13" i="8"/>
  <c r="G13" i="8"/>
  <c r="R12" i="8"/>
  <c r="Q12" i="8"/>
  <c r="P12" i="8"/>
  <c r="O12" i="8"/>
  <c r="R11" i="8"/>
  <c r="Q11" i="8"/>
  <c r="P11" i="8"/>
  <c r="O11" i="8"/>
  <c r="R10" i="8"/>
  <c r="Q10" i="8"/>
  <c r="P10" i="8"/>
  <c r="O10" i="8"/>
  <c r="J10" i="8"/>
  <c r="I10" i="8"/>
  <c r="H10" i="8"/>
  <c r="G10" i="8"/>
  <c r="J9" i="8"/>
  <c r="R9" i="8" s="1"/>
  <c r="I9" i="8"/>
  <c r="Q9" i="8" s="1"/>
  <c r="H9" i="8"/>
  <c r="G9" i="8"/>
  <c r="O9" i="8" s="1"/>
  <c r="R8" i="8"/>
  <c r="Q8" i="8"/>
  <c r="P8" i="8"/>
  <c r="O8" i="8"/>
  <c r="R7" i="8"/>
  <c r="Q7" i="8"/>
  <c r="P7" i="8"/>
  <c r="O7" i="8"/>
  <c r="R6" i="8"/>
  <c r="Q6" i="8"/>
  <c r="P6" i="8"/>
  <c r="O6" i="8"/>
  <c r="R5" i="8"/>
  <c r="Q5" i="8"/>
  <c r="P5" i="8"/>
  <c r="O5" i="8"/>
  <c r="R4" i="8"/>
  <c r="Q4" i="8"/>
  <c r="P4" i="8"/>
  <c r="O4" i="8"/>
  <c r="J4" i="8"/>
  <c r="I4" i="8"/>
  <c r="H4" i="8"/>
  <c r="G4" i="8"/>
  <c r="J23" i="7"/>
  <c r="R23" i="7" s="1"/>
  <c r="I23" i="7"/>
  <c r="Q23" i="7" s="1"/>
  <c r="H23" i="7"/>
  <c r="P23" i="7" s="1"/>
  <c r="G23" i="7"/>
  <c r="O23" i="7" s="1"/>
  <c r="R22" i="7"/>
  <c r="Q22" i="7"/>
  <c r="P22" i="7"/>
  <c r="O22" i="7"/>
  <c r="R21" i="7"/>
  <c r="Q21" i="7"/>
  <c r="P21" i="7"/>
  <c r="O21" i="7"/>
  <c r="R20" i="7"/>
  <c r="Q20" i="7"/>
  <c r="P20" i="7"/>
  <c r="O20" i="7"/>
  <c r="R19" i="7"/>
  <c r="Q19" i="7"/>
  <c r="P19" i="7"/>
  <c r="O19" i="7"/>
  <c r="R18" i="7"/>
  <c r="Q18" i="7"/>
  <c r="P18" i="7"/>
  <c r="O18" i="7"/>
  <c r="J18" i="7"/>
  <c r="I18" i="7"/>
  <c r="H18" i="7"/>
  <c r="G18" i="7"/>
  <c r="R17" i="7"/>
  <c r="Q17" i="7"/>
  <c r="P17" i="7"/>
  <c r="O17" i="7"/>
  <c r="R16" i="7"/>
  <c r="Q16" i="7"/>
  <c r="P16" i="7"/>
  <c r="O16" i="7"/>
  <c r="R15" i="7"/>
  <c r="Q15" i="7"/>
  <c r="P15" i="7"/>
  <c r="O15" i="7"/>
  <c r="R14" i="7"/>
  <c r="Q14" i="7"/>
  <c r="P14" i="7"/>
  <c r="O14" i="7"/>
  <c r="K14" i="7"/>
  <c r="R13" i="7"/>
  <c r="Q13" i="7"/>
  <c r="P13" i="7"/>
  <c r="O13" i="7"/>
  <c r="J13" i="7"/>
  <c r="I13" i="7"/>
  <c r="H13" i="7"/>
  <c r="G13" i="7"/>
  <c r="R12" i="7"/>
  <c r="Q12" i="7"/>
  <c r="P12" i="7"/>
  <c r="O12" i="7"/>
  <c r="R11" i="7"/>
  <c r="Q11" i="7"/>
  <c r="P11" i="7"/>
  <c r="O11" i="7"/>
  <c r="R10" i="7"/>
  <c r="Q10" i="7"/>
  <c r="P10" i="7"/>
  <c r="O10" i="7"/>
  <c r="J10" i="7"/>
  <c r="I10" i="7"/>
  <c r="H10" i="7"/>
  <c r="G10" i="7"/>
  <c r="J9" i="7"/>
  <c r="R9" i="7" s="1"/>
  <c r="I9" i="7"/>
  <c r="Q9" i="7" s="1"/>
  <c r="H9" i="7"/>
  <c r="P9" i="7" s="1"/>
  <c r="G9" i="7"/>
  <c r="O9" i="7" s="1"/>
  <c r="R8" i="7"/>
  <c r="Q8" i="7"/>
  <c r="P8" i="7"/>
  <c r="O8" i="7"/>
  <c r="R7" i="7"/>
  <c r="Q7" i="7"/>
  <c r="P7" i="7"/>
  <c r="O7" i="7"/>
  <c r="R6" i="7"/>
  <c r="Q6" i="7"/>
  <c r="P6" i="7"/>
  <c r="O6" i="7"/>
  <c r="R5" i="7"/>
  <c r="Q5" i="7"/>
  <c r="P5" i="7"/>
  <c r="O5" i="7"/>
  <c r="R4" i="7"/>
  <c r="Q4" i="7"/>
  <c r="P4" i="7"/>
  <c r="O4" i="7"/>
  <c r="J4" i="7"/>
  <c r="I4" i="7"/>
  <c r="H4" i="7"/>
  <c r="G4" i="7"/>
  <c r="N16" i="8" l="1"/>
  <c r="C23" i="8"/>
  <c r="K23" i="8" s="1"/>
  <c r="L22" i="8"/>
  <c r="L9" i="8"/>
  <c r="L10" i="8"/>
  <c r="L12" i="8"/>
  <c r="L23" i="8"/>
  <c r="L8" i="8"/>
  <c r="N20" i="8"/>
  <c r="N21" i="8"/>
  <c r="K15" i="8"/>
  <c r="L6" i="8"/>
  <c r="F9" i="8"/>
  <c r="N9" i="8" s="1"/>
  <c r="N14" i="8"/>
  <c r="N4" i="8"/>
  <c r="F4" i="8"/>
  <c r="N11" i="8"/>
  <c r="N12" i="7"/>
  <c r="N12" i="8"/>
  <c r="N13" i="8"/>
  <c r="F13" i="8"/>
  <c r="N17" i="7"/>
  <c r="N17" i="8"/>
  <c r="K22" i="7"/>
  <c r="K22" i="8"/>
  <c r="K4" i="8"/>
  <c r="C4" i="8"/>
  <c r="K6" i="7"/>
  <c r="K6" i="8"/>
  <c r="K7" i="7"/>
  <c r="K7" i="8"/>
  <c r="C9" i="7"/>
  <c r="K9" i="7" s="1"/>
  <c r="C9" i="8"/>
  <c r="K9" i="8" s="1"/>
  <c r="K10" i="8"/>
  <c r="C10" i="8"/>
  <c r="K11" i="7"/>
  <c r="K11" i="8"/>
  <c r="K12" i="7"/>
  <c r="K12" i="8"/>
  <c r="K13" i="8"/>
  <c r="C13" i="8"/>
  <c r="K16" i="7"/>
  <c r="K16" i="8"/>
  <c r="K17" i="7"/>
  <c r="K17" i="8"/>
  <c r="K18" i="8"/>
  <c r="C18" i="8"/>
  <c r="L19" i="7"/>
  <c r="L19" i="8"/>
  <c r="L20" i="7"/>
  <c r="L20" i="8"/>
  <c r="L21" i="7"/>
  <c r="L21" i="8"/>
  <c r="L22" i="7"/>
  <c r="K5" i="7"/>
  <c r="K5" i="8"/>
  <c r="K8" i="7"/>
  <c r="K8" i="8"/>
  <c r="N18" i="8"/>
  <c r="F18" i="8"/>
  <c r="K19" i="7"/>
  <c r="K19" i="8"/>
  <c r="K20" i="7"/>
  <c r="K20" i="8"/>
  <c r="N5" i="7"/>
  <c r="N5" i="8"/>
  <c r="D9" i="7"/>
  <c r="L9" i="7" s="1"/>
  <c r="D9" i="8"/>
  <c r="D10" i="8"/>
  <c r="L11" i="7"/>
  <c r="L11" i="8"/>
  <c r="L13" i="8"/>
  <c r="D13" i="8"/>
  <c r="L16" i="7"/>
  <c r="L16" i="8"/>
  <c r="L17" i="7"/>
  <c r="L17" i="8"/>
  <c r="L14" i="7"/>
  <c r="L14" i="8"/>
  <c r="L18" i="8"/>
  <c r="D18" i="8"/>
  <c r="D23" i="7"/>
  <c r="L23" i="7" s="1"/>
  <c r="D23" i="8"/>
  <c r="L15" i="8"/>
  <c r="M19" i="7"/>
  <c r="M19" i="8"/>
  <c r="M20" i="7"/>
  <c r="M20" i="8"/>
  <c r="M21" i="7"/>
  <c r="M21" i="8"/>
  <c r="M22" i="7"/>
  <c r="M22" i="8"/>
  <c r="L5" i="7"/>
  <c r="L5" i="8"/>
  <c r="L8" i="7"/>
  <c r="N6" i="7"/>
  <c r="N6" i="8"/>
  <c r="N7" i="7"/>
  <c r="N7" i="8"/>
  <c r="N10" i="8"/>
  <c r="F10" i="8"/>
  <c r="F23" i="7"/>
  <c r="N23" i="7" s="1"/>
  <c r="F23" i="8"/>
  <c r="N23" i="8" s="1"/>
  <c r="N15" i="8"/>
  <c r="K21" i="7"/>
  <c r="K21" i="8"/>
  <c r="N8" i="7"/>
  <c r="N8" i="8"/>
  <c r="L4" i="8"/>
  <c r="D4" i="8"/>
  <c r="L7" i="7"/>
  <c r="L7" i="8"/>
  <c r="M4" i="8"/>
  <c r="E4" i="8"/>
  <c r="M6" i="7"/>
  <c r="M6" i="8"/>
  <c r="M7" i="7"/>
  <c r="M7" i="8"/>
  <c r="E9" i="7"/>
  <c r="M9" i="7" s="1"/>
  <c r="E9" i="8"/>
  <c r="M9" i="8" s="1"/>
  <c r="M10" i="8"/>
  <c r="E10" i="8"/>
  <c r="M11" i="7"/>
  <c r="M11" i="8"/>
  <c r="M12" i="7"/>
  <c r="M12" i="8"/>
  <c r="E13" i="8"/>
  <c r="M13" i="8"/>
  <c r="M16" i="7"/>
  <c r="M16" i="8"/>
  <c r="M17" i="7"/>
  <c r="M17" i="8"/>
  <c r="M14" i="7"/>
  <c r="M14" i="8"/>
  <c r="E18" i="8"/>
  <c r="M18" i="8"/>
  <c r="E23" i="7"/>
  <c r="M23" i="7" s="1"/>
  <c r="E23" i="8"/>
  <c r="M23" i="8" s="1"/>
  <c r="M15" i="8"/>
  <c r="N19" i="7"/>
  <c r="N19" i="8"/>
  <c r="N22" i="7"/>
  <c r="N22" i="8"/>
  <c r="M5" i="7"/>
  <c r="M5" i="8"/>
  <c r="M8" i="7"/>
  <c r="M8" i="8"/>
  <c r="N11" i="7"/>
  <c r="N21" i="7"/>
  <c r="L6" i="7"/>
  <c r="L10" i="7"/>
  <c r="D10" i="7"/>
  <c r="L18" i="7"/>
  <c r="D18" i="7"/>
  <c r="M13" i="7"/>
  <c r="E13" i="7"/>
  <c r="N16" i="7"/>
  <c r="N14" i="7"/>
  <c r="N18" i="7"/>
  <c r="F18" i="7"/>
  <c r="N15" i="7"/>
  <c r="L12" i="7"/>
  <c r="L13" i="7"/>
  <c r="D13" i="7"/>
  <c r="L15" i="7"/>
  <c r="M4" i="7"/>
  <c r="E4" i="7"/>
  <c r="M10" i="7"/>
  <c r="E10" i="7"/>
  <c r="M18" i="7"/>
  <c r="E18" i="7"/>
  <c r="M15" i="7"/>
  <c r="N20" i="7"/>
  <c r="N4" i="7"/>
  <c r="F4" i="7"/>
  <c r="F9" i="7"/>
  <c r="N9" i="7" s="1"/>
  <c r="N10" i="7"/>
  <c r="F10" i="7"/>
  <c r="N13" i="7"/>
  <c r="F13" i="7"/>
  <c r="K4" i="7"/>
  <c r="C4" i="7"/>
  <c r="K10" i="7"/>
  <c r="C10" i="7"/>
  <c r="C13" i="7"/>
  <c r="K13" i="7"/>
  <c r="C18" i="7"/>
  <c r="K18" i="7"/>
  <c r="C23" i="7"/>
  <c r="K15" i="7"/>
  <c r="L4" i="7"/>
  <c r="D4" i="7"/>
  <c r="K23" i="7" l="1"/>
  <c r="C110" i="4"/>
  <c r="C78" i="4"/>
  <c r="C140" i="4"/>
  <c r="AR23" i="11" l="1"/>
</calcChain>
</file>

<file path=xl/sharedStrings.xml><?xml version="1.0" encoding="utf-8"?>
<sst xmlns="http://schemas.openxmlformats.org/spreadsheetml/2006/main" count="1984" uniqueCount="922">
  <si>
    <t>Informe Ejecutivo de Monitoreo "PLAN ANTICORRUPCIÓN Y DE ATENCIÓN AL CIUDADANO 2024" - Corte 4° trimestre</t>
  </si>
  <si>
    <t>Ejecución</t>
  </si>
  <si>
    <t>Base</t>
  </si>
  <si>
    <t>Parte visible</t>
  </si>
  <si>
    <t>Parte oculta</t>
  </si>
  <si>
    <t>Rojo</t>
  </si>
  <si>
    <t>Total</t>
  </si>
  <si>
    <t>Naranja</t>
  </si>
  <si>
    <t>Amarillo</t>
  </si>
  <si>
    <t>Verde</t>
  </si>
  <si>
    <t>aguja</t>
  </si>
  <si>
    <t>ejecución</t>
  </si>
  <si>
    <t>marcador</t>
  </si>
  <si>
    <t>total</t>
  </si>
  <si>
    <t>1 - Gestión del Riesgo de Corrupción “MAPA DE RIESGOS DE CORRUPCIÓN"</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</si>
  <si>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</si>
  <si>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</si>
  <si>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</si>
  <si>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</si>
  <si>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6- Iniciativas adicionales</t>
  </si>
  <si>
    <t xml:space="preserve">Avances por componente - corte al 4º trimestre </t>
  </si>
  <si>
    <t>Avance respecto al total programado en el año</t>
  </si>
  <si>
    <t xml:space="preserve"> Avance frente a programado en el trimestre</t>
  </si>
  <si>
    <t>Corte 1° trimestre</t>
  </si>
  <si>
    <t>Corte 2° trimestre</t>
  </si>
  <si>
    <t>Corte 3° trimestre</t>
  </si>
  <si>
    <t>Corte 4° trimestre</t>
  </si>
  <si>
    <t>Anexo 1: Mapa de Riesgos de Corrupción</t>
  </si>
  <si>
    <t>Anexo 2: Estratégia de Racionalización de Trámites</t>
  </si>
  <si>
    <t>LOGROS y BUENAS PRÁCTICAS</t>
  </si>
  <si>
    <t>RETOS</t>
  </si>
  <si>
    <t>1. Cumplimiento de la estrategia de acompañamiento para mejorar la oportunidad  y calidad del reporte de ejecución y seguimiento de las actividades de control asociadas a los riesgos de corrupción en el aplicativo KAWAK.
2. Centralización de soportes de cumplimiento en un micrositio y estrategia para optimizar el flujo de la información.
3.  Alertas y análisis de posibles incumplimientos del 2° trimestre socializado mediante memorando circular  2024I-VBOG-051918 del 29/07/24  de la Oficina Asesora de Planeación a los Directivos responsables de las actividades del PAAC.
4. Inclusión del reporte de seguimiento cuatrimestral recibido mediante 2024I-VBOG-073715 del 04/10/24 de la Oficina de Control Interno.
 5. Avances anticipados en la actividad "Mejorar la accesibilidad de la población en condición de discapacidad visual y auditiva (Señalizar con imágenes en lengua de señas, alto relieve, otras lenguas o idiomas y orientación espacial (Wayfinding))", como evidencia del compromiso institucional</t>
  </si>
  <si>
    <t xml:space="preserve">1. Actualizar el procedimiento de gestión de riesgos de corrupción y fortalecer el modelo integral de control y prevención de riesgos de corrupción, con miras a la formulación del Programa de Transparencia y Ética Pública.
2. Cumplir con la estrategia de racionalización de trámites (seguimiento), priorizar mejoras en los trámites de manera participativa y documentar la línea base de los costos administrativos de cada trámite.
3. Definir si existen “Otros Procedimientos Administrativos“ y “consultas de acceso a la información”
4. Suscribir el plan de mejoramiento para la accesibilidad física y reportar avances del plan de mejoramiento de accesibilidad web.
5. Implementar la caja de herramientas del código de integridad.
6.  Estandarizar método de seguimiento a los acuerdos o compromisos asumidos con los grupos de valor y publicarlo en la página web.
7. Reporte oportuno y con soportes por parte de los responsables de las actividades, antes del 27 de diciembre, para la respectiva consolidación. 
8.Actualizar los instrumentos de gestión bajo lineamientos de la ley de transparencia.
9. Fomentar la cultura de evaluar eventos de diálogo e implementar acciones de mejora.
10. Realizar el principal espacio de rendición de cuentas y elaborar los informes respectivos.
11. Actualizar y simplificar los procesos, procedimientos y protocolos de servicio para fortalecer el relacionamiento con los grupos de valor
12. Realizar charlas sobre la responsabilidad de los servidores públicos (deberes, derechos y obligaciones)  
13. Socializar internamente el protocolo de lenguaje claro y comprensible y realizar talleres con las dependencias que generan documentos con destino a la ciudadanía
14. Actualizar y disponer en la página web enlaces para dar cumplimiento al Índice de transparencia y acceso a la información pública (ITA)
15. Realizar jornadas de capacitación para divulgar información sobre conflictos de intereses y su respectivo trámite (identificación, canales, implicaciones, etc.)
16. Analizar y gestionar las declaraciones de conflictos de intereses, impedimentos y recusaciones según el procedimiento establecido
17. Generar confianza en la comunidad a través de la siembra y reforestación de árboles
18. Incrementar el nivel de cumplimiento. </t>
  </si>
  <si>
    <t>programación de mesas de trabajo para definir curso de acción en actividades incumplidas en el primer cuatrimestre.</t>
  </si>
  <si>
    <t>AVANCES POR SUBCOMPONETE, corte 4º trimestre Vs Programado en la vigencia</t>
  </si>
  <si>
    <t>1. Política de Administración de Riesgos de Corrupción</t>
  </si>
  <si>
    <t>2.Construcción del Mapa de Riesgos de Corrupción</t>
  </si>
  <si>
    <t xml:space="preserve">3. Consulta y divulgación </t>
  </si>
  <si>
    <t>4. Monitoreo o revisión</t>
  </si>
  <si>
    <t>5. Seguimiento</t>
  </si>
  <si>
    <t>Racionalización Trámite  "Permiso para movilización de carga extradimensionada por las vías nacionales"</t>
  </si>
  <si>
    <t>Racionalización Trrámite  "Concepto técnico de ubicación de estaciones de servicios "</t>
  </si>
  <si>
    <t>Racionalización Trámite "Permiso para la movilización de carga indivisible extrapesada, indivisible extradimensionada o indivisible extrapesada y extradimensionada a la vez y permiso para el transporte de carga divisible con vehículos combinados de carga - V.C.C"</t>
  </si>
  <si>
    <t>Racionalización Trámite "Beneficio de tarifa exenta o diferencial en las estaciones de peaje a cargo del INVIAS"</t>
  </si>
  <si>
    <t>A2 -Virtualización EDS</t>
  </si>
  <si>
    <t>A2 -Virtualización TIES</t>
  </si>
  <si>
    <t>A3 -Virtualización EDS</t>
  </si>
  <si>
    <t>A4 -Virtualización TIES</t>
  </si>
  <si>
    <t>Información</t>
  </si>
  <si>
    <t>Diálogo</t>
  </si>
  <si>
    <t>Responsabilidad</t>
  </si>
  <si>
    <t>1. Planeación estratégica del servicio al ciudadano</t>
  </si>
  <si>
    <t>2. Fortalecimiento del Talento humano al servicio del ciudadano</t>
  </si>
  <si>
    <t>3. Gestión de relacionamiento con los ciudadanos</t>
  </si>
  <si>
    <t>4. Conocimiento al servicio al ciudadano</t>
  </si>
  <si>
    <t>5. Evaluación de gestión y medición de la percepción ciudadana</t>
  </si>
  <si>
    <t>1. Lineamientos de Transparencia Activa</t>
  </si>
  <si>
    <t>2. Lineamientos de Transparencia Pasiva</t>
  </si>
  <si>
    <t>3. Elaboración los Instrumentos de Gestión de la Información</t>
  </si>
  <si>
    <t>4. Criterio Diferencial de Accesibilidad</t>
  </si>
  <si>
    <t>5. Monitoreo del Acceso a la Información Pública</t>
  </si>
  <si>
    <t xml:space="preserve">1. Cumplimiento de la estrategia de acompañamiento para mejorar la oportunidad  y calidad del reporte de ejecución y seguimiento de las actividades de control asociadas a los riesgos de corrupción en el aplicativo KAWAK.
2. Centralización de soportes de cumplimiento en un micrositio y estrategia para optimizar el flujo de la información.
3.  Alertas y análisis de posibles incumplimientos socializados mediante memorandos individuales y circulares cada trimestre (de la Oficina Asesora de Planeación a los Directivos responsables de las actividades del PAAC).
4. Inclusión del reporte de seguimiento cuatrimestral recibido mediante 2024I-VBOG-073715 del 04/10/24 de la Oficina de Control Interno.
 </t>
  </si>
  <si>
    <t>1. Actualizar el procedimiento de gestión de riesgos de corrupción y fortalecer el modelo integral de control y prevención de riesgos de corrupción, con miras a la formulación del Programa de Transparencia y Ética Pública.
2. Cumplir con la estrategia de racionalización de trámites (seguimiento), priorizar mejoras en los trámites de manera participativa y documentar la línea base de los costos administrativos de cada trámite.
3. Definir si existen “Otros Procedimientos Administrativos“ y “consultas de acceso a la información”
4. Dar cumplimiento a los planes de mejoramiento para la accesibilidad física y web.
5. Implementar la caja de herramientas del código de integridad.
6.  Estandarizar método de seguimiento a los acuerdos o compromisos asumidos con los grupos de valor y publicarlo en la página web.
7. Actualizar los instrumentos de gestión bajo lineamientos de la ley de transparencia.
8. Actualizar y disponer en la página web enlaces para dar cumplimiento al Índice de transparencia y acceso a la información pública (ITA)
9. Implementar plan de transición al Programa de Transparencia y Ética Pública</t>
  </si>
  <si>
    <t>A2 -Virtualización trámite "Beneficio de Tarifa Diferencial o Exenta en las estaciones de peaje a cargo del INVIAS"</t>
  </si>
  <si>
    <t>A2 -Virtualización trámite "Concepto técnico de ubicación de estaciones de servicios"</t>
  </si>
  <si>
    <t>A2 -Virtualización trámite"Permiso para la movilización de carga indivisible extrapesada, indivisible extradimensionada a la vez y permiso para el transporte de carga divisible con vehículos combinados de carga - V.C.C.*"</t>
  </si>
  <si>
    <t>A2 -Virtualización trámite "Permiso para movilización de carga extradimensionada por las vías nacionales"</t>
  </si>
  <si>
    <t>Informe Ejecutivo de Monitoreo "PLAN ANTICORRUPCIÓN Y DE ATENCIÓN AL CIUDADANO 2024" - Corte 3° trimestre</t>
  </si>
  <si>
    <t xml:space="preserve">Avances por componente - corte al 3º trimestre </t>
  </si>
  <si>
    <t>AVANCES POR SUBCOMPONETE, corte 3º trimestre Vs Programado en la vigencia</t>
  </si>
  <si>
    <t>Detalle Informe de Monitoreo "PLAN ANTICORRUPCIÓN Y DE ATENCIÓN AL CIUDADANO 2024" - Corte 4° trimestre</t>
  </si>
  <si>
    <t>Avance acumulado en el corte</t>
  </si>
  <si>
    <t>Desempeño respecto a lo programado</t>
  </si>
  <si>
    <t>1° Trimestre</t>
  </si>
  <si>
    <t>2° Trimestre</t>
  </si>
  <si>
    <t>3° Trimestre</t>
  </si>
  <si>
    <t>4° Trimestre</t>
  </si>
  <si>
    <t>CRONOGRAMA</t>
  </si>
  <si>
    <t>REPORTE DE MONITOREO POR PARTE DE LOS RESPONSABLES</t>
  </si>
  <si>
    <t>MUESTREO -Criterios</t>
  </si>
  <si>
    <t>COMPONENTE</t>
  </si>
  <si>
    <t>Subcomponente</t>
  </si>
  <si>
    <t>Actividades</t>
  </si>
  <si>
    <t>Meta o producto</t>
  </si>
  <si>
    <t>LÍDER</t>
  </si>
  <si>
    <t>Cantidad 1°T</t>
  </si>
  <si>
    <t>% 1°T</t>
  </si>
  <si>
    <t>Cantidad 2°T</t>
  </si>
  <si>
    <t>% 2°T</t>
  </si>
  <si>
    <t>Cantidad 3°T</t>
  </si>
  <si>
    <t>% 3°T</t>
  </si>
  <si>
    <t>Cantidad 4°T</t>
  </si>
  <si>
    <t>% 4°T</t>
  </si>
  <si>
    <t>% AVANCE - Corte 1° T</t>
  </si>
  <si>
    <t>Desempeño - Corte 1° T</t>
  </si>
  <si>
    <t>OBSERVACIÓN - Corte 1° T</t>
  </si>
  <si>
    <t>% AVANCE - Corte 2° T</t>
  </si>
  <si>
    <t>Desempeño - Corte 2° T</t>
  </si>
  <si>
    <t>OBSERVACIÓN DE CUMPLIMEINTO - Corte 2° T</t>
  </si>
  <si>
    <t>% AVANCE - Corte 3° T</t>
  </si>
  <si>
    <t>Desempeño - Corte 3° T</t>
  </si>
  <si>
    <t>OBSERVACIÓN DE CUMPLIMEINTO - Corte 3° T</t>
  </si>
  <si>
    <t>% AVANCE - Corte 4° T</t>
  </si>
  <si>
    <t>Desempeño - Corte 4° T</t>
  </si>
  <si>
    <t>OBSERVACIÓN - Corte 4° T</t>
  </si>
  <si>
    <t>Cr1. Más de 8 responsables</t>
  </si>
  <si>
    <t>Cr2. Incumplimiento periodo anterior</t>
  </si>
  <si>
    <t>Cr3. Temas criticos OCI O Alta Dirección</t>
  </si>
  <si>
    <t>Actividad   seleccionada 1° T</t>
  </si>
  <si>
    <t>Observaciones OAP 1° T - oportunidad en el cumplimiento de la actividad, la integridad y coherencia de las evidencias reportadas frente a la actividad formulada</t>
  </si>
  <si>
    <t>Cr1. Más de 8 responsables2</t>
  </si>
  <si>
    <t>Cr2. Incumplimiento periodo anterior (O incia ejecución)</t>
  </si>
  <si>
    <t>Cr3. Temas criticos OCI O Alta Dirección3</t>
  </si>
  <si>
    <t>Actividad   seleccionada 2° T</t>
  </si>
  <si>
    <t>Observaciones OAP 2° T- oportunidad en el cumplimiento de la actividad, la integridad y coherencia de las evidencias reportadas frente a la actividad formulada5</t>
  </si>
  <si>
    <t>Cr1. Más de 8 responsables6</t>
  </si>
  <si>
    <t>Cr2. Incumplimiento periodo anterior7</t>
  </si>
  <si>
    <t>Cr3. Temas criticos OCI O Alta Dirección8</t>
  </si>
  <si>
    <t>Actividad   seleccionada 3° T</t>
  </si>
  <si>
    <t>Observaciones OAP 3° T- oportunidad en el cumplimiento de la actividad, la integridad y coherencia de las evidencias reportadas frente a la actividad formulada10</t>
  </si>
  <si>
    <t>Cr1. Más de 8 responsables3</t>
  </si>
  <si>
    <t>Cr2. Incumplimiento periodo anterior2</t>
  </si>
  <si>
    <t>Cr3. Temas criticos OCI O Alta Dirección2</t>
  </si>
  <si>
    <t>Actividad   seleccionada 4° T</t>
  </si>
  <si>
    <t>Observaciones OAP 4° T- oportunidad en el cumplimiento de la actividad, la integridad y coherencia de las evidencias reportadas frente a la actividad formulada106</t>
  </si>
  <si>
    <t>Implementar la Política Institucional de Administración del Riesgo</t>
  </si>
  <si>
    <t>1. Mapa de Riesgos Institucional publicado en la página web
2. Mapas de Riesgo por proceso, documentados en el aplicativo KAWAK
3. Reporte de seguimiento y evaluación de las actividades de control documentado en el aplicativo KAWAK
4. Informes de monitoreo e implementación</t>
  </si>
  <si>
    <t>Oficina Asesora de Planeación</t>
  </si>
  <si>
    <r>
      <t xml:space="preserve">1.	Elaboración Informe de implementación política institucional de administración del riesgo 2023, socializado mediante memorando 2024I-VBOG-004844 del 02/02/24.
2.	Actualización del estado del arte con corte a diciembre disponible en 2024I-VBOG-004844
3.	Creación de las carpetas 2023 y 2024 en la ruta, para almacenar los soportes de cumplimiento de las actividades de control en el repositorio de MIPG
4.	 Proyección de Memorandos con informe parcial de cumplimiento de actividades de control de los riesgos de corrupción 2023, solicitando complemento en KAWAK:
A.	2024I-VBOG-005141 del 05/02 - OTIC 
B.	2024I-VBOG-005142 del 05/02 – SGH
C.	2024I-VBOG-005282 del 06/02 – DEFENSA JURÍDICA
D.	2024I-VBOG-005290 del 06/02 – GESTIÓN FINANCIERA
E.	2024I-VBOG-005307 del 06/02 – GESTIÓN DEL RIESGO DE PROYECTOS DE INFRAESTRUCTURA DE
F.	TRANSPORTE
G.	2024I-VBOG-005297 DEL 06/02 - EJECUCIÓN Y OPERACIÓN DE PROYECTOS DE INFRAESTRUCTURA
H.	DE TRANSPORTE
I.	2024I-VBOG-005295 DEL 06/02 – REGLAMENTACIÓN TÉCNICA E INNOVACIÓN DE INFRAESTRUCTURA
J.	DE TRANSPORTR
K.	2024I-VBOG-005293 DEL 06/02 - GESTIÓN AMBIENTAL, SOCIAL, PREDIAL Y DE SOSTENIBILIDAD DE
L.	PROYECTOS DE INFRAESTRUCTURA DE TRANSPO
M.	2024I-VBOG-005565 DEL 07/02 - GESTION DOCUMENTAL
N.	2024I-VBOG-005564 DEL 07/02 - GESTIÓN   DE   SERVICIOS   ADMINISTRATIVOS
O.	2024I-VBOG-006860 del 13/02/23 - Respuesta  al  radicado  No  2024I-VBOG-006389  Reporte  KAWAK   riesgos  e indicadores GESTIÓN DOCUMENTAL
</t>
    </r>
    <r>
      <rPr>
        <b/>
        <sz val="11"/>
        <rFont val="Calibri"/>
        <family val="2"/>
        <scheme val="minor"/>
      </rPr>
      <t>Memorando 2024I-VBOG-018985 del 08/04/24 DIRECCIÓN DE EJECUCIÓN Y OPERACIÓN -25%</t>
    </r>
    <r>
      <rPr>
        <sz val="11"/>
        <rFont val="Calibri"/>
        <family val="2"/>
        <scheme val="minor"/>
      </rPr>
      <t xml:space="preserve">
Durante este periodo La Direccion de Ejeucion y Operacion envio el memorando (2023I-VBOG-040094 20/12/2023) conducentre a la actualizacion de riesgos de Corrupcion y de Gestion para la vigencia 2024. Tanbien para el 2024 se realizo la construccion de los riesgos fiscales, los cuales se enviaron para revision a la Oficina Asesora de Planeacion mediante memorando 2023I-VBOG-042180 26/12/2023. La respuesta del asunto fue recibida mediante memorando 2023I-VBOG-044299-29/12/2023. En paralelo, se asisitio a las mesas programadas por la OAP los dias 20 y 21 de marzo de 2024, con el apoyo del DAFP, con relacion a riesgos, y Gestion del conocimiento e innovacion.
</t>
    </r>
    <r>
      <rPr>
        <b/>
        <sz val="11"/>
        <rFont val="Calibri"/>
        <family val="2"/>
        <scheme val="minor"/>
      </rPr>
      <t xml:space="preserve"> 2024I-VBOG-018556 DEL 05/04/24 OFICINA DE CONTROL INTERNO- 25%</t>
    </r>
    <r>
      <rPr>
        <sz val="11"/>
        <rFont val="Calibri"/>
        <family val="2"/>
        <scheme val="minor"/>
      </rPr>
      <t xml:space="preserve">
La Oficina  de Control Interno, en desarrollo de esta actividad: 
-  Mediante memorado 2023I-VBOG-042183 del 26 /12/2023,   contribuyo con el diagnóstico  del panorama de riesgos del PAAC 2024.  
- El 26/01/2024 asistio a reunión  del Comité Institucional de Gestión y Desempeño donde se aprobó el PAAC 2024.
 - 19/03/22024  reunion de facilitadores oportunidad  de mejora ID 379 Kawak. 
- 21/03/2024  capacitacion gestion del riesgo  para lideres  del proceso. </t>
    </r>
  </si>
  <si>
    <r>
      <rPr>
        <b/>
        <sz val="11"/>
        <rFont val="Calibri"/>
        <family val="2"/>
        <scheme val="minor"/>
      </rPr>
      <t>2024I-VBOG-031480 del 22/05/24 OFICINA DE</t>
    </r>
    <r>
      <rPr>
        <sz val="11"/>
        <rFont val="Calibri"/>
        <family val="2"/>
        <scheme val="minor"/>
      </rPr>
      <t xml:space="preserve"> </t>
    </r>
    <r>
      <rPr>
        <b/>
        <sz val="11"/>
        <rFont val="Calibri"/>
        <family val="2"/>
        <scheme val="minor"/>
      </rPr>
      <t>CONTROL INTERNO</t>
    </r>
    <r>
      <rPr>
        <sz val="11"/>
        <rFont val="Calibri"/>
        <family val="2"/>
        <scheme val="minor"/>
      </rPr>
      <t xml:space="preserve">
Mediante memorando circular anotado  se socializo y actualizo  el Informe de implementación política institucional de administración del riesgo 2023.  se  ´publoca en la pagina  web  el mapa de riesgos https://www.invias.gov.co/index.php/archivo-y-documentos/hechos-de-transparencia/planeacion-gestion-y-control/17082-mapa-de-riesgos-institucional-2024-v-1
</t>
    </r>
    <r>
      <rPr>
        <b/>
        <sz val="11"/>
        <rFont val="Calibri"/>
        <family val="2"/>
        <scheme val="minor"/>
      </rPr>
      <t>OFICINA ASESORA DE PLANEACIÓN</t>
    </r>
    <r>
      <rPr>
        <sz val="11"/>
        <rFont val="Calibri"/>
        <family val="2"/>
        <scheme val="minor"/>
      </rPr>
      <t xml:space="preserve">
</t>
    </r>
    <r>
      <rPr>
        <b/>
        <sz val="11"/>
        <rFont val="Calibri"/>
        <family val="2"/>
        <scheme val="minor"/>
      </rPr>
      <t>1.</t>
    </r>
    <r>
      <rPr>
        <sz val="11"/>
        <rFont val="Calibri"/>
        <family val="2"/>
        <scheme val="minor"/>
      </rPr>
      <t xml:space="preserve"> Se continua asesorando a la primera linea en la identificación, analisis y reporte de ejecución/seguimiento de los riesgos por proceso 
</t>
    </r>
    <r>
      <rPr>
        <b/>
        <sz val="11"/>
        <rFont val="Calibri"/>
        <family val="2"/>
        <scheme val="minor"/>
      </rPr>
      <t>2.</t>
    </r>
    <r>
      <rPr>
        <sz val="11"/>
        <rFont val="Calibri"/>
        <family val="2"/>
        <scheme val="minor"/>
      </rPr>
      <t xml:space="preserve"> Actualización del Mapa de Riesgos de corrupción disponible en https://www.invias.gov.co/index.php/plan-anticorrupcion-y-de-atencion-al-ciudadano , aprobada en sesión del Comité Institucional de Gestión y Desmeepeño del 4/06/24
</t>
    </r>
    <r>
      <rPr>
        <b/>
        <sz val="11"/>
        <rFont val="Calibri"/>
        <family val="2"/>
        <scheme val="minor"/>
      </rPr>
      <t>3.</t>
    </r>
    <r>
      <rPr>
        <sz val="11"/>
        <rFont val="Calibri"/>
        <family val="2"/>
        <scheme val="minor"/>
      </rPr>
      <t xml:space="preserve"> Mediante memorando circlar 2024I-VBOG-037604 del 12/06/24 se efectúa solicitud de reportes de ejecución y seguimiento actividades de control de los riesgos de gestión y corrupción 2024 antes del 1 de julio
</t>
    </r>
    <r>
      <rPr>
        <b/>
        <sz val="11"/>
        <rFont val="Calibri"/>
        <family val="2"/>
        <scheme val="minor"/>
      </rPr>
      <t xml:space="preserve">4. </t>
    </r>
    <r>
      <rPr>
        <sz val="11"/>
        <rFont val="Calibri"/>
        <family val="2"/>
        <scheme val="minor"/>
      </rPr>
      <t>Se actualizan responsables de reporte en las fichas de riesgos e indicadores en el aplicativo KAWAK,  atendiendo solicitudes de cambios de responsables</t>
    </r>
  </si>
  <si>
    <r>
      <t xml:space="preserve">1.	</t>
    </r>
    <r>
      <rPr>
        <b/>
        <sz val="11"/>
        <rFont val="Calibri"/>
        <family val="2"/>
        <scheme val="minor"/>
      </rPr>
      <t>Elaboración del informe trimestral sobre el estado del arte de la  implementación   política   institucional   de administración del riesgo corte 2 trimestre</t>
    </r>
    <r>
      <rPr>
        <sz val="11"/>
        <rFont val="Calibri"/>
        <family val="2"/>
        <scheme val="minor"/>
      </rPr>
      <t xml:space="preserve">. Socializado mediante memorando circular 2024I-VBOG-054010 del 05/08 y elaborado a partir del analaisis de los reportes de ejecución/seguimiento de las actividades de control y medición de indicadores en el aplicativo KAWAK -corte 2° trimestre-, por cada riesgo de gestión y corrupción. Ver anexo 1 disponible en https://invias-my.sharepoint.com/:b:/g/personal/oap_invias_gov_co/Ec_K-SKYtXpBk8-IyrG_yV0Bt68zW3ei3wi1YkuwHeo7vg?e=HK7tP3 
2.	</t>
    </r>
    <r>
      <rPr>
        <b/>
        <sz val="11"/>
        <rFont val="Calibri"/>
        <family val="2"/>
        <scheme val="minor"/>
      </rPr>
      <t>Asesorías a lideres de proceso y facilitadores del MIPG para documentar y/o actualizar riesgos</t>
    </r>
    <r>
      <rPr>
        <sz val="11"/>
        <rFont val="Calibri"/>
        <family val="2"/>
        <scheme val="minor"/>
      </rPr>
      <t xml:space="preserve">. Ver anexo 2 disponible en https://invias-my.sharepoint.com/:b:/g/personal/oap_invias_gov_co/EWFjC2Lw6K5Du2Ze5BTl-6cBH8nJyU6zsV-fJnw0nDmAyA?e=PB9lxl 
3.	</t>
    </r>
    <r>
      <rPr>
        <b/>
        <sz val="11"/>
        <rFont val="Calibri"/>
        <family val="2"/>
        <scheme val="minor"/>
      </rPr>
      <t xml:space="preserve"> Actualización en KAWAK de las fichas técnicas de riesgo</t>
    </r>
    <r>
      <rPr>
        <sz val="11"/>
        <rFont val="Calibri"/>
        <family val="2"/>
        <scheme val="minor"/>
      </rPr>
      <t xml:space="preserve">s.  Ver anexo 3 disponible en https://invias-my.sharepoint.com/:b:/g/personal/oap_invias_gov_co/ESh4MSUbpy5LnagknCqBXt8Bmv1cIB9zC6oBrX_LrcITcQ?e=R7Arn9 
4.	</t>
    </r>
    <r>
      <rPr>
        <b/>
        <sz val="11"/>
        <rFont val="Calibri"/>
        <family val="2"/>
        <scheme val="minor"/>
      </rPr>
      <t>Capacitación sobre reporte de ejecución y seguimiento de las actividades de control y riesgos asociados durante encuentros de facilitadores del MIPG</t>
    </r>
    <r>
      <rPr>
        <sz val="11"/>
        <rFont val="Calibri"/>
        <family val="2"/>
        <scheme val="minor"/>
      </rPr>
      <t xml:space="preserve">. Ver anexo 4 disponible en https://invias-my.sharepoint.com/:b:/g/personal/oap_invias_gov_co/EYT2KVt_xxVIr3_TajC9GaoBs7RcmNHS0Z3p945-IA74mQ?e=fmWmZZ 
5.	</t>
    </r>
    <r>
      <rPr>
        <b/>
        <sz val="11"/>
        <rFont val="Calibri"/>
        <family val="2"/>
        <scheme val="minor"/>
      </rPr>
      <t>Promoción del Formato de reporte de incidentes</t>
    </r>
    <r>
      <rPr>
        <sz val="11"/>
        <rFont val="Calibri"/>
        <family val="2"/>
        <scheme val="minor"/>
      </rPr>
      <t xml:space="preserve"> (eventos materializados - riesgos de gestión y corrupción) . Ver anexo 5 disponible en https://invias-my.sharepoint.com/:b:/g/personal/oap_invias_gov_co/EaVTsqP8zOJDl93ukU8kp5sBYzaCW2LTA09uddheOrHrBg?e=KjpZMO 
6.	</t>
    </r>
    <r>
      <rPr>
        <b/>
        <sz val="11"/>
        <rFont val="Calibri"/>
        <family val="2"/>
        <scheme val="minor"/>
      </rPr>
      <t xml:space="preserve">Memorando Circular  2024I-VBOG-064500 del 06/09/24 con lineamientos  Reporte ejecución y seguimiento controles del mapa de riesgos corte 3° trimestre. </t>
    </r>
    <r>
      <rPr>
        <sz val="11"/>
        <rFont val="Calibri"/>
        <family val="2"/>
        <scheme val="minor"/>
      </rPr>
      <t xml:space="preserve">Ver anexo 6 disponible en https://invias-my.sharepoint.com/:b:/g/personal/oap_invias_gov_co/EYmWi26Vu_pBo8Ng4SolUPIBxqgHjIKC9XjwcixtV63kWQ?e=RBlcvc 
</t>
    </r>
    <r>
      <rPr>
        <b/>
        <i/>
        <sz val="11"/>
        <rFont val="Calibri"/>
        <family val="2"/>
        <scheme val="minor"/>
      </rPr>
      <t>2024I-VBOG-073715 del 04/10/24 OFICINA DE CONTROL INTERNO</t>
    </r>
    <r>
      <rPr>
        <sz val="11"/>
        <rFont val="Calibri"/>
        <family val="2"/>
        <scheme val="minor"/>
      </rPr>
      <t xml:space="preserve">
</t>
    </r>
    <r>
      <rPr>
        <i/>
        <sz val="11"/>
        <rFont val="Calibri"/>
        <family val="2"/>
        <scheme val="minor"/>
      </rPr>
      <t xml:space="preserve">Mediante memorando  2024I-VBOG-031480 del 22/05/24 OFICINA DE CONTROL INTERNO Correo electronico del 16/02/2024  envian archivo parametrizado a los Fcilitadores del MIPG de la Subdirección general y al Coordinador del Grupo Gerencia de Comunicaciones, se difundió y actualizó el Informe de Implementación de la Política Institucional de Administración del Riesgo 2023 a través del memorando circular anotado. Además, el mapa de riesgos institucional 2024 está disponible en la página web   https://www.invias.gov.co/index.php/archivo-y-documentos/hechos-de-transparencia/planeacion-gestion-y-control/17082-mapa-de-riesgos-institucional-2024-v-2 , así mismo, implementar la metodología definida en la Política de Administración del Riesgo Institucional para la adecuada identificación de los riesgos de corrupción y la debida estructuración de los controles; además de identificar y valorar riesgos de fraude.
</t>
    </r>
  </si>
  <si>
    <t>x</t>
  </si>
  <si>
    <t>N/A</t>
  </si>
  <si>
    <t xml:space="preserve">Se validar el cumplimiento según lo programado </t>
  </si>
  <si>
    <t>Ejecutado según lo programado</t>
  </si>
  <si>
    <t>Cumplido según lo previsto</t>
  </si>
  <si>
    <t xml:space="preserve">Diseñar Sistema Integral de Control y Prevención del Riesgo de Corrupción </t>
  </si>
  <si>
    <t xml:space="preserve">Sistema Integral de Control y Prevención del Riesgo de Corrupción diseñado </t>
  </si>
  <si>
    <r>
      <t xml:space="preserve">1.	La Oficina Asesora de Planeación solicitó asistencia técnica a la Secretaría de Trasparencia y recibe respuesta favorable el 09/01/24 mediante OFI24-00002428 / GFPU 13130002 "...Durante la primera semana de marzo, una vez la Secretaría de Transparencia cuente con el equipo encargado de brindar asistencia técnica y esté concertado el cronograma de capacitaciones 2024, nos estaremos comunicando con usted para coordinar la realización de dicha capacitación."
2. Diseño de quiz para verificar nivel de apropiación de la política y socialización de este mediante correo electrónico del 22/02/24 dirigido a los facilitadores del MIPG
3. El 16/02 se contacta sectorialista para asistencia en el diseño del sistema
4. El 29 de febrero se remite proyecto de nueva versión del procedimiento EDEP-PR-1 ADMINISTRACION DE RIESGOS DE CORRUPCION a secretaria de Transparencia, el 29/02/24 para retroalimentación
Remisión de correos a los facilitadores del MIPG y/o Directivos precisando actividades que lideran y actividades en las que están involucrados
5.	Elaboración de la propuesta de Oportunidad de mejora para optimizar el flujo de información y promover la entrega oportuna de los reportes de cumplimiento, para generar alertas tempranas.
6.	Documentación en KAWAK de la Oportunidad de mejorar ID 379 y documentación del seguimiento con corte al mes de febrero
7.	Creación de carpetas para alimentar soportes de cumplimiento (micrositio MIPG Invias) y habilitación de permisos de edición  Directivos y facilitadores del MIPG
8.	proyección del memorando circular 2024I-VBOG-010273 del 29/02  impartiendo lineamientos para el reporte de actividades del 41T trimestre en archivo parametrizado y cargue de soportes en el micrositio de MIPG Invais
9.	Coordinación de mesas de trabajo internas y asesorías externas para contribuir al cumplimiento de las actividades criticas:
a.	Mesa de trabajo interdisciplinaria para definir la Hoja de ruta plan de mejoramiento norma técnica NTC 5854  : febrero 4 a las 10am
b.	Mesa de trabajo interdisciplinaria para definir la Hoja de ruta plan de mejoramiento norma técnica NTC 6047:  febrero 4 a las 9am
c.	Asesoría a la medida sobre accesibilidad física y web con expertos del Departamento Administrativo de la Función Pública, quienes el día 22/02/2024 a las 2:30pm respondieron cada una de las inquietudes formuladas.
d.	Seguimiento a la estrategia de Racionalización de trámites: febrero 26  a las 2:30pm
e.	Elaboración y seguimiento estrategia de participación ciudadana: febrero 26  a las 2:30pm
f.	Asesoría a la medida sobre participación con expertos del Departamento Administrativo de la Función Pública, quienes el día 27/02/2024 a las 11:00 am respondieron cada una de las inquietudes formuladas.
</t>
    </r>
    <r>
      <rPr>
        <b/>
        <sz val="11"/>
        <rFont val="Calibri"/>
        <family val="2"/>
        <scheme val="minor"/>
      </rPr>
      <t xml:space="preserve">Memorando 2024I-VBOG-018985 del 08/04/24 DIRECCIÓN DE EJECUCIÓN Y OPERACIÓN
</t>
    </r>
    <r>
      <rPr>
        <sz val="11"/>
        <rFont val="Calibri"/>
        <family val="2"/>
        <scheme val="minor"/>
      </rPr>
      <t xml:space="preserve">La Direccion de Ejecucion y Operacion en este trimestre  actualizo los riesgos de corrupcion, Los cuales fueron enviados a la Oficina Asesora de Planeacion mediante memorando (2023I-VBOG-040094 20/12/2023) conducentre a la actualizacion de riesgos de Corrupcion para la vigencia 2024. Se evidencia que fueron publicados visualizando la pagina Web del INVIAS.
</t>
    </r>
    <r>
      <rPr>
        <b/>
        <sz val="11"/>
        <rFont val="Calibri"/>
        <family val="2"/>
        <scheme val="minor"/>
      </rPr>
      <t xml:space="preserve"> 2024I-VBOG-018556 DEL 05/04/24 OFICINA DE CONTROL INTERNO -25%
</t>
    </r>
    <r>
      <rPr>
        <sz val="11"/>
        <rFont val="Calibri"/>
        <family val="2"/>
        <scheme val="minor"/>
      </rPr>
      <t>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t>
    </r>
  </si>
  <si>
    <r>
      <rPr>
        <b/>
        <sz val="11"/>
        <rFont val="Calibri"/>
        <family val="2"/>
        <scheme val="minor"/>
      </rPr>
      <t>2024I-VBOG-031480 del 22/05/24 OFICINA DE CONTROL INTERNO</t>
    </r>
    <r>
      <rPr>
        <sz val="11"/>
        <rFont val="Calibri"/>
        <family val="2"/>
        <scheme val="minor"/>
      </rPr>
      <t xml:space="preserve">
se validaron los objetivos;  cumplieron con lo programado, median te  memorando 20231-VBOG-040094 se actualiza  los riesgos de corrupccion  y gestion 2024, se evidencian mesas de trabajo para los dias 20 y 21 demarzo de 2024.
</t>
    </r>
    <r>
      <rPr>
        <b/>
        <sz val="11"/>
        <rFont val="Calibri"/>
        <family val="2"/>
        <scheme val="minor"/>
      </rPr>
      <t>OFICINA ASESORA DE PLANEACIÓN</t>
    </r>
    <r>
      <rPr>
        <sz val="11"/>
        <rFont val="Calibri"/>
        <family val="2"/>
        <scheme val="minor"/>
      </rPr>
      <t xml:space="preserve">
</t>
    </r>
    <r>
      <rPr>
        <b/>
        <sz val="11"/>
        <rFont val="Calibri"/>
        <family val="2"/>
        <scheme val="minor"/>
      </rPr>
      <t xml:space="preserve">1. </t>
    </r>
    <r>
      <rPr>
        <sz val="11"/>
        <rFont val="Calibri"/>
        <family val="2"/>
        <scheme val="minor"/>
      </rPr>
      <t xml:space="preserve">Se elabora esquema del Sistema y se esboza el desarrollo del eje N°1 Eje 1: Actualizar diagnóstico y coordinar Sensibilización.
</t>
    </r>
    <r>
      <rPr>
        <b/>
        <sz val="11"/>
        <rFont val="Calibri"/>
        <family val="2"/>
        <scheme val="minor"/>
      </rPr>
      <t xml:space="preserve">2. </t>
    </r>
    <r>
      <rPr>
        <sz val="11"/>
        <rFont val="Calibri"/>
        <family val="2"/>
        <scheme val="minor"/>
      </rPr>
      <t xml:space="preserve">Se reitera solictud de asesiría Téncia a la Secretría de Transparencia.
Ver evidencia en https://invias-my.sharepoint.com/:f:/g/personal/oap_invias_gov_co/EpG3LwT1hjVHuPoC8ntJx6MBAqwVh7KfQJ93UCzEWT8I-Q?e=WiR10k </t>
    </r>
  </si>
  <si>
    <r>
      <rPr>
        <b/>
        <sz val="11"/>
        <rFont val="Calibri"/>
        <family val="2"/>
        <scheme val="minor"/>
      </rPr>
      <t>A. Seguimiento estratégia de Racionalización de trámites:</t>
    </r>
    <r>
      <rPr>
        <sz val="11"/>
        <rFont val="Calibri"/>
        <family val="2"/>
        <scheme val="minor"/>
      </rPr>
      <t xml:space="preserve">
  1)	Jul 03 11am Apoyo al Dr Julio Correal para actualizar en SUIT la estadística trimestral 
2)	Jul 04 11am revisión OAP propuesta OTIC de nuevo cronograma INVITRAMITES
3)	Jul 04 2pm recomendaciones propuesta OTOC de nuevo cronograma INVITRAMITES
4)	Julio 11 a las 9am pruebas nuevo portal INVITRAMITES, observaciones desde la óptica ciudadana 
5)	Julio 6 11am seguimiento estrategia de racionalización de trámites
6) 	2024I-VBOG-035564 del 05/06/24 Respuesta al radicado No 2024I-VBOG-035133 novedad NO aprobada en la Estrategia de Racionalización de trámites 
</t>
    </r>
    <r>
      <rPr>
        <b/>
        <sz val="11"/>
        <rFont val="Calibri"/>
        <family val="2"/>
        <scheme val="minor"/>
      </rPr>
      <t>B.	Coordinación asistencia Técnica Secretaría de Transparencia</t>
    </r>
    <r>
      <rPr>
        <sz val="11"/>
        <rFont val="Calibri"/>
        <family val="2"/>
        <scheme val="minor"/>
      </rPr>
      <t xml:space="preserve">
1)	Correo 03/07 al delegado de la Dirección General con antecedentes
 2)	Remisión de insumos y temas claves mediante correo del 03/07 al delegado de la Dirección General, para optimizar sesión programada con el asesor
 3)	Análisis de propuesta de asistencia técnica, sugerencias y recomendaciones remitidas al equipo de trabajo el 05/07
 4)	Reunión interna para analizar propuesta de asistencia técnica realizada el 08/07/24
 5)	Análisis del plan de trabajo ajustado recibido el 19/07 
</t>
    </r>
    <r>
      <rPr>
        <b/>
        <sz val="11"/>
        <rFont val="Calibri"/>
        <family val="2"/>
        <scheme val="minor"/>
      </rPr>
      <t xml:space="preserve">C.	Vinculación actores claves 
</t>
    </r>
    <r>
      <rPr>
        <sz val="11"/>
        <rFont val="Calibri"/>
        <family val="2"/>
        <scheme val="minor"/>
      </rPr>
      <t xml:space="preserve">1)	Reunión programada el 05/07 para revisar protocolos de relacionamiento ciudadano 
 2)	Reunión programada el 12/07 para revisar protocolos de atención en caso de valorización
 3)	Análisis de documentos propuestas sobre valorización remitido el 12/07 para optimizar el desarrollo de la reunión
</t>
    </r>
    <r>
      <rPr>
        <b/>
        <sz val="11"/>
        <rFont val="Calibri"/>
        <family val="2"/>
        <scheme val="minor"/>
      </rPr>
      <t>D.	Promoción de Capacitaciones Secretaría de Transparencia a actores clave</t>
    </r>
    <r>
      <rPr>
        <sz val="11"/>
        <rFont val="Calibri"/>
        <family val="2"/>
        <scheme val="minor"/>
      </rPr>
      <t xml:space="preserve">s
1)	OPERACIÓN DE CANALES DE DENUNCIA POR ACTOS DE CORRUPCIÓN. MECANISMO PARA LA PROMOCIÓN DE LA CULTURA DE LA DENUNCIA Y PROTECCIÓN DEL DENUNCIANTE
Fecha: martes 27 de agosto de 2024. Hora: 2:30 a 4:00 p. m.
Plataforma Teams: https://teams.microsoft.com/l/meetup-join/19%3ameeting_YTBlZDdkNzYtMTIyNS00ZjA2LTkxOWQtNDJjYzIyNGNiMjYw%40thread.v2/0?context=%7b%22Tid%22%3a%221c20d056-b3e4-4f07-a54c-84e4216a2920%22%2c%22Oid%22%3a%220229d4fc-3b58-4bb1-84bb-0df68b37cf33%22%7d
 2)	LEY DE TRANSPARENCIA Y ACCESO A LA INFORMACIÓN PÚBLICA NACIONAL LEY 1712 DE 2014. 
Fecha: miércoles 18 de septiembre de 2024. Hora: 10:00 a.m a 12:00 p.m.
Plataforma Teams: https://teams.microsoft.com/l/meetup-join/19%3ameeting_YzE1MGJmM2UtM2I1Yi00MDhlLTk1ZmQtZTI3ODFmNjExNTA1%40thread.v2/0?context=%7b%22Tid%22%3a%221c20d056-b3e4-4f07-a54c-84e4216a2920%22%2c%22Oid%22%3a%2201e70ffa-5c07-4d72-ba19-5a004952263d%22%7d
</t>
    </r>
    <r>
      <rPr>
        <b/>
        <sz val="11"/>
        <rFont val="Calibri"/>
        <family val="2"/>
        <scheme val="minor"/>
      </rPr>
      <t>Ver soportes en https://invias-my.sharepoint.com/:f:/g/personal/oap_invias_gov_co/EjR2JpzNYmtGhSXloLxtfFIBEW_M1AQNN9CEDwfH3dJ4pg?e=iSCZ6D</t>
    </r>
    <r>
      <rPr>
        <sz val="11"/>
        <rFont val="Calibri"/>
        <family val="2"/>
        <scheme val="minor"/>
      </rPr>
      <t xml:space="preserve">
4. Participación en facebook live "Estrategias Normativas para la lucha contra la corrupción" organizado por el Departamento Adminsitrativo de la Función Pública el 25/09/24 https://l.facebook.com/l.php?u=https%3A%2F%2Fwww.youtube.com%2Flive%2F2SWfgQgKxyg%3Ffbclid%3DIwZXh0bgNhZW0CMTAAAR0KtqpHr9xkRNox66nU_q7y-A_NUcHXT7CSd5aSHq9y1QQJrRsPJa91G9Q_aem_HQx3YDSScofJybG4polbOg&amp;h=AT19KaggwXWTIZwCJSIVxHPeVqQTQ3VZeWKjgX2lHUk3hQ_VWashKHKRQxqrz4Fb_e5bwfjuvD0m3lowvN6wQ8xZNiVgIM5drdGIN3NjrtfEGjdFXtX2Rray1PtAkmyuDA&amp;__tn__=-UK-R&amp;c[0]=AT3CzyevyEJUzNL6HWQcZwO8eCvmDPEpee_cbPTjCla6LdeqgyIIXg3sMIgtIijbAI3J61lfHfAprRvipgm8_6olodNiwn29KDLUPj6zEhr4NgdE91xQI21waKt2Y9x5T9yG4mldA3kvrFdBTD96v_CIFnqOTmNUtPVDcGiyrga8l7-TMqlxq4-O2EKEP3dlWOz1riPfB3CNPo3WuABSnAxm27A
</t>
    </r>
    <r>
      <rPr>
        <b/>
        <i/>
        <sz val="11"/>
        <rFont val="Calibri"/>
        <family val="2"/>
        <scheme val="minor"/>
      </rPr>
      <t>2024I-VBOG-073715 del 04/10/24 OFICINA DE CONTROL INTERNO</t>
    </r>
    <r>
      <rPr>
        <sz val="11"/>
        <rFont val="Calibri"/>
        <family val="2"/>
        <scheme val="minor"/>
      </rPr>
      <t xml:space="preserve">
</t>
    </r>
    <r>
      <rPr>
        <i/>
        <sz val="11"/>
        <rFont val="Calibri"/>
        <family val="2"/>
        <scheme val="minor"/>
      </rPr>
      <t>Se alcanzaron  los objetivos propuestos. Los riesgos de corrupción y gestión fueron actualizados para el 2024 mediante el memorando 20231-VBOG-040094. Las mesas de trabajo realizadas el 20 y 21 de marzo evidencian el compromiso continuo en estas áreas. se debera enfocar  en implementar la metodología definida en la Política de Administración del Riesgo Institucional para una identificación más precisa de los riesgos de corrupción y fraude, y así fortalecer nuestros controles internos."</t>
    </r>
  </si>
  <si>
    <t>Actualizar la matriz y mapa de riesgos de corrupción, cuando aplique</t>
  </si>
  <si>
    <t xml:space="preserve">Matriz y mapa de riesgos de corrupción actualizados </t>
  </si>
  <si>
    <r>
      <t xml:space="preserve">1.	Se inactivan riesgos de corrupción 2023 del sistema “RIESGOS DE CORRUPCIÓN 2023” en el aplicativo KAWAK
2.	Se publica versión 1 del mapa de riesgo institucional en https://www.invias.gov.co/index.php/plan-anticorrupcion-y-de-atencion-al-ciudadano como anexo 1 del plan anticorrupción y de atención al ciudadano
3.	Se parametriza en el aplicativo KAWAK en nuevo sistema “RIESGOS DE CORRUPCIÓN 2024” y se documentan las fichas técnicas de los riesgos de corrupción 2024
4.	Su publica mapa de riesgos institucional, descargado del aplicativo kawak en la ruta https://www.invias.gov.co/index.php/informacion-institucional/sistema-de-gestion-de-calidad 
5.	Se apoya en la documentación de dos nuevos riesgos de corrupción del proceso GESTIÓN CONTRACTUAL, PROCESOS ADMINISTRATIVOS Y SANCIONATORIO: febrero 9 a las 10:00am, feb 23 a las 3pm, marzo 7 a las 3:45pm
</t>
    </r>
    <r>
      <rPr>
        <b/>
        <sz val="11"/>
        <rFont val="Calibri"/>
        <family val="2"/>
        <scheme val="minor"/>
      </rPr>
      <t xml:space="preserve">Memorando 2024I-VBOG-018985 del 08/04/24 DIRECCIÓN DE EJECUCIÓN Y OPERACIÓN -25%
</t>
    </r>
    <r>
      <rPr>
        <sz val="11"/>
        <rFont val="Calibri"/>
        <family val="2"/>
        <scheme val="minor"/>
      </rPr>
      <t xml:space="preserve">La Direccion de Ejecucion y Operacion en este trimestre  actualizo los riesgos de corrupcion, Los cuales fueron enviados a la Oficina Asesora de Planeacion mediante memorando (2023I-VBOG-040094 20/12/2023) conducentre a la actualizacion de riesgos de Corrupcion para la vigencia 2024. Se evidencia que fueron publicados visualizando la pagina Web del INVIAS.
 </t>
    </r>
    <r>
      <rPr>
        <b/>
        <sz val="11"/>
        <rFont val="Calibri"/>
        <family val="2"/>
        <scheme val="minor"/>
      </rPr>
      <t>2024I-VBOG-018556 DEL 05/04/24 OFICINA DE CONTROL INTERNO -25%</t>
    </r>
    <r>
      <rPr>
        <sz val="11"/>
        <rFont val="Calibri"/>
        <family val="2"/>
        <scheme val="minor"/>
      </rPr>
      <t xml:space="preserve">
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t>
    </r>
  </si>
  <si>
    <r>
      <rPr>
        <b/>
        <sz val="11"/>
        <rFont val="Calibri"/>
        <family val="2"/>
        <scheme val="minor"/>
      </rPr>
      <t>2024I-VBOG-031480 del 22/05/24 OFICINA DE CONTROL INTERNO</t>
    </r>
    <r>
      <rPr>
        <sz val="11"/>
        <rFont val="Calibri"/>
        <family val="2"/>
        <scheme val="minor"/>
      </rPr>
      <t xml:space="preserve">
 se envidencia : “RIESGOS DE CORRUPCIÓN 2023” en el aplicativo KAWAK - EDEP-PR-1              MAPA DE RIESGOS : https://www.invias.gov.co/index.php/plan-anticorrupcion-y-de-atencion-al-ciudadano                  https://www.invias.gov.co/index.php/informacion-institucional/sistema-de-gestion-de-calidad .                    https://www.invias.gov.co/index.php/informacion-institucional/61-hechos-de-transparencia/planeacion-gestion-y-control
</t>
    </r>
    <r>
      <rPr>
        <b/>
        <sz val="11"/>
        <rFont val="Calibri"/>
        <family val="2"/>
        <scheme val="minor"/>
      </rPr>
      <t xml:space="preserve">OFICINA ASESORA DE PLANEACIÓN:
1. </t>
    </r>
    <r>
      <rPr>
        <sz val="11"/>
        <rFont val="Calibri"/>
        <family val="2"/>
        <scheme val="minor"/>
      </rPr>
      <t xml:space="preserve">Durante los meses de mayo y junio, se asesoró metodologicamente a los facilitadores del MIPG y líderes de proceso en la actualización de las hojas de trabajo que soportaron la actualización del mapa de riegsso de corrupción presentado ante los integrantes del Comité Institucional de Gestión y Desemepeño que sesionó el 4 de junio de 2024.
</t>
    </r>
    <r>
      <rPr>
        <b/>
        <sz val="11"/>
        <rFont val="Calibri"/>
        <family val="2"/>
        <scheme val="minor"/>
      </rPr>
      <t>2.</t>
    </r>
    <r>
      <rPr>
        <sz val="11"/>
        <rFont val="Calibri"/>
        <family val="2"/>
        <scheme val="minor"/>
      </rPr>
      <t xml:space="preserve"> En la carpeta https://invias-my.sharepoint.com/:f:/g/personal/oap_invias_gov_co/Epnkyy0JxnlFgTHZbjTZjhAB66Bw1MT9quq7eb3UCv7Rgw?e=AKPKjK  se anexa acta N° 3 del  Comité Institucional de Gestión y Desemepeño que sesionó el 4 de junio de 2024 y la matriz de riesgos de corrupción actualizada (que en la parte inferior cuenta con un control de cambios)
</t>
    </r>
    <r>
      <rPr>
        <b/>
        <sz val="11"/>
        <rFont val="Calibri"/>
        <family val="2"/>
        <scheme val="minor"/>
      </rPr>
      <t>3.</t>
    </r>
    <r>
      <rPr>
        <sz val="11"/>
        <rFont val="Calibri"/>
        <family val="2"/>
        <scheme val="minor"/>
      </rPr>
      <t xml:space="preserve"> En la subcarpeta  https://invias-my.sharepoint.com/:f:/g/personal/oap_invias_gov_co/Es3UeVj_4zhAjaEHVnioieMBDSuSHpCOhEJORskDJWmE6g?e=67j3xd se encuentran los antecedentes (preaprobaciónes)</t>
    </r>
  </si>
  <si>
    <r>
      <t xml:space="preserve">Punto “3.	Revisión propuesta de actualización del Plan de Anticorrupción y de Atención al Ciudadano 2024 y anexo 1 (Mapa de Riesgos de Corrupción)” de la Agenda del Comité de Gestión y Desempeño que sesionó el 17/09/24.
Se presentó propuesta de actualización de los riesgos ETHU-RC-1 y AFIN-RC-2 e inclusión de uno nuevo MEIT-RC-1, ver antecedentes en https://invias-my.sharepoint.com/:f:/g/personal/oap_invias_gov_co/En9FdGBlylhDraesxqI3mf0BWzR9Ay7fK7Xxgs20_zEUuQ?e=9GpOdJ.
</t>
    </r>
    <r>
      <rPr>
        <b/>
        <sz val="11"/>
        <rFont val="Calibri"/>
        <family val="2"/>
        <scheme val="minor"/>
      </rPr>
      <t>Se aprobó la modificación del riesgo ETHU-RC-1</t>
    </r>
    <r>
      <rPr>
        <sz val="11"/>
        <rFont val="Calibri"/>
        <family val="2"/>
        <scheme val="minor"/>
      </rPr>
      <t xml:space="preserve"> (Descripción, causas, nivel de riesgo inherente, actividades de control y nivel del riesgo residual.) </t>
    </r>
    <r>
      <rPr>
        <b/>
        <sz val="11"/>
        <rFont val="Calibri"/>
        <family val="2"/>
        <scheme val="minor"/>
      </rPr>
      <t>y la adopción del nuevo riesgo MEIT-RC-1.</t>
    </r>
    <r>
      <rPr>
        <sz val="11"/>
        <rFont val="Calibri"/>
        <family val="2"/>
        <scheme val="minor"/>
      </rPr>
      <t xml:space="preserve"> El análisis de las novedades del riesgo AFIN-RC-2 se analizarán en a la siguiente sesión cuando se cuente con la participación del proponente. A</t>
    </r>
    <r>
      <rPr>
        <b/>
        <sz val="11"/>
        <rFont val="Calibri"/>
        <family val="2"/>
        <scheme val="minor"/>
      </rPr>
      <t xml:space="preserve">cta de Comité en firmas.
</t>
    </r>
    <r>
      <rPr>
        <sz val="11"/>
        <rFont val="Calibri"/>
        <family val="2"/>
        <scheme val="minor"/>
      </rPr>
      <t xml:space="preserve">
Novedades disponibles en el aplicativo KAWAK en los ID </t>
    </r>
    <r>
      <rPr>
        <b/>
        <sz val="11"/>
        <rFont val="Calibri"/>
        <family val="2"/>
        <scheme val="minor"/>
      </rPr>
      <t>476 y 543</t>
    </r>
    <r>
      <rPr>
        <sz val="11"/>
        <rFont val="Calibri"/>
        <family val="2"/>
        <scheme val="minor"/>
      </rPr>
      <t xml:space="preserve"> (se activarán los controles desde el 4° trimestre, motivo por el cual la anonimización de la información y publicación en el portal web de la nueva versión se efectuará la primera semana del mes de octubre). </t>
    </r>
    <r>
      <rPr>
        <b/>
        <sz val="11"/>
        <rFont val="Calibri"/>
        <family val="2"/>
        <scheme val="minor"/>
      </rPr>
      <t xml:space="preserve">Ver soportes en https://invias-my.sharepoint.com/:f:/g/personal/oap_invias_gov_co/EqpmZXLxilREhHWLfhRgAh4BzX9v5OQjR00SFXD4SBArJw?e=g1sEqr
</t>
    </r>
    <r>
      <rPr>
        <sz val="11"/>
        <rFont val="Calibri"/>
        <family val="2"/>
        <scheme val="minor"/>
      </rPr>
      <t xml:space="preserve">
Nota: No se recibío ningún reporte de incidente (materialización) en el periodo
</t>
    </r>
    <r>
      <rPr>
        <b/>
        <i/>
        <sz val="11"/>
        <rFont val="Calibri"/>
        <family val="2"/>
        <scheme val="minor"/>
      </rPr>
      <t xml:space="preserve">2024I-VBOG-073715 del 04/10/24 OFICINA DE CONTROL INTERNO
</t>
    </r>
    <r>
      <rPr>
        <i/>
        <sz val="11"/>
        <rFont val="Calibri"/>
        <family val="2"/>
        <scheme val="minor"/>
      </rPr>
      <t xml:space="preserve"> se envidencia : “RIESGOS DE CORRUPCIÓN 2024” https://www.invias.gov.co/index.php/normativa/politicas-y-lineamientos/hechos-de-transparencia/planeacion-gestion-y-control/16697-anexo-1-mapa-de-riesgos-de-corrupcion-2024-v-1           </t>
    </r>
  </si>
  <si>
    <t>Promover la participación interna y externa en la formulación de las estrategias de lucha contra la corrupción de las vigencias 2024 y 2025</t>
  </si>
  <si>
    <t>Estrategia de lucha contra la corrupción de las vigencias 2024 y 2025 elaborada participativamante</t>
  </si>
  <si>
    <t>Consolidación de aportes  recibidos mediante memorando y presentación  ante el Comité Institucional de Gestión y Desemepeño del proyecto del PAAC 2024</t>
  </si>
  <si>
    <r>
      <rPr>
        <b/>
        <sz val="11"/>
        <rFont val="Calibri"/>
        <family val="2"/>
        <scheme val="minor"/>
      </rPr>
      <t>2024I-VBOG-031480 del 22/05/24 OFICINA DE CONTROL INTERNO</t>
    </r>
    <r>
      <rPr>
        <sz val="11"/>
        <rFont val="Calibri"/>
        <family val="2"/>
        <scheme val="minor"/>
      </rPr>
      <t xml:space="preserve">
se valida lo9 programado
</t>
    </r>
    <r>
      <rPr>
        <b/>
        <sz val="11"/>
        <rFont val="Calibri"/>
        <family val="2"/>
        <scheme val="minor"/>
      </rPr>
      <t>OFICINA ASESORA DE PLANEACIÓN:</t>
    </r>
    <r>
      <rPr>
        <sz val="11"/>
        <rFont val="Calibri"/>
        <family val="2"/>
        <scheme val="minor"/>
      </rPr>
      <t xml:space="preserve">
ESTA ACTIVIDAD NO TIENE PROGRAMADA EJECUIÓN DURANTE ESTE TRIMTESRE, NO OBSTANTE: En la carpeta https://invias-my.sharepoint.com/:f:/g/personal/oap_invias_gov_co/Ekb4OWsCCTdHkCSfpyBPWTEB4qGeJgL9XB-HXDq2kxNDdQ?e=Qt3kas se incluye un acercamento a la Secretaría de Transparencia, memorando circular 2024I-VBOG-034040 del 29/05/24 dirigido a la Dirección Jurídica y sus Subdirecciones para analizar entre otras cosas lo siguiente:
</t>
    </r>
    <r>
      <rPr>
        <i/>
        <sz val="11"/>
        <rFont val="Calibri"/>
        <family val="2"/>
        <scheme val="minor"/>
      </rPr>
      <t>"4. Proponer a Colombia Compra Eficiente Incorporar elementos de integridad pública en los procesos de selección, vinculación, contratación y evaluación de sus servidores, contratistas y en los procesos de contratación con personas jurídicas:
a. Incluir   estos   elementos   en   la   actualización   del   código   de   integridad   de   la
entidad (documento Liderado por la Secretaría General)
b. Validar el responsable de verificar el registro de información en el aplicativo por
la integridad y en qué momentos se realizará
c. Validar   mejoras   a   incorporar   durante   la   transición   la   Programa   de
Transparencia y Ética Publica"</t>
    </r>
  </si>
  <si>
    <t>Divulgar en canales de comunicación internos y externos:
a) la Política Institucional de Administración del Riesgo vigente
b) mapa de riesgos de corrupción</t>
  </si>
  <si>
    <t>1. Política Institucional de Administración del Riesgo vigente divulgada
2. Mapa de riesgos de corrupción, divulgado</t>
  </si>
  <si>
    <t xml:space="preserve">1.	PAAC 2024 socializado mediante Memorando Circular 2024I-VBOG-004765 del 02/02/2024 y correo masivo del 26/02/24
2.	Propuesta de Divulgación y socialización el PAAC remitida por la Oficina Asesora de Planeación al Grupo Gerencia de Comunicaciones mediante 2024I-VBOG-005660 del 07/02/2024 
</t>
  </si>
  <si>
    <r>
      <rPr>
        <b/>
        <sz val="11"/>
        <rFont val="Calibri"/>
        <family val="2"/>
        <scheme val="minor"/>
      </rPr>
      <t>2024I-VBOG-031480 del 22/05/24 OFICINA DE CONTROL INTERNO</t>
    </r>
    <r>
      <rPr>
        <sz val="11"/>
        <rFont val="Calibri"/>
        <family val="2"/>
        <scheme val="minor"/>
      </rPr>
      <t xml:space="preserve">
socializado mediante Memorando Circular 2024I-VBOG-004765 del 02/02/2024  y  2024I-VBOG-005660 del 07/02/2024 
</t>
    </r>
    <r>
      <rPr>
        <b/>
        <sz val="11"/>
        <rFont val="Calibri"/>
        <family val="2"/>
        <scheme val="minor"/>
      </rPr>
      <t>OFICINA ASESORA DE PLANEACIÓN</t>
    </r>
    <r>
      <rPr>
        <sz val="11"/>
        <rFont val="Calibri"/>
        <family val="2"/>
        <scheme val="minor"/>
      </rPr>
      <t xml:space="preserve">
En la carpeta https://invias-my.sharepoint.com/:f:/g/personal/oap_invias_gov_co/Eq7lHr92ePZFvXTd2JDCyv0B6SS8PJK8Ic7yD5bgk1Ikxw?e=OoNa2v se encuentran disponibles:
1.  Las solictudes efectuadas la Grupo Gerencia de Comunicaciones y algunas de las piezas graficas socializadas
2. El memorando MEMORANDO CIRCULAR 2024I-VBOG-019763 del 10/04/24 se socializaron memoraias de la primera jornda de asistencia técncia del Departamento Adminsitratovo de la Función pública -DAFP- para actualizar la politica Institucional de Adminsitración dle Riesgo y se convocó al taller para identificar emjoras en la politica institucional de admisnitración del riesgo, realizado el  11 de abril en horario de 2:00 pm a 4:00 pm
3.  Mediante memorando circular  2024I-VBOG-037604 del 12/06/24 "Solicitud reportes de ejecución y seguimiento actividades de control de los riesgos de gestión y corrupción 2024" se socializa la actual política institucional de adminsitración del riesgo
4. Correo del 28 d ejunuio de la Dra Jessica Arías con las imagenes de las piezas divulgadas en</t>
    </r>
  </si>
  <si>
    <r>
      <t xml:space="preserve">1. Elaboración texto para divulgación mapa de riesgos de gestión V4, solicitud enviada al Grupo de Gerencia de Comunicaciones el 09/09
2. Divulgación Masiva del mapa de riesgos de gestión V4 enviada el 18 de septiembre
3. Encuentro de facilitadores del MIPG efectuado el 20 de septiembre divulgando la política institucional de administración y su implementación a través del aplicativo KAWAK modulo Riesgos y Oportunidades &gt; Administración de riesgos y oportunidades
4. Publicación en la pagia web de la nueva versión del PAAC
</t>
    </r>
    <r>
      <rPr>
        <b/>
        <sz val="11"/>
        <rFont val="Calibri"/>
        <family val="2"/>
        <scheme val="minor"/>
      </rPr>
      <t xml:space="preserve">
Ver soportes en https://invias-my.sharepoint.com/:f:/g/personal/oap_invias_gov_co/EuG4fg0rzBJBiUyf_G9c51oB3efHInANC09spadsD3kA-A?e=OdcgFL
2024I-VBOG-073543 del 04/10/24 SUBDIRECCION GENERAL</t>
    </r>
    <r>
      <rPr>
        <sz val="11"/>
        <rFont val="Calibri"/>
        <family val="2"/>
        <scheme val="minor"/>
      </rPr>
      <t xml:space="preserve">
"a) La Política Institucional de Administración del Riesgo vigente se encuentra disponible en el Portal Web en: https://www.invias.gov.co/index.php/normativa/politicas-y-lineamientos/politicas-y-lineamientos  y en la Intranet en: http://intranet/index.php/la-calidad-al-dia/control-interno
b) El mapa de riesgos de corrupción se encuentra disponible en el Portal Web en: https://www.invias.gov.co/index.php/informacion-institucional/sistema-de-gestion-de-calidad y en la Intranet en: http://intranet/index.php/la-calidad-al-dia/control-interno"
</t>
    </r>
    <r>
      <rPr>
        <b/>
        <i/>
        <sz val="11"/>
        <rFont val="Calibri"/>
        <family val="2"/>
        <scheme val="minor"/>
      </rPr>
      <t xml:space="preserve">2024I-VBOG-073715 del 04/10/24 OFICINA DE CONTROL INTERNO
</t>
    </r>
    <r>
      <rPr>
        <i/>
        <sz val="11"/>
        <rFont val="Calibri"/>
        <family val="2"/>
        <scheme val="minor"/>
      </rPr>
      <t xml:space="preserve">socializado mediante Memorando Circular 2024I-VBOG-004765 del 02/02/2024  y  2024I-VBOG-005660 del 07/02/2024
“RIESGOS DE CORRUPCIÓN 2024” https://www.invias.gov.co/index.php/normativa/politicas-y-lineamientos/hechos-de-transparencia/planeacion-gestion-y-control/16697-anexo-1-mapa-de-riesgos-de-corrupcion-2024-v-1      </t>
    </r>
  </si>
  <si>
    <t xml:space="preserve">El 22/11/24 se elaboró material para piezas graficas sobre gestión de riesgos, remitida al grupo gerencia de comunicaciones para el respectivo diseño y divulgación.
Se encuentra disponibles en https://www.invias.gov.co/index.php/informacion-institucional/sistema-de-gestion-de-calidad bajo el rotulo "Mapas de Riesgos" / 2024 los mapas de riesgos de gestión y corrupción
</t>
  </si>
  <si>
    <t>Diseñar e implementar estrategia de acompañamiento para  mejorar la oportunidad  y calidad del reporte de ejecución y seguimiento de las actividades de control asociadas a los riesgos de corrupción</t>
  </si>
  <si>
    <t xml:space="preserve">Estrategia de acompañamiento diseñada e implementada </t>
  </si>
  <si>
    <r>
      <t xml:space="preserve">1.	Documentación en KAWAK de la Oportunidad de mejorar ID 379 y documentación del seguimiento con corte al mes de febrero
2.	Creación de carpetas para alimentar soportes de cumplimiento (micrositio MIPG Invias) y habilitación de permisos de edición  Directivos y facilitadores del MIPG
3.	proyección del memorando circular 2024I-VBOG-010273 del 29/02  impartiendo lineamientos para el reporte de actividades del 41T trimestre en archivo parametrizado y cargue de soportes en el micrositio de MIPG Invais
4.	Coordinación de mesas de trabajo internas y asesorías externas para contribuir al cumplimiento de las actividades criticas:
a.	Mesa de trabajo interdisciplinaria para definir la Hoja de ruta plan de mejoramiento norma técnica NTC 5854  : febrero 4 a las 10am
b.	Mesa de trabajo interdisciplinaria para definir la Hoja de ruta plan de mejoramiento norma técnica NTC 6047:  febrero 4 a las 9am
c.	Asesoría a la medida sobre accesibilidad física y web con expertos del Departamento Administrativo de la Función Pública, quienes el día 22/02/2024 a las 2:30pm respondieron cada una de las inquietudes formuladas.
d.	Seguimiento a la estrategia de Racionalización de trámites: febrero 26  a las 2:30pm
e.	Elaboración y seguimiento estrategia de participación ciudadana: febrero 26  a las 2:30pm
f.	Asesoría a la medida sobre participación con expertos del Departamento Administrativo de la Función Pública, quienes el día 27/02/2024 a las 11:00 am respondieron cada una de las inquietudes formuladas.
</t>
    </r>
    <r>
      <rPr>
        <b/>
        <sz val="11"/>
        <rFont val="Calibri"/>
        <family val="2"/>
        <scheme val="minor"/>
      </rPr>
      <t xml:space="preserve">Memorando 2024I-VBOG-018985 del 08/04/24 DIRECCIÓN DE EJECUCIÓN Y OPERACIÓN
</t>
    </r>
    <r>
      <rPr>
        <sz val="11"/>
        <rFont val="Calibri"/>
        <family val="2"/>
        <scheme val="minor"/>
      </rPr>
      <t xml:space="preserve">La Direccion de Ejecucion y Operacion en este trimestre envio  memorando (2024I-VBOG-011792-06/03/24) conducentes a solicitar el monitoreo de riesgos de corrupcion a las Unidades Ejecutoras adscritas a la DEO. 
</t>
    </r>
    <r>
      <rPr>
        <b/>
        <sz val="11"/>
        <rFont val="Calibri"/>
        <family val="2"/>
        <scheme val="minor"/>
      </rPr>
      <t xml:space="preserve"> 2024I-VBOG-018556 DEL 05/04/24 OFICINA DE CONTROL INTERNO -25%</t>
    </r>
    <r>
      <rPr>
        <sz val="11"/>
        <rFont val="Calibri"/>
        <family val="2"/>
        <scheme val="minor"/>
      </rPr>
      <t xml:space="preserve">
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
</t>
    </r>
  </si>
  <si>
    <r>
      <rPr>
        <b/>
        <sz val="11"/>
        <rFont val="Calibri"/>
        <family val="2"/>
        <scheme val="minor"/>
      </rPr>
      <t>2024I-VBOG-031480 del 22/05/24 OFICINA DE CONTROL INTERNO</t>
    </r>
    <r>
      <rPr>
        <sz val="11"/>
        <rFont val="Calibri"/>
        <family val="2"/>
        <scheme val="minor"/>
      </rPr>
      <t xml:space="preserve">
Se evidencia la creación de carpetas para alimentar soportes de cumplimiento (micrositio MIPG Invias) y habilitación de permisos de edición  Directivos y facilitadores del MIPG, mesas de trabajo interdisciplinarias NTC5854
</t>
    </r>
    <r>
      <rPr>
        <b/>
        <sz val="11"/>
        <rFont val="Calibri"/>
        <family val="2"/>
        <scheme val="minor"/>
      </rPr>
      <t>OFICINA ASESORA DE PLANEACIÓN:</t>
    </r>
    <r>
      <rPr>
        <sz val="11"/>
        <rFont val="Calibri"/>
        <family val="2"/>
        <scheme val="minor"/>
      </rPr>
      <t xml:space="preserve">
</t>
    </r>
    <r>
      <rPr>
        <b/>
        <sz val="11"/>
        <rFont val="Calibri"/>
        <family val="2"/>
        <scheme val="minor"/>
      </rPr>
      <t xml:space="preserve">1. </t>
    </r>
    <r>
      <rPr>
        <sz val="11"/>
        <rFont val="Calibri"/>
        <family val="2"/>
        <scheme val="minor"/>
      </rPr>
      <t xml:space="preserve">Mediante memorando circular  2024I-VBOG-037604 del 12/06/24 "Solicitud reportes de ejecución y seguimiento actividades de control de los riesgos de gestión y corrupción 2024" se socializa la actual política institucional de adminsitración del riesgo y el material con los respectivos linemaientos para el rreporte   de   ejecución   de   los   controles, seguimiento de los mismos o medición/análisis de los indicadores asociados.
</t>
    </r>
    <r>
      <rPr>
        <b/>
        <sz val="11"/>
        <rFont val="Calibri"/>
        <family val="2"/>
        <scheme val="minor"/>
      </rPr>
      <t>2.</t>
    </r>
    <r>
      <rPr>
        <sz val="11"/>
        <rFont val="Calibri"/>
        <family val="2"/>
        <scheme val="minor"/>
      </rPr>
      <t xml:space="preserve"> En la subcarpeta se enuentran los recordatorios mediante correo remitidos a los facilitadores del MIPG
</t>
    </r>
    <r>
      <rPr>
        <b/>
        <sz val="11"/>
        <rFont val="Calibri"/>
        <family val="2"/>
        <scheme val="minor"/>
      </rPr>
      <t>3.</t>
    </r>
    <r>
      <rPr>
        <sz val="11"/>
        <rFont val="Calibri"/>
        <family val="2"/>
        <scheme val="minor"/>
      </rPr>
      <t xml:space="preserve"> En la subcarpeta se encuentra la evidencia de las ediciones y actualización de responsables para alimentra los indicadores y actividades de control, junto a otras gestiones adelantadas.
</t>
    </r>
    <r>
      <rPr>
        <b/>
        <sz val="11"/>
        <rFont val="Calibri"/>
        <family val="2"/>
        <scheme val="minor"/>
      </rPr>
      <t xml:space="preserve">4. </t>
    </r>
    <r>
      <rPr>
        <sz val="11"/>
        <rFont val="Calibri"/>
        <family val="2"/>
        <scheme val="minor"/>
      </rPr>
      <t>En el archivo denominado, se encunetra el  la relación de las  mesas de trabajo realizadas para revisar los riesgos y apoyar en el cargue de la información en KAWAK (incluye detalle de riegsos de gestión y corrupción)
5. Mediante correo del 13 de junio se socilaiza nuevmanebte el formato de reporte d eincidentes a los facilitadores del MIPG</t>
    </r>
  </si>
  <si>
    <r>
      <t xml:space="preserve">1.	Asesorías a lideres de proceso y facilitadores del MIPG para documentar y/o actualizar riesgos. Ver anexo 2 disponible en https://invias-my.sharepoint.com/:b:/g/personal/oap_invias_gov_co/EWFjC2Lw6K5Du2Ze5BTl-6cBH8nJyU6zsV-fJnw0nDmAyA?e=PB9lxl 
2.	Capacitación sobre reporte de ejecución y seguimiento de las actividades de control y riesgos asociados durante encuentros de facilitadores del MIPG. Ver anexo 4 disponible en https://invias-my.sharepoint.com/:b:/g/personal/oap_invias_gov_co/EYT2KVt_xxVIr3_TajC9GaoBs7RcmNHS0Z3p945-IA74mQ?e=fmWmZZ 
3. Pieza grafica difundiendo cambios en mapa de riesgos de gestión https://invias-my.sharepoint.com/:b:/g/personal/oap_invias_gov_co/EXkfrx9FFl1PowunASG08wYBg8EBEre5jGisAafGNgp_lg?e=uOnxfb  
</t>
    </r>
    <r>
      <rPr>
        <b/>
        <i/>
        <sz val="11"/>
        <rFont val="Calibri"/>
        <family val="2"/>
        <scheme val="minor"/>
      </rPr>
      <t xml:space="preserve">2024I-VBOG-073715 del 04/10/24 OFICINA DE CONTROL INTERNO
</t>
    </r>
    <r>
      <rPr>
        <i/>
        <sz val="11"/>
        <rFont val="Calibri"/>
        <family val="2"/>
        <scheme val="minor"/>
      </rPr>
      <t>2024I-VBOG-031480 del 22/05/24 OFICINA DE CONTROL INTERNO
Se evidencia la creación de carpetas para alimentar soportes de cumplimiento (micrositio MIPG Invias) y habilitación de permisos de edición  Directivos y facilitadores del MIPG, mesas de trabajo interdisciplinarias NTC5854.
La implementación de carpetas específicas y la asignación de permisos de edición en el micrositio MIPG representa un avance significativo en la gestión de la documentación relacionada con el cumplimiento de la norma NTC 5854. Esta medida facilita el acceso a la información y mejora la trazabilidad de los procesos     https://invias-my.sharepoint.com/personal/oap_invias_gov_co/_layouts/15/onedrive.aspx?id=%2Fpersonal%2Foap%5Finvias%5Fgov%5Fco%2FDocuments%2FRepositorio%20MIPG%2FD4%2F1%2E%20P%2E%20Seguimiento%20y%20evaluaci%C3%B3n%20del%20desempe%C3%B1o%20institucional%2F2%2E%20Evaluaci%C3%B3n%20y%20seguimiento%20a%20los%20planes%2FPAAC%2F2024%2FSecretar%C3%ADa%20General%2F2%20trimestre%2FEvidencia%202%20T%20PAAC%202024&amp;ga=1</t>
    </r>
  </si>
  <si>
    <t xml:space="preserve">Publicar y divulgar el monitoreo de la ejecución del PAAC </t>
  </si>
  <si>
    <t xml:space="preserve">Monitoreo de la ejecución del PAAC publicado y divulgado </t>
  </si>
  <si>
    <r>
      <t xml:space="preserve">1.	Consolidación memorandos reporte PAAC 2023, actualización del informe y envió a publicación en página web:
a.	2024I-VBOG-004774 DEL 02/02 - 
Respuesta al radicado No 2023I-VBOG-039238 Reporte DG PAAC 2023
b.	2024I-VBOG-004773d del 02/02 – Respuesta al radicado No 2023I-VBOG-042889 Retroalimentación y alertas
PAAC 2023 4T SA
c.	2024I-VBOG-004772 del 02/02/24 – Respuesta al radicado No 2023I-VBOG-043122 Retroalimentación reporte PAAC 4T a cargo de SGH
d.	2024I-VBOG-004771 del 02/02/24 - 
Respuesta al radicado No 2023I-VBOG-043192 Retroalimentación DEO reporte
PAAC 2023
e.	2024I-VBOG-004770 del 02/02 - Respuesta   al   radicado   No   2023I-VBOG-043639  Aporte   OCD   para   diagnóstico
PAAC
f.	2024I-VBOG-005143 del 02/02/24 - Respuesta al radicado No 2024I-VBOG-004276 Retroalimentación reporte PAAC
4T OTIC
g.	2024I-VBOG-006685 del 13/02 - Respuesta al radicado No 2024I-VBOG-005005 Retroalimentación OCD PAAC
2023
h.	2024I-VBOG-006686 del 13/02 - Respuesta al radicado No 2024I-VBOG-005739 Plazo reporte Riesgos e indicadores DEO
i.	024I-VBOG-006857 del 13/02 - Respuesta al radicado No 2024I-VBOG-005926 Alcance SG reporte PAAC 2023
j.	2024I-VBOG-006688 del 13/02 - Respuesta   al   radicado   No   2024I-VBOG-005851  Alcance   reporte   PAAC   2023
OCD
k.	2024I-VBOG-006857 del 13/02 - Respuesta al radicado No 2024I-VBOG-005926 Alcance SG reporte PAAC 2023
l.	2024I-VBOG-006852 del 13/02 - Respuesta al radicado No 2024I-VBOG-006094 Alcance SA reporte PAAC 2023
m.	2024I-VBOG-006854 del 13/02 - Respuesta al radicado No 2024I-VBOG-006095 Alcance DJ reporte PAAC 2023
n.	2024I-VBOG-006859 del 13/02 - Respuesta al radicado No 2024I-VBOG-006126 Alcance SGH reporte PAAC
2023
2. Informe preliminar PAAC 2023 socializado mediante 2024I-VBOG-005146 del 02/05 (para observaciones)
3. Informe definitivo PAAC 2023 publicado en  https://www.invias.gov.co/index.php/plan-anticorrupcion-y-de-atencion-al-ciudadano#2023
</t>
    </r>
    <r>
      <rPr>
        <b/>
        <sz val="11"/>
        <rFont val="Calibri"/>
        <family val="2"/>
        <scheme val="minor"/>
      </rPr>
      <t xml:space="preserve">2024I-VBOG-020332 del 11/04/24 SUBDIRECCIÓN GENERAL
</t>
    </r>
    <r>
      <rPr>
        <sz val="11"/>
        <rFont val="Calibri"/>
        <family val="2"/>
        <scheme val="minor"/>
      </rPr>
      <t>El monitoreo al PAAC en su versión más reciente se encuentra disponible en: https://www.invias.gov.co/index.php/plan-anticorrupcion-y-de-atencion-al-ciudadano</t>
    </r>
  </si>
  <si>
    <r>
      <rPr>
        <b/>
        <sz val="11"/>
        <rFont val="Calibri"/>
        <family val="2"/>
        <scheme val="minor"/>
      </rPr>
      <t>2024I-VBOG-031480 del 22/05/24 OFICINA DE CONTROL INTERNO</t>
    </r>
    <r>
      <rPr>
        <sz val="11"/>
        <rFont val="Calibri"/>
        <family val="2"/>
        <scheme val="minor"/>
      </rPr>
      <t xml:space="preserve">
 publicación en página web: https://www.invias.gov.co/index.php/plan-anticorrupcion-y-de-atencion-al-ciudadano#2023
</t>
    </r>
    <r>
      <rPr>
        <b/>
        <sz val="11"/>
        <rFont val="Calibri"/>
        <family val="2"/>
        <scheme val="minor"/>
      </rPr>
      <t>OFICINA ASESORA DE PLANEACIÓN
1.</t>
    </r>
    <r>
      <rPr>
        <sz val="11"/>
        <rFont val="Calibri"/>
        <family val="2"/>
        <scheme val="minor"/>
      </rPr>
      <t xml:space="preserve"> Mediante memorando circular 2024I-VBOG-010273 del 29/02/24 se solicitó a
los responsables de las actividades del Plan Anticorrupción y de Atención al Ciudadano 2024 el
reporte   de   cumplimiento,   otorgando   como   plazo   límite   el   5   de   abril   (se   remitieron
retroalimentaciones para completo o aclaración)
</t>
    </r>
    <r>
      <rPr>
        <b/>
        <sz val="11"/>
        <rFont val="Calibri"/>
        <family val="2"/>
        <scheme val="minor"/>
      </rPr>
      <t>2</t>
    </r>
    <r>
      <rPr>
        <sz val="11"/>
        <rFont val="Calibri"/>
        <family val="2"/>
        <scheme val="minor"/>
      </rPr>
      <t xml:space="preserve">. Informe del 1° trimestre consolidado disponible en https://www.invias.gov.co/index.php/plan-anticorrupcion-y-de-atencion-al-ciudadano y divulgado mediante Memorando circular 2024I-VBOG-022085 del 18/04/24 se socializó el  Informe Monitoreo Plan Anticorrupción y de Atención al Ciudadano, corte 1° trimestre.
</t>
    </r>
    <r>
      <rPr>
        <b/>
        <sz val="11"/>
        <rFont val="Calibri"/>
        <family val="2"/>
        <scheme val="minor"/>
      </rPr>
      <t>3</t>
    </r>
    <r>
      <rPr>
        <sz val="11"/>
        <rFont val="Calibri"/>
        <family val="2"/>
        <scheme val="minor"/>
      </rPr>
      <t xml:space="preserve">. Mediante memorando circular : 2024I-VBOG-0310 del 21/05/24 se solcitó el reporte con corte al 2° trimestre
</t>
    </r>
    <r>
      <rPr>
        <b/>
        <sz val="11"/>
        <rFont val="Calibri"/>
        <family val="2"/>
        <scheme val="minor"/>
      </rPr>
      <t xml:space="preserve">4. </t>
    </r>
    <r>
      <rPr>
        <sz val="11"/>
        <rFont val="Calibri"/>
        <family val="2"/>
        <scheme val="minor"/>
      </rPr>
      <t>Avances documentados en la Oportunidad de mejora ID 379 del aplicativo KAWAK</t>
    </r>
  </si>
  <si>
    <r>
      <t xml:space="preserve">1. Socialización del informe de monitoreo del 2° triemstre en lapagina web y medinate memorando circular 2024I-VBOG-05191 del 29/07/24 
2. Lineamientos para el reporte del 3° triemstre remitido mediante memorando circular 2024I-VBOG-063907 del 05/09/24 y correo del 06/09/24 dirigido a los facilitadores del MIPG
3. Publicación en la pagia web de la nueva versión del PAAC
Ver soportes en  https://invias-my.sharepoint.com/:f:/g/personal/oap_invias_gov_co/En8P6p0kU3FJtTu2j2Aa9ngBzwy4ZlLPYyKDOfwEKgc9LQ?e=e5yj3o
</t>
    </r>
    <r>
      <rPr>
        <b/>
        <sz val="11"/>
        <rFont val="Calibri"/>
        <family val="2"/>
        <scheme val="minor"/>
      </rPr>
      <t>2024I-VBOG-073543 del 04/10/24 SUBDIRECCION GENERAL</t>
    </r>
    <r>
      <rPr>
        <sz val="11"/>
        <rFont val="Calibri"/>
        <family val="2"/>
        <scheme val="minor"/>
      </rPr>
      <t xml:space="preserve">
El monitoreo al PAAC en su versión más reciente se encuentra disponible en: https://www.invias.gov.co/index.php/plan-anticorrupcion-y-de-atencion-al-ciudadano
</t>
    </r>
    <r>
      <rPr>
        <i/>
        <sz val="11"/>
        <rFont val="Calibri"/>
        <family val="2"/>
        <scheme val="minor"/>
      </rPr>
      <t xml:space="preserve">
</t>
    </r>
    <r>
      <rPr>
        <b/>
        <i/>
        <sz val="11"/>
        <rFont val="Calibri"/>
        <family val="2"/>
        <scheme val="minor"/>
      </rPr>
      <t xml:space="preserve">2024I-VBOG-073715 del 04/10/24 OFICINA DE CONTROL INTERNO
</t>
    </r>
    <r>
      <rPr>
        <i/>
        <sz val="11"/>
        <rFont val="Calibri"/>
        <family val="2"/>
        <scheme val="minor"/>
      </rPr>
      <t>publicación en página web:https://www.invias.gov.co/index.php/plan-anticorrupcion-y-de-atencion-al-ciudadano#2024</t>
    </r>
  </si>
  <si>
    <t xml:space="preserve">Publicar y divulgar el  seguimiento de la ejecución del PAAC </t>
  </si>
  <si>
    <t xml:space="preserve">Seguimiento  de la ejecución del PAAC publicado y divulgado </t>
  </si>
  <si>
    <t>Oficina de Control interno</t>
  </si>
  <si>
    <t xml:space="preserve"> 2024I-VBOG-018556 DEL 05/04/24 OFICINA DE CONTROL INTERNO 
Sin reporte
2024I-VBOG-020332 del 11/04/24 SUBDIRECCIÓN GENERAL
El seguimiento al PAAC en su versión más reciente se encuentra disponible en:
https://www.invias.gov.co/index.php/hechos-de-transparencia/mecanismos-de-control/informe-cuatrimestral-del-estado-del-control-interno</t>
  </si>
  <si>
    <r>
      <rPr>
        <b/>
        <sz val="11"/>
        <rFont val="Calibri"/>
        <family val="2"/>
        <scheme val="minor"/>
      </rPr>
      <t>2024I-VBOG-031480 del 22/05/24 OFICINA DE CONTROL INTERNO</t>
    </r>
    <r>
      <rPr>
        <sz val="11"/>
        <rFont val="Calibri"/>
        <family val="2"/>
        <scheme val="minor"/>
      </rPr>
      <t xml:space="preserve">
Seguimiento al PAAC en su versión más reciente se encuentra disponible en:
https://www.invias.gov.co/index.php/hechos-de-transparencia/mecanismos-de-control/informe-cuatrimestral-del-estado-del-control-interno
</t>
    </r>
    <r>
      <rPr>
        <b/>
        <sz val="11"/>
        <rFont val="Calibri"/>
        <family val="2"/>
        <scheme val="minor"/>
      </rPr>
      <t xml:space="preserve">2024I-VBOG-044841 del 08/07/24 OFICINA DE CONTROL INTERNO y correos
</t>
    </r>
    <r>
      <rPr>
        <sz val="11"/>
        <rFont val="Calibri"/>
        <family val="2"/>
        <scheme val="minor"/>
      </rPr>
      <t>https://www.invias.gov.co/index.php/hechos-de-transparencia/mecanismos-de-control/informe-cuatrimestral-del-estado-del-control-interno</t>
    </r>
  </si>
  <si>
    <r>
      <rPr>
        <b/>
        <sz val="11"/>
        <rFont val="Calibri"/>
        <family val="2"/>
        <scheme val="minor"/>
      </rPr>
      <t>2024I-VBOG-073543 del 04/10/24 SUBDIRECCION GENERAL</t>
    </r>
    <r>
      <rPr>
        <sz val="11"/>
        <rFont val="Calibri"/>
        <family val="2"/>
        <scheme val="minor"/>
      </rPr>
      <t xml:space="preserve">
El seguimiento al PAAC en su versión más reciente se encuentra disponible en: https://www.invias.gov.co/index.php/hechos-de-transparencia/mecanismos-de-control/informe-cuatrimestral-del-estado-del-control-interno
</t>
    </r>
    <r>
      <rPr>
        <b/>
        <i/>
        <sz val="11"/>
        <rFont val="Calibri"/>
        <family val="2"/>
        <scheme val="minor"/>
      </rPr>
      <t xml:space="preserve">2024I-VBOG-073715 del 04/10/24 OFICINA DE CONTROL INTERNO
</t>
    </r>
    <r>
      <rPr>
        <i/>
        <sz val="11"/>
        <rFont val="Calibri"/>
        <family val="2"/>
        <scheme val="minor"/>
      </rPr>
      <t>Seguimiento al PAAC en su versión más reciente se encuentra disponible en:https://www.invias.gov.co/index.php/hechos-de-transparencia/mecanismos-de-control/informe-cuatrimestral-del-estado-del-control-interno</t>
    </r>
  </si>
  <si>
    <r>
      <t xml:space="preserve">2024I-VBOG-099258 del 20/12/24  OFICINA DE CONTROL INTERNO
</t>
    </r>
    <r>
      <rPr>
        <i/>
        <sz val="11"/>
        <rFont val="Calibri"/>
        <family val="2"/>
        <scheme val="minor"/>
      </rPr>
      <t xml:space="preserve">
"En atención al memorando Circular No. 2024I-VBOG-085288, fechado el 7 de noviembre del presente año, referente a la solicitud de reporte para el monitoreo de actividades del Plan Anticorrupción y de Atención al Ciudadano correspondiente al  corte del 4° trimestre, con fecha límite del 20 de diciembre, me permito precisar que para la acción de seguimiento de la ejecución del PAAC de competencia de la Oficina
de Control Interno, se requiere recibir por parte de la Oficina de Planeación el resultado del monitoreo al mismo.
Teniendo en cuenta que este informe de ley cuenta con plazos definidos para su elaboración y publicación en la página Web de la entidad, de manera atenta solicitamos remitir la información de ejecución del PAAC a más tardar el 7 de enero de 2025."</t>
    </r>
  </si>
  <si>
    <t>Se validar el cumplimiento según lo programado debido a que la información estaba en un soporte que condujo a https://www.invias.gov.co/index.php/hechos-de-transparencia/mecanismos-de-control/informe-cuatrimestral-del-estado-del-control-interno  (a pesar de no haber recibido reporte y el archivo no encontrar el archivo en la ruta https://www.invias.gov.co/index.php/plan-anticorrupcion-y-de-atencion-al-ciudadano#2023</t>
  </si>
  <si>
    <t>Identificar si existen “Otros Procedimientos Administrativos“ y “consultas de acceso a la información”, en tal caso publicarlos en SUIT y menú “Atención y Servicios a la Ciudadanía" del portal web de la entidad”</t>
  </si>
  <si>
    <t>1. Cronograma y hoja de Ruta
2.. Diagnósticos OPAS y Consultas
3. Enlace SUIT, si aplica</t>
  </si>
  <si>
    <t>Secretaría General</t>
  </si>
  <si>
    <r>
      <t xml:space="preserve">Sin avance programado para el periodo
</t>
    </r>
    <r>
      <rPr>
        <b/>
        <sz val="11"/>
        <rFont val="Calibri"/>
        <family val="2"/>
        <scheme val="minor"/>
      </rPr>
      <t>2024I-VBOG-017906 del 03/04/24 SECRETARIA GENERAL sin reporte</t>
    </r>
  </si>
  <si>
    <r>
      <rPr>
        <b/>
        <sz val="11"/>
        <rFont val="Calibri"/>
        <family val="2"/>
        <scheme val="minor"/>
      </rPr>
      <t>2024I-VBOG-031480 del 22/05/24 OFICINA DE CONTROL INTERNO</t>
    </r>
    <r>
      <rPr>
        <sz val="11"/>
        <rFont val="Calibri"/>
        <family val="2"/>
        <scheme val="minor"/>
      </rPr>
      <t xml:space="preserve">
Sin avance  respecto a lo programado 
</t>
    </r>
    <r>
      <rPr>
        <b/>
        <sz val="11"/>
        <rFont val="Calibri"/>
        <family val="2"/>
        <scheme val="minor"/>
      </rPr>
      <t>2024I-VBOG-04484 del 08/07/24 SECRETARIA GENERAL</t>
    </r>
    <r>
      <rPr>
        <sz val="11"/>
        <rFont val="Calibri"/>
        <family val="2"/>
        <scheme val="minor"/>
      </rPr>
      <t xml:space="preserve">
Mediante acta SA GARC 09 y acta SA GARC 15 - se presentó el documento el cual se  encuentra con avances en estado borrador, y se establecieron compromisos.</t>
    </r>
  </si>
  <si>
    <r>
      <rPr>
        <b/>
        <i/>
        <sz val="11"/>
        <rFont val="Calibri"/>
        <family val="2"/>
        <scheme val="minor"/>
      </rPr>
      <t xml:space="preserve">2024I-VBOG-074056 del 07/10/24 SECRETARIA GENERAL 66%
</t>
    </r>
    <r>
      <rPr>
        <sz val="11"/>
        <rFont val="Calibri"/>
        <family val="2"/>
        <scheme val="minor"/>
      </rPr>
      <t>"Desde el GRAC se identifco una OPA la cual se remitio para aprobacion de la Oficina Asesora de Planeacion; Con email institucional de fecha 26-08-2024  la OAP  respondió la consulta sobre el tema identificado en el informe trimestral "la información mas consultada" aclarando que lo identificado no es una OPA.  refiriendo que  para su creación y publicación no cumple con los requisitos establecidos por la normatividad vigente del departamento administrativo de la función pública y para su inscripción en el SUIT, sin embargo, esto no significa que no exista ni que no se continue prestando este servicio al que ha venido accediendo la ciudadanía."</t>
    </r>
    <r>
      <rPr>
        <b/>
        <i/>
        <sz val="11"/>
        <rFont val="Calibri"/>
        <family val="2"/>
        <scheme val="minor"/>
      </rPr>
      <t xml:space="preserve">
2024I-VBOG-073715 del 04/10/24 OFICINA DE CONTROL INTERNO</t>
    </r>
    <r>
      <rPr>
        <i/>
        <sz val="11"/>
        <rFont val="Calibri"/>
        <family val="2"/>
        <scheme val="minor"/>
      </rPr>
      <t xml:space="preserve">
https://www.invias.gov.co/index.php/hechos-de-transparencia/mecanismos-de-control/informe-cuatrimestral-del-estado-del-control-interno
</t>
    </r>
  </si>
  <si>
    <r>
      <rPr>
        <b/>
        <sz val="11"/>
        <color rgb="FF000000"/>
        <rFont val="Calibri"/>
        <scheme val="minor"/>
      </rPr>
      <t xml:space="preserve">2024I-VBOG-098696 del 19/12/24  GRUPO BUEN GOBIERNO de la SECRETARÍA GENERAL -100%:
</t>
    </r>
    <r>
      <rPr>
        <sz val="11"/>
        <color rgb="FF000000"/>
        <rFont val="Calibri"/>
        <scheme val="minor"/>
      </rPr>
      <t>1.El día 22 de noviembre y el 4 de diciembre de 2024, se realizaron mesas de trabajo de
trabajo de la cual se anexa listado de asistencias y el acta No. 027 de fecha 04-12-2024, en
donde se trabajó con los delegados de las dependencias relacionadas en la identificación de
OPAS. •Subdirección de Modernización de Carreteras Nacionales
•Grupo Apoyo Transversal - Subdirección Vías Regionales
•SA - Grupo de Atención y Relacionamiento con el Ciudadano
•Subdirección de Gestión Integral de Carreteras Nacionales   •Dirección De Ejecución y Operación  
•Dirección Técnica y De Estructuración 
Como resultado de lo anterior se identificó como posible OPA Solicitud permiso instalación de vallas publicitarias informativas y comerciales en vías nacionales no concesionadas diferentes a las vallas informativas relacionadas con los contratos de obras o interventoría. 
2.Desde el GRAC con memorando identifico una OPA la cual se remitió para aprobación de la Oficina Asesora de Planeación; Con email institucional de fecha 26-08-2024  la OAP  respondió la consulta sobre el tema identificado en el informe trimestral ""la información más consultada"" aclarando que lo identificado no es una OPA.  refiriendo que para su creación y publicación no cumple con los requisitos establecidos por la normatividad vigente del departamento administrativo de la función pública y para su inscripción en el SUIT, sin embargo, esto no significa que no exista ni que no se continue prestando este servicio al que ha venido accediendo la ciudadanía. Se anexa cronograma. NOTA:  De no ser viabilizada la propuesta anta la OAP y el DAFF no se identifican en la entidad OPAS para ser documentadas en el SUIT. SE ANEXA CRONOGRAMA .</t>
    </r>
  </si>
  <si>
    <t>Al analizar los soportes disponibles en "https://invias-my.sharepoint.com/:f:/g/personal/oap_invias_gov_co/EggyYjWEAGpNvRgkOCQ0--oBoowtD4kYqt8PQMFYUr4HSg?e=KnD5sO" se constató lo siguiente:
* Las actas 9 y 15, no guarda relación con la temática, en ella se analiza un procedimiento de correspondencia e instructivos complementarios
* La imagen aportada de SUIT corresponde al fundamento legal de un trámite ya inscrito
* Los archivos denominados HU_XXXX corresponden a historias de usuario del levantamiento de requisitos para la virtualización de los tramites inscritos
*La Url  del archivo Word conduce  un apartado de internet donde se actualizó la oferta institucional y se detallan los tramites y requisitos vigentes.
*-La Url que conduce a "X" corresponde a una pieza grafica sobre permisos de cierre de vía
Nota: estos soportes fueron copiados en el repositorio de MIPG dentro de la carpeta correspondiente a la política de racionalización de trámites
Los productos programados fueron:
 1. Cronograma y hoja de Ruta
2.. Diagnósticos OPAS y Consultas
3. Enlace SUIT, si aplica</t>
  </si>
  <si>
    <t>Efectivamente el administrador de SUIT valido si la OAP “Certificados (ingresos y retenciones), orientado a las personas naturales y/o jurídicas que tengan o hayan tenido algún tipo de vinculación con la entidad” propuesta cumplía los parámetros para ser inscrita en la plataforma y no era el caso.
Para evidenciar cumplimiento de la actividad se sugiere que en el corte del 4º trimestre se aporte:
1.	El Diagnósticos OPAS y Consultas (Contemplar las definiciones de trámite u otro procedimiento administrativo OPA y Consultas de acceso a la información Pública, contenidas en el Decreto No. 0881 del 24 de enero de 2022, en concordancia con la Resolución No. 455 del 24 de agosto de 20212)
2.	Un Cronograma y hoja de Ruta (que podría tener fechas 2024-2025)
3.	Enlace SUIT, si aplica</t>
  </si>
  <si>
    <t>Cumplido según lo previsto, durante 2025 será necesario validar si la "Solicitud permiso instalación de vallas publicitarias informativas y comerciales en vías nacionales no concesionadas diferentes a las vallas informativas relacionadas con los contratos de obras o interventoría" en una OPA para proceder a inscribirla, acorde con el cronograma aportado por la Secretaría General</t>
  </si>
  <si>
    <t>Sin subcomponente</t>
  </si>
  <si>
    <t>Desarrollar ejercicios semestrales de participación para la identificación y priorización de mejoras de los trámites</t>
  </si>
  <si>
    <t>1. Cronograma</t>
  </si>
  <si>
    <r>
      <t xml:space="preserve">Sin avance programado para el periodo 
</t>
    </r>
    <r>
      <rPr>
        <b/>
        <sz val="11"/>
        <rFont val="Calibri"/>
        <family val="2"/>
        <scheme val="minor"/>
      </rPr>
      <t>2024I-VBOG-017906 del 03/04/24 SECRETARIA GENERAL sin reporte</t>
    </r>
  </si>
  <si>
    <r>
      <rPr>
        <b/>
        <sz val="11"/>
        <rFont val="Calibri"/>
        <family val="2"/>
        <scheme val="minor"/>
      </rPr>
      <t>2024I-VBOG-031480 del 22/05/24 OFICINA DE CONTROL INTERNO</t>
    </r>
    <r>
      <rPr>
        <sz val="11"/>
        <rFont val="Calibri"/>
        <family val="2"/>
        <scheme val="minor"/>
      </rPr>
      <t xml:space="preserve">
No se aportó url en el portal INVIAS con el "Seguimiento a los acuerdos o compromisos asumidos con los grupos de valor"     La ruta https://invias-my.sharepoint.com/:f:/g/personal/oap_invias_gov_co/EhNM3Dg-4VhElx1bFq99Dy0BVPNjZ_t-nQ2hFc4KF-z9rQ?e=c99HHc 
</t>
    </r>
    <r>
      <rPr>
        <b/>
        <sz val="11"/>
        <rFont val="Calibri"/>
        <family val="2"/>
        <scheme val="minor"/>
      </rPr>
      <t xml:space="preserve">2024I-VBOG-04484 del 08/07/24 SECRETARIA 
</t>
    </r>
    <r>
      <rPr>
        <sz val="11"/>
        <rFont val="Calibri"/>
        <family val="2"/>
        <scheme val="minor"/>
      </rPr>
      <t>para este trimestre se Realizaron 5 chat ciudadanos por las plataformas Facebook, Linkedln y Yotube</t>
    </r>
  </si>
  <si>
    <r>
      <rPr>
        <b/>
        <i/>
        <sz val="11"/>
        <rFont val="Calibri"/>
        <family val="2"/>
        <scheme val="minor"/>
      </rPr>
      <t xml:space="preserve">2024I-VBOG-074056 del 07/10/24 SECRETARIA GENERAL 50%
</t>
    </r>
    <r>
      <rPr>
        <sz val="11"/>
        <rFont val="Calibri"/>
        <family val="2"/>
        <scheme val="minor"/>
      </rPr>
      <t xml:space="preserve">"Con memorando Individual 2024I VBOG-071790 del 30 de septiembre del 2024 se solicitó la publicación de la estrategia de partipación ciudadana en la pagina WEB del INVIAS
Mediante memorando Individual No 2024I - VBOG - 071356 de fecha 29 de Septiembre del 2024 La subdireccion de Reglamentación Tecnica e Innovación Adjunta Documento que contiene las actividades de participacion ciudadana de la dependencia.  Es de anotar que no se identificaron mejoras en los tramites de la entidad"
</t>
    </r>
    <r>
      <rPr>
        <b/>
        <i/>
        <sz val="11"/>
        <rFont val="Calibri"/>
        <family val="2"/>
        <scheme val="minor"/>
      </rPr>
      <t xml:space="preserve">
2024I-VBOG-073715 del 04/10/24 OFICINA DE CONTROL INTERNO</t>
    </r>
    <r>
      <rPr>
        <i/>
        <sz val="11"/>
        <rFont val="Calibri"/>
        <family val="2"/>
        <scheme val="minor"/>
      </rPr>
      <t xml:space="preserve">
No se encontró evidencia en el portal INVIAS de la publicación del seguimiento trimestral a los acuerdos o compromisos asumidos con los grupos de valor, lo cual impide a los grupos de valor y al público en general verificar el cumplimiento de los compromisos adquiridos por la entidad, afectando la transparencia de los procesos</t>
    </r>
  </si>
  <si>
    <t>Favor aportar el cronograma de priorización y validar la relación entre los 5 Chat ciudadanos que mencionan, con la priorización de trámites</t>
  </si>
  <si>
    <t>Actividad potencialmente incumplida.
La carpeta META 2 EJERCICIOS SEMESTRALES DE PART  disponible en https://invias-my.sharepoint.com/:f:/g/personal/oap_invias_gov_co/EqRo50IDmthFtDsobfS0QJEBjk1TyX7nWUYRTE0YIke7Bg?e=l2kcVZ está vacía, no fue posible confirmar el contenido de los memorandos citados en la observación (2024I VBOG-071790 y 2024I - VBOG - 071356) y si en ellos se incluye el producto de la actividad (cronograma o informes de su avance).
Para evidenciar cumplimiento de la actividad se sugiere que en el corte del 4º trimestre se aporte:
1.	Cronograma con seguimiento
2.	Informe ejecutivo de mejoras identificadas en los trámites (priorización)</t>
  </si>
  <si>
    <t>Cumplido según lo previsto, durante 2025 será necesario:
1. Validar la pertinencia de inscribir en SUIT la excepción en el trámite TIES relacionada con la tarjeta en los pejases del rio de Bogotá y el Corzo.
2. Efectuar la medición de impacto de la virtualización de los trámites, especialmente para confirmar si efectivamente los solicitantes pueden efectuar en tiempo real el seguimiento al estado de los trámites.
3. Revisar la complejidad de los procedimientos asociados a los trámites para simplificarlos
4. Verificar si es posible reducir cantidad de documentos requeridos y eliminar pasos innecesarios 
Lo anterior, para atender las recomendaciones del informe de mejoras identificadas en 2024.</t>
  </si>
  <si>
    <t>Cuantificar los costos administrativos de cada trámite e identificar mejoras en los procedimientos internos para reducirlos</t>
  </si>
  <si>
    <t>1. Costo promedio por trámite
2. Informe de mejoras potenciales en procedimientos internos asociados a trámites
3. Actualización (simplificación ) de procedimientos asociados a trámites</t>
  </si>
  <si>
    <t>Dirección Técnica y de Estructuración - DTE</t>
  </si>
  <si>
    <t>No se recibío reporte por parte de la Dirección Técnica y de Estructuración</t>
  </si>
  <si>
    <r>
      <rPr>
        <b/>
        <sz val="11"/>
        <rFont val="Calibri"/>
        <family val="2"/>
        <scheme val="minor"/>
      </rPr>
      <t>2024I-VBOG-031480 del 22/05/24 OFICINA DE CONTROL INTERNO</t>
    </r>
    <r>
      <rPr>
        <sz val="11"/>
        <rFont val="Calibri"/>
        <family val="2"/>
        <scheme val="minor"/>
      </rPr>
      <t xml:space="preserve">
No cuantifica los costos administrativos y r mejoras en los procedimientos internos para reducirlos
</t>
    </r>
    <r>
      <rPr>
        <b/>
        <sz val="11"/>
        <rFont val="Calibri"/>
        <family val="2"/>
        <scheme val="minor"/>
      </rPr>
      <t>2024I-VBOG-044737 del 05/07/24 DIRECCIÓN TÉCNICA Y DE ESTRUCTURACIÓN
2024I-VBOG-039814 del 20/06/24 SUBDIRECCIÓN DE REGLAMENTACIÓN TÉCNICA E INNOVACIÓN</t>
    </r>
    <r>
      <rPr>
        <sz val="11"/>
        <rFont val="Calibri"/>
        <family val="2"/>
        <scheme val="minor"/>
      </rPr>
      <t xml:space="preserve">
Se adelanta la gestión en cuanto a la proyección de costos parametrizados con información de vigencia 2023 requerida a la Subdirección Administrativa.                                                                                                               REPOSITORIO:  https://invias-my.sharepoint.com/personal/oap_invias_gov_co/_layouts/15/onedrive.aspx?ga=1&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r>
    <r>
      <rPr>
        <b/>
        <sz val="11"/>
        <rFont val="Calibri"/>
        <family val="2"/>
        <scheme val="minor"/>
      </rPr>
      <t xml:space="preserve">Correo De: Nestor Alfonso Navarro Tovar &lt;nnavarro@invias.gov.co&gt; 
Enviado el: jueves, 11 de julio de 2024 5:16 p.m.
</t>
    </r>
    <r>
      <rPr>
        <sz val="11"/>
        <rFont val="Calibri"/>
        <family val="2"/>
        <scheme val="minor"/>
      </rPr>
      <t xml:space="preserve">
1.Se solicitó a la Subdirección administrativa la cuantificación de los costos administrativos de la Entidad, llevados a cada uno de los trámites mediante memorando 2024I-VBOG-039814 con fecha 20 junio de 2024 (ver evidencia 6).
2.Se realizan mejoras en el borrador del procedimiento interno del trámite uso de zona de vía (ver evidencia 3).
3.Junto con la OTIC se trabaja en el levantamiento de requerimientos técnicos de los trámites de concepto de ubicación de estaciones de servicio automotriz (EDS) y carga especial soportadas mediante historias de usuarios (ver evidencia 4 y 5).
4.En el trámite de permiso cierres de vías se envía propuesta al Ministerio de Transporte mediante memorando No. 2024S-VBOG-032349 de fecha 23 mayo de 2023 (ver evidencia 2) y propuesta normativa del permiso de carga especial por correo al Ministerio de Transporte, con el fin de recibir observaciones (ver evidencia (1)      </t>
    </r>
  </si>
  <si>
    <r>
      <rPr>
        <b/>
        <sz val="11"/>
        <rFont val="Calibri"/>
        <family val="2"/>
        <scheme val="minor"/>
      </rPr>
      <t>2024I-VBOG-073715 del 04/10/24 OFICINA DE CONTROL INTERNO</t>
    </r>
    <r>
      <rPr>
        <sz val="11"/>
        <rFont val="Calibri"/>
        <family val="2"/>
        <scheme val="minor"/>
      </rPr>
      <t xml:space="preserve">
El informe no proporciona una estimación precisa de los costos administrativos actuales ni de los costos asociados a las mejoras propuestas. Esta ausencia impide una evaluación completa del impacto financiero de las medidas adoptadas.
</t>
    </r>
    <r>
      <rPr>
        <b/>
        <sz val="11"/>
        <rFont val="Calibri"/>
        <family val="2"/>
        <scheme val="minor"/>
      </rPr>
      <t>2024I-VBOG-075744 del 10/10/24 DIRECCIÓN TÉCNICA Y DE ESTRUCTURACIÓN 75%</t>
    </r>
    <r>
      <rPr>
        <sz val="11"/>
        <rFont val="Calibri"/>
        <family val="2"/>
        <scheme val="minor"/>
      </rPr>
      <t xml:space="preserve">
</t>
    </r>
    <r>
      <rPr>
        <i/>
        <sz val="11"/>
        <rFont val="Calibri"/>
        <family val="2"/>
        <scheme val="minor"/>
      </rPr>
      <t>"2024I-VBOG-039814 del 20/06/24 SUBDIRECCIÓN DE REGLAMENTACIÓN TÉCNICA E INNOVACIÓN
Para tercer trimestres aun nos encontramos desde la DTE a esperas de respuesta de la gestión adelantada por  en cuanto a la proyección de costos parametrizados con información de vigencia 2023 requerida a la Subdirección Administrativa por parte de Subdirección de Reglamentación Técnica e Innovación.                                                                                                               REPOSITORIO:  https://invias-my.sharepoint.com/personal/oap_invias_gov_co/_layouts/15/onedrive.aspx?ga=1&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r>
  </si>
  <si>
    <t>En la carpeta  se localiza memorando 2024I-VBOG-039814 del 20/06/24 solicitando información para calcular el costo por hora hombre en cada trámite, más no se aporta la cuantificación del costo que implica para la entidad revisar una solicitud de trámite bajo los procedimientos actuales, ni la identificación de las actividades que podrían suprimirse de los procedimientos internos producto de la virtualización de los trámites.
Los productos programados son:
1. Costo promedio por trámite
2. Informe de mejoras potenciales en procedimientos internos asociados a trámites
3. Actualización (simplificación ) de procedimientos asociados a trámites</t>
  </si>
  <si>
    <t xml:space="preserve">Actividad potencialmente incumplida.
Nuevamente se aporta el memorando 2024I-VBOG-039814 del 20/06/24 dirigido a la Subdirección Administrativa, cuyo asunto es "Costos administrativos trámites Grupo de Permisos - SRTI." más no se aporta la cuantificación del costo que implica para la entidad revisar una solicitud de trámite bajo los procedimientos actuales, ni la identificación de las actividades que podrían suprimirse de los procedimientos internos producto de la virtualización de los trámites.
ara el reporte del 4º trimestre se sugiere aportar un informne con el “Costo promedio por trámite” a partir de una nailisi de las actuales actividades de los procedimientos asociaslos, un “Informe de mejoras potenciales en procedimientos internos asociados a trámites” reduciendo vistos buenos o evitando reprocesos y fecha de implementación de las nuevas versiones de los proceidmeitnos asociados a los trámites:
1.	MRTI-PR-4 - EXPEDICIÓN PERMISO PARA LA MOVILIZACIÓN DE CARGA EXTRADIMENSIONADA POR LAS VÍAS NACIONALES - V2
2.	MRTI-PR-3 - EMISIÓN CONCEPTO TÉCNICO DE UBICACIÓN DE ESTACIONES DE SERVICIO AUTOMOTRIZ - V1
3.	MRTI-PR-7 - EXPEDICIÓN DE PERMISOS PARA LA MOVILIZACIÓN DE CARGA INDIVISIBLE EXTRAPESADA, INDIVISIBLE EXTRADIMENSIONADA O INDIVISIBLE EXTRAPESADA Y EXTRADIMENSIONADA A LA VEZ Y PERMISO DE TRANSPORTE DE CARGA DIVISIBLE CON VEHÍCULOS COMBINADOS DE CARGA VCC - V1
4.	MRTI-PR-5 - PERMISO DE CIERRE DE VÍA, EMERGENCIAS, RESTRICCIONES VEHICULARES POR EJECUCIÓN DE OBRAS, EVENTOS DEPORTIVOS Y CULTURALES - V1
5.	MRTI-PR-2 - EXPEDICIÓN PERMISO USO DE ZONA DE VÍA - V1
6.	MRTI-PR-10 - AUTORIZACIÓN PARA LA CONSTRUCCIÓN DE OBRAS EN LAS RIBERAS DE LOS RÍOS O DENTRO DE SU CAUCE Y EN LAS DEMÁS VÍAS FLUVIALES A CARGO DEL INVIAS - V1
7.	¿ MINSEI-PR-4 TARJETAS DE INDENTIFICACIÓN ELECTRÓNICA PARA VEHÍCULOS EXENTOS Y TARIFAS DIFERENCIALES ?
</t>
  </si>
  <si>
    <t>1. Información</t>
  </si>
  <si>
    <t>Divulgación multicanal de píldoras informativas sobre proyectos de impacto (utilizando lenguaje claro y comprensible)</t>
  </si>
  <si>
    <t xml:space="preserve"> Píldoras informativas divulgadas en cada trimestre</t>
  </si>
  <si>
    <t>Subdirección  General</t>
  </si>
  <si>
    <r>
      <rPr>
        <b/>
        <sz val="11"/>
        <rFont val="Calibri"/>
        <family val="2"/>
        <scheme val="minor"/>
      </rPr>
      <t>2024I-VBOG-020332 del 11/04/24 SUBDIRECCIÓN GENERAL</t>
    </r>
    <r>
      <rPr>
        <sz val="11"/>
        <rFont val="Calibri"/>
        <family val="2"/>
        <scheme val="minor"/>
      </rPr>
      <t xml:space="preserve">
43 videos publicados en nuestro canal institucional de YouTube en los que se informa sobre el estado de proyectos de impacto. https://www.youtube.com/@InviasOficial
Se realizó reunión con OAP y UE para realizar el balance de la actividad en el primer trimestre y planear las actvidades para posteriores trimestres Haga clic aquí para unirse a la reunión</t>
    </r>
  </si>
  <si>
    <r>
      <rPr>
        <b/>
        <sz val="11"/>
        <rFont val="Calibri"/>
        <family val="2"/>
        <scheme val="minor"/>
      </rPr>
      <t>2024I-VBOG-031480 del 22/05/24 OFICINA DE CONTROL INTERNO</t>
    </r>
    <r>
      <rPr>
        <sz val="11"/>
        <rFont val="Calibri"/>
        <family val="2"/>
        <scheme val="minor"/>
      </rPr>
      <t xml:space="preserve">
Correo electronico del 16/02/2024  envian archivo parametrizado a los Fcilitadores del MIPG de la Subdirección general y al Coordinador del Grupo Gerencia de Comunicaciones
</t>
    </r>
    <r>
      <rPr>
        <b/>
        <sz val="11"/>
        <rFont val="Calibri"/>
        <family val="2"/>
        <scheme val="minor"/>
      </rPr>
      <t>2024I-VBOG-044194 del 04/07/24 GRUPO GERENCIA DE COMUNICACIONES</t>
    </r>
    <r>
      <rPr>
        <sz val="11"/>
        <rFont val="Calibri"/>
        <family val="2"/>
        <scheme val="minor"/>
      </rPr>
      <t xml:space="preserve">
67 videos publicados en nuestro canal institucional de YouTube en los que se informa sobre el estado de proyectos de impacto. https://www.youtube.com/user/InviasOficial
</t>
    </r>
    <r>
      <rPr>
        <b/>
        <sz val="11"/>
        <rFont val="Calibri"/>
        <family val="2"/>
        <scheme val="minor"/>
      </rPr>
      <t>2024I-VBOG-050235 del 24/07/24 GRUPO GERENCIA DE COMUNICACIONES
T</t>
    </r>
    <r>
      <rPr>
        <sz val="11"/>
        <rFont val="Calibri"/>
        <family val="2"/>
        <scheme val="minor"/>
      </rPr>
      <t>oda la información publicada en canales externos se encuentra disponible en
lenguaje claro y es de fácil comprensión para los grupos de valor.</t>
    </r>
  </si>
  <si>
    <r>
      <rPr>
        <b/>
        <sz val="11"/>
        <rFont val="Calibri"/>
        <family val="2"/>
        <scheme val="minor"/>
      </rPr>
      <t xml:space="preserve">2024I-VBOG-073543 del 04/10/24 SUBDIRECCION GENERAL 75%
</t>
    </r>
    <r>
      <rPr>
        <sz val="11"/>
        <rFont val="Calibri"/>
        <family val="2"/>
        <scheme val="minor"/>
      </rPr>
      <t xml:space="preserve">
"102 videos publicados en nuestro canal institucional de YouTube en los que se informa sobre el estado de proyectos de impacto. https://www.youtube.com/user/InviasOficial, se evalua la pertinencia de descargar un reporte el cual incluya de manera individual las publicaciones informativas "
</t>
    </r>
    <r>
      <rPr>
        <b/>
        <i/>
        <sz val="11"/>
        <rFont val="Calibri"/>
        <family val="2"/>
        <scheme val="minor"/>
      </rPr>
      <t>2024I-VBOG-073715 del 04/10/24 OFICINA DE CONTROL INTERNO</t>
    </r>
    <r>
      <rPr>
        <i/>
        <sz val="11"/>
        <rFont val="Calibri"/>
        <family val="2"/>
        <scheme val="minor"/>
      </rPr>
      <t xml:space="preserve">
https://www.youtube.com/@InviasOficial</t>
    </r>
  </si>
  <si>
    <t>Mediante correo electronico del 16/02/2024 se remite archivo parametrizado a los Fcilitadores del MIPG de la Subdirección general y al Coordinador del Grupo Gerencia de Comunicaciones, para facilitar el reporte de las actividades</t>
  </si>
  <si>
    <t>Se sugiere nuevamente confirmar con la Secretaría General, Subdirección Administrativa y Grupo de Atención al Ciudadano la posibilidad de articular el Plan de Comunicaciones 2024 con el “Protocolo de lenguaje claro 2023-2024“ y validar si durante la elaboración de cada pieza de comunicación deberá cumplirse el protocolo (incluido el listado de verificación de los “Parámetros de verificación de documentos traducidos a lenguaje claro”) y en las eventos presenciales/ ponencias/ discursos se cumplen los pasos de la “Ilustración 3. Expresarse de manera oral en lenguaje claro Expresarse de manera oral en lenguaje claro.”, .</t>
  </si>
  <si>
    <t>En la carpeta https://invias-my.sharepoint.com/:f:/g/personal/oap_invias_gov_co/EvaJ-ZTFELNKlUgdtf-edb4BlYt-1pkt2WAVudv7g9L1IQ?e=YAY0ON se localizó archivo pdf con la url del canal oficial INVIAS. 
Según lo analizado en mesas de trabajo para el informe del 4° trimestre estaremos atentos a la posibilidad de un reporte de la plataforma.</t>
  </si>
  <si>
    <t>Asegurar que la información que se pública esté disponible para personas con discapacidad psicosocial (mental) o intelectual (Ej.: contenidos de lectura fácil, con un cuerpo de letra mayor, vídeos sencillos con ilustraciones y audio de fácil comprensión</t>
  </si>
  <si>
    <t xml:space="preserve"> información que se pública  disponible para personas con discapacidad psicosocial (mental) o intelectual</t>
  </si>
  <si>
    <r>
      <rPr>
        <b/>
        <sz val="11"/>
        <rFont val="Calibri"/>
        <family val="2"/>
        <scheme val="minor"/>
      </rPr>
      <t xml:space="preserve">2024I-VBOG-020332 del 11/04/24 SUBDIRECCIÓN GENERAL
</t>
    </r>
    <r>
      <rPr>
        <sz val="11"/>
        <rFont val="Calibri"/>
        <family val="2"/>
        <scheme val="minor"/>
      </rPr>
      <t xml:space="preserve">
La información publicada en el Portal Web se encuentra disponible en lenguaje claro y trabajamos en ajustar los términos técnicos por contenidos más sencillos de entender y están disponibles en: https://www.invias.gov.co/</t>
    </r>
  </si>
  <si>
    <r>
      <rPr>
        <b/>
        <sz val="11"/>
        <rFont val="Calibri"/>
        <family val="2"/>
        <scheme val="minor"/>
      </rPr>
      <t>2024I-VBOG-031480 del 22/05/24 OFICINA DE CONTROL INTERNO</t>
    </r>
    <r>
      <rPr>
        <sz val="11"/>
        <rFont val="Calibri"/>
        <family val="2"/>
        <scheme val="minor"/>
      </rPr>
      <t xml:space="preserve">
Correo electronico del 16/02/2024  envian archivo parametrizado a los Fcilitadores del MIPG de la Subdirección general y al Coordinador del Grupo Gerencia de Comunicaciones
</t>
    </r>
    <r>
      <rPr>
        <b/>
        <sz val="11"/>
        <rFont val="Calibri"/>
        <family val="2"/>
        <scheme val="minor"/>
      </rPr>
      <t>2024I-VBOG-044194 del 04/07/24 GRUPO GERENCIA DE COMUNICACIONES</t>
    </r>
    <r>
      <rPr>
        <sz val="11"/>
        <rFont val="Calibri"/>
        <family val="2"/>
        <scheme val="minor"/>
      </rPr>
      <t xml:space="preserve">
La información publicada en el Portal Web se encuentra disponible en lenguaje claro y trabajamos en ajustar los términos técnicos por contenidos más sencillos de entender y están disponibles en: https://www.invias.gov.co/.Publicaciones: Tweets: 542.Facebook post: 369.Facebook historias: 139.Facebook Live: 5.Instagram publicaciones: 540.Instagram historias: 439.YouTube videos: 125.YouTube lives: 6.Tik tok: 45.LinkedIn publicaciones: 116.LinkedIn Lives: 5
</t>
    </r>
    <r>
      <rPr>
        <b/>
        <sz val="11"/>
        <rFont val="Calibri"/>
        <family val="2"/>
        <scheme val="minor"/>
      </rPr>
      <t xml:space="preserve">
2024I-VBOG-050235 del 24/07/24 GRUPO GERENCIA DE COMUNICACIONES
</t>
    </r>
    <r>
      <rPr>
        <sz val="11"/>
        <rFont val="Calibri"/>
        <family val="2"/>
        <scheme val="minor"/>
      </rPr>
      <t xml:space="preserve">Toda la información publicada en canales externos se encuentra disponible en
lenguaje claro y es de fácil comprensión para los grupos de valor.
</t>
    </r>
  </si>
  <si>
    <r>
      <rPr>
        <b/>
        <sz val="11"/>
        <rFont val="Calibri"/>
        <family val="2"/>
        <scheme val="minor"/>
      </rPr>
      <t>2024I-VBOG-073543 del 04/10/24 SUBDIRECCION GENERAL 72%</t>
    </r>
    <r>
      <rPr>
        <sz val="11"/>
        <rFont val="Calibri"/>
        <family val="2"/>
        <scheme val="minor"/>
      </rPr>
      <t xml:space="preserve">
"La información publicada en el Portal Web se encuentra disponible en lenguaje claro y trabajamos en ajustar los términos técnicos por contenidos más sencillos de entender y están disponibles en: https://www.invias.gov.co/, de debe determinar si es necesario realizar un control con un respectivo soporte en el cual se de cumplimiento a la publicacion de la informacion en cumplimiento de la norma de accesibilidad"
</t>
    </r>
    <r>
      <rPr>
        <b/>
        <sz val="11"/>
        <rFont val="Calibri"/>
        <family val="2"/>
        <scheme val="minor"/>
      </rPr>
      <t xml:space="preserve">2024I-VBOG-073715 del 04/10/24 OFICINA DE CONTROL INTERNO
</t>
    </r>
    <r>
      <rPr>
        <sz val="11"/>
        <rFont val="Calibri"/>
        <family val="2"/>
        <scheme val="minor"/>
      </rPr>
      <t>https://www.youtube.com/@InviasOficial</t>
    </r>
  </si>
  <si>
    <t xml:space="preserve">2024I-VBOG-100188 del 24/12/24  SUBDIRECCION GENERAL 100%
Desde el Grupo Gerencia de Comunicaciones se verifica que los contenidos publicados que han sido generados por el grupo cuenten con los lineamientos del protocolo de lenguaje claro, para su fácil comprensión por parte de la ciudadanía. Adicionalmente los contenidos audiovisuales vinculados a la web son previamente cargados a la plataforma de YouTube, la cual cuenta con generación automática de subtítulos. 
Por otra parte, el portal web de la entidad se encuentra en proceso de actualización, de acuerdo con el plan de mejoramiento suscrito para atender las observaciones de las Auditorías efectuadas según la norma técnica NTC 5854. Este plan contempla la actualización de los criterios de accesibilidad de la web para garantizar mejores condiciones de navegación por parte de los usuarios, en especial de las personas en condición de discapacidad y se cuenta con los plugin indicados para garantizar la publicación de la información con los estándares requeridos para las personas en condición de discapacidad </t>
  </si>
  <si>
    <t>Se sugiere nuevamente confirmar con la Secretaría General, Subdirección Administrativa y Grupo de Atención al Ciudadano la posibilidad de articular el Plan de Comunicaciones 2024 con el “Protocolo de lenguaje claro 2023-2024“ y validar si durante la elaboración de cada pieza de comunicación deberá cumplirse el protocolo (incluido el listado de verificación de los “Parámetros de verificación de documentos traducidos a lenguaje claro”) y en las eventos presenciales/ ponencias/ discursos se cumplen los pasos de la “Ilustración 3. Expresarse de manera oral en lenguaje claro Expresarse de manera oral en lenguaje claro.”.</t>
  </si>
  <si>
    <t>No se aporta un soporte especifico, pero se tendrá en cuenta el del ítem anterior, relacionado con las url del canal de YouTube y se remitió al facilitador del MIPG antecedentes sobre el protocolo de lenguaje claro de la entidad, para analizar la pertinencia de actualización del mismo.</t>
  </si>
  <si>
    <t>2. Diálogo</t>
  </si>
  <si>
    <t>Realizar el principal espacio de rendición de cuentas</t>
  </si>
  <si>
    <t>Principal Espacio de rendición de cuentas realizado</t>
  </si>
  <si>
    <t>Dirección General</t>
  </si>
  <si>
    <t>Sin avance programado para el periodo</t>
  </si>
  <si>
    <r>
      <t xml:space="preserve">Sin avance programado para el periodo
</t>
    </r>
    <r>
      <rPr>
        <b/>
        <i/>
        <sz val="11"/>
        <rFont val="Calibri"/>
        <family val="2"/>
        <scheme val="minor"/>
      </rPr>
      <t>2024I-VBOG-073715 del 04/10/24 OFICINA DE CONTROL INTERNO</t>
    </r>
    <r>
      <rPr>
        <i/>
        <sz val="11"/>
        <rFont val="Calibri"/>
        <family val="2"/>
        <scheme val="minor"/>
      </rPr>
      <t xml:space="preserve">
No se han obtenido los resultados previstos.</t>
    </r>
  </si>
  <si>
    <t>NO cuenta con ejejcución programada en el periodo</t>
  </si>
  <si>
    <t>Documentar memorias de los  Chat/facebooklive ciudadano temático que propicien el diálogo con la ciudadanía</t>
  </si>
  <si>
    <t>1. Convocatoria a los chats
2. Memorias de los xx Chat/facebooklive ciudadano temático que propicien el diálogo con la ciudadanía, documentar</t>
  </si>
  <si>
    <r>
      <rPr>
        <b/>
        <sz val="11"/>
        <rFont val="Calibri"/>
        <family val="2"/>
        <scheme val="minor"/>
      </rPr>
      <t>2024I-VBOG-020332 del 11/04/24 SUBDIRECCIÓN GENERAL</t>
    </r>
    <r>
      <rPr>
        <sz val="11"/>
        <rFont val="Calibri"/>
        <family val="2"/>
        <scheme val="minor"/>
      </rPr>
      <t xml:space="preserve">
En lo que va corrido del año la Gerencia de Comunicaciones no ha recibido solicitudes de chats en vivo enfocados en la participación ciudadana.
De conformidad con la reunión TEAMS realizada con la OAP se solicitó a las unidades ejecutoras, quienes son los responsables de la información, la programación de las actividades de dialogo con la ciudadanía. el grupo de comunicaciones apoya la logística y divulgación de las actividades.</t>
    </r>
  </si>
  <si>
    <r>
      <rPr>
        <b/>
        <sz val="11"/>
        <rFont val="Calibri"/>
        <family val="2"/>
        <scheme val="minor"/>
      </rPr>
      <t>2024I-VBOG-031480 del 22/05/24 OFICINA DE CONTROL INTERNO</t>
    </r>
    <r>
      <rPr>
        <sz val="11"/>
        <rFont val="Calibri"/>
        <family val="2"/>
        <scheme val="minor"/>
      </rPr>
      <t xml:space="preserve">
Se evidencia   que la Gerencia de Comunicaciones no ha recibido solicitudes de chats en vivo enfocados en la participación ciudadana
</t>
    </r>
    <r>
      <rPr>
        <b/>
        <sz val="11"/>
        <rFont val="Calibri"/>
        <family val="2"/>
        <scheme val="minor"/>
      </rPr>
      <t xml:space="preserve">2024I-VBOG-044194 del 04/07/24 GRUPO GERENCIA DE COMUNICACIONES
</t>
    </r>
    <r>
      <rPr>
        <sz val="11"/>
        <rFont val="Calibri"/>
        <family val="2"/>
        <scheme val="minor"/>
      </rPr>
      <t xml:space="preserve">Las 5 transmisiones en vivo realizadas durante el periodo fueron transmitidas desde 3 redes sociales (Facebook, YouTube y LinkedIn) de manera simultanea, por esta razón, cada evento de transmisión se multiplica por el número de redes en el que se transmite, ya que cuenta con usuarios únicos. El total de transmisiones durante el periodo fueron 15.
Las memorias de las transmisiones están disponibles en: https://www.invias.gov.co/index.php/servicios-al-ciudadano/participacion-en-linea/resultados-de-participacion
</t>
    </r>
    <r>
      <rPr>
        <b/>
        <sz val="11"/>
        <rFont val="Calibri"/>
        <family val="2"/>
        <scheme val="minor"/>
      </rPr>
      <t>2024I-VBOG-050235 del 24/07/24 GRUPO GERENCIA DE COMUNICACIONES</t>
    </r>
    <r>
      <rPr>
        <sz val="11"/>
        <rFont val="Calibri"/>
        <family val="2"/>
        <scheme val="minor"/>
      </rPr>
      <t xml:space="preserve">
Se  tendrán  en cuenta  las observaciones  para  las  próximas  actividades,
precisando:
-Fecha de la convocatoria
-Piezas graficas para informar al ciudadano sobre la temática a abordar
- Número de participantes
-Interacciones por grupo de valoR</t>
    </r>
  </si>
  <si>
    <r>
      <rPr>
        <b/>
        <sz val="11"/>
        <rFont val="Calibri"/>
        <family val="2"/>
        <scheme val="minor"/>
      </rPr>
      <t xml:space="preserve">2024I-VBOG-073543 del 04/10/24 SUBDIRECCION GENERAL 75%
</t>
    </r>
    <r>
      <rPr>
        <sz val="11"/>
        <rFont val="Calibri"/>
        <family val="2"/>
        <scheme val="minor"/>
      </rPr>
      <t xml:space="preserve">
"Las 6 transmisiones en vivo realizadas durante el periodo fueron transmitidas desde 3 redes sociales (Facebook, YouTube y LinkedIn) de manera simultanea, por esta razón, cada evento de transmisión se multiplica por el número de redes en el que se transmite, ya que cuenta con usuarios únicos.
 ¿Cómo avanza el programa Caminos Comunitarios de la Paz Total? . 9 de julio. https://www.facebook.com/InviasOficial/videos/c%C3%B3mo-avanza-el-programa-caminos-comunitarios-de-la-paz-total/812322227667205/
¿Cómo van las obras de la Transversal Altillanura? 16 de julio. https://www.facebook.com/InviasOficial/videos/c%C3%B3mo-van-las-obras-de-la-transversal-altillanura/472529782059620/
Balance de Estructuración de Proyectos en Invías. 8 deagosto.https://www.facebook.com/InviasOficial/videos/balance-de-estructuraci%C3%B3n-de-proyectos-en-inv%C3%ADas/1037823874724423/
Te contaremos todo lo que debes saber sobre Valorización. 9 de septiembre. https://www.facebook.com/InviasOficial/videos/te-contaremos-todo-lo-que-debes-saber-sobre-valorizaci%C3%B3n/1030050441854341/
La sostenibilidad es un eje transversal en proyectos de infraestructura vial. 18 de septiembre. https://www.facebook.com/InviasOficial/videos/la-sostenibilidad-es-un-eje-transversal-en-proyectos-de-infraestructura-vial-del/456275710892606/
Los #600CaminosComunitariosSon una realidad.20 de septiembre. https://www.facebook.com/InviasOficial/videos/los-600caminoscomunitariosson-una-realidad/836328222002739
Las memorias de las transmisiones están disponibles en: https://www.invias.gov.co/index.php/servicios-al-ciudadano/participacion-en-linea/resultados-de-participacion"
</t>
    </r>
    <r>
      <rPr>
        <b/>
        <sz val="11"/>
        <rFont val="Calibri"/>
        <family val="2"/>
        <scheme val="minor"/>
      </rPr>
      <t>2024I-VBOG-073715 del 04/10/24 OFICINA DE CONTROL INTERNO</t>
    </r>
    <r>
      <rPr>
        <sz val="11"/>
        <rFont val="Calibri"/>
        <family val="2"/>
        <scheme val="minor"/>
      </rPr>
      <t xml:space="preserve">
No se ha registrado ninguna solicitud por parte de las unidades ejecutoras para la realización de chats en vivo orientados a la participación ciudadana durante el año en curso.</t>
    </r>
  </si>
  <si>
    <t>En la url https://www.invias.gov.co/index.php/servicios-al-ciudadano/participacion-en-linea/resultados-de-participacion se evidencio la publicación de la memoria de 5 chats:
1. ¿Cómo gestiona INVÍAS las emergencias viales?	9 de abril
2. ¡Conoce los proyectos y obras en los muelles de Colombia!	24 de abril
3.Permisos en las vías para obras, cargas o eventos	8 de mayo
4. Proyecto del corredor Villagarzón - San José del Fragua y puente sobre el río Caquetá	22 de mayo
5.¿Qué es el programa Colombia Avanza?	19 de junio</t>
  </si>
  <si>
    <t>En la carpeta  https://invias-my.sharepoint.com/:f:/g/personal/oap_invias_gov_co/EsJbpyqK1lFGqQ5kKcVuw-gBTSLXIjFSvTNPOEMvucCDFA?e=pn1rla  se localizó archivo pdf con las url de 6 transmisiones realizads en vivo y la direccción en nuentro portal, donde pueden ser consultadas</t>
  </si>
  <si>
    <t>3. Responsabilidad</t>
  </si>
  <si>
    <t>Fortalecer en el proceso de conformación de veedurías ciudadanas u otro espacio de participación comunitaria, a personas y comunidades interesadas en realizar seguimiento a los proyectos</t>
  </si>
  <si>
    <t>Veedurias ciudadanas activas y satisfechas</t>
  </si>
  <si>
    <r>
      <rPr>
        <b/>
        <sz val="11"/>
        <rFont val="Calibri"/>
        <family val="2"/>
        <scheme val="minor"/>
      </rPr>
      <t>2024I-VBOG-018742 del 05/04/24 SUBDIRECCIÓN DE SOSTENIBILIDAD a DIRECCIÓN TÉCNICA Y DE ESTRUCTURACIÓN -25%</t>
    </r>
    <r>
      <rPr>
        <sz val="11"/>
        <rFont val="Calibri"/>
        <family val="2"/>
        <scheme val="minor"/>
      </rPr>
      <t xml:space="preserve">
Para el primer trimestre 2024, se diio cumplimiento as la realizacion de reuniones con veedurias ciudadanas involucradas en los proyectos que adelanta IINVIAS,finalizando el trimestre se tiene un total de de 32 reuniones.</t>
    </r>
  </si>
  <si>
    <r>
      <rPr>
        <b/>
        <sz val="11"/>
        <rFont val="Calibri"/>
        <family val="2"/>
        <scheme val="minor"/>
      </rPr>
      <t>2024I-VBOG-031480 del 22/05/24 OFICINA DE CONTROL INTERNO</t>
    </r>
    <r>
      <rPr>
        <sz val="11"/>
        <rFont val="Calibri"/>
        <family val="2"/>
        <scheme val="minor"/>
      </rPr>
      <t xml:space="preserve">
Se diio cumplimiento as la realizacion de reuniones con veedurias ciudadanas involucradas en los proyectos que adelanta IINVIAS,finalizando el trimestre se tiene un total de de 32 reuniones
</t>
    </r>
    <r>
      <rPr>
        <b/>
        <sz val="11"/>
        <rFont val="Calibri"/>
        <family val="2"/>
        <scheme val="minor"/>
      </rPr>
      <t xml:space="preserve">2024I-VBOG-044038 del 04/07/2024 SUBDIRECCIÓN DE SOSTENIBILIDAD.
</t>
    </r>
    <r>
      <rPr>
        <sz val="11"/>
        <rFont val="Calibri"/>
        <family val="2"/>
        <scheme val="minor"/>
      </rPr>
      <t xml:space="preserve">Para el segundo trimestre de 2024, se dio cumplimiento a la realizacion de reuniones con veedurias ciudadanas involucradas en los proyectos que adelanta el INVIAS. Finalizado el trimestre se tiene un total de 16 reuniones con veedurias ciuadanas.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2FSocial%2FVeedur%C3%ADas      </t>
    </r>
  </si>
  <si>
    <r>
      <rPr>
        <b/>
        <sz val="11"/>
        <rFont val="Calibri"/>
        <family val="2"/>
        <scheme val="minor"/>
      </rPr>
      <t xml:space="preserve">2024I-VBOG-073004 del 03/10/24 SUBDIRECCIÓN DE SOSTENIBILIDAD 75%
</t>
    </r>
    <r>
      <rPr>
        <sz val="11"/>
        <rFont val="Calibri"/>
        <family val="2"/>
        <scheme val="minor"/>
      </rPr>
      <t xml:space="preserve">
</t>
    </r>
    <r>
      <rPr>
        <i/>
        <sz val="11"/>
        <rFont val="Calibri"/>
        <family val="2"/>
        <scheme val="minor"/>
      </rPr>
      <t>"Para el tercer trimestre de 2024, se dio cumplimiento a la realizacion de reuniones con veedurias ciudadanas involucradas en los proyectos que adelanta el INVIAS. Finalizado el trimestre se tiene un total de 4 reuniones con veedurias ciuadanas"</t>
    </r>
    <r>
      <rPr>
        <sz val="11"/>
        <rFont val="Calibri"/>
        <family val="2"/>
        <scheme val="minor"/>
      </rPr>
      <t xml:space="preserve">
</t>
    </r>
    <r>
      <rPr>
        <b/>
        <i/>
        <sz val="11"/>
        <rFont val="Calibri"/>
        <family val="2"/>
        <scheme val="minor"/>
      </rPr>
      <t>2024I-VBOG-073715 del 04/10/24 OFICINA DE CONTROL INTERNO</t>
    </r>
    <r>
      <rPr>
        <i/>
        <sz val="11"/>
        <rFont val="Calibri"/>
        <family val="2"/>
        <scheme val="minor"/>
      </rPr>
      <t xml:space="preserve">
Durante el trimestre en curso, se ha dado cumplimiento a la realización de reuniones con las veedurías ciudadanas involucradas en los proyectos de INVÍAS. Al finalizar el trimestre, se ha alcanzado un total de 32 reuniones efectuadas.</t>
    </r>
    <r>
      <rPr>
        <sz val="11"/>
        <rFont val="Calibri"/>
        <family val="2"/>
        <scheme val="minor"/>
      </rPr>
      <t xml:space="preserve">
2024I-VBOG-075744 del 10/10/24 DIRECCIÓN TÉCNICA Y DE ESTRUCTURACIÓN 75%
"2024I-VBOG-073016 del 03/10/2024 SUBDIRECCIÓN DE SOSTENIBILIDAD.
Para el tercer trimestre de 2024, se dio cumplimiento a la realizacion de reuniones con veedurias ciudadanas involucradas en los proyectos que adelanta el INVIAS. Finalizado el trimestre se tiene un total de 4 reuniones con veedurias ciuadanas
REPOSITORIO: https://invias-my.sharepoint.com/personal/oap_invias_gov_co/_layouts/15/onedrive.aspx?ga=1&amp;id=%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S%2FGrupo%20Social%2FVeedur%C3%ADas%20Ciudadanas"</t>
    </r>
  </si>
  <si>
    <t>No se recibío reporte por parte de la Dirección Técnica y de Estructuración. 
Ejecutada según o previsto</t>
  </si>
  <si>
    <t>Actividad cumplida según lo programado.
En la carpeta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2FSocial%2FVeedur%C3%ADas       se confirma la existencia de lisitas de asistencia, acta de reunión e información de comités de veeduría organizados por mes (abril, mayo y junio)</t>
  </si>
  <si>
    <t>En la carpeta denominada "Grupo Social" disponible en https://invias-my.sharepoint.com/:f:/g/personal/oap_invias_gov_co/EnGCLbnvWYhMupuny0QAYiYBNx5gAKKPop_jfAWKjVjzzA?e=NZtaHe , se encuentran 3 carpetas, en la denominada "Veedurías ciudadanas" se localizan 4 archivos pdf-: 1) Oficio 2024S-VBOG-069396 del 26/09/24 dirigido a CONSORCIO TERRA CGS (Respuesta al radicado No 2024E-VUVRAZ-081553. Informe guardavías. Cusiana-variante Sogamoso. Boyacá-Casanare), acta de reunión del 21/07/24 del contrato CO1.PCCNTR.4316846- informe, tercera socialización de avances y resultados del proyecto manifiesta el tarra del 30/07/24 y un acta de constitución de veeduría en el municipio Cantagallo.
Para el reporte del 4ª trimestre se sugiere aportar un informe de una encuesta de satisfacción a las veedurías activas y un archivo de control con el estado de las veedurías</t>
  </si>
  <si>
    <t>Realizar seguimiento trimestral  a los acuerdos o compromisos asumidos con los grupos de valor y publicarlo en la página web</t>
  </si>
  <si>
    <t>Seguimiento a los acuerdos o compromisos asumidos con los grupos de valor publicado en la página web</t>
  </si>
  <si>
    <r>
      <t xml:space="preserve">2024I-VBOG-017906 del 03/04/24 SECRETARIA GENERAL sin reporte se envio memorando a las Unidades ejecutoras para identificar cuales son los acuerdos asumidos con los grupos de valor
</t>
    </r>
    <r>
      <rPr>
        <b/>
        <sz val="11"/>
        <rFont val="Calibri"/>
        <family val="2"/>
        <scheme val="minor"/>
      </rPr>
      <t>Memorando 2024I-VBOG-018985 del 08/04/24 DIRECCIÓN DE EJECUCIÓN Y OPERACIÓN 25%</t>
    </r>
    <r>
      <rPr>
        <sz val="11"/>
        <rFont val="Calibri"/>
        <family val="2"/>
        <scheme val="minor"/>
      </rPr>
      <t xml:space="preserve">
La Dirección de ejecución y Operación, en cumplimiento de sus funciones de seguimiento y evaluación a sus subdirecciones adscritas (SGI-SVR-SMFF-SMCN) , envió memorando 2024I-VBOG-008351 del 21 de febrero de 2024, solicitando el reporte de los proyectos entregados a la comunidad en el mes de enero, febrero,  o por entregar con corte al 31 de marzo de 2024, Por lo tanto Las SMCN envio reporte mediante memorando VBOG-017410 . Por otro lado y no menos importante se envio memorando VBOG-011674 del 5 de marzo de 2024 a la OTIC , en el marco de lo competente a esta Direccion relacionado con  los “Lineamientos de Trasparencia Activa”, conducente a la implementacion de la política de acceso a la información pública “Identificar datos que se requieren publicar”. Lo anterior con el fin de seguir los lineamientos relacionados por La Oficina de Tecnologias, que mediande memorando 2023I-VBOG-043848, del pasado 28 de dieciembre de 2023,  manifiesta la intencion de liderar e interactuar en los diferentes temas tales como : 1. Identificar las Necesidades de Información, con base en la priorización
suministrada y acordada entre las diferentes dependencias del Instituto.2. Identificar los datos críticos para la toma de decisiones de los sistemas oproyectos priorizados.3. Definir políticas claras sobre la recopilación, almacenamiento y acceso a la
información.4. Establecer procedimientos para garantizar la consistencia y la calidad delos datos.5. Realizar ejercicios de seguimiento y monitoreo de Datos Abiertos, paraevaluar el uso de las publicaciones actuales y nuevas.6. Evaluar y adoptar tecnologías innovadoras que puedan aumentar la eficiencia y la toma de decisiones a través de Productos Mínimos Viables – PMV.
</t>
    </r>
    <r>
      <rPr>
        <b/>
        <sz val="11"/>
        <rFont val="Calibri"/>
        <family val="2"/>
        <scheme val="minor"/>
      </rPr>
      <t>2024I-VBOG-020332 del 11/04/24 SUBDIRECCIÓN GENERAL</t>
    </r>
    <r>
      <rPr>
        <sz val="11"/>
        <rFont val="Calibri"/>
        <family val="2"/>
        <scheme val="minor"/>
      </rPr>
      <t xml:space="preserve">
La gerencia de Comunicaciones no ha recibido información específica relacionada con acuerdos o compromisos hechos con grupos de valor.</t>
    </r>
  </si>
  <si>
    <r>
      <rPr>
        <b/>
        <sz val="11"/>
        <rFont val="Calibri"/>
        <family val="2"/>
        <scheme val="minor"/>
      </rPr>
      <t>2024I-VBOG-031480 del 22/05/24 OFICINA DE CONTROL INTERNO</t>
    </r>
    <r>
      <rPr>
        <sz val="11"/>
        <rFont val="Calibri"/>
        <family val="2"/>
        <scheme val="minor"/>
      </rPr>
      <t xml:space="preserve">
No se aportó url en el portal INVIAS con el "Seguimiento a los acuerdos o compromisos asumidos con los grupos de valor"     La ruta https://invias-my.sharepoint.com/:f:/g/personal/oap_invias_gov_co/EhNM3Dg-4VhElx1bFq99Dy0BVPNjZ_t-nQ2hFc4KF-z9rQ?e=c99HHc corresponde a una carpeta vacía
</t>
    </r>
    <r>
      <rPr>
        <b/>
        <sz val="11"/>
        <rFont val="Calibri"/>
        <family val="2"/>
        <scheme val="minor"/>
      </rPr>
      <t xml:space="preserve">2024I-VBOG-04484 del 08/07/24 SECRETARIA GENERAL
</t>
    </r>
    <r>
      <rPr>
        <sz val="11"/>
        <rFont val="Calibri"/>
        <family val="2"/>
        <scheme val="minor"/>
      </rPr>
      <t>Se envio memorando a dependencia misionales  2024I-VBOG-037491, con fin de conocer los compromisos asumidos con los grupos de valor producto de las reuniones de los diferentes proyectos.</t>
    </r>
  </si>
  <si>
    <r>
      <rPr>
        <b/>
        <i/>
        <sz val="11"/>
        <rFont val="Calibri"/>
        <family val="2"/>
        <scheme val="minor"/>
      </rPr>
      <t>2024I-VBOG-073715 del 04/10/24 OFICINA DE CONTROL INTERNO</t>
    </r>
    <r>
      <rPr>
        <i/>
        <sz val="11"/>
        <rFont val="Calibri"/>
        <family val="2"/>
        <scheme val="minor"/>
      </rPr>
      <t xml:space="preserve">
No se encontró evidencia en el portal INVIAS de la publicación del seguimiento trimestral a los acuerdos o compromisos asumidos con los grupos de valor, incumpliendo así con el requisito establecido en [citar la norma o procedimiento aplicable]. Esta omisión impide a los grupos de valor y al público en general verificar el cumplimiento de los compromisos adquiridos por la entidad
</t>
    </r>
    <r>
      <rPr>
        <b/>
        <i/>
        <sz val="11"/>
        <rFont val="Calibri"/>
        <family val="2"/>
        <scheme val="minor"/>
      </rPr>
      <t xml:space="preserve">2024I-VBOG-074056 del 07/10/24 SECRETARIA GENERAL 75%
</t>
    </r>
    <r>
      <rPr>
        <i/>
        <sz val="11"/>
        <rFont val="Calibri"/>
        <family val="2"/>
        <scheme val="minor"/>
      </rPr>
      <t xml:space="preserve">""La Direccion de sostenibilidad allega con email institucional de fecha 30-09-2024  reporte PAAC  SOCIAL con soportes y observaciones  del trimestre comprendido entre Abril a Junio de 2024 donde entre las actividades se encuentran:
 Fortalecer en el proceso de conformación de veedurías ciudadanas u otro espacio de participación comunitaria, a personas y comunidades interesadas en realizar seguimiento a los proyectos
Realizar seguimiento al proceso de socializaciones de proyectos, con el fin de garantizar la comunicación efectiva con las comunidades.
Realizar Obras con Participación Comunitaria, como principal propuesta de reactivación de las regiones. 
La Subdirección de sotenibilidad Grupo Social esta definiendo  los proyectos a publicar
Es importante tener en cuenta que se reporta trimestre vencido toda vez que a la fecha se realizará la consolidacion del ultimo trimestre correspondiente de Julio a Septiembre de 2024
Actualmente la Direccion de sostenibilidad se encuentra evaluando la informacion a publicar debido a la complejidad de la misma </t>
    </r>
  </si>
  <si>
    <t>La ruta https://invias-my.sharepoint.com/:f:/g/personal/oap_invias_gov_co/EhNM3Dg-4VhElx1bFq99Dy0BVPNjZ_t-nQ2hFc4KF-z9rQ?e=c99HHc corresponde a una carpeta vacía
No se aportó url en el portal INVIAS con el "Seguimiento a los acuerdos o compromisos asumidos con los grupos de valor"</t>
  </si>
  <si>
    <t>La evidencia ideal sería un informe que precise el estado de los compromisos asumidos.
En la ruta https://invias-my.sharepoint.com/:f:/g/personal/oap_invias_gov_co/Eoq01vv4LDdNiJzV6Opa0m0BVSKFi5NzRWUgR0Gks7zvmQ?e=Ooz2CR  se localizó:
1. El memorando de solicitud de información dirigido a la Dirección de Ejecución y Operación -DEO- y a la Dirección Técnica y de Estructuración -DTE-, la respuesta de la DEO sobre formulación de la estrategia de participación ciudadana y diligenciamiento de una encuesta.
2. Una carpeta con 11 actas de participación comunitaria      
3. Una carpeta con información sobre veedurías ciudadanas, que incluye más de 50 archivos, incluyendo actas de reunión, listados de asistencia e informes de visitas</t>
  </si>
  <si>
    <t>Actividad potencialmente incumplida.
La carpeta META 3 SEGUIMIENTO A LOS ACUERDOS disponible en https://invias-my.sharepoint.com/:f:/g/personal/oap_invias_gov_co/Ek_DJrffA4dIq5gvrl-Zq0wBEVycEe2xNxWkBlgIDyzXBQ?e=AYA0M5 conduce a los soportes de los trimestre 1 y 2.
Para evidenciar cumplimiento de la actividad se sugiere que en el corte del 4º trimestre se aporte:
1.	Enlace en el portal web de una matriz de Seguimiento a los acuerdos o compromisos asumidos con los grupos de valor</t>
  </si>
  <si>
    <t>La versión 3 del formato PLAN DE ACTIVIDADES DE PARTICIPACIÓN CIUDADANA y la versión 1 del formato EVALUACION DEL ESPACIO DE PARTICIPACIÓN CIUDADANA PRESENCIAL  están vigentes en el sistema de gestión de la entidad  desde el 23/12/24.
 Durante 2025 será necesario socializar los formatos y efectuar seguimiento al plan de actividades de participación ciudadana.  No obstante, es pertinente verificar si los 12 compromisos relacionados en la "MATRIZ COMPROMISOS O ACUERDOS PARTICIPACION CIUDADANA" se cumplieron y  es el caso actualizar la publicación en la  página web .</t>
  </si>
  <si>
    <t xml:space="preserve">Evaluar eventos de diálogo realizados e implementar acciones de mejora </t>
  </si>
  <si>
    <t xml:space="preserve">Eventos de dialogo realizados y acciones de mejora implementadas (si aplica) </t>
  </si>
  <si>
    <r>
      <t xml:space="preserve">1. Mediante memorando 2024I-VBOG-008168 la Oficina Asesora de Planeación remite a la Secretaría General propuestas de actividad a su cargo para la estrategia de participación  y recomienda "asegurar  que  este  instrumento se  articule  con  el calendario de
actividades de la entidad (que debe estar publicado en la página web), se defina frecuencia y metodología de reporte para que se facilite el cumplimiento de la actividad Evaluar eventos de diálogo realizados e implementar acciones de mejora programada en el Plan Anticorrupción
y de Atención al Ciudadano 2024 y se cuente con insumos para atender los requerimientos de la rendición de cuentas de la Contraloría General de la República."
2. Para facilitar la operatividad de la actividad "Evaluar eventos de diálogo realizados e implementar acciones de mejora" el día 26/02/24 la Oficina Asesora de Planeación propone al Coordinador del Grupo de Atención y relacionamiento y a la facilitadora del MIPG de l Secretaría General  mejoras en la formulación y seguimiento de la estrategia de participación, de modo que este instrumento se actualice periódicamente incluyendo la evaluación de cada espacio de dialogo programado
1. Mediante memorando 2024I-VBOG-008168 la Oficina Asesora de Planeación remite a la Secretaría General propuestas de actividad a su cargo para la estrategia de participación  y recomienda "asegurar  que  este  instrumento se  articule  con  el calendario de
actividades de la entidad (que debe estar publicado en la página web), se defina frecuencia y metodología de reporte para que se facilite el cumplimiento de la actividad Evaluar eventos de diálogo realizados e implementar acciones de mejora programada en el Plan Anticorrupción
y de Atención al Ciudadano 2024 y se cuente con insumos para atender los requerimientos de la rendición de cuentas de la Contraloría General de la República."
2. Para facilitar la operatividad de la actividad "Evaluar eventos de diálogo realizados e implementar acciones de mejora" el día 26/02/24 la Oficina Asesora de Planeación propone al Coordinador del Grupo de Atención y relacionamiento y a la facilitadora del MIPG de l Secretaría General  mejoras en la formulación y seguimiento de la estrategia de participación, de modo que este instrumento se actualice periódicamente incluyendo la evaluación de cada espacio de dialogo programado
</t>
    </r>
    <r>
      <rPr>
        <b/>
        <sz val="11"/>
        <rFont val="Calibri"/>
        <family val="2"/>
        <scheme val="minor"/>
      </rPr>
      <t xml:space="preserve">2024I-VBOG-017906 del 03/04/24 SECRETARIA GENERAL sin reporte
Memorando 2024I-VBOG-018985 del 08/04/24 DIRECCIÓN DE EJECUCIÓN Y OPERACIÓN -25%
</t>
    </r>
    <r>
      <rPr>
        <sz val="11"/>
        <rFont val="Calibri"/>
        <family val="2"/>
        <scheme val="minor"/>
      </rPr>
      <t>Con el fin de dar cumplimiento al Plan de Acción Anual 2024 y particularmente en lo correspondiente a las actividades adscritas en el PAAC de la presente vigencia encaminadas a crear“Eventos de dialogo realizados e implementar acciones de mejora”, se solicitó por parte de esta dirección a las unidades ejecutoras adscritas, mediante memorando VBOG-010653 del 1 de marzo de 2024 y diferentes mesas de trabajo, actualización de la información del archivo “formato de seguimiento de actividades de participación”, liderado por la Secretaría General, y enviado por el Grupo de Atencion y Relacionamiento ciudadano mediante memorando VBOG-006879, registrando de manera detallada la información de las actividades o espacios de participación ciudadana establecidos por cada Unidad Ejecutora . De igual manera mediante memorando VBOG-010783 del 1 de marzo de 2024 , se envio la solicitud de programacion de los FACEBOOK LIVE 2024, a las Subdirecciones adscritas a la DEO, para que a su vez se coordinen estas actividades con los diferentes actores involucrados,  Y  de esta manera soportar los lineamientos que permitan dar cumplimiento a este requerimiento desde su resorte admisitrativo. Dicho esto el pasado 12 de marzo se recibio programacion de Facebook Live por parte de la Subdireccion Maritima Fluvial y Ferrea mediante memorando VBOG 013514 Y por parte de la Subdireccion de Modernizacion de Carreteras Naconales, mediante memorando VBOG 016476 , lo que permitio a La DEO  socializar al lider del proceso (Secretaria Generla) mediante memorando VBOG 017680 las programaciones de las diferentes subdirecciones , para   coordinar con los diferentes actores involucrados .</t>
    </r>
  </si>
  <si>
    <r>
      <rPr>
        <b/>
        <sz val="11"/>
        <rFont val="Calibri"/>
        <family val="2"/>
        <scheme val="minor"/>
      </rPr>
      <t>2024I-VBOG-031480 del 22/05/24 OFICINA DE CONTROL INTERNO</t>
    </r>
    <r>
      <rPr>
        <sz val="11"/>
        <rFont val="Calibri"/>
        <family val="2"/>
        <scheme val="minor"/>
      </rPr>
      <t xml:space="preserve">
La carpeta https://invias-my.sharepoint.com/:f:/g/personal/oap_invias_gov_co/EiZwC28YT95NhoPDryJAYAcBomg1q31nLljpXvODSP8SUw?e=nyqcAz se encuentra vacía.
</t>
    </r>
    <r>
      <rPr>
        <b/>
        <sz val="11"/>
        <rFont val="Calibri"/>
        <family val="2"/>
        <scheme val="minor"/>
      </rPr>
      <t xml:space="preserve">2024I-VBOG-04484 del 08/07/24 SECRETARIA GENERAL
</t>
    </r>
    <r>
      <rPr>
        <sz val="11"/>
        <rFont val="Calibri"/>
        <family val="2"/>
        <scheme val="minor"/>
      </rPr>
      <t>Sin reporte en el excel anexo</t>
    </r>
  </si>
  <si>
    <r>
      <rPr>
        <b/>
        <i/>
        <sz val="11"/>
        <rFont val="Calibri"/>
        <family val="2"/>
        <scheme val="minor"/>
      </rPr>
      <t>2024I-VBOG-073715 del 04/10/24 OFICINA DE CONTROL INTERNO</t>
    </r>
    <r>
      <rPr>
        <i/>
        <sz val="11"/>
        <rFont val="Calibri"/>
        <family val="2"/>
        <scheme val="minor"/>
      </rPr>
      <t xml:space="preserve">
Sin avance programado para el periodo
</t>
    </r>
    <r>
      <rPr>
        <b/>
        <i/>
        <sz val="11"/>
        <rFont val="Calibri"/>
        <family val="2"/>
        <scheme val="minor"/>
      </rPr>
      <t xml:space="preserve">2024I-VBOG-074056 del 07/10/24 SECRETARIA GENERAL 50%
</t>
    </r>
    <r>
      <rPr>
        <i/>
        <sz val="11"/>
        <rFont val="Calibri"/>
        <family val="2"/>
        <scheme val="minor"/>
      </rPr>
      <t xml:space="preserve">"" Durante el trimestre  se evaluo la percepcion y evaluacion de la actividad de SOSTENIBILIDAD, EJE TRANSVERSAL EN LA GESTION DE PROYECTOS DE INFRAESTRUCTURA VIAL - Liderado por el Grupo de Sostenibilidad </t>
    </r>
  </si>
  <si>
    <t>La carpeta https://invias-my.sharepoint.com/:f:/g/personal/oap_invias_gov_co/EiZwC28YT95NhoPDryJAYAcBomg1q31nLljpXvODSP8SUw?e=nyqcAz se encuentra vacía y no se recibió reporte por parte de la Secretaría General.
De acuerdo con mesa de trabajo del 03/04/24 con delegados de la Subdirección General, Direción de Ejecución y Operación y de la Dirección Técnica y de Estructuración se confrimó que durante el 1° trimestre no se relaizó ningún faceboolive o chat</t>
  </si>
  <si>
    <t>Sin reporte en el Excel anexo</t>
  </si>
  <si>
    <t>Actividad potencialmente incumplida.
La observación de cumplimiento y los soportes no corresponden al diligenciamiento de las sección derecha del formato “ARCI-FR-1 PLAN DE ACTIVIDADES DE PARTICIPACIÓN CIUDADANA ” de las filas correspondientes a acciones de diálogo. 
No obstante, en la carpeta  Fila 21 disponible en https://invias-my.sharepoint.com/:f:/g/personal/oap_invias_gov_co/Eh2WnGvUVXBKtoQ6Fjwnpc0BTi0blhs7qQ-4yWTZSbPGcQ?e=sBlPfq se redirecciona a la url https://www.invias.gov.co/index.php/normativa/politicas-y-lineamientos/atencion-al-ciudadano/17837-informe-de-percepcion-y-satisfaccion-de-la-ciudadania-de-abril-a-junio-de-2024/file  y se encontraron: 3 las archivos en Excel denominados encuesta con rangos trimestrales en su nombre pero sin precisar muestreo, objetivos o información sobre su naturaleza y la versión pdf y Excel de la encuesta citada en la observación SOSTENIBILIDAD, EJE TRANSVERSAL  EN LA GESTION DE PROYECTOS  DE INFRAESTRUCUTRA VIAL (1-31).
Para evidenciar cumplimiento de la actividad se sugiere que en el corte del 4º trimestre se aporte de la url del portal web donde se encuentre publicada la estrategia de participación ciudadana actualizada, con la sesión derecha diligenciada.</t>
  </si>
  <si>
    <t>La versión 3 del formato PLAN DE ACTIVIDADES DE PARTICIPACIÓN CIUDADANA y la versión 1 del formato EVALUACION DEL ESPACIO DE PARTICIPACIÓN CIUDADANA PRESENCIAL  están vigentes en el sistema de gestión de la entidad  desde el 23/12/24.
 Durante 2025 será necesario definir procedimiento de seguimiento y consolidación de la actividades de participación ciudadana para facilitar la oportuna consolidación y publicación de informe de cumplimiento.</t>
  </si>
  <si>
    <r>
      <t>Evaluar la estrategia  y principal de rendición de cuentas</t>
    </r>
    <r>
      <rPr>
        <strike/>
        <sz val="11"/>
        <rFont val="Calibri"/>
        <family val="2"/>
        <scheme val="minor"/>
      </rPr>
      <t xml:space="preserve"> </t>
    </r>
  </si>
  <si>
    <t>Informe de evaluación de la Estrategia y Principal Espacio de Rendición de Cuentas</t>
  </si>
  <si>
    <r>
      <t xml:space="preserve">Sin avance programado para el periodo
</t>
    </r>
    <r>
      <rPr>
        <b/>
        <i/>
        <sz val="11"/>
        <rFont val="Calibri"/>
        <family val="2"/>
        <scheme val="minor"/>
      </rPr>
      <t xml:space="preserve">2024I-VBOG-073715 del 04/10/24 OFICINA DE CONTROL INTERNO
</t>
    </r>
    <r>
      <rPr>
        <i/>
        <sz val="11"/>
        <rFont val="Calibri"/>
        <family val="2"/>
        <scheme val="minor"/>
      </rPr>
      <t>Sin avance programado para el periodo</t>
    </r>
  </si>
  <si>
    <t>Informe balance Principal Espacio de Rendición de Cuentas 2024 publicado en https://www.invias.gov.co/index.php/planeacion-gestion-y-control/rendicion-de-cuentas</t>
  </si>
  <si>
    <r>
      <t>1</t>
    </r>
    <r>
      <rPr>
        <b/>
        <sz val="11"/>
        <rFont val="Calibri"/>
        <family val="2"/>
        <scheme val="minor"/>
      </rPr>
      <t>. Planeación estratégica del servicio al ciudadano</t>
    </r>
  </si>
  <si>
    <t xml:space="preserve">Fortalecer el  Modelo de Relacionamiento al Ciudadano a los lineamientos nacionales y/o al modelo sectorial según corresponda. </t>
  </si>
  <si>
    <t>Modelo de Relacionamiento al Ciudadano fortalecido de acuerdo con los lineamientos nacional y/o al modelo sectorial</t>
  </si>
  <si>
    <r>
      <t xml:space="preserve">Sin avance programado para el periodo
</t>
    </r>
    <r>
      <rPr>
        <b/>
        <sz val="11"/>
        <rFont val="Calibri"/>
        <family val="2"/>
        <scheme val="minor"/>
      </rPr>
      <t>2024I-VBOG-04484 del 08/07/24 SECRETARIA GENERAL</t>
    </r>
    <r>
      <rPr>
        <sz val="11"/>
        <rFont val="Calibri"/>
        <family val="2"/>
        <scheme val="minor"/>
      </rPr>
      <t xml:space="preserve">
Sin reporte en el excel anexo</t>
    </r>
  </si>
  <si>
    <r>
      <rPr>
        <b/>
        <i/>
        <sz val="11"/>
        <rFont val="Calibri"/>
        <family val="2"/>
        <scheme val="minor"/>
      </rPr>
      <t>2024I-VBOG-073715 del 04/10/24 OFICINA DE CONTROL INTERNO</t>
    </r>
    <r>
      <rPr>
        <i/>
        <sz val="11"/>
        <rFont val="Calibri"/>
        <family val="2"/>
        <scheme val="minor"/>
      </rPr>
      <t xml:space="preserve">
Sin avance programado para el periodo
</t>
    </r>
    <r>
      <rPr>
        <b/>
        <i/>
        <sz val="11"/>
        <rFont val="Calibri"/>
        <family val="2"/>
        <scheme val="minor"/>
      </rPr>
      <t xml:space="preserve">
2024I-VBOG-074056 del 07/10/24 SECRETARIA GENERAL 50%
</t>
    </r>
    <r>
      <rPr>
        <i/>
        <sz val="11"/>
        <rFont val="Calibri"/>
        <family val="2"/>
        <scheme val="minor"/>
      </rPr>
      <t xml:space="preserve">
""Mediante Memorando 2024I-VBOG-071672 DE FECHA 30-09-2024 se solicto publicacion Modelo de Atencion y Relacionamiento para publicacion en la pag. Web  el Modelo de Relacionamiento al Ciudadano se actualizo durante el  mes de septiembre de acuerdo con  los lineamientos nacionales , el modelo se actualizo ya que el ultimo correspondia al año 2021.</t>
    </r>
  </si>
  <si>
    <t xml:space="preserve">Actividad potencialmente incumplida.
No aportaron como soportes el memorando citado en la observación (2024I-VBOG-071672 DE FECHA 30-09-2024), el documento referenciado ni a una url para consultarlo.
El soporte disponible en Fila 23 (https://invias-my.sharepoint.com/:f:/g/personal/oap_invias_gov_co/EkTLWdudq21Mln5HpdKDob4BuzedvODOfFKn5jlfD86uuA?e=teyV9g)   corresponde a un memorando interno (2024I-VBOG-069500 del 23/09/24) entre el coordinador del grupo de Atención y Relacionamiento Ciudadano y el Subdirector Administrativo, remitiendo la actualización de la caracterización, guía de comunicación incluyente, formato de evaluación participación ciudadana, procedimiento de tramites PQRD, procedimientos de seguimiento a PQRD y protocolo de seguimiento a PQRD. 
</t>
  </si>
  <si>
    <t>Cumplido según lo previsto, durante 2025 será necesario verificar si el proceso ATENCIÓN Y RELACIONAMIENTO CIUDADANO cambiará su enfoque y/o se fortalecerá.</t>
  </si>
  <si>
    <t>Cuantificar las denuncias allegadas a través de los canales de atención, precisando los temas, estado de las investigaciones  o protocolos actividades y tiempos de respuesta.</t>
  </si>
  <si>
    <t xml:space="preserve"> Informes que cuantifiquen las denuncias allegadas a través de los canales de atención.</t>
  </si>
  <si>
    <r>
      <rPr>
        <b/>
        <sz val="11"/>
        <rFont val="Calibri"/>
        <family val="2"/>
        <scheme val="minor"/>
      </rPr>
      <t>2024I-VBOG-017906 del 03/04/24 SECRETARIA GENERAL - 25%</t>
    </r>
    <r>
      <rPr>
        <sz val="11"/>
        <rFont val="Calibri"/>
        <family val="2"/>
        <scheme val="minor"/>
      </rPr>
      <t xml:space="preserve">
GARC: mediante memorando 2024I-VBOG-006326 09-02-2024 se remitio reporte de las denuancias a la Oficina de Control Disciplinario</t>
    </r>
  </si>
  <si>
    <r>
      <rPr>
        <b/>
        <sz val="11"/>
        <rFont val="Calibri"/>
        <family val="2"/>
        <scheme val="minor"/>
      </rPr>
      <t>2024I-VBOG-031480 del 22/05/24 OFICINA DE CONTROL INTERNO</t>
    </r>
    <r>
      <rPr>
        <sz val="11"/>
        <rFont val="Calibri"/>
        <family val="2"/>
        <scheme val="minor"/>
      </rPr>
      <t xml:space="preserve">
Se evidencia en https://invias-my.sharepoint.com/:f:/g/personal/oap_invias_gov_co/EtW9rLmKQQZGjS21qFz2UoUBmIyBYIXwyGbpqS8jJKI02w?e=Gx34P5 que mediante 2024I-VBOG-013325 del 12/03/24 se remitió a la Oficina de Control Disciplinario el informe de PQRD con corte al mes de Febrero
</t>
    </r>
    <r>
      <rPr>
        <b/>
        <sz val="11"/>
        <rFont val="Calibri"/>
        <family val="2"/>
        <scheme val="minor"/>
      </rPr>
      <t xml:space="preserve">2024I-VBOG-04484 del 08/07/24 SECRETARIA GENERAL
</t>
    </r>
    <r>
      <rPr>
        <sz val="11"/>
        <rFont val="Calibri"/>
        <family val="2"/>
        <scheme val="minor"/>
      </rPr>
      <t>Mediante memorandos 2024I-VBOG-019906 de 10-04-2024 y 2024I-VBOG-028939 de 14-05-2024 se reporto a la Oficina de Control Disciplinario los informes de quejas reclamos y denuncias de marzo y abril.</t>
    </r>
  </si>
  <si>
    <r>
      <rPr>
        <b/>
        <i/>
        <sz val="11"/>
        <rFont val="Calibri"/>
        <family val="2"/>
        <scheme val="minor"/>
      </rPr>
      <t>2024I-VBOG-073715 del 04/10/24 OFICINA DE CONTROL INTERNO</t>
    </r>
    <r>
      <rPr>
        <i/>
        <sz val="11"/>
        <rFont val="Calibri"/>
        <family val="2"/>
        <scheme val="minor"/>
      </rPr>
      <t xml:space="preserve">
Con base en la información disponible en el enlace proporcionado, se evidencia que, mediante el documento 2024I-VBOG-013325, fechado el 12 de marzo de 2024, se remitió a la Oficina de Control Disciplinario el informe correspondiente al seguimiento de PQRD (Peticiones, Quejas, Reclamos y Denuncias) con corte al mes de febrero de 2024.      https://invias-my.sharepoint.com/:f:/g/personal/oap_invias_gov_co/EtW9rLmKQQZGjS21qFz2UoUBmIyBYIXwyGbpqS8jJKI02w?e=Gx34P5
</t>
    </r>
    <r>
      <rPr>
        <b/>
        <i/>
        <sz val="11"/>
        <rFont val="Calibri"/>
        <family val="2"/>
        <scheme val="minor"/>
      </rPr>
      <t>2024I-VBOG-074056 del 07/10/24 SECRETARIA GENERAL 75%</t>
    </r>
    <r>
      <rPr>
        <i/>
        <sz val="11"/>
        <rFont val="Calibri"/>
        <family val="2"/>
        <scheme val="minor"/>
      </rPr>
      <t xml:space="preserve">
Mediante memorandos 2024I-VBOG-047408 de 16-06-2024 y 2024I-VBOG-058856 de 22-08-2024 y 2024I-VBOG-071651 de 30-09-2024 se reporto a la Oficina de Control Disciplinario los informes de quejas reclamos y denuncias </t>
    </r>
  </si>
  <si>
    <r>
      <rPr>
        <b/>
        <sz val="11"/>
        <color rgb="FF000000"/>
        <rFont val="Calibri"/>
        <scheme val="minor"/>
      </rPr>
      <t xml:space="preserve">2024I-VBOG-098696 del 19/12/24  GRUPO BUEN GOBIERNO de la SECRETARÍA GENERAL 100%:
</t>
    </r>
    <r>
      <rPr>
        <sz val="11"/>
        <color rgb="FF000000"/>
        <rFont val="Calibri"/>
        <scheme val="minor"/>
      </rPr>
      <t xml:space="preserve">Mediante memorandos 2024I-VBOG-079638 2024-10-23 informe septiembre 2024I-VBOG-090180 2024-11-25 - informe octubre se reporto a la Oficina de Control Disciplinario los informes de quejas reclamos y denuncias   </t>
    </r>
  </si>
  <si>
    <t>Adicional al comentario de la observación se pudo evidenciar en https://invias-my.sharepoint.com/:f:/g/personal/oap_invias_gov_co/EtW9rLmKQQZGjS21qFz2UoUBmIyBYIXwyGbpqS8jJKI02w?e=Gx34P5 que mediante 2024I-VBOG-013325 del 12/03/24 se remitió a la Oficina de Control Disciplinario el informe de PQRD con corte al mes de Febrero</t>
  </si>
  <si>
    <t>En la carpeta "" se localizó:
1:. Los memorandos referenciados con el reporte de Información a Control Disciplinario
2. Archivos Excel con corte a marzo y abril con los siguientes rótulos: DEPENDENCIA, RADICADO, FECHA DE RADICACIÓN, RESPONSABLE, REFERENCIA, MEDIO DE RECEPCIÓN, ESTADO
No se precisan temas, tiempos de respuesta ni canal de recepción. 
El producto programado indica " Informes que cuantifiquen las denuncias allegadas a través de los canales de atención."</t>
  </si>
  <si>
    <t>Actividad cumplida según lo programado
Los soportes aportados en Fila 24  (https://invias-my.sharepoint.com/:f:/g/personal/oap_invias_gov_co/EjyZBikRkFxLn5_YDvGcKsQBgSZ9PeMXnb6mLks09lXBhw?e=o96iOH) corresponde al memorando 2024I-VBOG-058856 del 08/22/24 con asunto “Informe Quejas, Reclamos y Denuncias Enero - Julio 2024” y un Excel con el detalle</t>
  </si>
  <si>
    <t>Cumplido según lo previsto, durante 2025 será necesario verificar articulación del proceso ATENCIÓN Y RELACIONAMIENTO CIUDADANO y CONTROL DISCIPLINARIO.</t>
  </si>
  <si>
    <t>Actualizar y simplificar los procesos, procedimientos y protocolos de servicio para fortalecer el relacionamiento con los grupos de valor</t>
  </si>
  <si>
    <t>1. Cronograma
2. Procesos, procedimientos y protocolos de servicio actualizados/simplificados</t>
  </si>
  <si>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Mediante acta SA GARC 09 y acta SA GARC 15 - se presentó el documento el cual se  encuentra con avances en estado borrador, y se establecieron compromisos.</t>
    </r>
  </si>
  <si>
    <r>
      <rPr>
        <b/>
        <i/>
        <sz val="11"/>
        <rFont val="Calibri"/>
        <family val="2"/>
        <scheme val="minor"/>
      </rPr>
      <t>2024I-VBOG-073715 del 04/10/24 OFICINA DE CONTROL INTERNO</t>
    </r>
    <r>
      <rPr>
        <i/>
        <sz val="11"/>
        <rFont val="Calibri"/>
        <family val="2"/>
        <scheme val="minor"/>
      </rPr>
      <t xml:space="preserve">
"Sin avance programado para el periodo"
</t>
    </r>
    <r>
      <rPr>
        <sz val="11"/>
        <rFont val="Calibri"/>
        <family val="2"/>
        <scheme val="minor"/>
      </rPr>
      <t xml:space="preserve">
</t>
    </r>
    <r>
      <rPr>
        <b/>
        <sz val="11"/>
        <rFont val="Calibri"/>
        <family val="2"/>
        <scheme val="minor"/>
      </rPr>
      <t>2024I-VBOG-074056 del 07/10/24 SECRETARIA GENERAL 75%</t>
    </r>
    <r>
      <rPr>
        <sz val="11"/>
        <rFont val="Calibri"/>
        <family val="2"/>
        <scheme val="minor"/>
      </rPr>
      <t xml:space="preserve">
</t>
    </r>
    <r>
      <rPr>
        <i/>
        <sz val="11"/>
        <rFont val="Calibri"/>
        <family val="2"/>
        <scheme val="minor"/>
      </rPr>
      <t>"Con memorando 2024I-VBOG-069500 del 24-09-2024 se envió a la S.A. para aprobacion los siguientes documentos: PROYECTO CARACTERIZACION PROCESO GARC
Normatividad aplicable caracterización GARC. PROYECTO GUIA DE COMUNICACIÓN Y ATENCION INCLUYENTE Anexo guía de comunicación y atención incluyente
PROYECTO FORMATO EVALUACION PARTICIPACION CIUDADANA Proyecto de Resolución. Con memorando 2024I-VBOG-64223 del 09-06-2024 y memorando  2024I-VBOG-055328 del 09-08-2024   se envió a la S.A. proyecto de resolución Por medio de la
cual se reglamenta el trámite de Derechos de Peticiones, Quejas, Reclamos y Denuncias
- PQRD
PROYECTO FORMATO PLAN DE ACTIVIDADES DE APRTICIPACION CIUDADANA. PROYECTO PROCEDIMIENTO TRÁMITE Y RESPUESTA A LAS PQRD
PROYECTO PROCEDIMIENTO CORRESPONDENCIA
PROYECTO PROTOCOLO SEGUIMIENTO Y CONTROL PQRD"</t>
    </r>
  </si>
  <si>
    <t>Efectivamente en las actas 9 y 15, se analiza un procedimiento de correspondencia e instructivos complementarios.
No obstante, el borrador no ha sido remitido para revisión metodológica por parte de la Oficina Asesora de Planeación para iniciar flujo de aprobaciones en el sistema de gestión.
Adicionalmente, se sugiere aportar los productos programados:
1. Cronograma
2. Procesos, procedimientos y protocolos de servicio actualizados/simplificados</t>
  </si>
  <si>
    <t>Actividad potencialmente incumplida.
Los soportes aportados en Fila 25 (https://invias-my.sharepoint.com/:f:/g/personal/oap_invias_gov_co/EvZ6h_JOM-dAs_J7YbQ2pVwBnRYAsIWQW5EuDrvI1cr5Ow?e=fv6Dld) incluye 6 memorandos (dos veces el 2024I-VBOG-055328 del 09/08 con Proyecto de Resolución “Por medio de la cual se reglamenta el trámite de Derechos de Peticiones, Quejas, Reclamos y Denuncias - PQRD en el Instituto Nacional de Vías y se establecen otras disposiciones””, 2024I-VBOG-064223 del 06/09/24 proyecto de resolución “Por medio de la cual se reglamenta el trámite de Derechos de Peticiones, Quejas, Reclamos y Denuncias - PQRD en el Instituto Nacional de Vías - INVIAS y se establecen otras disposiciones”, 2024I-VBOG-065402 del 11/09/24 PROTOCOLO CANALES DE ATENCION AL CIUDADANO, 2024I-VBOG-065449 del 11/09/24 : Caracterización GARC + anexo normatividad aplicable+ indicadores, 2024I-VBOG-069500 del 23/09/24 remisión documentos KAWAK) y archivos en calidad de borrador de la actualización de la caracterización, guía de comunicación incluyente, formato de evaluación participación ciudadana, procedimiento de tramites PQRD, procedimientos de seguimiento a PQRD y protocolo de seguimiento a PQRD.
Para evidenciar cumplimiento de la actividad se sugiere que en el corte del 4º trimestre se aporte la fecha de implementación en el sistema de gestión de la entidad de los documentos en actualización.</t>
  </si>
  <si>
    <t>Generar incentivos a los servidores públicos de las áreas de atención al ciudadano</t>
  </si>
  <si>
    <t>Incentivos generados</t>
  </si>
  <si>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se aprobo y socializo la resolución 1903 de 2024 “Por la cual se adopta el Plan de Incentivos Pecuniarios y No Pecuniarios del Instituto Nacional de Vías – INVIAS”.</t>
    </r>
  </si>
  <si>
    <r>
      <t xml:space="preserve">2024I-VBOG-073715 del 04/10/24 OFICINA DE CONTROL INTERNO
Sin avance programado para el periodo
</t>
    </r>
    <r>
      <rPr>
        <b/>
        <i/>
        <sz val="11"/>
        <rFont val="Calibri"/>
        <family val="2"/>
        <scheme val="minor"/>
      </rPr>
      <t xml:space="preserve">2024I-VBOG-074056 del 07/10/24 SECRETARIA GENERAL 40%
</t>
    </r>
    <r>
      <rPr>
        <i/>
        <sz val="11"/>
        <rFont val="Calibri"/>
        <family val="2"/>
        <scheme val="minor"/>
      </rPr>
      <t xml:space="preserve">
"Con memorando del 2 de septiembre de 21024 radicado No. 2024I-VBOG-062457 se reitero la solicitud de incentivos a los funcionarios del GARC, Con email de fecha 29 de septiembre  2024 compensar envio la cotizacion                                            META DE SGH"</t>
    </r>
  </si>
  <si>
    <t>En la carpeta https://invias-my.sharepoint.com/:f:/g/personal/oap_invias_gov_co/EnX8-Unpq8BMl4ixxiQjwLUBsn0OEh4X2ixvxeBzW-TDzw?e=UiDdjQ se confirma que el artículo 3 de la resolución 1903 de 2024 contempla una estrategia de reconocimiento al Grupo de Atención a la Ciudadanía, que se desarrolla en el artículo 27.
 No obstante, el mismo está delimitado al personal de planta de un grupo de trabajo y no incluye a los servidores públicos que en las Direcciones Territoriales atienden a la ciudadanía. Tampoco se aportó evidencia de ejecución o cronograma.</t>
  </si>
  <si>
    <t>Actividad potencialmente incumplida.
Los soportes aportados en Fila 26 (https://invias-my.sharepoint.com/:f:/g/personal/oap_invias_gov_co/Ehkrp-74d45Gspx0noiRWYUBX1WJkf_gDUDrI8rUKWZfRQ?e=0qa3WC) incluye el memorandos 2024I-VBOG-062457 del 02/09/24 reiteración solicitud de incentivos), PDF de COMPENSAR sobre bonos de víveres funcionarios con derecho a incetivos atención al ciudadano, correo de compensar del 24/09/24 con la cotización y resolución 1903 del 30/05/24.
Para evidenciar cumplimiento de la actividad se sugiere que en el corte del 4º trimestre se aporte evidencia de los incentivos a los servidores públicos de las áreas de atención al ciudadano en Planta Central y Direcciones Territoriales.</t>
  </si>
  <si>
    <t>Cumplido según lo previsto.</t>
  </si>
  <si>
    <t>Capacitar en atención incluyente</t>
  </si>
  <si>
    <t>Talento humano de la entidad, capacitado en atención incluyente.</t>
  </si>
  <si>
    <t>Sin avance programado para el periodo
2024I-VBOG-04484 del 08/07/24 SECRETARIA GENERAL
se tiene programado para iniciar el curso en el mes de  julio de 2024, con la Univerdidad Nacional de Colombia, se realizo una a.	Taller de discapacidad (26 de abril del 2024) y b.	Reuniones de avance a la implementación de la Política Institucional de Género (Del 7 al 14 de mayo), Charla de Lenguaje Claro e Incluyente (21 de mayo del 2024)</t>
  </si>
  <si>
    <r>
      <t xml:space="preserve">2024I-VBOG-073715 del 04/10/24 OFICINA DE CONTROL INTERNO
Sin avance programado para el periodo
</t>
    </r>
    <r>
      <rPr>
        <b/>
        <sz val="11"/>
        <rFont val="Calibri"/>
        <family val="2"/>
        <scheme val="minor"/>
      </rPr>
      <t xml:space="preserve">2024I-VBOG-074056 del 07/10/24 SECRETARIA GENERAL 75%
</t>
    </r>
    <r>
      <rPr>
        <sz val="11"/>
        <rFont val="Calibri"/>
        <family val="2"/>
        <scheme val="minor"/>
      </rPr>
      <t xml:space="preserve">
"El día 24 de septembre a las 2:30 p.m. se realizó capacitación en igualdad e inclusión ( para personas en condición de discapacidad)  esta actividad fue programa por la ARL POSITIVA a traves de la SGH, asi mismo el 23 de Julio se realizo el taller con el grupo de gestion documental."</t>
    </r>
  </si>
  <si>
    <r>
      <rPr>
        <b/>
        <sz val="11"/>
        <color rgb="FF000000"/>
        <rFont val="Calibri"/>
        <scheme val="minor"/>
      </rPr>
      <t xml:space="preserve">2024I-VBOG-098696 del 19/12/24  GRUPO BUEN GOBIERNO de la SECRETARÍA GENERAL 100%
</t>
    </r>
    <r>
      <rPr>
        <sz val="11"/>
        <color rgb="FF000000"/>
        <rFont val="Calibri"/>
        <scheme val="minor"/>
      </rPr>
      <t xml:space="preserve">La ultima capacitación en atención incluyente se realizó el día 24 de septiembre de 2024. Para efectos de la presentación del reporte, se fortalecen las evidencias reportadas con las carpetas de asistencia, informe de medición y demás archivos que sustentan el ejercicio realizado por la Subdirección. </t>
    </r>
  </si>
  <si>
    <t>Avances anticipados en la actividad.
En "https://invias-my.sharepoint.com/:f:/g/personal/oap_invias_gov_co/Eg6fY4LEXzRMkcVkDm1ctqoBbC6snfmFCE30mEiy73cCDg?e=ov3HgL" se constataron tres (3) listados de asistencia, correspondientes a: lenguaje claro, taller de discapacidad y avances en equidad de genero.</t>
  </si>
  <si>
    <t>Actividad cumplida según lo programado
Los soportes aportados en Fila 27 (https://invias-my.sharepoint.com/:f:/g/personal/oap_invias_gov_co/EkwYyru4hDxHlJ3v324-4vgBli83zy1n4_baDeisWABn4g?e=xxMlWj) incluye un archivo Excel denominado asistencia (en blanco), pdf de convocatoria sobre “Igualdad e Inclusión PCD” para el 24/09/24 a las 2:30pm, exel con cronograma, archivo PDF co Informe del taller de Inclusión e Iguakdad (49 participantes), excel con 20 registros de inscripción al curso de Estrategias de Atención, excel con 16 registros de asistencia  diligenciadas el 24/09/24, Excel con 11 registros del taller de igualdad e inclusión y PDF análisis del registros del taller de igualdad e inclusión</t>
  </si>
  <si>
    <t>Realizar mesas de trabajo sobre servicio al ciudadano y PQRD en Direcciones Territoriales</t>
  </si>
  <si>
    <t>6 Mesas de trabajo realizadas en Direcciones Territoriales</t>
  </si>
  <si>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Se realizaron tres mesas de trabajo:
1. Con la subgerencia caminos comunitarios para la paz total.
2. Dirección de Ejecución y Operación junto con sus grupos.
3. con la Gerencia caminos comunitarios para la paz total.</t>
    </r>
  </si>
  <si>
    <r>
      <t xml:space="preserve">2024I-VBOG-073715 del 04/10/24 OFICINA DE CONTROL INTERNO
Sin avance programado para el periodo
</t>
    </r>
    <r>
      <rPr>
        <b/>
        <sz val="11"/>
        <rFont val="Calibri"/>
        <family val="2"/>
        <scheme val="minor"/>
      </rPr>
      <t xml:space="preserve">2024I-VBOG-074056 del 07/10/24 SECRETARIA GENERAL 60%
</t>
    </r>
    <r>
      <rPr>
        <i/>
        <sz val="11"/>
        <rFont val="Calibri"/>
        <family val="2"/>
        <scheme val="minor"/>
      </rPr>
      <t>"Se realizó una mesa de trabajo el dia 25 de septiembre de 10:00 a 11:00 a.m. con las siguientes dependencias:  Subdirección de vias regionals, Caminos comunitarios de la paz total, Subdirección de Modernización, Subdirección de Gestión integral de carreteras.Territoriales, Chocó, Meta, Norte de Santander , Santander y Antioquia "</t>
    </r>
  </si>
  <si>
    <r>
      <rPr>
        <b/>
        <sz val="11"/>
        <color rgb="FF000000"/>
        <rFont val="Calibri"/>
        <scheme val="minor"/>
      </rPr>
      <t xml:space="preserve">2024I-VBOG-098696 del 19/12/24  GRUPO BUEN GOBIERNO de la SECRETARÍA GENERAL 100%:
</t>
    </r>
    <r>
      <rPr>
        <sz val="11"/>
        <color rgb="FF000000"/>
        <rFont val="Calibri"/>
        <scheme val="minor"/>
      </rPr>
      <t xml:space="preserve">
"En las mesas de trabajo realizadas sobre servicio al ciudadano y PQRD para el año 2024, en direcciones territoriales y en planta central se capacitaron según cronograma  anexo las siguientes dependencias y Direcciones territoriales en los temas relacionados en  informe ejecutivo anexo.
Dependencias: Grupo gerencia programa caminos comunitarios de la paz total, dirección de ejecución y operación junto con sus grupos, gerencia caminos comunitarios para la paz total, tesorería, gestión tributaria y  financiera, subdirección de Vías Regionales y sus grupos. 
Direcciones territoriales:  Meta, Chocó, Boyacá, Norte de Santander, Santander. "</t>
    </r>
  </si>
  <si>
    <t>Se consta en la carpeta "https://invias-my.sharepoint.com/:f:/g/personal/oap_invias_gov_co/EhULEibO1OJEkbMLvF5FpigB74YwEPSrRAaaSBZOPou8KA?e=4HRgVi" el aporte de 2 listas de asistencia y dos actas de reunión</t>
  </si>
  <si>
    <t>Actividad potencialmente incumplida.
Los soportes aportados en Fila 28 (https://invias-my.sharepoint.com/:f:/g/personal/oap_invias_gov_co/EpnLkBhBDsdEgIwnSOPEn1ABa92KZGFkXNjrusEBnJhh3A?e=T4PWaM) se localizó el MC 2024I-VBOG-067958  del 18/09/24 Reunión Teams PQRD vencidas y acta de reunión del 24/09/24 en formato obsoleto acompañado con la lista de asistencia en formato obsoleto. 
Para evidenciar cumplimiento de la actividad se sugiere que en el corte del 4º trimestre se aporte un cronograma con el respectivo seguimiento que incluya las 6 Mesas de trabajo realizadas en Direcciones Territoriales y un informe ejecutivo.</t>
  </si>
  <si>
    <t>Cumplido según lo previsto.
Según las conclusiones del informe aportado :
" Teniendo en cuenta los resultados que se han presentado según el porcentaje​ de respuestas en término e índices de cumplimiento a los Derechos de Petición, se debe​ continuar con las mesas de trabajo, talleres, capacitaciones y generación de alertas e​  informes sobre peticiones en trámite a las dependencias."
"Basado en los resultados generales expuestos en las conclusiones del informe se recomienda lo siguiente:​
Seguir trabajando en la mejora de las respuestas que emite la entidad, motivo por el cual se debe continuar con los talleres y capacitaciones, e idear nuevos mecanismos que fomenten a los servidores públicos de la entidad adoptar el lenguaje claro como parte fundamental de la gestión logrando una comunicación activa y asertiva con los usuarios externos e internos a través de los diferentes canales de atención.​
Tener en cuenta la información brindada por la ciudadanía para mejorar y renovar los canales de atención, así mismo dar cumplimiento a sus expectativas y garantizar el cumplimiento de los requerimientos establecidos.​
Promocionar más el canal de atención virtual – página web, para que la ciudadanía conozca y haga uso de este medio para solicitar información, peticiones, quejas, reclamos, denuncias, sugerencias ya que se identificó la desproporción de ingreso de peticiones en comparación con el correo electrónico de la entidad: atenciónalciudadano @invias.gov.co.​"</t>
  </si>
  <si>
    <t xml:space="preserve">Realizar charlas sobre la responsabilidad de los servidores públicos (deberes, derechos y obligaciones)     </t>
  </si>
  <si>
    <t>4 charlas realizadas.</t>
  </si>
  <si>
    <t>Oficina de Control  Disciplinario</t>
  </si>
  <si>
    <r>
      <rPr>
        <b/>
        <sz val="11"/>
        <color rgb="FF000000"/>
        <rFont val="Calibri"/>
        <scheme val="minor"/>
      </rPr>
      <t xml:space="preserve">2024I-VBOG-031480 del 22/05/24 OFICINA DE CONTROL INTERNO
</t>
    </r>
    <r>
      <rPr>
        <sz val="11"/>
        <color rgb="FF000000"/>
        <rFont val="Calibri"/>
        <scheme val="minor"/>
      </rPr>
      <t xml:space="preserve">Sin avance programado para el periodo
Correo 12/07/ 24 11:36 a.m Dra. Ana Maria Gamez Rodriguez &lt;agamez@invias.gov.co&gt; 
Me permito informar que se realizó una Charla, debido a la falta de personal experto en el primer trimestre del año: 
Se realizó el 17 de abril de 2024 Charla: El Proceso Disciplinario, sus etapas y los deberes y derechos del investigado.  
Se programó realizar otra en el mes de julio. </t>
    </r>
  </si>
  <si>
    <t>2024I-VBOG-073715 del 04/10/24 OFICINA DE CONTROL INTERNO
Sin avance programado para el periodo</t>
  </si>
  <si>
    <t>Se confirma la realización de una charla y socialización de capsulas disciplinarias durante el 2° trimestre. Se valida la programación de una charla en el mes de julio.</t>
  </si>
  <si>
    <t>NO se recibío reporte</t>
  </si>
  <si>
    <t>Definir y difundir el portafolio de servicios al ciudadano de la entidad</t>
  </si>
  <si>
    <t> Portafolio de servicios definido y difundido</t>
  </si>
  <si>
    <r>
      <rPr>
        <b/>
        <sz val="11"/>
        <rFont val="Calibri"/>
        <family val="2"/>
        <scheme val="minor"/>
      </rPr>
      <t>Memorando 2024I-VBOG-018985 del 08/04/24 DIRECCIÓN DE EJECUCIÓN Y OPERACIÓN -25%</t>
    </r>
    <r>
      <rPr>
        <sz val="11"/>
        <rFont val="Calibri"/>
        <family val="2"/>
        <scheme val="minor"/>
      </rPr>
      <t xml:space="preserve">
Con el fin de dar cumplimiento al Plan de Acción Anual 2024 y particularmente en lo correspondiente a las actividades adscritas en el PAAC de la presente vigencia encaminadas a crear“Definir y Difundir el portafolio de servicios al ciudadano de la entidad”, se solicitó por parte de esta dirección a las unidades ejecutoras adscritas, mediante memorando VBOG-010653 del 1 de marzo de 2024 y diferentes mesas de trabajo, actualización de la información del archivo “formato de seguimiento de actividades de participación”, Paralemente se asistio a la mesa de trabajo Programada por la OAP, con la participacion  del DAFP, el pasado 29 de febrero, conducente a aclarar inquietudes relacionadas con el diligenciamiento del formato y su aplicacion. Por otro lado el 18 de marzo mediante mesa de trabajo soliocita por la DEO, al Grupo de Atencion y Relacionamiento, se reforso  a los facilitadores de las Diferente Subdiercciones adcritas a la DEO, para el correcto diligenciameinto y reporte del formato en mencion, conducente al reporte de programacion de actividades. Lo anterior en aras de atender la solicitud de la Secretaria General que mediante memorando VBOG-014257 del 15 de marzo solicitud el reporte de este insumo. Asi las cosas se envio memorando VBOG 014872 aclarando el estado actual del proceso. Paralelamente se recibio memorando VBOG-007170-15/02/24, En dode la Subdireccion de Modernizacion de Carreteras Nacionales, informa al GARC, el estado actual del proceso. Finalemnte el pasado 2 de Abril el GARC, Organizo una capacitacion sobre el asunto por medio del Departamento de Administracion Publica. (DAFP), Esta capacitacion fue socilizada mediante memorando VBOG-017143 del 1 de Abril de 2024.</t>
    </r>
  </si>
  <si>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2024I-VBOG-044737 del 05/07/24 DIRECCIÓN TÉCNICA Y DE ESTRUCTURACIÓN</t>
    </r>
    <r>
      <rPr>
        <sz val="11"/>
        <rFont val="Calibri"/>
        <family val="2"/>
        <scheme val="minor"/>
      </rPr>
      <t xml:space="preserve">
Sin reporte 
</t>
    </r>
  </si>
  <si>
    <r>
      <rPr>
        <b/>
        <i/>
        <sz val="11"/>
        <rFont val="Calibri"/>
        <family val="2"/>
        <scheme val="minor"/>
      </rPr>
      <t>2024I-VBOG-073715 del 04/10/24 OFICINA DE CONTROL INTERNO</t>
    </r>
    <r>
      <rPr>
        <i/>
        <sz val="11"/>
        <rFont val="Calibri"/>
        <family val="2"/>
        <scheme val="minor"/>
      </rPr>
      <t xml:space="preserve">
No se encontró evidencia documental que soporte la difusión o actualización del portafolio de servicios al ciudadano. Esta omisión representa un incumplimiento de portafolio de servicios al ciudadano de la entidad, que establece la obligación de informar a la ciudadanía sobre los servicios que presta la entidad
</t>
    </r>
    <r>
      <rPr>
        <b/>
        <sz val="11"/>
        <rFont val="Calibri"/>
        <family val="2"/>
        <scheme val="minor"/>
      </rPr>
      <t>2024I-VBOG-075744 del 10/10/24 DIRECCIÓN TÉCNICA Y DE ESTRUCTURACIÓN 75%</t>
    </r>
    <r>
      <rPr>
        <i/>
        <sz val="11"/>
        <rFont val="Calibri"/>
        <family val="2"/>
        <scheme val="minor"/>
      </rPr>
      <t xml:space="preserve">
""En atención a esta actividad se tiene el memorando 2024I-VBOG-071356; mediante el cual se reporta por parte de la Subdirección de Reglamentación Tecnica, difución y socialización de tramites y servicios propios del Instituto Nacional de Vias, como socialización en los territorios y demas grupos de valor, en cuanto a la definición o actualización del portafolio para publicación, se adelantaran acciones durante el ultimo trimestre del 2024 con las areas tecnicas a efectos de proceder con su terminación.
REPOSITORIO: https://invias-my.sharepoint.com/personal/oap_invias_gov_co/_layouts/15/onedrive.aspx?csf=1&amp;web=1&amp;e=WfldUX&amp;CID=5b700097%2D9d40%2D4b1f%2D8483%2Dff8ca4419d54&amp;id=%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RT%2FPortafolio%20de%20Servicios&amp;FolderCTID=0x012000CBD428D1D41D294CA69C6781E0BDBBB6&amp;view=0</t>
    </r>
  </si>
  <si>
    <t>No se apoprta url o soprte de la difució o actualización del portafolio de servicios al ciudadano de la entidad</t>
  </si>
  <si>
    <t xml:space="preserve">La Oficina Asesora de Planeación utiliza información suministrada por la Secretaría General para confirmar ejecución de la actividad:
http://intranet/index.php/recursos/noticias/633-tramites-y-servicios 
Invias en X: "Si necesitas solicitar un permiso de cierre de vía para realizar obras, consulta esta información👇 📩Recuerda que para realizar trámites y permisos ante el @InviasOficial no debes acudir a intermediarios. https://t.co/2afJZcAGO1" / X </t>
  </si>
  <si>
    <t xml:space="preserve">Actividad cumplida según lo programado.
En la ruta https://invias-my.sharepoint.com/:b:/g/personal/oap_invias_gov_co/Edg1kNgtTOpHuJyXog6RZCYBRwA23yiMLQyZlEN47pPBWQ?e=BM62Sv se localizó el memorando 2024I-VBOG-071356 del 29/09/24 "Respuesta radicados No 2024I-VBOG-064695 y No 2024I-VBOG-065517" que condice a  https://invias-my.sharepoint.com/personal/linfante_invias_gov_co/_layouts/15/onedrive.aspx?id=%2Fpersonal%2Flinfante%5Finvias%5Fgov%5Fco%2FDocuments%2FMatriz%20de%20participaci%C3%B3n%20ciudadana&amp;ga=1
Para el reporte del 4º trimestre se sugiere aportar la url del porta web dónde se encuentre el Portafolio de servicios y piezas graficas de su difusión. </t>
  </si>
  <si>
    <t>Socializar internamente el protocolo de lenguaje claro y comprensible y realizar talleres con las dependencias que generan documentos con destino a la ciudadanía</t>
  </si>
  <si>
    <t xml:space="preserve">Registro de asistencia a 2 sesiones masivas sobre protocolo de lenguaje claro.
</t>
  </si>
  <si>
    <r>
      <rPr>
        <b/>
        <sz val="11"/>
        <rFont val="Calibri"/>
        <family val="2"/>
        <scheme val="minor"/>
      </rPr>
      <t>2024I-VBOG-031480 del 22/05/24 OFICINA DE CONTROL INTERNO</t>
    </r>
    <r>
      <rPr>
        <sz val="11"/>
        <rFont val="Calibri"/>
        <family val="2"/>
        <scheme val="minor"/>
      </rPr>
      <t xml:space="preserve">
Sin avance programado para el periodo
</t>
    </r>
    <r>
      <rPr>
        <b/>
        <sz val="11"/>
        <rFont val="Calibri"/>
        <family val="2"/>
        <scheme val="minor"/>
      </rPr>
      <t>2024I-VBOG-04484 del 08/07/24 SECRETARIA GENERAL</t>
    </r>
    <r>
      <rPr>
        <sz val="11"/>
        <rFont val="Calibri"/>
        <family val="2"/>
        <scheme val="minor"/>
      </rPr>
      <t xml:space="preserve">
 Se realizo capacitación masiva en lenguaje el 21 de mayo del 2024.</t>
    </r>
  </si>
  <si>
    <r>
      <rPr>
        <b/>
        <i/>
        <sz val="11"/>
        <rFont val="Calibri"/>
        <family val="2"/>
        <scheme val="minor"/>
      </rPr>
      <t>2024I-VBOG-073715 del 04/10/24 OFICINA DE CONTROL INTERNO</t>
    </r>
    <r>
      <rPr>
        <i/>
        <sz val="11"/>
        <rFont val="Calibri"/>
        <family val="2"/>
        <scheme val="minor"/>
      </rPr>
      <t xml:space="preserve">
No se ha evidenciado el avance en la implementación del protocolo de lenguaje claro y comprensible, a pesar de estar programado para el periodo actual. Esta situación representa un incumplimiento a las normas establecidas y podría generar consecuencias negativas en términos de transparencia y accesibilidad de la información para los ciudadanos
</t>
    </r>
    <r>
      <rPr>
        <b/>
        <i/>
        <sz val="11"/>
        <rFont val="Calibri"/>
        <family val="2"/>
        <scheme val="minor"/>
      </rPr>
      <t xml:space="preserve">2024I-VBOG-074056 del 07/10/24 SECRETARIA GENERAL 30%
</t>
    </r>
    <r>
      <rPr>
        <i/>
        <sz val="11"/>
        <rFont val="Calibri"/>
        <family val="2"/>
        <scheme val="minor"/>
      </rPr>
      <t>"El dia 25 de julio de 2024, se realizo la capacitacion en lenguaje juridico claro por parte dela agencia nacional de defensa juridica del estado"</t>
    </r>
  </si>
  <si>
    <r>
      <rPr>
        <b/>
        <sz val="11"/>
        <color rgb="FF000000"/>
        <rFont val="Calibri"/>
        <scheme val="minor"/>
      </rPr>
      <t xml:space="preserve">2024I-VBOG-098696 del 19/12/24  GRUPO BUEN GOBIERNO de la SECRETARÍA GENERAL 100%:
</t>
    </r>
    <r>
      <rPr>
        <sz val="11"/>
        <color rgb="FF000000"/>
        <rFont val="Calibri"/>
        <scheme val="minor"/>
      </rPr>
      <t xml:space="preserve">Se aporta  informe ejecutivo  junto con los registros de asistencia a las 2 sesiones masivas sobre protocolos de lenguaje claro. </t>
    </r>
  </si>
  <si>
    <t>En la carpeta https://invias-my.sharepoint.com/:f:/g/personal/oap_invias_gov_co/EqoM-o5Bq6RMlFOu2us9PxgBV_uzBIlwcWdtZvfucANs_A?e=ROt8q1  se evidencia el listado y material empleado por el Departamento Administrativo de Función Pública sobre lenguaje claro.
No se aportó soporte de la socialización del protocolo institucional ni talleres, como indica el producto programado “Registro de asistencia a 2 sesiones masivas sobre protocolo de lenguaje claro.”</t>
  </si>
  <si>
    <t>Actividad potencialmente incumplida.
Los soportes aportados en Fila 31 (https://invias-my.sharepoint.com/:f:/g/personal/oap_invias_gov_co/En3Z4v89Y69Nityj-WeeyDgBtohT61tZlBiQttX9Sn14Hg?e=D4EMHp) incluye pieza grafica de convocatoria a capacitación en leguaje jurídico claro citada el 25/07/24, una fortografia de la capacitadora y archivo pdf con el registro de 16 aistentes
Para evidenciar cumplimiento de la actividad se sugiere que en el corte del 4º trimestre se aporte un informe ejecutivo junto a los Registros de asistencia a 2 sesiones masivas sobre protocolo de lenguaje claro.</t>
  </si>
  <si>
    <t>Cumplido según lo previsto. 
Sesiones relaiadas los días 21/05 y 24/07.</t>
  </si>
  <si>
    <t>Elaborar informe mensual  de PQRD cuantificando las alertas y requerimientos frente a las respuestas oportunas de los derechos de petición</t>
  </si>
  <si>
    <t xml:space="preserve">Realizar informe de PQRD </t>
  </si>
  <si>
    <r>
      <rPr>
        <b/>
        <sz val="11"/>
        <rFont val="Calibri"/>
        <family val="2"/>
        <scheme val="minor"/>
      </rPr>
      <t>2024I-VBOG-017906 del 03/04/24 SECRETARIA GENERAL - 25%</t>
    </r>
    <r>
      <rPr>
        <sz val="11"/>
        <rFont val="Calibri"/>
        <family val="2"/>
        <scheme val="minor"/>
      </rPr>
      <t xml:space="preserve">
GARC: Mediante memorando 2024I-VBOG-007996  2024I-VBOG-013490 se remitió informe de gestión a la SG de enero y febrero</t>
    </r>
  </si>
  <si>
    <r>
      <rPr>
        <b/>
        <sz val="11"/>
        <rFont val="Calibri"/>
        <family val="2"/>
        <scheme val="minor"/>
      </rPr>
      <t>2024I-VBOG-031480 del 22/05/24 OFICINA DE CONTROL INTERNO</t>
    </r>
    <r>
      <rPr>
        <sz val="11"/>
        <rFont val="Calibri"/>
        <family val="2"/>
        <scheme val="minor"/>
      </rPr>
      <t xml:space="preserve">
Se evidencio información correspondiente a los cortes enero y febrero
</t>
    </r>
    <r>
      <rPr>
        <b/>
        <sz val="11"/>
        <rFont val="Calibri"/>
        <family val="2"/>
        <scheme val="minor"/>
      </rPr>
      <t xml:space="preserve">2024I-VBOG-04484 del 08/07/24 SECRETARIA GENERAL
</t>
    </r>
    <r>
      <rPr>
        <sz val="11"/>
        <rFont val="Calibri"/>
        <family val="2"/>
        <scheme val="minor"/>
      </rPr>
      <t>Mediante memorandos 2024I-VBOG-021049 y 2024I-VBOG-031475 se remitió informe de gestión a la SG de marzo y abril</t>
    </r>
  </si>
  <si>
    <r>
      <rPr>
        <b/>
        <i/>
        <sz val="11"/>
        <rFont val="Calibri"/>
        <family val="2"/>
        <scheme val="minor"/>
      </rPr>
      <t>2024I-VBOG-073715 del 04/10/24 OFICINA DE CONTROL INTERNO</t>
    </r>
    <r>
      <rPr>
        <i/>
        <sz val="11"/>
        <rFont val="Calibri"/>
        <family val="2"/>
        <scheme val="minor"/>
      </rPr>
      <t xml:space="preserve">
https://invias-my.sharepoint.com/:f:/g/personal/oap_invias_gov_co/EndXeQ87HbVEr14BTMZcHkcBK1onttTuTPph9pGipUBYVA?e=znpAgp
</t>
    </r>
    <r>
      <rPr>
        <b/>
        <i/>
        <sz val="11"/>
        <rFont val="Calibri"/>
        <family val="2"/>
        <scheme val="minor"/>
      </rPr>
      <t>2024I-VBOG-074056 del 07/10/24 SECRETARIA GENERAL 75%</t>
    </r>
    <r>
      <rPr>
        <i/>
        <sz val="11"/>
        <rFont val="Calibri"/>
        <family val="2"/>
        <scheme val="minor"/>
      </rPr>
      <t xml:space="preserve">
""Con memorando del 6 de Septiembre de 2024 radicado No. 2024I-VBOG-064176 se envio a la secretaria general  el Informe de Gestion Quejas Reclamos y Denuncias del mes de Julio y Septiembre del 2024</t>
    </r>
  </si>
  <si>
    <r>
      <rPr>
        <b/>
        <sz val="11"/>
        <color rgb="FF000000"/>
        <rFont val="Calibri"/>
        <scheme val="minor"/>
      </rPr>
      <t xml:space="preserve">2024I-VBOG-098696 del 19/12/24  GRUPO BUEN GOBIERNO de la SECRETARÍA GENERAL 100%:
</t>
    </r>
    <r>
      <rPr>
        <sz val="11"/>
        <color rgb="FF000000"/>
        <rFont val="Calibri"/>
        <scheme val="minor"/>
      </rPr>
      <t>Con radicado  No. 2024I-VBOG-091567  se envía informe de gestión  del mes de octubre con memorando No. 2024I-VBOG-084518  se envía informe de gestión  del mes de septiembre. Se encuentra en consolidación de la información  el informe  correspondiente al mes de noviembre  con el fin de generar el informe  con destino a la Secretaría General</t>
    </r>
  </si>
  <si>
    <t>En la ruta https://invias-my.sharepoint.com/:f:/g/personal/oap_invias_gov_co/EndXeQ87HbVEr14BTMZcHkcBK1onttTuTPph9pGipUBYVA?e=znpAgp se evidencio información correspondiente a los cortes enero y febrero</t>
  </si>
  <si>
    <t>en la carpeta se localizaron:
1. los informes correspondientes a laos mes de de marzo y abril, quedando pendiente mayo.
2: Los memorandos de remisión d e informe de marzo y abril a la Secretaría General, quedando pendiente mayo.</t>
  </si>
  <si>
    <t>Actividad cumplida según lo programado
Los soportes aportados en Fila 32 (https://invias-my.sharepoint.com/:f:/g/personal/oap_invias_gov_co/EpTmzUqMyAZEgAf7psfSN0sBiqyq19vUJ8_ylSYdxtH4IA?e=3k3ZUp) incluye:
memorando 2024I-VBOG-072560 del 02/10/24 Informe de Gestión SA GARC Agosto 2024 dirigido a la SG, memorando 2024I-VBOG-064176 del 06/09/24 Informe de Gestión SA GARC Julio 2024 y dos documentos PDF con informes de julio y agosto.</t>
  </si>
  <si>
    <t>Cumplido según lo previsto, durante 2025 debe complementarse el portafolio de videncias con los informes de los meses de noviembre y diciembre.</t>
  </si>
  <si>
    <t>Diseñar e implementar estrategia para fortalecer procesos de conocimiento de la ciudadanía para focalizar la oferta institucional, a partir de las caracterizaciones de usuarios</t>
  </si>
  <si>
    <t>1. Cronograma 
2. Reportes de implementación de la estrategia para fortalecer procesos de conocimiento de la ciudadanía</t>
  </si>
  <si>
    <r>
      <rPr>
        <b/>
        <sz val="11"/>
        <rFont val="Calibri"/>
        <family val="2"/>
        <scheme val="minor"/>
      </rPr>
      <t>2024I-VBOG-017906 del 03/04/24 SECRETARIA GENERAL - 25%</t>
    </r>
    <r>
      <rPr>
        <sz val="11"/>
        <rFont val="Calibri"/>
        <family val="2"/>
        <scheme val="minor"/>
      </rPr>
      <t xml:space="preserve">
Con Memorandos  2024I-VBOG-015354 Fecha: 2024-03-20 08:20:03 y 2024I-VBOG-015279 Fecha: 2024-03-19 16:35:12 y se solicito el Portafolio de Servicios al ciudadano a las Direcciones Tecnica y de Ejecución y Operación.</t>
    </r>
  </si>
  <si>
    <r>
      <rPr>
        <b/>
        <sz val="11"/>
        <rFont val="Calibri"/>
        <family val="2"/>
        <scheme val="minor"/>
      </rPr>
      <t>2024I-VBOG-031480 del 22/05/24 OFICINA DE CONTROL INTERNO</t>
    </r>
    <r>
      <rPr>
        <sz val="11"/>
        <rFont val="Calibri"/>
        <family val="2"/>
        <scheme val="minor"/>
      </rPr>
      <t xml:space="preserve">
link  https://invias-my.sharepoint.com/:f:/g/personal/oap_invias_gov_co/EjMmtHqmpo1MpMNIZ0oSu8wBE6J_yQWKtCs_IHywfRcWUg?e=gfIPNA no se ubicó soportes del diseño e implementación de una estrategia para fortalecer procesos de conocimiento de la ciudadanía para focalizar la oferta institucional, a partir de las caracterizaciones de usuarios.
Mesa de trabajo, se evidenció que el informe de caracterización de usuarios de 2023 disponible en https://www.invias.gov.co/index.php/archivo-y-documentos/atencion-al-ciudadano/16676-caracterizacion-de-usuarios-2023.
 https://www.invias.gov.co/index.php/archivo-y-documentos/atencion-al-ciudadano/16676-caracterizacion-de-usuarios-2023 , no incluye información sobre los usuarios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
</t>
    </r>
    <r>
      <rPr>
        <b/>
        <sz val="11"/>
        <rFont val="Calibri"/>
        <family val="2"/>
        <scheme val="minor"/>
      </rPr>
      <t xml:space="preserve">2024I-VBOG-04484 del 08/07/24 SECRETARIA GENERAL
</t>
    </r>
    <r>
      <rPr>
        <sz val="11"/>
        <rFont val="Calibri"/>
        <family val="2"/>
        <scheme val="minor"/>
      </rPr>
      <t>se envio memorando 2024I VBOG 033991 a la direccion de ejecución y operación solicitando la información</t>
    </r>
  </si>
  <si>
    <r>
      <rPr>
        <b/>
        <i/>
        <sz val="11"/>
        <rFont val="Calibri"/>
        <family val="2"/>
        <scheme val="minor"/>
      </rPr>
      <t>2024I-VBOG-073715 del 04/10/24 OFICINA DE CONTROL INTERNO</t>
    </r>
    <r>
      <rPr>
        <i/>
        <sz val="11"/>
        <rFont val="Calibri"/>
        <family val="2"/>
        <scheme val="minor"/>
      </rPr>
      <t xml:space="preserve">
Se ha observado que en la ruta proporcionada (enlace a SharePoint) reposan dos memorandos dirigidos a la Dirección Técnica y de Estructuración solicitando información específica. Sin embargo, no se encontraron los soportes necesarios que respalden el diseño e implementación de una estrategia destinada a fortalecer los procesos de conocimiento de la ciudadanía, particularmente para focalizar la oferta institucional basada en las caracterizaciones de usuarios.
</t>
    </r>
    <r>
      <rPr>
        <b/>
        <i/>
        <sz val="11"/>
        <rFont val="Calibri"/>
        <family val="2"/>
        <scheme val="minor"/>
      </rPr>
      <t>2024I-VBOG-074056 del 07/10/24 SECRETARIA GENERAL 50%</t>
    </r>
    <r>
      <rPr>
        <i/>
        <sz val="11"/>
        <rFont val="Calibri"/>
        <family val="2"/>
        <scheme val="minor"/>
      </rPr>
      <t xml:space="preserve">
"Con memorando radicado  2024I-VBOG-065579 de fecha 17-09-24 se reitero solicitud del envío de la oferta institucional de servicos 2024  a la Dirección técnica y de estructuración.
 Con memorando radicado 2024I-VBOG-071139 de fecha 27-09-24  se envía la caracterizacion 2024 a la oficina de comunicaciones para el correspondiente diseño y publicacion.  Entre los cambios se anexaron mas grupos de valor , temas de inclusion , se indagó mas profundamente en temas relacionados con PQRS, se anexo un analisis mas robusto de la poblacion que interactua con el INVIAS a traves de las redes sociales "</t>
    </r>
  </si>
  <si>
    <t>En la ruta https://invias-my.sharepoint.com/:f:/g/personal/oap_invias_gov_co/EjMmtHqmpo1MpMNIZ0oSu8wBE6J_yQWKtCs_IHywfRcWUg?e=gfIPNA reposan dos memorando dirigidos a la Dirección Técnica y de Estructuración solicitando información, pero no se ubicó soportes del diseño e implementación de una estrategia para fortalecer procesos de conocimiento de la ciudadanía para focalizar la oferta institucional, a partir de las caracterizaciones de usuarios.
Adicionalmente en mesa de trabajo del 02/04 se evidenció que el informe de caracterización de usuarios de 2023 disponible en https://www.invias.gov.co/index.php/archivo-y-documentos/atencion-al-ciudadano/16676-caracterizacion-de-usuarios-2023 , no incluye información sobre los usuarios de los trámites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
Adicionalmente en mesa de trabajo del 02/04 se evidenció que el informe de caracterización de usuarios de 2023 disponible en https://www.invias.gov.co/index.php/archivo-y-documentos/atencion-al-ciudadano/16676-caracterizacion-de-usuarios-2023 , no incluye información sobre los usuarios de los trámites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t>
  </si>
  <si>
    <t>En la carpeta https://invias-my.sharepoint.com/:f:/g/personal/oap_invias_gov_co/ElTm6hdiZNNHsbXfuS6OTS4Bop8fEB_sc6N7zpAuB-UXVQ?e=0X77tr  se localizó únicamente un memorando mediante el cual se solicita a la DEO "que nos suministre la Oferta Institucional de servicios o Portafolio de Servicios 2024 en formato PDF o LINK para iniciar el cumplimiento de la acción del Grupo de Atención y  Relacionamiento con el Ciudadano en esta materia. ".
No se registran avances en la actualización de usuarios como la inclusión de los grupos de valor asociados a los usuarios de todos los trámites ni los contribuyentes. 
Se precisa que los productos programados son:
1. Cronograma 
2. Reportes de implementación de la estrategia para fortalecer procesos de conocimiento de la ciudadanía</t>
  </si>
  <si>
    <t>Actividad potencialmente incumplida.
Los soportes aportados en Fila 33 (https://invias-my.sharepoint.com/:f:/g/personal/oap_invias_gov_co/Etgi9FXt7I1BiEwcTId8ar4BB4EqBSWZ96GplLyfy2kM5g?e=6qbLLT) incluye do s memorandos:
1)	2024I-VBOG-06757 del 17/09/24 Reiteración Memorando 2024I-VBOG-015279 “se solicita de su colaboración y apoyo para la entrega de esta Oferta Institucional de Servicios 2024 en formato PDF o a través de un enlace, para así proceder con las actividades del Grupo de Atención y Relacionamiento con el Ciudadano”
2)	2024I-VBOG-071139 del 27/09/24 Solicitud diseño y publicación Caracterización de Usuarios 2024
Para evidenciar cumplimiento de la actividad se sugiere que en el corte del 4º trimestre se aporte el cronograma, la caracterización de usuarios y  un informe ejecutivo que reúna los reportes de implementación de la estrategia para fortalecer procesos de conocimiento de la ciudadanía.</t>
  </si>
  <si>
    <t>Es pertinente que durante 2025 se actualice el portafolio institucional y en función del mismo se incorporen novedades en la caracterización de usuarios</t>
  </si>
  <si>
    <t>Evaluar la experiencia de usuarios y la percepción de la ciudadanía</t>
  </si>
  <si>
    <t>Experiencia de usuarios y Percepción de la ciudadanía, evaluada</t>
  </si>
  <si>
    <r>
      <rPr>
        <b/>
        <u/>
        <sz val="11"/>
        <color theme="10"/>
        <rFont val="Calibri"/>
        <family val="2"/>
        <scheme val="minor"/>
      </rPr>
      <t>2024I-VBOG-017906 del 03/04/24 SECRETARIA GENERAL - 25%</t>
    </r>
    <r>
      <rPr>
        <u/>
        <sz val="11"/>
        <color theme="10"/>
        <rFont val="Calibri"/>
        <family val="2"/>
        <scheme val="minor"/>
      </rPr>
      <t xml:space="preserve">
https://www.invias.gov.co/index.php/archivo-y-documentos/atencion-al-ciudadano/16754-informe-de-percepcion-y-satisfaccion-de-la-ciudadania-de-octubre-a-diciembre-de-2023 </t>
    </r>
  </si>
  <si>
    <r>
      <rPr>
        <b/>
        <sz val="11"/>
        <rFont val="Calibri"/>
        <family val="2"/>
        <scheme val="minor"/>
      </rPr>
      <t>2024I-VBOG-031480 del 22/05/24 OFICINA DE CONTROL INTERNO</t>
    </r>
    <r>
      <rPr>
        <sz val="11"/>
        <rFont val="Calibri"/>
        <family val="2"/>
        <scheme val="minor"/>
      </rPr>
      <t xml:space="preserve">
 https://invias-my.sharepoint.com/:f:/g/personal/oap_invias_gov_co/EhZ00xA_VV9PraDw5kMvqv4Bd6KOQ9oYXpan4Ap9gXl20Q?e=lJcYUG
</t>
    </r>
    <r>
      <rPr>
        <b/>
        <sz val="11"/>
        <rFont val="Calibri"/>
        <family val="2"/>
        <scheme val="minor"/>
      </rPr>
      <t xml:space="preserve">
2024I-VBOG-04484 del 08/07/24 SECRETARIA GENERAL
</t>
    </r>
    <r>
      <rPr>
        <sz val="11"/>
        <rFont val="Calibri"/>
        <family val="2"/>
        <scheme val="minor"/>
      </rPr>
      <t>https://www.invias.gov.co/index.php/archivo-y-documentos/atencion-al-ciudadano/17258-informe-de-percepcion-y-satisfaccion-de-la-ciudadania-de-enero-a-marzo-de-2024</t>
    </r>
  </si>
  <si>
    <r>
      <rPr>
        <b/>
        <i/>
        <sz val="11"/>
        <rFont val="Calibri"/>
        <family val="2"/>
        <scheme val="minor"/>
      </rPr>
      <t>2024I-VBOG-073715 del 04/10/24 OFICINA DE CONTROL INTERNO</t>
    </r>
    <r>
      <rPr>
        <i/>
        <sz val="11"/>
        <rFont val="Calibri"/>
        <family val="2"/>
        <scheme val="minor"/>
      </rPr>
      <t xml:space="preserve">
 Se ha identificado que, aunque se proporcionó un enlace al informe de caracterización de usuarios correspondiente a la vigencia de 2023, el análisis de dicho informe se considera válido únicamente bajo el supuesto de un análisis trimestral posterior al vencimiento del mismo. Esto sugiere que el informe podría no reflejar de manera completa y actualizada la situación de los usuarios hasta que se realice un análisis más reciente.
Dentro de la ruta https://invias-my.sharepoint.com/:f:/g/personal/oap_invias_gov_co/EhZ00xA_VV9PraDw5kMvqv4Bd6KOQ9oYXpan4Ap9gXl20Q?e=lJcYUG se localizó el memorando 2024I-VBOG 007215, fechado el 12 de febrero de 2024. Este memorando, dirigido al Grupo de Gerencia de Comunicaciones, incluye un enlace a un nuevo formulario y una solicitud para la actualización de la pieza gráfica de difusión.
</t>
    </r>
    <r>
      <rPr>
        <b/>
        <i/>
        <sz val="11"/>
        <rFont val="Calibri"/>
        <family val="2"/>
        <scheme val="minor"/>
      </rPr>
      <t xml:space="preserve">2024I-VBOG-074056 del 07/10/24 SECRETARIA GENERAL 75%
</t>
    </r>
    <r>
      <rPr>
        <i/>
        <sz val="11"/>
        <rFont val="Calibri"/>
        <family val="2"/>
        <scheme val="minor"/>
      </rPr>
      <t xml:space="preserve">
""El grupo de sostenibilidad envio evidencia de la evaluacion de percepcion en evento de  sostenibidad e inclusion social el dia martes 24 de septiembre 2024</t>
    </r>
  </si>
  <si>
    <r>
      <rPr>
        <b/>
        <sz val="11"/>
        <color rgb="FF000000"/>
        <rFont val="Calibri"/>
        <scheme val="minor"/>
      </rPr>
      <t xml:space="preserve">2024I-VBOG-098696 del 19/12/24  GRUPO BUEN GOBIERNO de la SECRETARÍA GENERAL 100%:
</t>
    </r>
    <r>
      <rPr>
        <sz val="11"/>
        <color rgb="FF000000"/>
        <rFont val="Calibri"/>
        <scheme val="minor"/>
      </rPr>
      <t xml:space="preserve">
Con N° Radicado: 2024I-VBOG-095084
Fecha: 2024-12-09 se solicito  al GRUPO GERENCIA DE COMUNICACIONES  el diseño y publicación del “Informe de percepción,
satisfacción y necesidades de la Ciudadanía”, correspondiente al trimestre octubre - diciembre 2024  se anexa enlace  del informe publicado julio - septiembre  https://www.invias.gov.co/index.php/normativa/politicas-y-lineamientos/atencion-al-ciudadano/18513-informe-de-percepcion-y-satisfaccion-de-la-ciudadania-de-julio-a-septiembre-de-2024/file</t>
    </r>
  </si>
  <si>
    <t xml:space="preserve">Si bien se aportó un enlace conducente al informe de la vigencia 2023, que es válido bajo el supuesto de un análisis trimestral posterior al vencimiento. Dentro de la ruta https://invias-my.sharepoint.com/:f:/g/personal/oap_invias_gov_co/EhZ00xA_VV9PraDw5kMvqv4Bd6KOQ9oYXpan4Ap9gXl20Q?e=lJcYUG  se ubicó el memorando 2024I-VBOG 007215 del 12/02 remitido al Grupo Gerencia de Comunicaciones que incluye un enlace a una nuevo formulario y la solicitud de actualización de la pieza gráfica de difusión
</t>
  </si>
  <si>
    <t>En la url aportada se verificó publicación del "Informe percepción y satisfacción de la ciudadanía - trimestre Enero-Marzo 2024 "</t>
  </si>
  <si>
    <t>Actividad cumplida según lo programado
Los soportes aportados en Fila 34 (https://invias-my.sharepoint.com/:f:/g/personal/oap_invias_gov_co/Ek5ZBjCpxgBAi1qg844x5DABlyYrnsFvYvT0DU8CpYFg5A?e=Fx9Mmy) cuenta con los mismos soportes de la carpeta “Fila 21” (redirecciona a la url https://www.invias.gov.co/index.php/normativa/politicas-y-lineamientos/atencion-al-ciudadano/17837-informe-de-percepcion-y-satisfaccion-de-la-ciudadania-de-abril-a-junio-de-2024/file  y se encontraron: 3 las archivos en Excel denominados encuesta con rangos trimestrales en su nombre pero sin precisar muestreo, objetivos o información sobre su naturaleza y la versión pdf y Excel de la encuesta citada en la observación SOSTENIBILIDAD, EJE TRANSVERSAL  EN LA GESTION DE PROYECTOS  DE INFRAESTRUCUTRA VIAL) y un archivo PDF de una enceusta de impacto d ela capacitación redirecciona a la url https://www.invias.gov.co/index.php/normativa/politicas-y-lineamientos/atencion-al-ciudadano/17837-informe-de-percepcion-y-satisfaccion-de-la-ciudadania-de-abril-a-junio-de-2024/file  y se encontraron: 3 las archivos en Excel denominados encuesta con rangos trimestrales en su nombre pero sin precisar muestreo, objetivos o información sobre su naturaleza y la versión pdf y Excel de la encuesta citada en la observación SOSTENIBILIDAD, EJE TRANSVERSAL  EN LA GESTION DE PROYECTOS  DE INFRAESTRUCUTRA VIAL (1-31).</t>
  </si>
  <si>
    <t>Generar periódicamente  reportes de operación de los SAU</t>
  </si>
  <si>
    <t>Generación periódica de reportes de operación de los SAU</t>
  </si>
  <si>
    <t>Dirección de Ejecución y Operación</t>
  </si>
  <si>
    <r>
      <t xml:space="preserve">Durante sesión del 15 de febrero con los facilitadores el MIPG se analiza una a una las actividades en las que  Dirección de Ejecución y Operación participa como involucrada y se analiza la única actividad liderada por ellos "Generar periódicamente  reportes de operación de los SAU", generando las alertas correspondientes.
Mediante correo electrónico del 16 de febrero se remite alerta informado sobre los antecedentes y criticada de la actividad, brindando información sobre el mecanismo para modificar o  eliminara la actividad (Copia al Director de Ejecución y Operación.
</t>
    </r>
    <r>
      <rPr>
        <b/>
        <sz val="11"/>
        <rFont val="Calibri"/>
        <family val="2"/>
        <scheme val="minor"/>
      </rPr>
      <t xml:space="preserve">Memorando 2024I-VBOG-018985 del 08/04/24 DIRECCIÓN DE EJECUCIÓN Y OPERACIÓN
</t>
    </r>
    <r>
      <rPr>
        <sz val="11"/>
        <rFont val="Calibri"/>
        <family val="2"/>
        <scheme val="minor"/>
      </rPr>
      <t>La Direccion de Ejecucion y Operacion mediante sus Unidades Ejecutoras a través de este procedimiento  mantiene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entre enero y marzo de 2024 se registran cerca de 2.302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t>
    </r>
  </si>
  <si>
    <r>
      <rPr>
        <b/>
        <sz val="11"/>
        <rFont val="Calibri"/>
        <family val="2"/>
        <scheme val="minor"/>
      </rPr>
      <t>2024I-VBOG-031480 del 22/05/24 OFICINA DE CONTROL INTERNO</t>
    </r>
    <r>
      <rPr>
        <sz val="11"/>
        <rFont val="Calibri"/>
        <family val="2"/>
        <scheme val="minor"/>
      </rPr>
      <t xml:space="preserve">
 https://invias-my.sharepoint.com/:f:/g/personal/oap_invias_gov_co/EvW26FwDn1REgeD-rU0fcbYBBBBtFvJKEQGwqrRARuc_fQ?e=pcUFxb
</t>
    </r>
    <r>
      <rPr>
        <b/>
        <sz val="11"/>
        <rFont val="Calibri"/>
        <family val="2"/>
        <scheme val="minor"/>
      </rPr>
      <t xml:space="preserve">2024I-VBOG-044577 del 05/07/24 DIRECCIÓN DE EJECUCIÓN Y OPERACIÓN
</t>
    </r>
    <r>
      <rPr>
        <sz val="11"/>
        <rFont val="Calibri"/>
        <family val="2"/>
        <scheme val="minor"/>
      </rPr>
      <t xml:space="preserve">La Direccion de Ejecucion y Operacion mediante sus Unidades Ejecutoras a través de este procedimiento  mantiene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entre Abril y Junio de 2024 se registran cerca de 2.302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Ver reporte trimestral.
</t>
    </r>
    <r>
      <rPr>
        <b/>
        <sz val="11"/>
        <rFont val="Calibri"/>
        <family val="2"/>
        <scheme val="minor"/>
      </rPr>
      <t>2024I-VBOG-047084 del 16/07/24 DIRECCIÓN DE EJECUCIÓN Y OPERA</t>
    </r>
    <r>
      <rPr>
        <sz val="11"/>
        <rFont val="Calibri"/>
        <family val="2"/>
        <scheme val="minor"/>
      </rPr>
      <t>CIÓN
1.Las evidencias reportadas en la carpeta cargada en el enlace, son consecuencia y soporte
del trabajo adelantado por la DEO, mediante la Subdirección de Gestión Integral de
Carreteras.
https://invias-my.sharepoint.com/:f:/g/personal/julloa_invias_gov_co/Enoiz-nC345EhrbtLTBXeFgBszWSV9lPq8a8O6N1DdIwFQ?e=UNOFB8
2. Se ratifica lo expuesto en el INFORME GESTION SAU -2420, entre abril y junio de 2024 se
registran   cerca   de   2.500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cuyo tiempo promedio de atención
fue de 37 minutos y de 94% de los usuarios califica como exitoso el servicio prestado.
3. Sobre los dos archivos MEPI-MGVI-FR7, se aclara que el archivo MEPI-MGVI-FR7 SAU GVI
SEGUNDO TRIMESTRE, y el MEPI-MGVI-FR7 CONSOLIDADO SAU son complementarios.
4.  Sobre el memorando VBOG 034037, se informa que se envió solicitud a la Subdirección de
Gestión Integral de Carreteras, mediante memorando VBOG-35176, y una vez se consolide
la respuesta, se estará socializando con el líder correspondiente.</t>
    </r>
  </si>
  <si>
    <r>
      <rPr>
        <b/>
        <sz val="11"/>
        <rFont val="Calibri"/>
        <family val="2"/>
        <scheme val="minor"/>
      </rPr>
      <t xml:space="preserve">2024I-VBOG-073704 del 04/10/24 DIRECCIÓN DE EJECUCIÓN Y OPERACIÓN 75%
</t>
    </r>
    <r>
      <rPr>
        <sz val="11"/>
        <rFont val="Calibri"/>
        <family val="2"/>
        <scheme val="minor"/>
      </rPr>
      <t xml:space="preserve">
</t>
    </r>
    <r>
      <rPr>
        <i/>
        <sz val="11"/>
        <rFont val="Calibri"/>
        <family val="2"/>
        <scheme val="minor"/>
      </rPr>
      <t xml:space="preserve">"La Direccion de Ejecucion y Operacion mediante sus Unidades Ejecutoras, especificamente la Subdireccion de Gestion Integral de Carreteras (SGIC), a través de este procedimiento registra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 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entre Julio y Septiembre de 2024 se registran cerca de 3.562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Ver sección 5.7 del manual MGVI.  Por otra parte y con base en la información suministrada por la Subdirección de Gestión Integral mediante memorando  2024I-VBOG-054765, y en el marco de las funciones de la Direccion de Ejecucion y operacion, se especifica que los procesos actualmente consisten en el reporte y consolidación de la información para generar la estadística periódicamente, desarrollada con la articulación de los actores de los contratos de ejecución de GVI que conllevan al seguimiento y control que se rigen por el MASU (Manual de Servicios al Usuario) y se alinean con las directrices establecidas en el Manual de Gestión Vial Integral del Sector Vial No Concesionado.  Y desde la Unidad Ejecutora se le hace el respectivo seguimiento. Lo anterior se especifica mediante memorando  2024I-VBOG-065384 del 11 de Septiembre. Se adjunta reporte trimestral."
</t>
    </r>
    <r>
      <rPr>
        <b/>
        <i/>
        <sz val="11"/>
        <rFont val="Calibri"/>
        <family val="2"/>
        <scheme val="minor"/>
      </rPr>
      <t xml:space="preserve">2024I-VBOG-073715 del 04/10/24 OFICINA DE CONTROL INTERNO
</t>
    </r>
    <r>
      <rPr>
        <i/>
        <sz val="11"/>
        <rFont val="Calibri"/>
        <family val="2"/>
        <scheme val="minor"/>
      </rPr>
      <t>Se ha ejecutado conforme a lo programado. Los soportes y evidencias correspondientes están disponibles en la carpeta siguiente: https://invias-my.sharepoint.com/:f:/g/personal/oap_invias_gov_co/EvW26FwDn1REgeD-rU0fcbYBBBBtFvJKEQGwqrRARuc_fQ?e=pcUFxb</t>
    </r>
  </si>
  <si>
    <t>Ejecutado según lo programado, soportes y evidnecias en carpeta https://invias-my.sharepoint.com/:f:/g/personal/oap_invias_gov_co/EvW26FwDn1REgeD-rU0fcbYBBBBtFvJKEQGwqrRARuc_fQ?e=pcUFxb</t>
  </si>
  <si>
    <t>1.	Se evidencia en la carpeta  https://invias-my.sharepoint.com/:f:/g/personal/oap_invias_gov_co/EoM615njrIxHhRpJ7PFicP4BprOKMgKXtUOaOn8AqJ6sAw?e=MaMIJE lo siguiente:
1.  Manual de Gestión Vial Integral MEPI-MGVI-MN-1
2. INFORME DE GESTION SAU - 2420
3. MEPI-MGVI-FR-7 CONSOLIDADO SAU_GVIs SEGUNDO TRIMESTRE
4. MEPI-MGVI-FR-7 CONSOLIDADO SAU_GVIs
5. VBOG-035176 CUESTIONARIO SAU.
2.	De acuerdo con el Informe "VBOG-035176 CUESTIONARIO SAU" entre abril y junio de 2024 se registran cerca de 2.500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cuyo tiempo promedio de atención fue de 37 minutos y el 94% de los usuarios califica como exitoso el servicio prestado y el restante 6% como bueno.
3.	En cuanto a los 2 archivos MEPI-MGVI-FR-7 es pertinente que se determine cual de los dos corresponde al detalle que soporta el informe o si son complementarios.
4.	Respeto al memorando aportado, se confirma la solicitud de información a la Subdirección de Gestión Integral de Carreteras para  validar la viabilidad de articular esta actividad , con los ítems evaluados en el Formulario Único de Reporte y Avance de Gestión -FURAG- 223, propios de las políticas  “Gobierno   Digital”,   “Transparencia,  Acceso   a   la Información y Lucha contra la Corrupción”, “Gestión de la Información Estadística” y “Control Interno”, como se solicitó mediante 2024I-VBOG-034037 del 29/05/24 por parte de esta oficina.
5.	En cuanto a la contribución efectuada para el cumplimiento de las actividades a cargo de otras dependencias, se solicita que oportunamente sea suministrada al líder correspondiente, para que consolide y reporte a esta oficina.</t>
  </si>
  <si>
    <t xml:space="preserve">En la carpeta disponible en https://invias-my.sharepoint.com/:f:/g/personal/oap_invias_gov_co/Enfo-2QLQ8lKn7mHJBJjljoBOmhqqY2g3FwWg66--T0eag?e=t3QOk4 aportaron:
1) Manual de Gestión Vial Integral, el cual se sugiere sea revisado y si el caso actualizado tomando en consideración que fue adoptado hace más de un año, no se encuentra en la plantilla estándar actual y tiene como marca de agua un logo no vigente. Sería pertinente que en el mimo se precien los destinatarios de los reportes y si los mismos serán datos abiertos o insumos para la toma de decisiones.
2) Los informes de gestión con corte al 3° trimestre, en versión Excel y pdf, sin precisar destinatario.
3) Registro Consolidado SAUS (MEPI-MGVI-FR-7 corte tercer trimestre.
4) Memorando 2024I-VBOG-054765 del 08/08/24 del Subdirector de Gestión Integral de Carreteras 
Nacionales para el  Director de Ejecución y Operación (Respuesta al radicado No 2024I-VBOG-035176)
5) Memorando 2024I-VBOG-065384 del 11/09  de la Directora de Ejecución y Operación al Jefe de la Oficina Asesora De Planeación (Respuesta Memorando VBOG-034037) - cuya respuesta se remitió mediante 2024I-VBOG-066394 del 13/09/24) </t>
  </si>
  <si>
    <t>Información tomada del detalle dela archivo disponible en https://invias-my.sharepoint.com/:x:/g/personal/oap_invias_gov_co/EUch8B4DErBMm48kJnk6WiABa72c1HEo5lytMe3r4iTTXQ?e=SUVpPc</t>
  </si>
  <si>
    <t>Aplicar diagnósticos para la implementación de estado abierto en su totalidad</t>
  </si>
  <si>
    <t>1. Cronograma y hoja de Ruta
2.. Diagnósticos aplicados para la implementación de estado abierto en su totalidad</t>
  </si>
  <si>
    <r>
      <rPr>
        <b/>
        <sz val="11"/>
        <rFont val="Calibri"/>
        <family val="2"/>
        <scheme val="minor"/>
      </rPr>
      <t>2024I-VBOG-017906 del 03/04/24 SECRETARIA GENERAL - 20%</t>
    </r>
    <r>
      <rPr>
        <sz val="11"/>
        <rFont val="Calibri"/>
        <family val="2"/>
        <scheme val="minor"/>
      </rPr>
      <t xml:space="preserve">
se esta revisando el documento enviado por OTIC, con el fin de realizar los ajustes pertnentes sobre el tema de transparencia e integridad.</t>
    </r>
  </si>
  <si>
    <r>
      <rPr>
        <b/>
        <sz val="11"/>
        <rFont val="Calibri"/>
        <family val="2"/>
        <scheme val="minor"/>
      </rPr>
      <t>2024I-VBOG-031480 del 22/05/24 OFICINA DE CONTROL INTERNO</t>
    </r>
    <r>
      <rPr>
        <sz val="11"/>
        <rFont val="Calibri"/>
        <family val="2"/>
        <scheme val="minor"/>
      </rPr>
      <t xml:space="preserve">
No hay avances reportados ni evidencia en la capeta https://invias-my.sharepoint.com/:f:/g/personal/oap_invias_gov_co/Ei87N6QnlhZMiYoB78LyXiQBd8w5f5eQWVrNMwHdZ_5dEg?e=a9IQ0e
</t>
    </r>
    <r>
      <rPr>
        <b/>
        <sz val="11"/>
        <rFont val="Calibri"/>
        <family val="2"/>
        <scheme val="minor"/>
      </rPr>
      <t>2024I-VBOG-04484 del 08/07/24 SECRETARIA GENERAL</t>
    </r>
    <r>
      <rPr>
        <sz val="11"/>
        <rFont val="Calibri"/>
        <family val="2"/>
        <scheme val="minor"/>
      </rPr>
      <t xml:space="preserve">
se realizo diagnostico de la implementacion del estado abierto y el documento esta en revisión </t>
    </r>
  </si>
  <si>
    <r>
      <rPr>
        <b/>
        <i/>
        <sz val="11"/>
        <rFont val="Calibri"/>
        <family val="2"/>
        <scheme val="minor"/>
      </rPr>
      <t>2024I-VBOG-073715 del 04/10/24 OFICINA DE CONTROL INTERNO</t>
    </r>
    <r>
      <rPr>
        <i/>
        <sz val="11"/>
        <rFont val="Calibri"/>
        <family val="2"/>
        <scheme val="minor"/>
      </rPr>
      <t xml:space="preserve">
No hay avances reportados ni evidencia en la capeta https://invias-my.sharepoint.com/:f:/g/personal/oap_invias_gov_co/Ei87N6QnlhZMiYoB78LyXiQBd8w5f5eQWVrNMwHdZ_5dEg?e=a9IQ0e
</t>
    </r>
    <r>
      <rPr>
        <b/>
        <i/>
        <sz val="11"/>
        <rFont val="Calibri"/>
        <family val="2"/>
        <scheme val="minor"/>
      </rPr>
      <t>2024I-VBOG-074056 del 07/10/24 SECRETARIA GENERAL 60%</t>
    </r>
    <r>
      <rPr>
        <i/>
        <sz val="11"/>
        <rFont val="Calibri"/>
        <family val="2"/>
        <scheme val="minor"/>
      </rPr>
      <t xml:space="preserve">
"Se realizó el diagnóstico al elemento de Gobierno Abierto denominado: GARANTÍA DEL DERECHO DE ACCESO Y USO DE LA INFORMACIÓN PÚBLICA, según los lineamientos del CONPES 4070, el cual integra los resultados del diagnóstico de datos abiertos presentado en el trimestre anterior."</t>
    </r>
  </si>
  <si>
    <t xml:space="preserve">2024I-VBOG-098696 del 19/12/24  GRUPO BUEN GOBIERNO de la SECRETARÍA GENERAL 100%:
Se reporta el cronograma y hoja de ruta del Diagnóstico de Gobierno Abierto Invias 2024, así como el documento final  del diagnóstico de cada uno de los elementos constitutivos del Estado abierto en el Instituto Nacional de Vías - INVIAS según el Conpes 4070, consolidando los aportes de los grupos de trabajo involucrados en el desarrollo de acciones asociadas a cada elemento y que permiten afianzar en la entidad la promoción de la confianza ciudadana, el fortalecimiento del modelo de democracia participativa y la lucha contra la corrupción. </t>
  </si>
  <si>
    <t>No hay avances reportados ni evidencia en la capeta https://invias-my.sharepoint.com/:f:/g/personal/oap_invias_gov_co/Ei87N6QnlhZMiYoB78LyXiQBd8w5f5eQWVrNMwHdZ_5dEg?e=a9IQ0e, únicamente 2 archivos de la vigencia 2023</t>
  </si>
  <si>
    <t>En la carpeta https://invias-my.sharepoint.com/:f:/g/personal/oap_invias_gov_co/En-uySqA97BKrZDELB778TkBaKknI68fMPPmBkIsbB867Q?e=TCGT8e  se localizó un “Diagnóstico Implementación de datos Abierto en INVIAS”
Este documento servirá de base para elaborar los productos programados:
1. Cronograma y hoja de Ruta
2. Diagnósticos aplicados para la implementación de estado abierto en su totalidad</t>
  </si>
  <si>
    <t>Actividad potencialmente incumplida 
Los soportes aportados en Fila 36 (https://invias-my.sharepoint.com/:f:/g/personal/oap_invias_gov_co/Et7UNjl0N4xBjVkBmH7_zrYBRra8xqAvhKw09HJB2g63Vw?e=oWOCOu) incluye archivo PDF denominado “DIAGNÓSTICO GOBRNO ABIERTO” con 7 paginas y énfasis en la garantía al derecho de acceso y uso de la información pública y el anexo 1 sobre el diagnostico de implementación de datos abiertos
Para evidenciar cumplimiento de la actividad se sugiere que en el corte del 4º trimestre se aporte el cronograma y hoja de Ruta y  la versión definitiva de (los)l diagnóstico(s).</t>
  </si>
  <si>
    <t>Cumplido según lo previsto, este documento será anexo del diagnóstico del PTEP e insumo para el componente programático</t>
  </si>
  <si>
    <t>Identificar datos que se requieren publicar</t>
  </si>
  <si>
    <t>1.  Cronograma y hoja de Ruta
2. Informe de Datos que se requieren publicar (ejemplo: km de vía construida), identificados
3. Datos publicados en datos.gov.co</t>
  </si>
  <si>
    <t>Oficina de Tecnologías de la información y comunicaciones OTIC</t>
  </si>
  <si>
    <r>
      <rPr>
        <b/>
        <sz val="11"/>
        <rFont val="Calibri"/>
        <family val="2"/>
        <scheme val="minor"/>
      </rPr>
      <t>Memorando 2024I-VBOG-018985 del 08/04/24 DIRECCIÓN DE EJECUCIÓN Y OPERACIÓN -10%</t>
    </r>
    <r>
      <rPr>
        <sz val="11"/>
        <rFont val="Calibri"/>
        <family val="2"/>
        <scheme val="minor"/>
      </rPr>
      <t xml:space="preserve">
La Dirección de Ejecución y Operación esta presta a suministrar  la información de su competencia dentro de los lineamientos del CONPES 4070. Dicho esto, esta Dirección ha venido participando en las diferentes mesas de trabajo a las que fue convocada desde el 2023, con el fin de de interactuar desde su alcance en lo que sea necesario para el aporte de la política de acceso a la información pública. Es por esto que mediante memorando VBOG-011676 del 5 de Marzo  y memorando VBOG 012988 del 11 de marzo de 2024, se envio a las Unidades Ejecutoras adcritas a esta direccion, la solicitud para el diligenciamiento de Activos de Informacion, con la respectiva matriz enviada por la OTIC, tal cual se informo mediante memorando VBOG-013248 del 12 de marzo, dirijido a la OTIC. Asi las cosas la Subdireccion de Modernizacion de Carreteras  mediante memorando VBOG-017074  del 27 de marzo de 2024, envio la matriz de Activos de Informacion, cumpliendo los parametros establecidos.</t>
    </r>
  </si>
  <si>
    <r>
      <t xml:space="preserve">2024I-VBOG-025599 del 01/05/24 OFICINA   DE   TECNOLOGIAS   DE   LA   INFORMACION   Y   LAS COMUNICACIONES </t>
    </r>
    <r>
      <rPr>
        <sz val="11"/>
        <rFont val="Calibri"/>
        <family val="2"/>
        <scheme val="minor"/>
      </rPr>
      <t xml:space="preserve">
En 2023, el grupo de gestión de información elaboró y socializó los siguientes documentos:
*Plan Apertura de Datos Abiertos - Vigencia 2024, 
*Inventario Datos Abiertos (Inventario CD.xlsx).
*Analítica DA (ANALITICA_DA.pdf).
Se planea continuar gestión en 2024.</t>
    </r>
    <r>
      <rPr>
        <b/>
        <sz val="11"/>
        <rFont val="Calibri"/>
        <family val="2"/>
        <scheme val="minor"/>
      </rPr>
      <t xml:space="preserve">
https://invias-my.sharepoint.com/:f:/g/personal/oap_invias_gov_co/Eiuosuj2xpdPkBr7KwXDBHEB4tQxaW4KI5Rgg8G1Ze9Jpg?e=sPjcgo
2024I-VBOG-031480 del 22/05/24 OFICINA DE CONTROL INTERNO
</t>
    </r>
    <r>
      <rPr>
        <sz val="11"/>
        <rFont val="Calibri"/>
        <family val="2"/>
        <scheme val="minor"/>
      </rPr>
      <t>Los  soportes relacionados con los productos no se aportaron -cronograma, informe de datos que requieren publicarse o datos publicados en GOV.CO)</t>
    </r>
    <r>
      <rPr>
        <b/>
        <sz val="11"/>
        <rFont val="Calibri"/>
        <family val="2"/>
        <scheme val="minor"/>
      </rPr>
      <t xml:space="preserve">
2024I-VBOG-044315 del 04/07/24 OFICINA   DE   TECNOLOGIAS   DE   LA   INFORMACION   Y   LAS COMUNICACIONES
</t>
    </r>
    <r>
      <rPr>
        <sz val="11"/>
        <rFont val="Calibri"/>
        <family val="2"/>
        <scheme val="minor"/>
      </rPr>
      <t>1. Se generó cronograma - mapa de ruta del subproyecto de datos abiertos.
2. Conjunto de datos de Peajes: En el momento, se está validando y recolectando el conjunto de datos de peajes. En el segundo semestre se realizará  normalización y estandarización para el cargue en el portal de datos abiertos. El conjunto contiene los siguientes datos (corte a marzo de 2024):
- Hoja TRAFICO TOTAL VS CATEGORIA (grafica)
- Hoja RECAUDO VS ESTACIONES (grafica)
- Hoja RECAUDO POR AÑO 2011-2023
- Hoja INTERPRETACION- CAMPOS
- Hoja CODIGOS POR ESTACION
- Hoja RECAUDO DE RESOLUCIONES CONSOLIDADAS
- Hoja TABLA DE COBERTURA KM (RESOLUCIONES)
3. Conjunto de datos de Contratación: Se están recopilando datos de contratación del INVÍAS de fuentes internas y externas, para el segundo semestre del 2024 se planea terminar compilación y se revisará la viabilidad de publicación en el portal de datos abiertos.
4. A partir del tercer trimestre del 2024 se realizarán reuniones con la Secretaría General para identificar otros datos suceptibles de publicación en el portal de datos abiertos.</t>
    </r>
  </si>
  <si>
    <r>
      <t xml:space="preserve">2024I-VBOG-072687 del 02/10/24 OFICINA   DE   TECNOLOGIAS   DE   LA   INFORMACION   Y   LAS COMUNICACIONES -60%:
"1/10/2024 Respuesta al seguimiento a la gestión sobre los datos abiertos que se requieren publicar:
1. Conjunto de datos de Peajes: Se normaliza y se genera informe de la actividad. A finales del segundo semestre  se revisará la viabilidad de publicación en el portal de Datos Abiertos y se publicará si lo autoriza el dministrdor funcional de los datos (DTE - Grupo Gerencia de Peajes).
2. Conjunto de datos de Contratación: Se normaliza y se genera informe de la actividad. A finales del segundo semestre se revisará la viabilidad de publicación en el portal de Datos Abiertos y se publicará si lo autoriza el dministrdor funcional de los datos (OTIC - Despacho Jefatura).
3. Se genera diagrama de flujom para el Procedimiento de Publicación de Datos Abiertos.
4. Se socializa Formato propuesto para el Procedimiento de Publicación de Datos Abiertos.
5. Se genera Guía para el Ciclo de Vida del Dato."
</t>
    </r>
    <r>
      <rPr>
        <b/>
        <i/>
        <sz val="11"/>
        <rFont val="Calibri"/>
        <family val="2"/>
        <scheme val="minor"/>
      </rPr>
      <t xml:space="preserve">2024I-VBOG-073715 del 04/10/24 OFICINA DE CONTROL INTERNO
</t>
    </r>
    <r>
      <rPr>
        <i/>
        <sz val="11"/>
        <rFont val="Calibri"/>
        <family val="2"/>
        <scheme val="minor"/>
      </rPr>
      <t xml:space="preserve">"2024I-VBOG-025599 del 01/05/24 OFICINA   DE   TECNOLOGIAS   DE   LA   INFORMACION   Y   LAS COMUNICACIONES 
En 2023, el grupo de gestión de información elaboró y socializó los siguientes documentos:
*Plan Apertura de Datos Abiertos - Vigencia 2024, 
*Inventario Datos Abiertos (Inventario CD.xlsx).
*Analítica DA (ANALITICA_DA.pdf).
Se planea continuar gestión en 2024.
https://invias-my.sharepoint.com/:f:/g/personal/oap_invias_gov_co/Eiuosuj2xpdPkBr7KwXDBHEB4tQxaW4KI5Rgg8G1Ze9Jpg?e=sPjcgo"
</t>
    </r>
  </si>
  <si>
    <t>No se aportó un soporte relacionado con lso productos (cronograma, informe de datos que requieren publicarse o datos publicados en GOV.CO)</t>
  </si>
  <si>
    <t>Incluye reporte extemporáneo del 1° trimestre - 2024I-VBOG-025599 del 01/05/24 OFICINA   DE   TECNOLOGIAS   DE   LA   INFORMACION   Y   LAS COMUNICACIONES.
En el micrositio se constató la existencia del Cronograma 2024-2026 con 13% de avance, consolidado historio en archivo Excel e  INFORME 002 DATA CONTRATACION 17062024</t>
  </si>
  <si>
    <t>Se confirma que la carpeta https://invias-my.sharepoint.com/:f:/g/personal/oap_invias_gov_co/Eq6b7fKbUCFCuU4zn8BDO-kByYwqF9_6zj5F2Fyc58KUDg?e=8gyoJA incluye:
* Informes de los datos con soldados de tráfico y contratación con corte al 20/08
*Un borrador del formato para datos abiertos (el cual se anexa en la respuesta con revisión metodológica para su posterior inclusión en el sistema de gestión de la entidad)
* Un Flujo de publicación de datos que difiere del flujograma del actual procedimiento ETIC-PR-5 - PUBLICACION DE DATOS ABIERTOS - V1, se sugiere gestionar la actualización con las mejoras identificadas y el formato propuesto.
* una Guía de ciclo de vida del dato  (el cual se anexa en la respuesta con revisión metodológica para su posterior inclusión en el sistema de gestión de la entidad)
* Un correo 
* las 2 bases de datos en Excel
* una grabación</t>
  </si>
  <si>
    <t>Es de precisar que la politica ETIC-POL-2  GESTION DE DATOS E INFORMACION  fue aprobada en  05/12/2023 y los otros 3 procedimiemtos señalados (ETIC-PR-4, ETIC-PR-5 y ETIC-PR-11) si fueron efectivamente adoptados en el 4° trimestre de 2024.
En las url aportadas se constata que los metadatos del "Índice de información clasificada y reservada" , "Esquema de Publicación de Información" y "Registro de activos de información" fueron actualizados el 9/12/24.
No obstante, no se encoentró evidencia del informe de datos que se requiere publicar y se hace nececsrio continuar con esta actividad en la vigencia 2025.</t>
  </si>
  <si>
    <t>Actualizar el Sistema Único de Información de Trámites –SUIT- la información de los trámites, cuando aplique</t>
  </si>
  <si>
    <t xml:space="preserve"> Información de los Trámites actualizada en SUIT</t>
  </si>
  <si>
    <r>
      <rPr>
        <b/>
        <sz val="11"/>
        <rFont val="Calibri"/>
        <family val="2"/>
        <scheme val="minor"/>
      </rPr>
      <t>2024I-VBOG-031480 del 22/05/24 OFICINA DE CONTROL INTERNO</t>
    </r>
    <r>
      <rPr>
        <sz val="11"/>
        <rFont val="Calibri"/>
        <family val="2"/>
        <scheme val="minor"/>
      </rPr>
      <t xml:space="preserve">
No  se aporto  reporte 
</t>
    </r>
    <r>
      <rPr>
        <b/>
        <sz val="11"/>
        <rFont val="Calibri"/>
        <family val="2"/>
        <scheme val="minor"/>
      </rPr>
      <t>2024I-VBOG-044737 del 05/07/24 DIRECCIÓN TÉCNICA Y DE ESTRUCTURACIÓN</t>
    </r>
    <r>
      <rPr>
        <sz val="11"/>
        <rFont val="Calibri"/>
        <family val="2"/>
        <scheme val="minor"/>
      </rPr>
      <t xml:space="preserve">
En atención a esta actividad se tiene por parte de la SUBDIRECCIÓN DE REGLAMENTACIÓN TÉCNICA E INNOVACIÓN, Reporte en excel de tramites de permiso carga extrapesada, extradimensionada e indivisible durante el segundo trimestre 2024,  el siguiente balance, se presentaron las siguientes PQRD:
-4 solicitudes de información del trámite.
-1 Solicitud ANI.
-1 queja por inconvenientes con el tránsito en vía concesionada.
-1 información sobre resolución Movitrans
-1 Información de permiso.                              Adicional pantallazo de gestion frente a cambios en el SUIT. dentro del repositorio dispuesto por la OAP de nueve (9) Resoluciones y un (1) Decreto.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r>
  </si>
  <si>
    <r>
      <rPr>
        <b/>
        <i/>
        <sz val="11"/>
        <rFont val="Calibri"/>
        <family val="2"/>
        <scheme val="minor"/>
      </rPr>
      <t>2024I-VBOG-073715 del 04/10/24 OFICINA DE CONTROL INTERNO</t>
    </r>
    <r>
      <rPr>
        <i/>
        <sz val="11"/>
        <rFont val="Calibri"/>
        <family val="2"/>
        <scheme val="minor"/>
      </rPr>
      <t xml:space="preserve">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Reglamentaci%C3%B3n 
</t>
    </r>
    <r>
      <rPr>
        <b/>
        <sz val="11"/>
        <rFont val="Calibri"/>
        <family val="2"/>
        <scheme val="minor"/>
      </rPr>
      <t xml:space="preserve">2024I-VBOG-075744 del 10/10/24 DIRECCIÓN TÉCNICA Y DE ESTRUCTURACIÓN 75%
</t>
    </r>
    <r>
      <rPr>
        <i/>
        <sz val="11"/>
        <rFont val="Calibri"/>
        <family val="2"/>
        <scheme val="minor"/>
      </rPr>
      <t>"En atención a esta actividad se tiene por parte de la SUBDIRECCIÓN DE REGLAMENTACIÓN TÉCNICA E INNOVACIÓN,  actualización de formato integrado del 12 de julio del 2024, de tramite de Permisos para Movilización de Carga Extradimensionada por las vias nacionales.                                                                            REPOSITORIO:  https://invias-my.sharepoint.com/personal/oap_invias_gov_co/_layouts/15/onedrive.aspx?csf=1&amp;web=1&amp;e=WfldUX&amp;CID=5b700097%2D9d40%2D4b1f%2D8483%2Dff8ca4419d54&amp;FolderCTID=0x012000CBD428D1D41D294CA69C6781E0BDBBB6&amp;noAuthRedirect=1&amp;id=%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RT%2FActualizaci%C3%B3n%20observaciones%2012%2D7%2D2024%2Epng&amp;parent=%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RT"</t>
    </r>
  </si>
  <si>
    <t>Si bien es muy importante analizar las PQRD asociadas a los tramites el producto programado corresponde a  " Información de los Trámites actualizada en SUIT".
Motivo por el cual, es permitente aportar el semáforo de SUIT donde se evidencia la fecha de actualización de cada trámite.
Se recibe complemento a través de correo electrónico del facilitador del MIPG</t>
  </si>
  <si>
    <t>Cumplido según lo programado, en el periodo se actualizó el formato integrado 3282 en SUIT tal como se evidencia en  https://invias-my.sharepoint.com/:i:/g/personal/oap_invias_gov_co/ET0xNRcmUIlCjpa852lLtxIB1RYPfDwVAteTVxXS83BeqA?e=qT0JNJ.
No obstante, se sugiere revisar y si es el caso actualizar los demás formatos integrados en especial aquellos sin novedad durante la vigencia:
1.	Beneficio de Tarifa Diferencial o Exenta en las estaciones de peaje a cargo del INVIAS: 03/03/2023 mpineda283
2.	Permiso para movilización de carga extradimensionada por las vías nacionales. 12/07/2024 jlopezm337
3.	Concepto técnico de ubicación de estaciones de servicios: 27/12/2022 kduarte227
4.	Permiso para la movilización de carga indivisible extrapesada, indivisible extradimensionada a la vez y permiso para el transporte de carga divisible con vehículos combinados de carga - V.C.C.*. 02/05/2024 jlopezm337
5.	Permiso de cierre de vías. 13/10/2023 jlopezm337
6.	Permiso de uso de zona de vía: 15/03/2023 kduarte227
7.	Permiso para la construcción de obras en las riberas de los ríos o dentro de su cauce y en las demás vías fluviales (nuevo): 16/06/2023 nnavarro980</t>
  </si>
  <si>
    <t>Diseñar e implementar estrategia para la publicación de las declaraciones de bienes y rentas de los servidores públicos</t>
  </si>
  <si>
    <t>Estrategia diseñada e implementada (diseño en primer trimestre e implementación en los siguientes)</t>
  </si>
  <si>
    <r>
      <rPr>
        <b/>
        <sz val="11"/>
        <rFont val="Calibri"/>
        <family val="2"/>
        <scheme val="minor"/>
      </rPr>
      <t>2024I-VBOG-017906 del 03/04/24 SECRETARIA GENERAL - 25%</t>
    </r>
    <r>
      <rPr>
        <sz val="11"/>
        <rFont val="Calibri"/>
        <family val="2"/>
        <scheme val="minor"/>
      </rPr>
      <t xml:space="preserve">
se anexa estrategia de Talento Humano</t>
    </r>
  </si>
  <si>
    <r>
      <rPr>
        <b/>
        <sz val="11"/>
        <rFont val="Calibri"/>
        <family val="2"/>
        <scheme val="minor"/>
      </rPr>
      <t>2024I-VBOG-031480 del 22/05/24 OFICINA DE CONTROL INTERNO</t>
    </r>
    <r>
      <rPr>
        <sz val="11"/>
        <rFont val="Calibri"/>
        <family val="2"/>
        <scheme val="minor"/>
      </rPr>
      <t xml:space="preserve">
 https://invias-my.sharepoint.com/:f:/g/personal/oap_invias_gov_co/EpleXqcjxrJNtk1yropn7vYBbKWHDHsSzBHhqOLbno8g0A?e=8vcDEa
</t>
    </r>
    <r>
      <rPr>
        <b/>
        <sz val="11"/>
        <rFont val="Calibri"/>
        <family val="2"/>
        <scheme val="minor"/>
      </rPr>
      <t>2024I-VBOG-04484 del 08/07/24 SECRETARIA GENERAL</t>
    </r>
    <r>
      <rPr>
        <sz val="11"/>
        <rFont val="Calibri"/>
        <family val="2"/>
        <scheme val="minor"/>
      </rPr>
      <t xml:space="preserve">
se realizo diagnostico de la implementacion del estado abierto y el documento esta en revisión </t>
    </r>
  </si>
  <si>
    <r>
      <rPr>
        <b/>
        <i/>
        <sz val="11"/>
        <rFont val="Calibri"/>
        <family val="2"/>
        <scheme val="minor"/>
      </rPr>
      <t>2024I-VBOG-073715 del 04/10/24 OFICINA DE CONTROL INTERNO</t>
    </r>
    <r>
      <rPr>
        <i/>
        <sz val="11"/>
        <rFont val="Calibri"/>
        <family val="2"/>
        <scheme val="minor"/>
      </rPr>
      <t xml:space="preserve">
2024I-VBOG-031480 del 22/05/24 OFICINA DE CONTROL INTERNO
 https://invias-my.sharepoint.com/:f:/g/personal/oap_invias_gov_co/EpleXqcjxrJNtk1yropn7vYBbKWHDHsSzBHhqOLbno8g0A?e=8vcDEa
Durante la revisión de la ruta https://invias-my.sharepoint.com/:f:/g/personal/oap_invias_gov_co/EpleXqcjxrJNtk1yropn7vYBbKWHDHsSzBHhqOLbno8g0A?e=8vcDEa, se identificó como hallazgo el Memorando Circular 2024I-VBOG-01078 del 01/03/24, el cual solicitaba la actualización de diversas declaraciones y registros en el SIGEP, en cumplimiento de la Ley 2013 de 2019.
</t>
    </r>
    <r>
      <rPr>
        <b/>
        <i/>
        <sz val="11"/>
        <rFont val="Calibri"/>
        <family val="2"/>
        <scheme val="minor"/>
      </rPr>
      <t xml:space="preserve">2024I-VBOG-074056 del 07/10/24 SECRETARIA GENERAL 75%
</t>
    </r>
    <r>
      <rPr>
        <i/>
        <sz val="11"/>
        <rFont val="Calibri"/>
        <family val="2"/>
        <scheme val="minor"/>
      </rPr>
      <t xml:space="preserve">
"La Subdirección de Gestión Humana finiquitó el desarrollo de esta actividad con la remisión del listado de servidores públicos faltantes por el diligenciamiento de la Declaración de Bienes y Rentas a la Oficina de Control Disciplinario el día 24 de julio del 2024, a través del memorando de referencia: 2024I-VBOG-050102"
</t>
    </r>
  </si>
  <si>
    <r>
      <rPr>
        <b/>
        <sz val="11"/>
        <color rgb="FF000000"/>
        <rFont val="Calibri"/>
        <scheme val="minor"/>
      </rPr>
      <t xml:space="preserve">2024I-VBOG-098696 del 19/12/24  GRUPO BUEN GOBIERNO de la SECRETARÍA GENERAL 1100%:
</t>
    </r>
    <r>
      <rPr>
        <sz val="11"/>
        <color rgb="FF000000"/>
        <rFont val="Calibri"/>
        <scheme val="minor"/>
      </rPr>
      <t>Actividad cumplida en 100% en el reporte 3T</t>
    </r>
  </si>
  <si>
    <t>En la ruta https://invias-my.sharepoint.com/:f:/g/personal/oap_invias_gov_co/EpleXqcjxrJNtk1yropn7vYBbKWHDHsSzBHhqOLbno8g0A?e=8vcDEa se identificó el Memorando Circular 2024I-VBOG-01078 del 01/03/24, cuyo asunto fue "Actualización de la Declaración Juramentada de Bienes y Rentas, y publicación
de la Declaración Proactiva de Bienes y Rentas, Registro de Conflicto de Interés y
Declaración del Impuesto sobre la Renta y Complementarios ? Ley 2013 de 2019 en
SIGEP"</t>
  </si>
  <si>
    <t>En la carpeta "https://invias-my.sharepoint.com/:f:/g/personal/oap_invias_gov_co/Ekw3c126wY5AhDzMNoJeZvEBVz10okcuso060tC9_m033w?e=W0kqWb" se localizó un cronograma, un informe ejecutivo y una matriz de seguimiento. Las carpetas MEMORANDOS y CORREOS SERVIDORES FALTATES están en blanco</t>
  </si>
  <si>
    <t xml:space="preserve">Actividad cumplida según lo programado
Los soportes aportados en Fila 39 (https://invias-my.sharepoint.com/:f:/g/personal/oap_invias_gov_co/EhTimYZ-UJ1GhIlMP0m8iBABZi8v8WKgArL7bM6qiPCMyg?e=XRjVBN) incluye dos carpetas (Correos servidores faltantes y memorandos), dos archivos Excel (seguimiento final SIGEP, estrategia de declaración de bienes y retas y un archivo PDF “Informe Final del proceso de Declaración de Bienes y Rentas SIGEP II y Ley 2013 de 2019” </t>
  </si>
  <si>
    <t>Elaborar, presentar y publicar en la página web de la entidad los Estados Financieros</t>
  </si>
  <si>
    <t xml:space="preserve">Estados Financieros elaborados, presentados y publicados </t>
  </si>
  <si>
    <r>
      <rPr>
        <b/>
        <sz val="11"/>
        <rFont val="Calibri"/>
        <family val="2"/>
        <scheme val="minor"/>
      </rPr>
      <t>2024I-VBOG-017906 del 03/04/24 SECRETARIA GENERAL - 25%</t>
    </r>
    <r>
      <rPr>
        <sz val="11"/>
        <rFont val="Calibri"/>
        <family val="2"/>
        <scheme val="minor"/>
      </rPr>
      <t xml:space="preserve">
se adjunta evidencia de la publicacion de estados financieros y archivo en carpeta SG
https://www.invias.gov.co/index.php/informacion-institucional/hechos-de-transparencia/informacion-financiera-y-contable/estados-financieros-2023</t>
    </r>
  </si>
  <si>
    <r>
      <rPr>
        <b/>
        <sz val="11"/>
        <rFont val="Calibri"/>
        <family val="2"/>
        <scheme val="minor"/>
      </rPr>
      <t>2024I-VBOG-031480 del 22/05/24 OFICINA DE CONTROL INTERNO</t>
    </r>
    <r>
      <rPr>
        <sz val="11"/>
        <rFont val="Calibri"/>
        <family val="2"/>
        <scheme val="minor"/>
      </rPr>
      <t xml:space="preserve">
https://www.invias.gov.co/index.php/informacion-institucional/hechos-de-transparencia/informacion-financiera-y-contable/estados-financieros-2023
</t>
    </r>
    <r>
      <rPr>
        <b/>
        <sz val="11"/>
        <rFont val="Calibri"/>
        <family val="2"/>
        <scheme val="minor"/>
      </rPr>
      <t xml:space="preserve">2024I-VBOG-04484 del 08/07/24 SECRETARIA GENERAL
</t>
    </r>
    <r>
      <rPr>
        <sz val="11"/>
        <rFont val="Calibri"/>
        <family val="2"/>
        <scheme val="minor"/>
      </rPr>
      <t>se adjunta evidencia de la publicacion de estados financieros y archivo en carpeta SG
https://www.invias.gov.co/index.php/informacion-institucional/hechos-de-transparencia/informacion-financiera-y-contable/estados-financieros-2023</t>
    </r>
  </si>
  <si>
    <r>
      <rPr>
        <b/>
        <sz val="11"/>
        <rFont val="Calibri"/>
        <family val="2"/>
        <scheme val="minor"/>
      </rPr>
      <t>2024I-VBOG-073543 del 04/10/24 SUBDIRECCION GENERAL</t>
    </r>
    <r>
      <rPr>
        <sz val="11"/>
        <rFont val="Calibri"/>
        <family val="2"/>
        <scheme val="minor"/>
      </rPr>
      <t xml:space="preserve">
"La información más reciente se encuentra disponible en: https://www.invias.gov.co/index.php/informacion-institucional/hechos-de-transparencia/informacion-financiera-y-contable/estados-financieros-2024"
</t>
    </r>
    <r>
      <rPr>
        <b/>
        <i/>
        <sz val="11"/>
        <rFont val="Calibri"/>
        <family val="2"/>
        <scheme val="minor"/>
      </rPr>
      <t>2024I-VBOG-073715 del 04/10/24 OFICINA DE CONTROL INTERNO</t>
    </r>
    <r>
      <rPr>
        <i/>
        <sz val="11"/>
        <rFont val="Calibri"/>
        <family val="2"/>
        <scheme val="minor"/>
      </rPr>
      <t xml:space="preserve">
Conforme a la carpeta y el enlace suministrado, se ha localizado la publicación formal de los estados financieros del ejercicio fiscal 2023.     https://www.invias.gov.co/index.php/informacion-institucional/hechos-de-transparencia/informacion-financiera-y-contable/estados-financieros-2023
</t>
    </r>
    <r>
      <rPr>
        <b/>
        <i/>
        <sz val="11"/>
        <rFont val="Calibri"/>
        <family val="2"/>
        <scheme val="minor"/>
      </rPr>
      <t xml:space="preserve">2024I-VBOG-074056 del 07/10/24 SECRETARIA GENERAL 75%
</t>
    </r>
    <r>
      <rPr>
        <i/>
        <sz val="11"/>
        <rFont val="Calibri"/>
        <family val="2"/>
        <scheme val="minor"/>
      </rPr>
      <t xml:space="preserve">
La información solicitada se publico en la página de la entidad en el siguiente link: https://www.invias.gov.co/index.php/informacion-institucional/hechos-de-transparencia/informacion-financiera-y-contable/estados-financieros-2024 
</t>
    </r>
  </si>
  <si>
    <r>
      <rPr>
        <b/>
        <sz val="11"/>
        <color rgb="FF000000"/>
        <rFont val="Calibri"/>
        <scheme val="minor"/>
      </rPr>
      <t xml:space="preserve">2024I-VBOG-098696 del 19/12/24  GRUPO BUEN GOBIERNO de la SECRETARÍA GENERAL 100%:
</t>
    </r>
    <r>
      <rPr>
        <sz val="11"/>
        <color rgb="FF000000"/>
        <rFont val="Calibri"/>
        <scheme val="minor"/>
      </rPr>
      <t xml:space="preserve">Se publicó en la pagina web del Instituto los Estados Financieros con corte a 30 de septiembre https://www.invias.gov.co/index.php/informacion-institucional/hechos-de-transparencia/informacion-financiera-y-contable/estados-financieros-2024 </t>
    </r>
  </si>
  <si>
    <t>En la carpeta y link aportado se encuentra la evidencia de publicación de los estados financieros de 2023</t>
  </si>
  <si>
    <t xml:space="preserve">En la carpeta "https://invias-my.sharepoint.com/:f:/g/personal/oap_invias_gov_co/Es4X9wAzKNVHkA3wxkBpbwQB8XFz-zBPEEQlLvLcdDmoLw?e=ETFJdK" se localizó:
1. Un memorando solicitando actualizar link de encuesta
2. Un memorando solicitando diseño y publicación de la carta de trato digno
3. NOTAS A LOS ESTADOS FINANCIEROS 
PARA EL PERIODO 01 AL 31 DE DICIEMBRE 2023-2022
4. Imagen de la publicación de las notas en al página web.
</t>
  </si>
  <si>
    <t>Actividad cumplida según lo programado
Los soportes aportados en Fila 40 (https://invias-my.sharepoint.com/:f:/g/personal/oap_invias_gov_co/EsCvdBjaOgtKgGtYAhQkKrMB0Pwa2BBU5P90KE7fcDvofg?e=9nGBvK) incluye imagen y url de la publicación de los estados financieros</t>
  </si>
  <si>
    <t>Cumplido según lo previsto, durante 2025 será necesario publicar la información con corte a diciembre.</t>
  </si>
  <si>
    <t>Actualizar y publicar el normograma</t>
  </si>
  <si>
    <t xml:space="preserve">Normograma actualizado y publicado </t>
  </si>
  <si>
    <t>Dirección Jurídica</t>
  </si>
  <si>
    <r>
      <rPr>
        <b/>
        <sz val="11"/>
        <rFont val="Calibri"/>
        <family val="2"/>
        <scheme val="minor"/>
      </rPr>
      <t>024I-VBOG-018131 DIRECCIÓN JURÍDICA 25%</t>
    </r>
    <r>
      <rPr>
        <sz val="11"/>
        <rFont val="Calibri"/>
        <family val="2"/>
        <scheme val="minor"/>
      </rPr>
      <t xml:space="preserve">
Nomograma actualizado al 04 de abril 2024 en en el enlace  https://www.invias.gov.co/index.php/normativa/normograma</t>
    </r>
  </si>
  <si>
    <r>
      <rPr>
        <b/>
        <sz val="11"/>
        <rFont val="Calibri"/>
        <family val="2"/>
        <scheme val="minor"/>
      </rPr>
      <t>2024I-VBOG-031480 del 22/05/24 OFICINA DE CONTROL INTERNO</t>
    </r>
    <r>
      <rPr>
        <sz val="11"/>
        <rFont val="Calibri"/>
        <family val="2"/>
        <scheme val="minor"/>
      </rPr>
      <t xml:space="preserve">
Cumplida según lo programado - https://www.invias.gov.co/index.php/normativa/normograma
</t>
    </r>
    <r>
      <rPr>
        <b/>
        <sz val="11"/>
        <rFont val="Calibri"/>
        <family val="2"/>
        <scheme val="minor"/>
      </rPr>
      <t xml:space="preserve">2024I-VBOG-043335 del 02/07/24 DIRECCIÓN JURÍDICA
</t>
    </r>
    <r>
      <rPr>
        <sz val="11"/>
        <rFont val="Calibri"/>
        <family val="2"/>
        <scheme val="minor"/>
      </rPr>
      <t>Normograma  actualizado al 28 de junio 2024 en el enlace  https://www.invias.gov.co/index.php/normativa/normograma</t>
    </r>
  </si>
  <si>
    <r>
      <rPr>
        <b/>
        <sz val="11"/>
        <rFont val="Calibri"/>
        <family val="2"/>
        <scheme val="minor"/>
      </rPr>
      <t xml:space="preserve">2024I-VBOG-073714 del 04/10/24 DIRECCIÓN JURÍDICA 73%
</t>
    </r>
    <r>
      <rPr>
        <sz val="11"/>
        <rFont val="Calibri"/>
        <family val="2"/>
        <scheme val="minor"/>
      </rPr>
      <t xml:space="preserve">
</t>
    </r>
    <r>
      <rPr>
        <i/>
        <sz val="11"/>
        <rFont val="Calibri"/>
        <family val="2"/>
        <scheme val="minor"/>
      </rPr>
      <t>"Se realizó la actualización al normograma y su publicación en el portal web de la entidad en el siguiente link: https://www.invias.gov.co/index.php/normativa/normograma"</t>
    </r>
    <r>
      <rPr>
        <sz val="11"/>
        <rFont val="Calibri"/>
        <family val="2"/>
        <scheme val="minor"/>
      </rPr>
      <t xml:space="preserve">
</t>
    </r>
    <r>
      <rPr>
        <b/>
        <i/>
        <sz val="11"/>
        <rFont val="Calibri"/>
        <family val="2"/>
        <scheme val="minor"/>
      </rPr>
      <t>2024I-VBOG-073715 del 04/10/24 OFICINA DE CONTROL INTERNO</t>
    </r>
    <r>
      <rPr>
        <i/>
        <sz val="11"/>
        <rFont val="Calibri"/>
        <family val="2"/>
        <scheme val="minor"/>
      </rPr>
      <t xml:space="preserve">
2024I-VBOG-031480 del 22/05/24 OFICINA DE CONTROL INTERNO
Cumplida según lo programado - https://www.invias.gov.co/index.php/normativa/normograma
Se ha verificado que la publicación de los estados financieros del año 2023 se ha realizado conforme a lo programado, y el enlace proporcionado funciona correctamente. Se recomienda actualizar la columna G del nomograma en https://www.invias.gov.co/index.php/normativa/normograma para que se alinee con los procesos del sistema de gestión de INVIAS, facilitando así la indexación de la información.</t>
    </r>
  </si>
  <si>
    <t>2024I-VBOG-099290 del 20/12/24 DIRECCIÓN JURÍDICA 100%
"Se realizó la actualización al normograma y su publicación en el portal web de la entidad en el siguiente link: https://www.invias.gov.co/index.php/normativa/normograma"</t>
  </si>
  <si>
    <t>Cumplida según lo programado, se confirma enlace disponible. Se sugiere que la Columna G "https://www.invias.gov.co/index.php/normativa/normograma" se edite de manera que corresponda a los procesos del sistema de gestión de INVIAS, de modo que pueda indexarse la información del nomograma con las caracterizaciones de proceso.</t>
  </si>
  <si>
    <t>Se confirma evidencia en la URL indicada, corresponde a un archivo que precisa las normas asociadas a cada proceso del modelo de operación de INVIAS, actualizado con corte a junio.</t>
  </si>
  <si>
    <t xml:space="preserve">Normograma actualizado y publicado	La carpeta https://invias-my.sharepoint.com/:f:/g/personal/oap_invias_gov_co/EhCm0NwUs35Do_D9yIa-etQB1bIDk3PdWwxIyEtkfE9S9Q?e=GPQpNf  incluye un archivo Excel denominado “MATRIZ DE REQUISITOS LEGALES- SISTEMA DE GESTIÓN” (se sugiere llevar un control de cambios, incluir una columna con la fecha de incorporación de la norma o resaltar las novedades con otro color y articular la información con los documentos de origen externo disponibles en KAWAK).
Se confirma publicación del normograma en  https://www.invias.gov.co/index.php/normativa/normograma. 
</t>
  </si>
  <si>
    <t>Una vez consultada la url se constata que la actividad se cumplió según lo programado</t>
  </si>
  <si>
    <t xml:space="preserve">Publicar en la página web informe semestral del informe EKOGUI procesos judiciales </t>
  </si>
  <si>
    <t>Informe semestral del informe EKOGUI procesos judiciales y publicación en la página web</t>
  </si>
  <si>
    <r>
      <rPr>
        <b/>
        <sz val="11"/>
        <rFont val="Calibri"/>
        <family val="2"/>
        <scheme val="minor"/>
      </rPr>
      <t>024I-VBOG-018131 DIRECCIÓN JURÍDICA 25%</t>
    </r>
    <r>
      <rPr>
        <sz val="11"/>
        <rFont val="Calibri"/>
        <family val="2"/>
        <scheme val="minor"/>
      </rPr>
      <t xml:space="preserve">
Mediante memorando radicado 2024I-VBOG-017938 del 2024/04/2023; Se anexa link de publicación en la página web del informe EKOGUI de procesos judiciales https://www.invias.gov.co/index.php/informacion-institucional/43-inicio/4049-defensa-judicial </t>
    </r>
  </si>
  <si>
    <r>
      <rPr>
        <b/>
        <sz val="11"/>
        <rFont val="Calibri"/>
        <family val="2"/>
        <scheme val="minor"/>
      </rPr>
      <t>2024I-VBOG-031480 del 22/05/24 OFICINA DE CONTROL INTERNO</t>
    </r>
    <r>
      <rPr>
        <sz val="11"/>
        <rFont val="Calibri"/>
        <family val="2"/>
        <scheme val="minor"/>
      </rPr>
      <t xml:space="preserve">
se evidencia cumplimiento  en el link:https://www.invias.gov.co/index.php/normativa/normograma
</t>
    </r>
    <r>
      <rPr>
        <b/>
        <sz val="11"/>
        <rFont val="Calibri"/>
        <family val="2"/>
        <scheme val="minor"/>
      </rPr>
      <t xml:space="preserve">
2024I-VBOG-043335 del 02/07/24 DIRECCIÓN JURÍDICA
</t>
    </r>
    <r>
      <rPr>
        <sz val="11"/>
        <rFont val="Calibri"/>
        <family val="2"/>
        <scheme val="minor"/>
      </rPr>
      <t>Mediante memorando radicado 2024I-VBOG-042701 del  2024/06/28 ; se anexa link de publicación en la página web del informe EKOGUI de procesos judiciales  )  https://www.invias.gov.co/index.php/informacion-institucional/43-inicio/4049-defensajudicial#2024</t>
    </r>
  </si>
  <si>
    <r>
      <rPr>
        <b/>
        <sz val="11"/>
        <rFont val="Calibri"/>
        <family val="2"/>
        <scheme val="minor"/>
      </rPr>
      <t>2024I-VBOG-073543 del 04/10/24 SUBDIRECCION GENERAL</t>
    </r>
    <r>
      <rPr>
        <sz val="11"/>
        <rFont val="Calibri"/>
        <family val="2"/>
        <scheme val="minor"/>
      </rPr>
      <t xml:space="preserve">
"El informe más reciente publicado se encuentra disponible en: https://www.invias.gov.co/index.php/informacion-institucional/43-inicio/4049-defensajudicial"
</t>
    </r>
    <r>
      <rPr>
        <b/>
        <sz val="11"/>
        <rFont val="Calibri"/>
        <family val="2"/>
        <scheme val="minor"/>
      </rPr>
      <t xml:space="preserve">2024I-VBOG-073714 del 04/10/24 DIRECCIÓN JURÍDICA </t>
    </r>
    <r>
      <rPr>
        <sz val="11"/>
        <rFont val="Calibri"/>
        <family val="2"/>
        <scheme val="minor"/>
      </rPr>
      <t xml:space="preserve">
</t>
    </r>
    <r>
      <rPr>
        <i/>
        <sz val="11"/>
        <rFont val="Calibri"/>
        <family val="2"/>
        <scheme val="minor"/>
      </rPr>
      <t xml:space="preserve">"No se reporta actividad, toda vez que su periodicidad es semestral. Se reportará en el cuarto trimestre del 2024."
</t>
    </r>
    <r>
      <rPr>
        <b/>
        <i/>
        <sz val="11"/>
        <rFont val="Calibri"/>
        <family val="2"/>
        <scheme val="minor"/>
      </rPr>
      <t>2024I-VBOG-073715 del 04/10/24 OFICINA DE CONTROL INTERNO</t>
    </r>
    <r>
      <rPr>
        <i/>
        <sz val="11"/>
        <rFont val="Calibri"/>
        <family val="2"/>
        <scheme val="minor"/>
      </rPr>
      <t xml:space="preserve">
2024I-VBOG-031480 del 22/05/24 OFICINA DE CONTROL INTERNO
se evidencia cumplimiento  en el link:https://www.invias.gov.co/index.php/normativa/normograma
Se ha verificado que la entrega del informe EKOGUI se realizó conforme a lo establecido en el cronograma proyectado.</t>
    </r>
  </si>
  <si>
    <t>2024I-VBOG-099290 del 20/12/24 DIRECCIÓN JURÍDICA -100%
"Se publicó durante el segundo semestre el informe en la página Web – sección Transparencia del Instituto el “INFORME DE DEMANDAS A 25 SP DE 2024 - EKOGUI". El corte a 31 de diciembre se reportará durante el mes de enero de 2024. Link: https://www.invias.gov.co/index.php/informacion-institucional/43-inicio/4049-defensa-judicial"</t>
  </si>
  <si>
    <t>Cumplida según lo programado, se confirma informe EKOGUI</t>
  </si>
  <si>
    <t>Se confirma evidencia en la URL indicada, corresponde a un archivo que precisa estado de los proceso judiciales, actualizado con corte a junio.</t>
  </si>
  <si>
    <t>Se confirma que el informe con corte al 25 de septiembre fue publicado en la página web durante el periodo y está disponible para consulta en  https://www.invias.gov.co/index.php/informacion-institucional/43-inicio/4049-defensajudicial.
Se sugiere acompañar la matriz en Excel con graficas que faciliten su interpretación (ejemplo Tipos de procesos Vs probabilidad d pérdida, probabilidad de perdida versus promedio de la pretensión, etc)</t>
  </si>
  <si>
    <t>Una vez consultada la url se constata que la actividad se cumplió según lo programado, la última publicación se realizó con corte a 25/09/24. En enero de 2025 de actualizará reporte con corte a diciembre de 2024.</t>
  </si>
  <si>
    <t>Formular y actualizar el Plan Anual de Adquisiciones -PAA -</t>
  </si>
  <si>
    <t>Plan Anual de Adquisiciones formulado (25% en primer trimestre)  y actualizado (75%)</t>
  </si>
  <si>
    <r>
      <rPr>
        <b/>
        <sz val="11"/>
        <rFont val="Calibri"/>
        <family val="2"/>
        <scheme val="minor"/>
      </rPr>
      <t>024I-VBOG-018131 DIRECCIÓN JURÍDICA 25%</t>
    </r>
    <r>
      <rPr>
        <sz val="11"/>
        <rFont val="Calibri"/>
        <family val="2"/>
        <scheme val="minor"/>
      </rPr>
      <t xml:space="preserve">
https://www.secop.gov.co/CO1BusinessLine/App/AnnualPurchasingPlanEditSupplier/View?id=389573
Información del PAA. Plan anual de Adquisiciones.
Corte a enero 31 de 2024      Versión No. 4
Corte a febrero 29 de 2024    Versión No. 12
Corte a marzo  31 de 2024     Versión No. 16</t>
    </r>
  </si>
  <si>
    <r>
      <rPr>
        <b/>
        <sz val="11"/>
        <rFont val="Calibri"/>
        <family val="2"/>
        <scheme val="minor"/>
      </rPr>
      <t>2024I-VBOG-031480 del 22/05/24 OFICINA DE CONTROL INTERNO</t>
    </r>
    <r>
      <rPr>
        <sz val="11"/>
        <rFont val="Calibri"/>
        <family val="2"/>
        <scheme val="minor"/>
      </rPr>
      <t xml:space="preserve">
https://www.invias.gov.co/index.php/planeacion-gestion-y-control/plan-de-gasto-publico
</t>
    </r>
    <r>
      <rPr>
        <b/>
        <sz val="11"/>
        <rFont val="Calibri"/>
        <family val="2"/>
        <scheme val="minor"/>
      </rPr>
      <t xml:space="preserve">
2024I-VBOG-043335 del 02/07/24 DIRECCIÓN JURÍDICA</t>
    </r>
    <r>
      <rPr>
        <sz val="11"/>
        <rFont val="Calibri"/>
        <family val="2"/>
        <scheme val="minor"/>
      </rPr>
      <t xml:space="preserve">
Para el segundo trimestre del 2024, la SPSC en plataforma SECOP II actualizó en 12 oportunidades el Plan Anual de Adquisiciones, lo cual obedece a modificaciones para contrataciones nuevas, actualización de recursos y fechas de publicación de procesos.  
En el siguiente enlace podrán ser consultadas todas las versiones aquí descritas: 
https://community.secop.gov.co/Public/App/AnnualPurchasingPlanEditPublic/View?id=421203 
Se adjunta captura de pantalla donde se evidencian las fechas de actualización durante el trimestre 2 de 2024. </t>
    </r>
  </si>
  <si>
    <r>
      <rPr>
        <b/>
        <sz val="11"/>
        <rFont val="Calibri"/>
        <family val="2"/>
        <scheme val="minor"/>
      </rPr>
      <t>2024I-VBOG-073714 del 04/10/24 DIRECCIÓN JURÍDICA 75%</t>
    </r>
    <r>
      <rPr>
        <sz val="11"/>
        <rFont val="Calibri"/>
        <family val="2"/>
        <scheme val="minor"/>
      </rPr>
      <t xml:space="preserve">
</t>
    </r>
    <r>
      <rPr>
        <i/>
        <sz val="11"/>
        <rFont val="Calibri"/>
        <family val="2"/>
        <scheme val="minor"/>
      </rPr>
      <t>"Para el 3er trimestre se ha dado cumplimiento a la actualización del PAA conforme a los requerimientos. El acumulado de los 3 trimestre corresponde a 41 actualizaciones, para el 3er trimestre las actualizaciones por mes se registraron de la siguiente manera:
JULIO: 4
AGOSTO: 3
SEPTIEMBRE: 3"</t>
    </r>
    <r>
      <rPr>
        <sz val="11"/>
        <rFont val="Calibri"/>
        <family val="2"/>
        <scheme val="minor"/>
      </rPr>
      <t xml:space="preserve">
</t>
    </r>
    <r>
      <rPr>
        <b/>
        <sz val="11"/>
        <rFont val="Calibri"/>
        <family val="2"/>
        <scheme val="minor"/>
      </rPr>
      <t xml:space="preserve">
</t>
    </r>
    <r>
      <rPr>
        <b/>
        <i/>
        <sz val="11"/>
        <rFont val="Calibri"/>
        <family val="2"/>
        <scheme val="minor"/>
      </rPr>
      <t>2024I-VBOG-073715 del 04/10/24 OFICINA DE CONTROL INTERNO</t>
    </r>
    <r>
      <rPr>
        <i/>
        <sz val="11"/>
        <rFont val="Calibri"/>
        <family val="2"/>
        <scheme val="minor"/>
      </rPr>
      <t xml:space="preserve">
https://www.invias.gov.co/index.php/planeacion-gestion-y-control/plan-de-gasto-publico
Se verificó la existencia del enlace proporcionado https://www.invias.gov.co/index.php/planeacion-gestion-y-control/plan-de-gasto-publico, el cual redirecciona al sistema SECOP, específicamente al Plan Anual de Contratación con el ID 356588. Sin embargo, debido a los requerimientos de autenticación, no fue posible acceder al contenido completo del documento</t>
    </r>
  </si>
  <si>
    <r>
      <t xml:space="preserve">2024I-VBOG-099290 del 20/12/24 DIRECCIÓN JURÍDICA -100% :
</t>
    </r>
    <r>
      <rPr>
        <i/>
        <sz val="11"/>
        <rFont val="Calibri"/>
        <family val="2"/>
        <scheme val="minor"/>
      </rPr>
      <t>"Para el 4to trimestre se ha dado cumplimiento a la actualización del PAA conforme a requerimiento. El acumulado de los 4 trimestre corresponde a 48 actualizaciones, para el 4to trimestre las actualizaciones por mes se registraron de la siguiente manera:
Octubre: 4
Noviembre: 2
Diciembre: 1
Información corte 19/12/2024"</t>
    </r>
  </si>
  <si>
    <t>El enlace aportado solicita autenticación. Se encontro en la ruta " https://www.invias.gov.co/index.php/planeacion-gestion-y-control/plan-de-gasto-publico " un redireccionamiento a https://community.secop.gov.co/Public/App/AnnualPurchasingPlanEditPublic/View?id=356588</t>
  </si>
  <si>
    <t>Se confirma evidencia en la URL indicada, corresponde la consulta en SECOP del Plan Anual de Adquisiciones -PAA - de INVIAS</t>
  </si>
  <si>
    <t xml:space="preserve">De acuerdo con la consulta efectuada en https://community.secop.gov.co/Public/App/AnnualPurchasingPlanEditPublic/View?id=465790 el 9/19/2024 se publicó la versión 41 del  Plan Anual de Adquisiciones.
Se sugiere validar con las unidades ejecutoras y la subdirección de Estructuración los procesos que serán objeto de publicación en el 4ª trimestre y depurar el listado de adquisiciones. </t>
  </si>
  <si>
    <t>Una vez consultada la url se constata que la actividad se cumplió según lo programado, el PAA está en versión 48  en SECOP, con corte a 19/12/24. En enero de 2025 de actualizará reporte con corte a diciembre 31 de 2024.</t>
  </si>
  <si>
    <t>Actualizar los instrumentos de gestión de la información y adoptarlos mediante acto administrativo</t>
  </si>
  <si>
    <t>Instrumentos de gestión de la información actualizados y adoptados mediante acto administrativo</t>
  </si>
  <si>
    <r>
      <t xml:space="preserve">La Oficina Asesora de Planeación coordinó mesa de trabajo de seguimiento el 13 de marzo a las 9am donde  las dependiencias involucradas con cada instrmento analizarons alternativas y definieron una hoja e ruta. 
el 14/03/24 se reenvia a las facilitadoras del MIPG de la Secretraía General los avances de la Oficina TIC en la identificación de activos, para ser comnsidedados junto al borrador de las TRD en la actualización del Registo de activos.
</t>
    </r>
    <r>
      <rPr>
        <b/>
        <sz val="11"/>
        <rFont val="Calibri"/>
        <family val="2"/>
        <scheme val="minor"/>
      </rPr>
      <t>2024I-VBOG-017906 del 03/04/24 SECRETARIA GENERAL - 20%</t>
    </r>
    <r>
      <rPr>
        <sz val="11"/>
        <rFont val="Calibri"/>
        <family val="2"/>
        <scheme val="minor"/>
      </rPr>
      <t xml:space="preserve">
se adjunta archivo consolidado por OTIC con apoyo de la TRD
</t>
    </r>
    <r>
      <rPr>
        <b/>
        <sz val="11"/>
        <rFont val="Calibri"/>
        <family val="2"/>
        <scheme val="minor"/>
      </rPr>
      <t>Memorando 2024I-VBOG-018985 del 08/04/24 DIRECCIÓN DE EJECUCIÓN Y OPERACIÓN-25%</t>
    </r>
    <r>
      <rPr>
        <sz val="11"/>
        <rFont val="Calibri"/>
        <family val="2"/>
        <scheme val="minor"/>
      </rPr>
      <t xml:space="preserve">
En este periodo la OTIC, Mediante memorando circular VBOG-005254 del 6 de febrero de 2024, Infoma que el pasado 26 de enero, fue aprobado el Plan Estrategico de Tecnologias de Informacion y Comunicaciones del periodo 2024-2026 por el comité Institucional de Gstion de Desempeño, con el objetivo de documentar la estrategia de Tecnologias de Informacion y las Comunicaciones a cargo de la OTIC, y la hoja de ruta de gobernanza de TI para el periodo 2024-2026 que apoye  el cumplimiento de los objetivos del Plan Estrategico sectorial e Institucional, priorizando las nesecidades tecnologicas misionales y operativas para la trasformacion digital del INVIAS, alineada a la politica de Gobierno Gigital. Es por esto que mediante memorando VBOG-011676 del 5 de Marzo  y memorando VBOG 012988 del 11 de marzo de 2024, se envio a las Unidades Ejecutoras adcritas a esta direccion, la solicitud para el diligenciamiento de Activos de Informacion, con la respectiva matriz enviada por la OTIC, con el fin de obtener informacion actualizada al 2024.
</t>
    </r>
    <r>
      <rPr>
        <b/>
        <sz val="11"/>
        <rFont val="Calibri"/>
        <family val="2"/>
        <scheme val="minor"/>
      </rPr>
      <t xml:space="preserve"> 2024I-VBOG-018556 DEL 05/04/24 OFICINA DE CONTROL INTERNO 25%
</t>
    </r>
    <r>
      <rPr>
        <sz val="11"/>
        <rFont val="Calibri"/>
        <family val="2"/>
        <scheme val="minor"/>
      </rPr>
      <t xml:space="preserve">Es de aclarar  que la Oficina  de Control Interno de acuerdo  con  lo establecido en la parägrafo del  art. 12 de la Ley 87 de 1993,  en  ningún caso   podra  participar en los procedimientos  administrativos de la entidad  a través de autorizaciones y refrendaciones. Actividad   que le  corresponde a  la administración. Todo ello con  el fin  de guardar su indenpendencia.
</t>
    </r>
    <r>
      <rPr>
        <b/>
        <sz val="11"/>
        <rFont val="Calibri"/>
        <family val="2"/>
        <scheme val="minor"/>
      </rPr>
      <t>2024I-VBOG-020332 del 11/04/24 SUBDIRECCIÓN GENERAL</t>
    </r>
    <r>
      <rPr>
        <sz val="11"/>
        <rFont val="Calibri"/>
        <family val="2"/>
        <scheme val="minor"/>
      </rPr>
      <t xml:space="preserve">
La Secretaría General es la responsable de realizar las labores de adopción de los documentos mediante acto administrativo. Los instrumentos de gestión vigentes, se encuentran disponibles en: https://www.invias.gov.co/index.php/servicios-al-ciudadano/inventario-de-informacion</t>
    </r>
  </si>
  <si>
    <r>
      <rPr>
        <b/>
        <sz val="11"/>
        <rFont val="Calibri"/>
        <family val="2"/>
        <scheme val="minor"/>
      </rPr>
      <t>2024I-VBOG-031480 del 22/05/24 OFICINA DE CONTROL INTERNO</t>
    </r>
    <r>
      <rPr>
        <sz val="11"/>
        <rFont val="Calibri"/>
        <family val="2"/>
        <scheme val="minor"/>
      </rPr>
      <t xml:space="preserve">
https://invias-my.sharepoint.com/:f:/g/personal/oap_invias_gov_co/EjMmtHqmpo1MpMNIZ0oSu8wBE6J_yQWKtCs_IHywfRcWUg?e=gfIPNA  No se ubican sopórtes  del diseño e implementacion  de una estrategia solo  existen dos memorando dirigidos a la Dirección Técnica y de Estructuración solicitando información, pero no se ubicó soportes del diseño e implementación de una estrategia para fortalecer procesos de conocimiento de la ciudadanía para focalizar la oferta institucional.Rad 20241-VBOG-015279 del 19 de marzo y 20241-VBOG-015354 de 20 de marzo del año en curso.
</t>
    </r>
    <r>
      <rPr>
        <b/>
        <sz val="11"/>
        <rFont val="Calibri"/>
        <family val="2"/>
        <scheme val="minor"/>
      </rPr>
      <t>2024I-VBOG-04484 del 08/07/24 SECRETARIA GENERAL</t>
    </r>
    <r>
      <rPr>
        <sz val="11"/>
        <rFont val="Calibri"/>
        <family val="2"/>
        <scheme val="minor"/>
      </rPr>
      <t xml:space="preserve">
se adjunta archivo consolidado por OTIC con apoyo de la TRD.</t>
    </r>
  </si>
  <si>
    <r>
      <rPr>
        <b/>
        <sz val="11"/>
        <rFont val="Calibri"/>
        <family val="2"/>
        <scheme val="minor"/>
      </rPr>
      <t xml:space="preserve">
</t>
    </r>
    <r>
      <rPr>
        <b/>
        <i/>
        <sz val="11"/>
        <rFont val="Calibri"/>
        <family val="2"/>
        <scheme val="minor"/>
      </rPr>
      <t xml:space="preserve">2024I-VBOG-073715 del 04/10/24 OFICINA DE CONTROL INTERNO
</t>
    </r>
    <r>
      <rPr>
        <i/>
        <sz val="11"/>
        <rFont val="Calibri"/>
        <family val="2"/>
        <scheme val="minor"/>
      </rPr>
      <t xml:space="preserve">No se ha evidenciado la existencia de un proceso formalizado y documentado para el diseño e implementación de una estrategia orientada a fortalecer el conocimiento de los ciudadanos y adaptar la oferta institucional a sus necesidades. Esta ausencia impide garantizar la alineación de las acciones de la entidad con las expectativas y demandas de los usuarios.   https://invias-my.sharepoint.com/:f:/g/personal/oap_invias_gov_co/EjMmtHqmpo1MpMNIZ0oSu8wBE6J_yQWKtCs_IHywfRcWUg?e=gfIPNA 
</t>
    </r>
    <r>
      <rPr>
        <b/>
        <i/>
        <sz val="11"/>
        <rFont val="Calibri"/>
        <family val="2"/>
        <scheme val="minor"/>
      </rPr>
      <t>2024I-VBOG-074056 del 07/10/24 SECRETARIA GENERAL 65%</t>
    </r>
    <r>
      <rPr>
        <i/>
        <sz val="11"/>
        <rFont val="Calibri"/>
        <family val="2"/>
        <scheme val="minor"/>
      </rPr>
      <t xml:space="preserve">
"Al corte de septiembre se cuenta con los siguientes avances en la actualización de los instrumentos de gestión de información de la entidad:
1. Esquema de publicación de información: Se realiza la actualización anualmente y se encuentra publicada la versión revisada y actualizada para la vigencia 2024 en el sitio web, que incluye tres niveles de publicación. Este documento no presentará cambios hasta la vigencia 2025 y se encuentra en proceso de actualización en el portal de datos abiertos.
2. Inventario de activos de información: A la fecha se cuenta con un 88% de avance en la recopilación de la información con las dependencias de la entidad y se inició con la revisión de calidad de información la cual cuenta con un avance del 10%.
3. Indice de información clasificada y reservada: Sin avance a la fecha, se consolidará el insumo con el GADOC para que se inicie con la actualización de la clasificación de los activos de información, basados en las series y subseries documentales vigentes en las tablas de retención documental de la entidad."</t>
    </r>
  </si>
  <si>
    <t>En la ruta https://invias-my.sharepoint.com/:f:/g/personal/oap_invias_gov_co/EjMmtHqmpo1MpMNIZ0oSu8wBE6J_yQWKtCs_IHywfRcWUg?e=gfIPNA reposan dos memorando dirigidos a la Dirección Técnica y de Estructuración solicitando información, pero no se ubicó soportes del diseño e implementación de una estrategia para fortalecer procesos de conocimiento de la ciudadanía para focalizar la oferta institucional, a partir de las caracterizaciones de usuarios.</t>
  </si>
  <si>
    <t>En la carpeta se encuentra el archivo consolidado que reportan como avance</t>
  </si>
  <si>
    <t>Actividad potencialmente incumplida 
Los soportes aportados en Fila 44 (https://invias-my.sharepoint.com/:f:/g/personal/oap_invias_gov_co/EhleGqT_NM1HrgEYYWEeN0wBvAlYbb8oYlPKDX8AyopT_Q?e=c8p7yo) incluye:
1)	dos archivos PDF:
a.	Acta de reunión del 20/09/24 cuyo objeto indica “Continuación revisión inventario de activos de información” suscrita por representantes de los grupos de Gobierno digital, Gestión Documental y Buen Gobierno cuyo compromiso para el 31/03/24 indica “entrega archivo con series y subseries de los activos tipo “información” en formato a OTIC, para actualización inventario 2025.
b.	Correo del 06/09/24 de la coordinadora del grupo gobierno digital con los avances del MSPI relatios a activos de información
2)	dos archivos en Excel (activos de información 2023-2024  y esquema de publicación 2024)
Para evidenciar cumplimiento de la actividad se sugiere que en el corte del 4º trimestre se aporte la resolución o acto administrativo que adopte los instrumentos de gestión y la url del portal web para cada instrumento..</t>
  </si>
  <si>
    <t>Mejorar la accesibilidad de la población en condición de discapacidad visual y auditiva (Señalizar con imágenes en lengua de señas, alto relieve, otras lenguas o idiomas y orientación espacial (Wayfinding))</t>
  </si>
  <si>
    <t>Accesibilidad mejorada</t>
  </si>
  <si>
    <r>
      <rPr>
        <b/>
        <sz val="11"/>
        <rFont val="Calibri"/>
        <family val="2"/>
        <scheme val="minor"/>
      </rPr>
      <t>2024I-VBOG-017906 del 03/04/24 SECRETARIA GENERAL - 25%</t>
    </r>
    <r>
      <rPr>
        <sz val="11"/>
        <rFont val="Calibri"/>
        <family val="2"/>
        <scheme val="minor"/>
      </rPr>
      <t xml:space="preserve">
se esta revisando loa avances que se tuvieron en el año 2023 para continuar con las adecuaciones en el año 2024 de acuerdo al presupuesto asignado</t>
    </r>
  </si>
  <si>
    <r>
      <rPr>
        <b/>
        <sz val="11"/>
        <rFont val="Calibri"/>
        <family val="2"/>
        <scheme val="minor"/>
      </rPr>
      <t>2024I-VBOG-031480 del 22/05/24 OFICINA DE CONTROL INTERNO</t>
    </r>
    <r>
      <rPr>
        <sz val="11"/>
        <rFont val="Calibri"/>
        <family val="2"/>
        <scheme val="minor"/>
      </rPr>
      <t xml:space="preserve">
Dirección Técnica y de Estructuración NO envia  reporte.
</t>
    </r>
    <r>
      <rPr>
        <b/>
        <sz val="11"/>
        <rFont val="Calibri"/>
        <family val="2"/>
        <scheme val="minor"/>
      </rPr>
      <t>2024I-VBOG-04484 del 08/07/24 SECRETARIA GENERAL</t>
    </r>
    <r>
      <rPr>
        <sz val="11"/>
        <rFont val="Calibri"/>
        <family val="2"/>
        <scheme val="minor"/>
      </rPr>
      <t xml:space="preserve">
se adjunta informe</t>
    </r>
  </si>
  <si>
    <r>
      <t xml:space="preserve">
</t>
    </r>
    <r>
      <rPr>
        <b/>
        <i/>
        <sz val="11"/>
        <rFont val="Calibri"/>
        <family val="2"/>
        <scheme val="minor"/>
      </rPr>
      <t xml:space="preserve">2024I-VBOG-073715 del 04/10/24 OFICINA DE CONTROL INTERNO
</t>
    </r>
    <r>
      <rPr>
        <i/>
        <sz val="11"/>
        <rFont val="Calibri"/>
        <family val="2"/>
        <scheme val="minor"/>
      </rPr>
      <t xml:space="preserve">No se recibío reporte por parte de la Dirección Técnica y de Estructuración
</t>
    </r>
    <r>
      <rPr>
        <b/>
        <i/>
        <sz val="11"/>
        <rFont val="Calibri"/>
        <family val="2"/>
        <scheme val="minor"/>
      </rPr>
      <t xml:space="preserve">2024I-VBOG-074056 del 07/10/24 SECRETARIA GENERAL 100%
</t>
    </r>
    <r>
      <rPr>
        <i/>
        <sz val="11"/>
        <rFont val="Calibri"/>
        <family val="2"/>
        <scheme val="minor"/>
      </rPr>
      <t xml:space="preserve">
El GARC cuenta con Video institucional con mensaje de medidas de  accesibilidad  donde se evidencia las herramientas con que cuenta la entidad en sistema braily, lenguaje en alto  relieve,  ventanilla atencion a personas de baja estatura,etc. cum pliendo con el 100% de la actividad programada para la vigencia 2024.
https://www.youtube.com/watch?v=Xp8xZFwFs4Q  además Video accesibilidad al centro de atención al ciudadano  en idioma inglés https://invias-my.sharepoint.com/:v:/g/personal/dchala_invias_gov_co/EfX8WA-vzM1Ni_NTQJDB0SsBxdBAK-HdAN05bhPANwF1Zw?e=sQ7XO7,  los videos indican ll aatención preferencial, las vias de acceso y las medidas de atención del  GRAC para la población en condicion de discapacidad.</t>
    </r>
  </si>
  <si>
    <t>En la carpeta "https://invias-my.sharepoint.com/:f:/g/personal/oap_invias_gov_co/EhGs1UMZi8dJtHhhz61T58MBTcTfKy3xSDK09TX4_Us_eQ?e=SpjjF1" se localizaron dos archivos "INFORME_ACCECIBILIDAD A PERSONAS CON MOVILIAD REDUCIDA" y "CUADRO CONSOLIDADO ADECUACIONES ACCESIB...ES_AJUSTADO SA_GGAI 2024"
Favor precisar avances relacionados con accesibilidad de la población en condición de discapacidad visual y auditiva (Señalizar con imágenes en lengua de señas, alto relieve, otras lenguas o idiomas y orientación espacial (Wayfinding))</t>
  </si>
  <si>
    <t xml:space="preserve">Actividad cumplida a cabalidad 
Los soportes aportados en Fila 45 (https://invias-my.sharepoint.com/:f:/g/personal/oap_invias_gov_co/Ep0mZaTgdCpMihm6b1tCMQYBgxyavcLt0wILU2dm0vJIyg?e=j1WrXf) cuenta con un correo masivo del 06/05/24 invitando a conocer sobre el centro de atención al ciudadano
</t>
  </si>
  <si>
    <t>Realizar seguimiento a los planes de mejoramiento formulados para atender las observaciones de las  Auditorías   efectuadas   (auditorias   al   modelo   de   seguridad   y   privacidad   de   la información (MSPI)</t>
  </si>
  <si>
    <t>Seguimiento reportado a la Oficina de Control Interno</t>
  </si>
  <si>
    <r>
      <t xml:space="preserve"> 2024I-VBOG-018567 del 05/04 OTIC. Avance en la caracterización del Plan de Implementación del MSPI para la vigencia 2024.
. Avance en la consolidación de Activos de Información.
</t>
    </r>
    <r>
      <rPr>
        <b/>
        <sz val="11"/>
        <rFont val="Calibri"/>
        <family val="2"/>
        <scheme val="minor"/>
      </rPr>
      <t xml:space="preserve"> 2024I-VBOG-018556 DEL 05/04/24 OFICINA DE CONTROL INTERNO 25%</t>
    </r>
    <r>
      <rPr>
        <sz val="11"/>
        <rFont val="Calibri"/>
        <family val="2"/>
        <scheme val="minor"/>
      </rPr>
      <t xml:space="preserve">
El 14/02/2024 la OCI asistió a la reunión convocada por la OAP con la participación de la Secretaria General, Subdirección Administrativa y grupos adscritos, Subdirección General - Grupo de Comunicaciones y Oficina TIC; para establecer hoja de ruta en el seguimiento al plan de mejoramiento del MSPI y normas técnicas NTC 6047 y 5854.
22/02/2024. Asistencia a reunión de acompañamiento de la Función Pública, para mejorar accesibilidad física y Web. 
La OCI realizará en la vigencia 2024 seguimiento cuatrimestral al cumplimiento del plan de mejoramiento formalizado que remita el área responsable.</t>
    </r>
  </si>
  <si>
    <r>
      <rPr>
        <b/>
        <sz val="11"/>
        <rFont val="Calibri"/>
        <family val="2"/>
        <scheme val="minor"/>
      </rPr>
      <t xml:space="preserve">2024I-VBOG-025599 del 01/05/24 OFICINA   DE   TECNOLOGIAS   DE   LA   INFORMACION   Y   LAS COMUNICACIONES
</t>
    </r>
    <r>
      <rPr>
        <sz val="11"/>
        <rFont val="Calibri"/>
        <family val="2"/>
        <scheme val="minor"/>
      </rPr>
      <t xml:space="preserve">Se elaboró plan de implementación del MSPI para la vigencia 2024 que atiende en gran medida los puntos del plan de mejoramiento enviados por la Oficina de Control Interno, sin embargo por el momento y a la fecha de este reporte, dicho plan no se ha presentado al Comité Institucional de Seguridad y Privacidad de la Información, para su aprobación. </t>
    </r>
    <r>
      <rPr>
        <b/>
        <sz val="11"/>
        <rFont val="Calibri"/>
        <family val="2"/>
        <scheme val="minor"/>
      </rPr>
      <t xml:space="preserve">https://invias-my.sharepoint.com/:f:/g/personal/oap_invias_gov_co/EreOKEnmz71BvHIdvzFMedgBLrZS3frSJar5iuWcQ6GBNA?e=MKs6AW </t>
    </r>
    <r>
      <rPr>
        <sz val="11"/>
        <rFont val="Calibri"/>
        <family val="2"/>
        <scheme val="minor"/>
      </rPr>
      <t xml:space="preserve">
</t>
    </r>
    <r>
      <rPr>
        <b/>
        <sz val="11"/>
        <rFont val="Calibri"/>
        <family val="2"/>
        <scheme val="minor"/>
      </rPr>
      <t>2024I-VBOG-031480 del 22/05/24 OFICINA DE CONTROL INTERNO</t>
    </r>
    <r>
      <rPr>
        <sz val="11"/>
        <rFont val="Calibri"/>
        <family val="2"/>
        <scheme val="minor"/>
      </rPr>
      <t xml:space="preserve">
Se allega informacion 
</t>
    </r>
    <r>
      <rPr>
        <b/>
        <sz val="11"/>
        <rFont val="Calibri"/>
        <family val="2"/>
        <scheme val="minor"/>
      </rPr>
      <t xml:space="preserve">2024I-VBOG-044315 del 04/07/24 OFICINA   DE   TECNOLOGIAS   DE   LA   INFORMACION   Y   LAS COMUNICACIONES
</t>
    </r>
    <r>
      <rPr>
        <sz val="11"/>
        <rFont val="Calibri"/>
        <family val="2"/>
        <scheme val="minor"/>
      </rPr>
      <t>Por medio del Memorando Individual No. 2024I-VBOG-035770 Fecha: 2024-06-05 15:40:43,  se dió respuesta al informe de mejoramiento de la OCI y se adjuntaron evidencias de las acciones realizadas para el MSPI a la fecha del reporte, se solicitó a la OCI excluir del plan de mejoramiento, las actividades de gobierno digital y dejar únicamente las relacionadas con el MSPI.</t>
    </r>
  </si>
  <si>
    <r>
      <t xml:space="preserve">2024I-VBOG-072687 del 02/10/24 OFICINA   DE   TECNOLOGIAS   DE   LA   INFORMACION   Y   LAS COMUNICACIONES -75%:
"1/10/2024 Respuesta al seguimiento de la auditoría de control interno:
Por medio del Memorando Individual N° Radicado: 2024I-VBOG-072208
Fecha: 2024-10-01 15:37:15, se envían los avances al plan de mejoramiento al MSPI a la OCI. 
La OTIC sugiere revisar la herramienta de monitoreo del MSPI entregada por la OCI, con el objetivo de alinearlo con las políticas y procedimientos indicados por la NTC ISO 27000 y el MinTIC. 
Así mismo encaminar la herramienta únicamente para la temática del MSPI debido a que también se están evaluado temas estructurales de la OTIC y de gobierno digital, esto con el objetivo de concretar los esfuerzos y dirigir la evaluación al MSPI. Se anexa informe de supervisión de los contratos de prestación de servicios del MSPI, donde se propone la revaluación del Plan de Implementación del MSPI y su estructura buscando alineación con buenas prácticas, así mismo recomendaciones para que el proyecto sea eficiente y tangible con los recursos disponibles. "
</t>
    </r>
    <r>
      <rPr>
        <b/>
        <i/>
        <sz val="11"/>
        <rFont val="Calibri"/>
        <family val="2"/>
        <scheme val="minor"/>
      </rPr>
      <t xml:space="preserve">2024I-VBOG-073715 del 04/10/24 OFICINA DE CONTROL INTERNO
</t>
    </r>
    <r>
      <rPr>
        <i/>
        <sz val="11"/>
        <rFont val="Calibri"/>
        <family val="2"/>
        <scheme val="minor"/>
      </rPr>
      <t>"2024I-VBOG-025599 del 01/05/24 OFICINA   DE   TECNOLOGIAS   DE   LA   INFORMACION   Y   LAS COMUNICACIONES
Se elaboró plan de implementación del MSPI para la vigencia 2024 que atiende en gran medida los puntos del plan de mejoramiento enviados por la Oficina de Control Interno, sin embargo por el momento y a la fecha de este reporte, dicho plan no se ha presentado al Comité Institucional de Seguridad y Privacidad de la Información, para su aprobación. https://invias-my.sharepoint.com/:f:/g/personal/oap_invias_gov_co/EreOKEnmz71BvHIdvzFMedgBLrZS3frSJar5iuWcQ6GBNA?e=MKs6AW 
2024I-VBOG-031480 del 22/05/24 OFICINA DE CONTROL INTERNO
Se allega informacion 
2024I-VBOG-044315 del 04/07/24 OFICINA   DE   TECNOLOGIAS   DE   LA   INFORMACION   Y   LAS COMUNICACIONES
Por medio del Memorando Individual No. 2024I-VBOG-035770 Fecha: 2024-06-05 15:40:43,  se dió respuesta al informe de mejoramiento de la OCI y se adjuntaron evidencias de las acciones realizadas para el MSPI a la fecha del reporte, se solicitó a la OCI excluir del plan de mejoramiento, las actividades de gobierno digital y dejar únicamente las relacionadas con el MSPI."</t>
    </r>
  </si>
  <si>
    <t>No fue posible validar la cuantificación o cumplimiento, en la medida que no se aportó evidencia del plan de mejoramiento concertado con la Oficina de Control Interno ni reporte a dicha dependencia de los productos programados en el primer trimestre. 
Nota: en el micrositio efectivamente se evidencio la publicación del MPSI, un informe, el resumen ejecutivo del informe y una presentació</t>
  </si>
  <si>
    <t>Incluye reporte extemporáneo del 1° trimestre - 2024I-VBOG-025599 del 01/05/24 OFICINA   DE   TECNOLOGIAS   DE   LA   INFORMACION   Y   LAS COMUNICACIONES.
En el micrositio se validó el Por medio del Memorando Individual No. 2024I-VBOG-035770 del 05/06/24 con la remisión de soportes de avance del Plan de mejoramiento, un archivo Excel con un reporte de seguimiento y carpeta por observación. Es pertinente confirmar con la Oficina de Control Interno el porcentaje de cumplimiento de las actividades que programaron en el plan de mejoramiento</t>
  </si>
  <si>
    <t>En la carpeta https://invias-my.sharepoint.com/:f:/g/personal/oap_invias_gov_co/Eg1e8ybxXENLi7q_pY8cXmkBc4U0mHUy4Ra3IJsd-TQa6A?e=1eyaoC se localizó el memorando 2024I-VBOG-072208 del 01/10/24 mediante el cual remiten soportes a la Oficina de Control Interno. Es pertinente realizar un seguimiento a la respuesta del memorando , con el fin de validar si es necesario reformular un plan de mejoramiento y confirmar el avance de cumplimiento del mismo.
El plan de mejorameito con observaciones de cumplimeinto y las carpetas con soporte por observación están disponibles enhttps://invias-my.sharepoint.com/:f:/g/personal/oap_invias_gov_co/Eg97n1Znpg9Mg7tnfn7AxSgB586Pildy8zNCDhjelH7AxA?e=pvup0R</t>
  </si>
  <si>
    <t>Mediante memorando 2024I-VBOG-102310 del 30/12/24 dirigido a OCI proponen reprogramación de fechas y aportan evidencias de cumplimiento. Motivos por los cuales es necesario continuar con esta actividad en 2025.</t>
  </si>
  <si>
    <t>Realizar seguimiento a los planes de mejoramiento formulados para atender las observaciones de las Auditorías efectuadas norma técnica NTC 5854</t>
  </si>
  <si>
    <r>
      <t xml:space="preserve">1. La Oficina Asesora de Planeación convocó el día 04/02/2024 una mesa de trabajo interdisciplinaria para definir la Hoja de ruta plan de mejoramiento norma técnica NTC 5854  seguimiento programado en el Plan Anticorrupción y de Atención al Ciudadano PAAC 2024.
Una vez se analizaron los antecedentes y situación actual se acordó que los auditados presentarán el 31/04/2024 a la Oficina de Control Interno, el respectivo plan de mejoramiento con un cronograma 2024 y vigencias
posteriores (si aplica):
* Considerando la disponibilidad de recursos y diagnóstico actual de las condiciones de accesibilidad web, la Subdirección General programará las actividades concretas que adelantará durante la vigencia 2024 y posteriores (si aplica), formalizando el plan de mejoramiento ante la Oficina de Control Interno.
* Trimestralmente se realizará un seguimiento para verificar el nivel de cumplimiento.
2. La Oficina Asesora de Planeación coordinó asesoría Técnica a la medida sobre accesibilidad web con expertos del Departamento Administrativo de la Función Pública, quienes el día 22/02/2024 a las 2:30pm respondieron cada una de las inquietudes formuladas.
</t>
    </r>
    <r>
      <rPr>
        <b/>
        <sz val="11"/>
        <rFont val="Calibri"/>
        <family val="2"/>
        <scheme val="minor"/>
      </rPr>
      <t xml:space="preserve">
 2024I-VBOG-018556 DEL 05/04/24 OFICINA DE CONTROL INTERNO 25%
</t>
    </r>
    <r>
      <rPr>
        <sz val="11"/>
        <rFont val="Calibri"/>
        <family val="2"/>
        <scheme val="minor"/>
      </rPr>
      <t>El 14/02/2024 la OCI asistió  a la  reunión convocada  por la OAP  con la participación  de  la Secretaria General , Subdireccion Administrativa y grupos adscritos, Subdirección General - Grupo de Comunicaciones  y Oficina TIC; para estableceer  hoja de ruta  en el seguimiento al  plan de mejoramiento del MSPI  y normas tecnicas  NTC 6047 y  5854.
22/02/2024 . Asistencia  a reunión de acompañamiento de la Función Publica, para mejorar accesibilidad  fisica  y Web. 
La OCI realizará seguimiento en la vigencia  2024 al plan de mejoramiento formalizado que remita cada una  de las areas responsables.
2024I-VBOG-020332 del 11/04/24 SUBDIRECCIÓN GENERAL</t>
    </r>
  </si>
  <si>
    <r>
      <rPr>
        <b/>
        <sz val="11"/>
        <rFont val="Calibri"/>
        <family val="2"/>
        <scheme val="minor"/>
      </rPr>
      <t>2024I-VBOG-031480 del 22/05/24 OFICINA DE CONTROL INTERNO</t>
    </r>
    <r>
      <rPr>
        <sz val="11"/>
        <rFont val="Calibri"/>
        <family val="2"/>
        <scheme val="minor"/>
      </rPr>
      <t xml:space="preserve">
se allega informacion 
</t>
    </r>
    <r>
      <rPr>
        <b/>
        <sz val="11"/>
        <rFont val="Calibri"/>
        <family val="2"/>
        <scheme val="minor"/>
      </rPr>
      <t>2024I-VBOG-044194 del 04/07/24 GRUPO GERENCIA DE COMUNICACIONES</t>
    </r>
    <r>
      <rPr>
        <sz val="11"/>
        <rFont val="Calibri"/>
        <family val="2"/>
        <scheme val="minor"/>
      </rPr>
      <t xml:space="preserve">
El plan de mejoramiento formulado para atender las observaciones de las Auditorías efectuadas según la norma técnica NTC 5854, se encuentran contempladas y dependen de la actualización tecnológica del Portal Web. En este sentido, reportamos lo siguiente:
- Seguimiento Plan de Mejoramiento Norma NTC 5854: 22 de abril de 2024
- Gestión para la contración del Equipo Nuevo Portal Web NTC 5854: 14 de junio de 2024
Las evidencias están disponibles en: https://invias-my.sharepoint.com/:f:/g/personal/jasilva_invias_gov_co/Empu2Ets3JxBonkePod0SUYBNIEXzpoiNjrwD7SyyqBH1g?e=V00kLQ
La Gerencia de Comunicaciones tiene información de que la OTIC obtendrá los insumos necesarios requeridos para la implementación de las mejoras a Portal Web en el mes de julio de 2024, sin embargo, también se requiere la contratación del personal para llevar a cabo las acciones de migración, análisis y demás.
</t>
    </r>
    <r>
      <rPr>
        <b/>
        <sz val="11"/>
        <rFont val="Calibri"/>
        <family val="2"/>
        <scheme val="minor"/>
      </rPr>
      <t>2024I-VBOG-050235 del 24/07/24 GRUPO GERENCIA DE COMUNICACIONES</t>
    </r>
    <r>
      <rPr>
        <sz val="11"/>
        <rFont val="Calibri"/>
        <family val="2"/>
        <scheme val="minor"/>
      </rPr>
      <t xml:space="preserve">
De   conformidad  con   las  actividades   asignadas,   la  Subdirección  General
reporta a la Oficina de Control Interno el seguimiento al Plan de Mejoramiento. </t>
    </r>
  </si>
  <si>
    <r>
      <rPr>
        <b/>
        <sz val="11"/>
        <rFont val="Calibri"/>
        <family val="2"/>
        <scheme val="minor"/>
      </rPr>
      <t>2024I-VBOG-073543 del 04/10/24 SUBDIRECCION GENERAL 70%</t>
    </r>
    <r>
      <rPr>
        <sz val="11"/>
        <rFont val="Calibri"/>
        <family val="2"/>
        <scheme val="minor"/>
      </rPr>
      <t xml:space="preserve">
"El plan de mejoramiento formulado para atender las observaciones de las Auditorías efectuadas según la norma técnica NTC 5854, se encuentran contempladas y dependen de la actualización tecnológica del Portal Web. En este sentido, reportamos lo siguiente:
- Se ajustó el cronograma específico de actividades de la Gerencia de Comunicaciones para el plan de mejoramiento. Desde la Subdirección General se remitió informe a la OCI el 27 de septiembre de 2024 bajo el radicado 2024I-VBOG-070853
- Se inician labores con la Diseñadora UX/UI: 16 de septiembre de 2024
- La OTIC realizó entrega formal de la tecnología adquirida para iniciar con las siguientes fases del proyecto, mediante correo electrónico el día: 29 de agosto de 2024. bajo el memorando 2024I-VBOG-061629"
</t>
    </r>
    <r>
      <rPr>
        <b/>
        <i/>
        <sz val="11"/>
        <rFont val="Calibri"/>
        <family val="2"/>
        <scheme val="minor"/>
      </rPr>
      <t xml:space="preserve">2024I-VBOG-073715 del 04/10/24 OFICINA DE CONTROL INTERNO
</t>
    </r>
    <r>
      <rPr>
        <i/>
        <sz val="11"/>
        <rFont val="Calibri"/>
        <family val="2"/>
        <scheme val="minor"/>
      </rPr>
      <t xml:space="preserve"> https://invias-my.sharepoint.com/:f:/g/personal/jasilva_invias_gov_co/Empu2Ets3JxBonkePod0SUYBNIEXzpoiNjrwD7SyyqBH1g?e=V00kLQ
No fue posible validar la cuantificación o cumplimiento, en la medida que no se aportó evidencia del plan de mejoramiento concertado con la Oficina de Control Interno ni reporte a dicha dependencia de los productos programados en el primer trimestre. </t>
    </r>
  </si>
  <si>
    <t>2024I-VBOG-100188 del 24/12/24  SUBDIRECCION GENERAL 100%:Se realizó un nuevo ajuste al plan de trabajo propuesto, agregando nuevas actividades y desglosando algunas otras que requieren procesos adicionales, conservando la fecha final de entrega al 10 de abril de 2025.
Se realizó y aprobó la propuesta que servirá como base para el diseño del sistema de navegación - Fecha: noviembre de 2024 con apoyo de la Diseñadora UX/UI.
Se definieron los elementos visuales clave para la identidad del portal mediante el diseño del sistema gráfico en su primera etapa. - noviembre de 2024 con apoyo de la Diseñadora UX/UI.
Se realizaron reuniones para conocer inquietudes, mejorar la información publicada y definir los contenidos a migrar, decidiendo que abarcarán desde el año 2020 - octubre y noviembre de 2024 con el apoyo del profesional encargado de la migración de los contenidos.
Se avanzó con la configuración inicial del administrador de contenidos, realizando ajustes pertinentes para que la diseñadora UX/UI pudiera iniciar el montaje de plantillas - noviembre de 2024.
El equipo OTIC apoyó en la generación de un dominio de pruebas para el acceso al nuevo portal web http://www2.invias.gov.co/joomla/administrator/ - noviembre de 2024.
Actualmente, se trabaja en el prototipo maquetado de la página principal en el administrador de contenidos. Con el apoyo de la Diseñadora UX/UI y el Webmaster.</t>
  </si>
  <si>
    <t xml:space="preserve">No fue posible validar la cuantificación o cumplimiento, en la medida que no se aportó evidencia del plan de mejoramiento concertado con la Oficina de Control Interno ni reporte a dicha dependencia de los productos programados en el primer trimestre. </t>
  </si>
  <si>
    <t>En la url https://www.invias.gov.co/index.php/servicios-al-ciudadano/participacion-en-linea/resultados-de-participacion  se evidencio la publicación de la memoria de 5 chats:
1. ¿Cómo gestiona INVÍAS las emergencias viales?	9 de abril
2. ¡Conoce los proyectos y obras en los muelles de Colombia!	24 de abril
3.Permisos en las vías para obras, cargas o eventos	8 de mayo
4. Proyecto del corredor Villagarzón - San José del Fragua y puente sobre el río Caquetá	22 de mayo
5.¿Qué es el programa Colombia Avanza?	19 de junio
No obstante, la cada ítem anterior conduce a la grabación del evento y no a un informe ejecutivo del mismo, donde pueda verificar que se cumplieron los elementos de rendición de cuentas (información, dialogo y responsabilidad).
Se sugiere, precisar fecha de la convocatoria, fecha de divulgación de información relevante o piezas graficas para informar al ciudadano sobre la temática a abordar, número de participantes, interacciones por grupo de valor, compromisos adquiridos (si plica), resultados en la encuesta de satisfacción (que podría ser a través de emojis como el caso que se les comentó del departamento Administrativo de la Función pública)</t>
  </si>
  <si>
    <t>en la carpeta disponible en https://invias-my.sharepoint.com/:f:/g/personal/oap_invias_gov_co/ErSaW_HuMMNKqLiZjZCd9WsBPZaPCPMtjpU8nSr0j22ViA?e=t4cxSw s comnsultaron los memorandos:  
1) 2024I-VBOG-070853 del 26/09 donde la Subdirectora Genenral remite a la Jefe de Control Intertno el plan d emejorameitos de la  NTC-5854
2) 2024I-VBOG-061629 del 29/08 donde el jefef de OTIC remite depliegue del sitio web a la Coordinadora del grupo de Comunicaciones</t>
  </si>
  <si>
    <t>Realizar seguimiento a los planes de mejoramiento formulados para atender las observaciones de las Auditorías efectuadas norma técnica NTC 6047 de infraestructura</t>
  </si>
  <si>
    <r>
      <t xml:space="preserve">A. La Oficina Asesora de Planeación convocó el día 04/02/2024 una mesa de trabajo interdisciplinaria para definir la Hoja de ruta plan de mejoramiento norma ttécnica NTC 6047  seguimiento programado en el Plan Anticorrupción y de Atención al Ciudadano PAAC 2024.
Una vez se analizaron los antecedentes y situación actual se acordó los siguiente:
1. los auditados presentarán el 30/04/2024 a la Oficina de Control Interno, el respectivo plan de mejoramiento con un cronograma 2024 y vigencias posteriores:
 Considerando la disponibilidad de recursos y diagnóstico actual de las condiciones de accesibilidad física de los puntos de atención, la Subdirección Administrativa programará las actividades concretas que adelantará en cada Dirección Territorial durante la vigencia 2024 y posteriores (si aplica), formalizando el
plan de mejoramiento ante la Oficina de Control Interno.
 Trimestralmente se realizará un seguimiento para verificar el nivel de cumplimiento.
2. Los auditados recopilan antecedentes y actualizar la matriz del plan de mejoramiento con el reporte de
acciones adelantadas en las vigencias 2022 y 2023 por hallazgo en cada Dirección Territorial.
B. La Oficina Asesora de Planeación coordinó asesoría Técnica a la medida sobre accesibilidad web con expertos del Departamento Administrativo de la Función Pública, quienes el día 22/02/2024 a las 2:30pm respondieron cada una de las inquietudes formuladas.
</t>
    </r>
    <r>
      <rPr>
        <b/>
        <sz val="11"/>
        <rFont val="Calibri"/>
        <family val="2"/>
        <scheme val="minor"/>
      </rPr>
      <t xml:space="preserve">c. 2024I-VBOG-017906 del 03/04/24 SECRETARIA GENERAL sin reporte pero cuantificado 25%
 2024I-VBOG-018556 DEL 05/04/24 OFICINA DE CONTROL INTERNO 25% 
</t>
    </r>
    <r>
      <rPr>
        <sz val="11"/>
        <rFont val="Calibri"/>
        <family val="2"/>
        <scheme val="minor"/>
      </rPr>
      <t>El 14/02/2024 la OCI asistió a la reunión convocada por la OAP con la participación de la Secretaria General, Subdirección Administrativa y grupos adscritos, Subdirección General - Grupo de Comunicaciones y Oficina TIC; para establecer hoja de ruta en el seguimiento al plan de mejoramiento del MSPI y normas técnicas NTC 6047 y 5854.
22/02/2024. Asistencia a reunión de acompañamiento de la Función Pública, para mejorar accesibilidad física y Web. 
La OCI realizará en la vigencia 2024 seguimiento cuatrimestral al cumplimiento del plan de mejoramiento formalizado que remita el área responsable.</t>
    </r>
  </si>
  <si>
    <r>
      <rPr>
        <b/>
        <sz val="11"/>
        <rFont val="Calibri"/>
        <family val="2"/>
        <scheme val="minor"/>
      </rPr>
      <t>2024I-VBOG-031480 del 22/05/24 OFICINA DE CONTROL INTERNO</t>
    </r>
    <r>
      <rPr>
        <sz val="11"/>
        <rFont val="Calibri"/>
        <family val="2"/>
        <scheme val="minor"/>
      </rPr>
      <t xml:space="preserve">
https://invias-my.sharepoint.com/:f:/g/personal/oap_invias_gov_co/EpmIRYld_g5PvFsszB-dybUBOMXG34rF6pCIdk5w4MH-WA?e=YN7r65
</t>
    </r>
    <r>
      <rPr>
        <b/>
        <sz val="11"/>
        <rFont val="Calibri"/>
        <family val="2"/>
        <scheme val="minor"/>
      </rPr>
      <t>2024I-VBOG-04484 del 08/07/24 SECRETARIA GENERAL</t>
    </r>
    <r>
      <rPr>
        <sz val="11"/>
        <rFont val="Calibri"/>
        <family val="2"/>
        <scheme val="minor"/>
      </rPr>
      <t xml:space="preserve">
se adjunta informe</t>
    </r>
  </si>
  <si>
    <r>
      <rPr>
        <b/>
        <i/>
        <sz val="11"/>
        <rFont val="Calibri"/>
        <family val="2"/>
        <scheme val="minor"/>
      </rPr>
      <t>2024I-VBOG-073715 del 04/10/24 OFICINA DE CONTROL INTERNO</t>
    </r>
    <r>
      <rPr>
        <i/>
        <sz val="11"/>
        <rFont val="Calibri"/>
        <family val="2"/>
        <scheme val="minor"/>
      </rPr>
      <t xml:space="preserve">
Si bien se encontró un borrador del acta de reunión donde se establece el compromiso de entregar la información en el mes de abril, no se aportó ningún informe parcial o evidencia complementaria que permita inferir que dicho compromiso se cumplirá. Esta situación genera incertidumbre respecto al cumplimiento oportuno de la entrega de la informació    https://invias-my.sharepoint.com/:f:/g/personal/oap_invias_gov_co/EpmIRYld_g5PvFsszB-dybUBOMXG34rF6pCIdk5w4MH-WA?e=YN7r65
</t>
    </r>
    <r>
      <rPr>
        <b/>
        <i/>
        <sz val="11"/>
        <rFont val="Calibri"/>
        <family val="2"/>
        <scheme val="minor"/>
      </rPr>
      <t xml:space="preserve">2024I-VBOG-074056 del 07/10/24 SECRETARIA GENERAL </t>
    </r>
    <r>
      <rPr>
        <i/>
        <sz val="11"/>
        <rFont val="Calibri"/>
        <family val="2"/>
        <scheme val="minor"/>
      </rPr>
      <t xml:space="preserve">
Sin reporte</t>
    </r>
  </si>
  <si>
    <t>La carpeta https://invias-my.sharepoint.com/:f:/g/personal/oap_invias_gov_co/EpmIRYld_g5PvFsszB-dybUBOMXG34rF6pCIdk5w4MH-WA?e=YN7r65 tiene el borrador del acta de reunión pero no se aportó un informe parcial o evidencia complementaria para inferir que se cumplirá el compromiso de entrega de la información en el mes de abril</t>
  </si>
  <si>
    <t>En la carpeta "https://invias-my.sharepoint.com/:f:/g/personal/oap_invias_gov_co/ErCv5oarwxlGub4nJaS5cnIBIHkvxO9uNf6JwLk3IXv0Eg?e=u6v0Q1" se localizaron dos archivos "INFORME_ACCECIBILIDAD A PERSONAS CON MOVILIAD REDUCIDA" y "CUADRO CONSOLIDADO ADE+A36:AT51CUACIONES ACCESIB...ES_AJUSTADO SA_GGAI 2024"
Favor remitir evidencia de la remisión del plan de mejoramiento a la oficina de Control Interno y la respuesta confirmando la validación de los avances</t>
  </si>
  <si>
    <t xml:space="preserve">Actividad potencialmente incumplida 
SIN REPORTE NI SUMPINIERTO DE SOPORTES. Se coseva avance del 2° trimestrte
</t>
  </si>
  <si>
    <t>Actualizar y disponer en la página web enlaces para dar cumplimiento al Índice de transparencia y acceso a la información pública (ITA)</t>
  </si>
  <si>
    <t>1. Enlaces actualizados y dispuestos en la página web para dar cumplimiento al Índice de transparencia y acceso a la información pública (ITA).
2. Plan de mejoramiento e informes</t>
  </si>
  <si>
    <r>
      <rPr>
        <b/>
        <sz val="11"/>
        <rFont val="Calibri"/>
        <family val="2"/>
        <scheme val="minor"/>
      </rPr>
      <t>2024I-VBOG-020332 del 11/04/24 SUBDIRECCIÓN GENERAL</t>
    </r>
    <r>
      <rPr>
        <sz val="11"/>
        <rFont val="Calibri"/>
        <family val="2"/>
        <scheme val="minor"/>
      </rPr>
      <t xml:space="preserve">
La Subdirección General, apoyará en el despliegue de las estrategias de divulgación y socialización, con apoyo del grupo Gerencia de Comunicaciones.
1T 2024
a) La Política Institucional de Administración del Riesgo vigente se encuentra disponible en el Portal Web en: https://www.invias.gov.co/index.php/normativa/politicas-y-lineamientos/politicas-y-lineamientos  y en la Intranet en: http://intranet/index.php/la-calidad-al-dia/control-interno
b) El mapa de riesgos de corrupción se encuentra disponible en el Portal Web en: https://www.invias.gov.co/index.php/informacion-institucional/sistema-de-gestion-de-calidad y en la Intranet en: http://intranet/index.php/la-calidad-al-dia/control-interno
</t>
    </r>
    <r>
      <rPr>
        <b/>
        <sz val="11"/>
        <rFont val="Calibri"/>
        <family val="2"/>
        <scheme val="minor"/>
      </rPr>
      <t xml:space="preserve">2024I-VBOG-020332 del 11/04/24 SUBDIRECCIÓN GENERAL
</t>
    </r>
    <r>
      <rPr>
        <sz val="11"/>
        <rFont val="Calibri"/>
        <family val="2"/>
        <scheme val="minor"/>
      </rPr>
      <t>La información publicada en la sección de Transparencia y Acceso a la información pública se revisa de manera permanente, los cambios más recientes están disponibles en: https://www.invias.gov.co/index.php/transparencia</t>
    </r>
  </si>
  <si>
    <r>
      <rPr>
        <b/>
        <sz val="11"/>
        <rFont val="Calibri"/>
        <family val="2"/>
        <scheme val="minor"/>
      </rPr>
      <t>2024I-VBOG-031480 del 22/05/24 OFICINA DE CONTROL INTERNO</t>
    </r>
    <r>
      <rPr>
        <sz val="11"/>
        <rFont val="Calibri"/>
        <family val="2"/>
        <scheme val="minor"/>
      </rPr>
      <t xml:space="preserve">
Se encuentra  únicamente de dos memorandos para actualizar la crata d etrato digno y el formulario de satisfacción, junto a la publicaión de los estados financieros.
</t>
    </r>
    <r>
      <rPr>
        <b/>
        <sz val="11"/>
        <rFont val="Calibri"/>
        <family val="2"/>
        <scheme val="minor"/>
      </rPr>
      <t xml:space="preserve">2024I-VBOG-04484 del 08/07/24 SECRETARIA GENERAL
</t>
    </r>
    <r>
      <rPr>
        <sz val="11"/>
        <rFont val="Calibri"/>
        <family val="2"/>
        <scheme val="minor"/>
      </rPr>
      <t xml:space="preserve"> se han publicados los informe del GARC https://www.invias.gov.co/index.php/normativa/politicas-y-lineamientos/atencion-al-ciudadano/17124-informe-trimestral-informacion-mas-consultada-enero-a-marzo-de-2024.
se publico la estrategia de participacion ciudadana
https://www.invias.gov.co/index.php/normativa/politicas-y-lineamientos/atencion-al-ciudadano/17363-estrategia-de-participacion-ciudadana-2024
se han publicado las resoluciones del concurso
https://www.invias.gov.co/index.php/informacion-institucional/talento-humano/nombramientos </t>
    </r>
  </si>
  <si>
    <r>
      <rPr>
        <b/>
        <sz val="11"/>
        <rFont val="Calibri"/>
        <family val="2"/>
        <scheme val="minor"/>
      </rPr>
      <t>2024I-VBOG-073543 del 04/10/24 SUBDIRECCION GENERAL</t>
    </r>
    <r>
      <rPr>
        <sz val="11"/>
        <rFont val="Calibri"/>
        <family val="2"/>
        <scheme val="minor"/>
      </rPr>
      <t xml:space="preserve">
</t>
    </r>
    <r>
      <rPr>
        <i/>
        <sz val="11"/>
        <rFont val="Calibri"/>
        <family val="2"/>
        <scheme val="minor"/>
      </rPr>
      <t xml:space="preserve">"La información publicada en la sección de Transparencia y Acceso a la información pública se revisa de manera permanente, los cambios más recientes están disponibles en: https://www.invias.gov.co/index.php/transparencia"
</t>
    </r>
    <r>
      <rPr>
        <b/>
        <i/>
        <sz val="11"/>
        <rFont val="Calibri"/>
        <family val="2"/>
        <scheme val="minor"/>
      </rPr>
      <t>2024I-VBOG-073715 del 04/10/24 OFICINA DE CONTROL INTERNO</t>
    </r>
    <r>
      <rPr>
        <i/>
        <sz val="11"/>
        <rFont val="Calibri"/>
        <family val="2"/>
        <scheme val="minor"/>
      </rPr>
      <t xml:space="preserve">
Alcance limitado de la documentación: La revisión documental se centró principalmente en dos memorandos relacionados con la actualización de la carta de trato digno, el formulario de satisfacción y la publicación de los estados financieros.</t>
    </r>
    <r>
      <rPr>
        <sz val="11"/>
        <rFont val="Calibri"/>
        <family val="2"/>
        <scheme val="minor"/>
      </rPr>
      <t xml:space="preserve">
</t>
    </r>
    <r>
      <rPr>
        <b/>
        <sz val="11"/>
        <rFont val="Calibri"/>
        <family val="2"/>
        <scheme val="minor"/>
      </rPr>
      <t>2024I-VBOG-074056 del 07/10/24 SECRETARIA GENERAL 75%</t>
    </r>
    <r>
      <rPr>
        <sz val="11"/>
        <rFont val="Calibri"/>
        <family val="2"/>
        <scheme val="minor"/>
      </rPr>
      <t xml:space="preserve">
La información publicada en la sección de Transparencia y Acceso a la información pública incluye los cambios más recientes de la información están disponibles en: https://www.invias.gov.co/index.php/transparencia.
Asimismo, derivado del diagnóstico de Transparencia y acceso a la información, componente de gobierno abierto, se realizó mesa de trabajo con el grupo de comunicaciones para verificar avances en el cumplimiento de los requisitos del anexo 1 de la Ley 1712 de 2013, los cuales fueron reportados como incumplidos en la reciente medición del ITA, se adjunta el acta de reunión con las conclusiones y compromisos de la misma.</t>
    </r>
  </si>
  <si>
    <t>En la ruta https://invias-my.sharepoint.com/:f:/g/personal/oap_invias_gov_co/EhZ00xA_VV9PraDw5kMvqv4Bd6KOQ9oYXpan4Ap9gXl20Q?e=lJcYUG únicamente se encuentra evidencia de dos memorandos para actualizar la crata d etrato digno y el formulario de satisfacción, junto a la publicaión de los estados financieros.
No se evidencia la coordinación de la actualización de los enlaces del menú transparencia con las depennedncias generadoras de información</t>
  </si>
  <si>
    <t>Las url aportadas fueron validadas. No obstante, no se aporta plan de mejoramiento ni informes, como indica el otro producto programado.</t>
  </si>
  <si>
    <t xml:space="preserve">Actividad potencialmente incumplida 
Los soportes aportados en Fila 49 (https://invias-my.sharepoint.com/:f:/g/personal/oap_invias_gov_co/EkKV0bti7bhHlCNsaT54oRUBo9sGCSeWh2Evn6-svvs3rA?e=tcMZQa) incluye:
1)	Acta de reunión del 30/09/24 cuyo objeto indica “Revisión Índice de Transparencia-accesibilidad web” suscrita por representantes de los grupos de Buen Gobierno y Gerencia de Comunicaciones cuyos compromisos se fijan para el 4° trimestre (pruebas para la implementación del plugin en actual sitio web y lista de distribución)
2)	Archivo Excel con matriz detallada ITA generada el 31/07/24 con observaciones de cumplimiento 2024 (pendiente plan de mejoramiento para los 76 ítems incumplidos o parcialmente incumplidos)
Para evidenciar cumplimiento de la actividad se sugiere que en el corte del 4º trimestre se aporte el plan de mejoramiento para los 76 ítems incumplidos o parcialmente incumplidos y el respetivo informe ejecutivo de cumplimiento. </t>
  </si>
  <si>
    <t>Cumplido según lo previsto y durante la vigencia 2025 será pertinente continuar con esta actividad.,</t>
  </si>
  <si>
    <t>Realizar seguimiento a la implementación de las  macro actividades de   trabajo del plan de implementación del Modelo de Seguridad y Privacidad de la Información –MSPI- vigencia 2024</t>
  </si>
  <si>
    <t>1. Cronograma
2. Informe de seguimiento a la implementación de las  macro actividades de   trabajo del plan de implementación del MSPI vigente</t>
  </si>
  <si>
    <r>
      <rPr>
        <b/>
        <sz val="11"/>
        <rFont val="Calibri"/>
        <family val="2"/>
        <scheme val="minor"/>
      </rPr>
      <t xml:space="preserve"> 2024I-VBOG-018567 del 05/04 OTIC.</t>
    </r>
    <r>
      <rPr>
        <sz val="11"/>
        <rFont val="Calibri"/>
        <family val="2"/>
        <scheme val="minor"/>
      </rPr>
      <t xml:space="preserve">
 Avance en la caracterización del Plan de Implementación del MSPI para la vigencia 2024.
. Avance en la consolidación de Activos de Información.</t>
    </r>
  </si>
  <si>
    <r>
      <rPr>
        <b/>
        <sz val="11"/>
        <rFont val="Calibri"/>
        <family val="2"/>
        <scheme val="minor"/>
      </rPr>
      <t xml:space="preserve">2024I-VBOG-025599 del 01/05/24 OFICINA   DE   TECNOLOGIAS   DE   LA   INFORMACION   Y   LAS COMUNICACIONES
</t>
    </r>
    <r>
      <rPr>
        <sz val="11"/>
        <rFont val="Calibri"/>
        <family val="2"/>
        <scheme val="minor"/>
      </rPr>
      <t xml:space="preserve">Plan de Implementación del MSPI vigencia 2024 (Borrador pendiente por aprobación). 
Caracterización del MSPI vigencia 2024 (Borrador pendiente por aprobación).
Presentación del Plan de implementación del MSPI vigencia 2024 (Borrador pendiente por aprobación).
</t>
    </r>
    <r>
      <rPr>
        <b/>
        <sz val="11"/>
        <rFont val="Calibri"/>
        <family val="2"/>
        <scheme val="minor"/>
      </rPr>
      <t xml:space="preserve">https://invias-my.sharepoint.com/:f:/g/personal/oap_invias_gov_co/EkOkgdlAze1PvZC-Y4hfsAIBGQ0Itcf_y8TCYLTZ3CNF_w?e=q3vbTV </t>
    </r>
    <r>
      <rPr>
        <sz val="11"/>
        <rFont val="Calibri"/>
        <family val="2"/>
        <scheme val="minor"/>
      </rPr>
      <t xml:space="preserve">
</t>
    </r>
    <r>
      <rPr>
        <b/>
        <sz val="11"/>
        <rFont val="Calibri"/>
        <family val="2"/>
        <scheme val="minor"/>
      </rPr>
      <t>2024I-VBOG-031480 del 22/05/24 OFICINA DE CONTROL INTERNO</t>
    </r>
    <r>
      <rPr>
        <sz val="11"/>
        <rFont val="Calibri"/>
        <family val="2"/>
        <scheme val="minor"/>
      </rPr>
      <t xml:space="preserve">
 se evidencia la existencia  del texto “Realizar   seguimiento   a   los   planes   de   mejoramiento
formulados para atender las observaciones de las  Auditorías   efectuadas   (auditorias   al   modelo
de     seguridad     y     privacidad     de     la información (MSPI) ” y los respectivos soportes 
</t>
    </r>
    <r>
      <rPr>
        <b/>
        <sz val="11"/>
        <rFont val="Calibri"/>
        <family val="2"/>
        <scheme val="minor"/>
      </rPr>
      <t xml:space="preserve">2024I-VBOG-044315 del 04/07/24 OFICINA   DE   TECNOLOGIAS   DE   LA   INFORMACION   Y   LAS COMUNICACIONES
</t>
    </r>
    <r>
      <rPr>
        <sz val="11"/>
        <rFont val="Calibri"/>
        <family val="2"/>
        <scheme val="minor"/>
      </rPr>
      <t>1. Se elaboró la caracterización y plan del del proyecto del MSPI para la vigencia 2024, alineado a los requerimientos de la Registraduría Nacional del Estado Civil que contiene: Alcance, cronograma, estructuración de Recurso Humano e interesados, plan de comunicaciones y análisis riesgos del proyecto. Se espera la divulgación con el Comité Institucional del MSPI para el tercer trimestre del 2024, de acuerdo con instrucción de la jefatura de la OTIC.
2. Activos de Información:
* Se llevaron a cabo cerca de 30 talleres para la caracterización de activos de información con las dependencias del INVÍAS.
* Se consolidó el 86% de los activos de información del INVÍAS.
3. Políticas y procedimientos requerimientos registraduría (8 borradores y 2 políticas aprobadas y divulgadas):
* Política de Seguridad Para la Gestión del Riesgos de Seguridad de la Información
* Política de Seguridad para la Implementación y Uso de Criptografía
* Política de Ciberseguridad del INVÍAS
* Política de Seguridad de la Información para el Teletrabajo
* Política de tratamiento de datos personales
* Política de No Repudio
* Política de seguridad para la separación de los ambientes de desarrollo, pruebas y producción
* Política de Seguridad para la Implementación y Uso de Antivirus y Antimalware
* Política de Activos de Información (Aprobada y divulgada)
* Política de Control de Acceso (Aprobada y divulgada)
4. Procedimientos:
* Se elaboró el borrador del Procedimiento de Administración y Gestión del Riesgos de Seguridad Digital
4. Acercamiento con la OAP para conocer la herramienta para el registro de riesgos con énfasis en seguridad de la información.
5. Se trabajó en la convocatoria para la conformación del equipo de implementación del MSPI con todas las dependencias del INVÍAS.</t>
    </r>
  </si>
  <si>
    <r>
      <t xml:space="preserve">2024I-VBOG-072687 del 02/10/24 OFICINA   DE   TECNOLOGIAS   DE   LA   INFORMACION   Y   LAS COMUNICACIONES 60%:
1/10/2024 Seguimiento a las actividades del Plan de Implementación del MSPI:
Se adjunta cronograma de implementación del MSPI a corte 30 se septiembre del 2024.
1. Se hicieron ajustes a las siguientes políticas aprobadas de acuerdo con observaciones de la OAP:
- Política de Activos de Información
- Política de Control de Acceso.
2. Para el tercer trimestre del 2024 se elaboraron los siguientes documentos que se validaron con la OAP y se recibió su visto bueno para aprobación con el Comité designado:
- Política de seguridad para la protección y respaldo de la información
- Procedimiento para la generación de copias de respaldo de la información.
- Procedimiento para la Gestión de Vulnerabilidades Técnicas. - Cronograma de Gestión de Vulnerabilidades - Bitácora de Gestión de Vulnerabilidades. - Acciones Correctivas - Gestión de Vulnerabilidades.
3. Se avanzó en la siguiente documentación que se enviará a la OAP para su revisión y ajuste.
- Política de Seguridad Para la Protección y Respaldo de Información (MINTIC) - Política de Control de Acceso Lógico: (Política de Control de Acceso a la Red, Política de Control de Acceso al Sistema Operativo, Política de Control de Acceso a las Aplicaciones y la Información) (MINTIC) - Política de Seguridad para la Gestión de las Operaciones (MINTIC) - Política para el Cumplimiento del Modelo de Seguridad y Privacidad de la Información (MINTIC) - Política de riesgos de seguridad de la información (MINTIC) - Procedimiento de riesgos de seguridad de la información (MINTIC) - Política de tratamiento de datos personales (MINTIC)
4. Se avanzó en la validación de calidad de los activos de información actualmente reportados por las dependencias del INVÍAS (88% sin revisión de calidad) y (10% con revisión de calidad) con territoriales.
5. Se avanzó con la parametrización de riesgos asociados a los activos de información tecnológicos en KAWAK, inicialmente para sistemas de información.
6. Se avanzó con el proceso para adquirir una herramienta para la identificación de vulnerabilidades en la infraestructura tecnológica del INVÍAS. 
</t>
    </r>
    <r>
      <rPr>
        <b/>
        <i/>
        <sz val="11"/>
        <rFont val="Calibri"/>
        <family val="2"/>
        <scheme val="minor"/>
      </rPr>
      <t>2024I-VBOG-073715 del 04/10/24 OFICINA DE CONTROL INTERNO</t>
    </r>
    <r>
      <rPr>
        <i/>
        <sz val="11"/>
        <rFont val="Calibri"/>
        <family val="2"/>
        <scheme val="minor"/>
      </rPr>
      <t xml:space="preserve">
Se evaluaron los planes de mejora y su respectiva evidencia para verificar el cumplimiento de las observaciones identificadas en las auditorías al Modelo de Seguridad y Privacidad de la Información (MSPI). Los resultados obtenidos permitieron considerar como cumplida la actividad de seguimiento a la implementación de las macro actividades del plan de implementación del MSPI 2024.</t>
    </r>
  </si>
  <si>
    <t>El   texto   suministrado   para   la   actividad   “Realizar   seguimiento   a   los   planes   de   mejoramiento
formulados para atender las observaciones de las  Auditorías   efectuadas   (auditorias   al   modelo
de     seguridad     y     privacidad     de     la información (MSPI) ” y los respectivos soportes fueron
tomados  en  consideración  para  otorgar  cumplimento  a  la  actividad   “Realizar  seguimiento   a  la
implementación de las  macro actividades de   trabajo del plan de implementación del Modelo de
Seguridad y Privacidad de la Información –MSPI- vigencia 2024”.</t>
  </si>
  <si>
    <t>Incluye reporte extemporáneo del 1° trimestre - 2024I-VBOG-025599 del 01/05/24 OFICINA   DE   TECNOLOGIAS   DE   LA   INFORMACION   Y   LAS COMUNICACIONES.
Se evidencia en el micositio el plan del proyecto MSPI 2024, elaborado e project cuyo recumenpermite evidenciar fecha de finalización prevista en junio de 2025.
No obstante la caracterización del modelo,las politicas, el procedimeitno de seguridad de la información y el protocolo de intercambio no están códificados, ni han surtido la revisión metodologica  para incorporarse al modelo d egestión d ela entidad.
Por otra parte es pertinente actualizar la ETIC-POL-1 POLÍTICA GENERAL DE SEGURIDAD Y PRIVACIDAD DE LA INFORMACIÓN , asegurando que cumpla con los ítems mencionados en el correo de la registraduría y los criterios de las políticas de gobierno digital y seguridad digital de MIPG.</t>
  </si>
  <si>
    <t>En la carpeta https://invias-my.sharepoint.com/:f:/g/personal/oap_invias_gov_co/EgPR5u31kOJCgIxq2nCjrj0B4Sw_0p1qvRfuTRUXH-Xwrw?e=hR1pIe se localizó  lo siguiente:
* Una carpeta con cotizaciones sobre una herramienta de vulnerabilidad
* Una caracterización del MSPI con fecha de 30/04/2024 (documento no controlado, cuya tipología documental debería revisarse para migrarse a la plantilla estándar correspondiente  para adoptar el documento en el sistema de gestión)
* Un plan de trabajo en Excel actualizado con corte al 30/09 que reporta 35% de avance
* Un flujo de procedimiento diferente al inmerso en el procedimiento ETIC-PR-2 - GESTIÓN DE INCIDENTES DE SEGURIDAD - V1 , favor actualizar el documento con las mejoras identificadas o confirmar si el flujo fue un borrador previo a al adopción del procedimiento.
* Borradores en PDF de las políticas de activos de información, control de acceso, no repudio, seguridad control de acceso a la red, seguridad y protección de datos personales, seguridad del riesgos digital (documentos que han sido revisados metodológicamente por el grupo de Fortalecimiento Institucional, en la medida que se han recibido en versión editable)
* Un informe en PDF denominado "https://invias-my.sharepoint.com/:f:/g/personal/oap_invias_gov_co/EgPR5u31kOJCgIxq2nCjrj0B4Sw_0p1qvRfuTRUXH-Xwrw?e=hR1pIe" con corete a septiembre que incluye, logros, buenas prácticas y una propuesta de actualización</t>
  </si>
  <si>
    <t>En el portafolio de evidencias se corrobora informe de seguimiento y se evidencia la necesidad de continuar con esta actividad durante la vigencia 2025.</t>
  </si>
  <si>
    <t>Elaborar informe trimestral sobre la información más consultada (indicando  si la misma se encuentra disponible en la página web)</t>
  </si>
  <si>
    <t>Informes trimestrales  sobre información más consultada</t>
  </si>
  <si>
    <r>
      <rPr>
        <b/>
        <sz val="11"/>
        <rFont val="Calibri"/>
        <family val="2"/>
        <scheme val="minor"/>
      </rPr>
      <t>2024I-VBOG-017906 del 03/04/24 SECRETARIA GENERAL - 25%</t>
    </r>
    <r>
      <rPr>
        <sz val="11"/>
        <rFont val="Calibri"/>
        <family val="2"/>
        <scheme val="minor"/>
      </rPr>
      <t xml:space="preserve">https://www.invias.gov.co/index.php/normativa/politicas-y-lineamientos/atencion-al-ciudadano/16857-informe-trimestral-informacion-mas-consultada-octubre-a-diciembre-de-2023/file
</t>
    </r>
    <r>
      <rPr>
        <b/>
        <sz val="11"/>
        <rFont val="Calibri"/>
        <family val="2"/>
        <scheme val="minor"/>
      </rPr>
      <t xml:space="preserve">
2024I-VBOG-020332 del 11/04/24 SUBDIRECCIÓN GENERAL
</t>
    </r>
    <r>
      <rPr>
        <sz val="11"/>
        <rFont val="Calibri"/>
        <family val="2"/>
        <scheme val="minor"/>
      </rPr>
      <t>La información publicada en la sección de Transparencia y Acceso a la información pública se revisa de manera permanente, los cambios más recientes están disponibles en: https://www.invias.gov.co/index.php/transparencia</t>
    </r>
  </si>
  <si>
    <r>
      <rPr>
        <b/>
        <sz val="11"/>
        <rFont val="Calibri"/>
        <family val="2"/>
        <scheme val="minor"/>
      </rPr>
      <t>2024I-VBOG-031480 del 22/05/24 OFICINA DE CONTROL INTERNO</t>
    </r>
    <r>
      <rPr>
        <sz val="11"/>
        <rFont val="Calibri"/>
        <family val="2"/>
        <scheme val="minor"/>
      </rPr>
      <t xml:space="preserve">
La Carpeta https://invias-my.sharepoint.com/:f:/g/personal  SE ENCUENTRA VACIA       https://www.invias.gov.co/index.php/normativa/politicas-y-lineamientos/atencion-al-ciudadano/16857-informe-trimestral-informacion-mas-consultada-octubre-a-diciembre-de-2023/file  efectua un  analisis  d ela  informacion  mas consultada,  no  se encuentra en la pgina web.
</t>
    </r>
    <r>
      <rPr>
        <b/>
        <sz val="11"/>
        <rFont val="Calibri"/>
        <family val="2"/>
        <scheme val="minor"/>
      </rPr>
      <t xml:space="preserve">2024I-VBOG-04484 del 08/07/24 SECRETARIA GENERAL
</t>
    </r>
    <r>
      <rPr>
        <sz val="11"/>
        <rFont val="Calibri"/>
        <family val="2"/>
        <scheme val="minor"/>
      </rPr>
      <t>https://www.invias.gov.co/index.php/normativa/politicas-y-lineamientos/atencion-al-ciudadano/17124-informe-trimestral-informacion-mas-consultada-enero-a-marzo-de-2024</t>
    </r>
  </si>
  <si>
    <r>
      <t xml:space="preserve">2024I-VBOG-073543 del 04/10/24 SUBDIRECCION GENERAL
"El informe trimestral de la información más consultada actualizado, se encuentra disponible en: https://www.invias.gov.co/index.php/servicios-al-ciudadano/peticiones-quejas-y-reclamos/informe-trimestral-informacion-mas-consultada"
</t>
    </r>
    <r>
      <rPr>
        <b/>
        <i/>
        <sz val="11"/>
        <rFont val="Calibri"/>
        <family val="2"/>
        <scheme val="minor"/>
      </rPr>
      <t>2024I-VBOG-073715 del 04/10/24 OFICINA DE CONTROL INTERNO</t>
    </r>
    <r>
      <rPr>
        <i/>
        <sz val="11"/>
        <rFont val="Calibri"/>
        <family val="2"/>
        <scheme val="minor"/>
      </rPr>
      <t xml:space="preserve">
Durante la revisión de la carpeta de SharePoint destinada al almacenamiento de la información relacionada con Monitoreo del Acceso a la Información Pública, se constató que esta se encontraba vacía. Adicionalmente, el análisis del informe trimestral publicado en la página web, si bien presenta un análisis de la información más consultada, no especifica si dicha información ha sido efectivamente publicada en la página web, ni tampoco clasifica las solicitudes de información recibidas conforme a lo establecido en la Resolución 455 de 2021 de la DAFP, en cuanto a si corresponden a "OTRO PROCEDIMIENTO ADMINISTRATIVO OPA" o "CONSULTA DE ACCESO A INFORMACIÓN PÚBLICA". Estas omisiones evidencian un incumplimiento de los procedimientos establecidos y dificultan la verificación de la gestión documental y el cumplimiento de la normativa vigente en materia de acceso a la información pública
</t>
    </r>
    <r>
      <rPr>
        <b/>
        <i/>
        <sz val="11"/>
        <rFont val="Calibri"/>
        <family val="2"/>
        <scheme val="minor"/>
      </rPr>
      <t>2024I-VBOG-074056 del 07/10/24 SECRETARIA GENERAL 75%</t>
    </r>
    <r>
      <rPr>
        <i/>
        <sz val="11"/>
        <rFont val="Calibri"/>
        <family val="2"/>
        <scheme val="minor"/>
      </rPr>
      <t xml:space="preserve">
Se indica enlace de publicación en la pag web trimestre  se reporta trimestre vencido de abril a junio 2024. https://www.invias.gov.co/index.php/servicios-al-ciudadano/peticiones-quejas-y-reclamos/informe-trimestral-informacion-mas-consultada</t>
    </r>
  </si>
  <si>
    <t>La Carpeta https://invias-my.sharepoint.com/:f:/g/personal/oap_invias_gov_co/EqnHxoBOA15EhBe-J6wgSQUB-9rA-tutR7bX8din0i94PQ?e=1gaPb8 está vacía y el archivo publicado en https://www.invias.gov.co/index.php/normativa/politicas-y-lineamientos/atencion-al-ciudadano/16857-informe-trimestral-informacion-mas-consultada-octubre-a-diciembre-de-2023/file  cuenta con un análisis de la información más consultada pero no precisa si la misma está publicada en la página web o si debería ser identificada como un "OTRO PROCEDIMIENTO ADMINISTRATIVO OPA" o "CONSULTA DE ACCESO A
INFORMACIÓN PÚBLICA" en los términos de la Resolución 455 de 2021 de DAFP</t>
  </si>
  <si>
    <t>en la url aportada se  cuenta con un análisis de la información más consultada pero no precisa si la misma está publicada en la página web o si debería ser identificada como un "OTRO PROCEDIMIENTO ADMINISTRATIVO OPA" o "CONSULTA DE ACCESO A INFORMACIÓN PÚBLICA" en los términos de la Resolución 455 de 2021 de DAFP</t>
  </si>
  <si>
    <t>Actividad cumplida según lo programado
Los soportes aportados en Fila 51 (https://invias-my.sharepoint.com/:f:/g/personal/oap_invias_gov_co/Eo3hFE58a7xGg-nFwVjD36IBCgMOfc1AqQo5WxeQBS098Q?e=iirvg9) incluye dos archivos PDF: informe trimestral sobre la información más consultada 2° trimestre e imagen de su publicación en el portal web</t>
  </si>
  <si>
    <t>Cumplido según lo previsto, durante 2025 se deberá publicar el informe con corte a diciembre de 2024.</t>
  </si>
  <si>
    <t>Implementar la caja de herramientas del código de integridad</t>
  </si>
  <si>
    <t>1. Cronograma
2. Informes de implementación</t>
  </si>
  <si>
    <r>
      <t xml:space="preserve">Correo electrónico del 08 de marzo a los involucrados, socializando facebook en vivo del DAFP sobre Integridad Pública y orientaciones para la aplicación del test de integridad
</t>
    </r>
    <r>
      <rPr>
        <b/>
        <sz val="11"/>
        <rFont val="Calibri"/>
        <family val="2"/>
        <scheme val="minor"/>
      </rPr>
      <t>2024I-VBOG-017906 del 03/04/24 SECRETARIA GENERAL - 25%</t>
    </r>
    <r>
      <rPr>
        <sz val="11"/>
        <rFont val="Calibri"/>
        <family val="2"/>
        <scheme val="minor"/>
      </rPr>
      <t xml:space="preserve">
se adjunta informe de actividad realizada en el trimestre</t>
    </r>
  </si>
  <si>
    <r>
      <rPr>
        <b/>
        <sz val="11"/>
        <rFont val="Calibri"/>
        <family val="2"/>
        <scheme val="minor"/>
      </rPr>
      <t>2024I-VBOG-031480 del 22/05/24 OFICINA DE CONTROL INTERNO</t>
    </r>
    <r>
      <rPr>
        <sz val="11"/>
        <rFont val="Calibri"/>
        <family val="2"/>
        <scheme val="minor"/>
      </rPr>
      <t xml:space="preserve">
https://invias-my.sharepoint.com/:f:/g/personal/oap_invias_gov_co/EsViUEbmVixGpTgavI-scVEBHjwjipS2coPZmnJwO668-Q?e=AA2DLe
</t>
    </r>
    <r>
      <rPr>
        <b/>
        <sz val="11"/>
        <rFont val="Calibri"/>
        <family val="2"/>
        <scheme val="minor"/>
      </rPr>
      <t>2024I-VBOG-04484 del 08/07/24 SECRETARIA GENERAL</t>
    </r>
    <r>
      <rPr>
        <sz val="11"/>
        <rFont val="Calibri"/>
        <family val="2"/>
        <scheme val="minor"/>
      </rPr>
      <t xml:space="preserve">
 El codigo de buen Gobierno fue aprobado mediante comité institucional de gestión y desempeño de fecha 04 de junio de 2024 y se realizaron varias actividades de valores se adjunta informe.</t>
    </r>
  </si>
  <si>
    <r>
      <rPr>
        <b/>
        <sz val="11"/>
        <rFont val="Calibri"/>
        <family val="2"/>
        <scheme val="minor"/>
      </rPr>
      <t>2024I-VBOG-073715 del 04/10/24 OFICINA DE CONTROL INTERNO</t>
    </r>
    <r>
      <rPr>
        <sz val="11"/>
        <rFont val="Calibri"/>
        <family val="2"/>
        <scheme val="minor"/>
      </rPr>
      <t xml:space="preserve">
La revisión de la carpeta https://invias-my.sharepoint.com/:f:/g/personal/oap_invias_gov_co/EsViUEbmVixGpTgavI-scVEBHjwjipS2coPZmnJwO668-Q?e=AA2DLe ha corroborado la presencia del informe sobre la implementación del Código de Buen Gobierno en la Subdirección de Gestión Humana, lo cual evidencia el cumplimiento de las disposiciones establecidas
</t>
    </r>
    <r>
      <rPr>
        <b/>
        <sz val="11"/>
        <rFont val="Calibri"/>
        <family val="2"/>
        <scheme val="minor"/>
      </rPr>
      <t>2024I-VBOG-074056 del 07/10/24 SECRETARIA GENERAL 75%</t>
    </r>
    <r>
      <rPr>
        <sz val="11"/>
        <rFont val="Calibri"/>
        <family val="2"/>
        <scheme val="minor"/>
      </rPr>
      <t xml:space="preserve">
La Subdirección de Gestión Humana reporta el cumplimiento en torno a la ejecución de actividades planificadas en el Plan Anual de Trabajo del Grupo de Bienestar y Seguridad y Salud de Trabajo, se reporta el cronograma de acciones lideradas por el área.</t>
    </r>
  </si>
  <si>
    <r>
      <rPr>
        <b/>
        <sz val="11"/>
        <color rgb="FF000000"/>
        <rFont val="Calibri"/>
        <scheme val="minor"/>
      </rPr>
      <t xml:space="preserve">2024I-VBOG-098696 del 19/12/24  GRUPO BUEN GOBIERNO de la SECRETARÍA GENERAL 90%:
</t>
    </r>
    <r>
      <rPr>
        <sz val="11"/>
        <color rgb="FF000000"/>
        <rFont val="Calibri"/>
        <scheme val="minor"/>
      </rPr>
      <t xml:space="preserve">De conformidad con la gestión adelantada por la Subdirección de Gestión Humana, se reporta el cumplimiento de las actividades planificadas en el marco del Programa de Valores de la entidad el cual hace parte del plan de Bienestar e Incentivos. Se adjunta el cronograma del plan anual de bienestar, que integra la programación de las actividades del programa de valores (Filas 10 a 15), los informes trimestrales de seguimiento al plan de bienestar del primer y segundo trimestre con las actividades ejecutadas del programa de valores y un  informe de seguimiento especifico del programa de valores para el segundo semestre de la vigencia que incluye evidencias de ejecución.
En específico, durante el cuatro trimestre se realiza la jornada "Sembrando Integridad, cosechando confianza", en la que se fortalecen los valores de la entidad y socializa el nuevo valor que es el de la Igualdad, asimismo se refuerzan los conceptos básicos sobre conflictos de interés socializando los canales disponibles en la entidad para su reporte y sensibilización de la importancia de la publicación proactiva de información sobre la gestión institucional. Se hace uso de la caja de herramientas implementando el reto “adivina el valor” con los asistentes. </t>
    </r>
  </si>
  <si>
    <t>En la carpeta  https://invias-my.sharepoint.com/:f:/g/personal/oap_invias_gov_co/EsViUEbmVixGpTgavI-scVEBHjwjipS2coPZmnJwO668-Q?e=AA2DLe se evidencio el soporte del informe de "implementación del Código de buen Gobierno de la Subdirección de Gestión Humana a través su Grupo Bienestar"</t>
  </si>
  <si>
    <t xml:space="preserve">En la carpeta "https://invias-my.sharepoint.com/:f:/g/personal/oap_invias_gov_co/Eqs9-f4XAU5Prjjfh3NYd2EBFsEjMtp_M7v0PdJ3Yo9GAA?e=PsBYvO"  se localizó acta de comité y un informe  que aunque corresponde a 2024 en la portada indica 2023 </t>
  </si>
  <si>
    <t>Actividad potencialmente incumplida 
Los soportes aportados en Fila 52 (https://invias-my.sharepoint.com/:f:/g/personal/oap_invias_gov_co/EmPgFllisztCsLs0t0T3LLoBY9rSuPskCp1-qtw4k6c6MA?e=WWvYGg) incluye archivo Excel con el detalle del cronograma del Plan anual de trabajo y bienestar con 90% de avance.
Para evidenciar cumplimiento de la actividad se sugiere que en el corte del 4º trimestre se aporte el cronograma de implementación de la caja de herramientas del código de integridad y el respetivo informe ejecutivo de cumplimiento.</t>
  </si>
  <si>
    <t>Esta actividad deberá continuar en 2025.</t>
  </si>
  <si>
    <t>Proponer a Colombia  Compra Eficiente Incorporar elementos de integridad pública en los procesos de selección, vinculación, contratación y evaluación de sus servidores, contratistas y en los procesos de contratación con personas jurídicas</t>
  </si>
  <si>
    <t>Elementos de integridad pública incorporados en los procesos de selección, vinculación, contratación y evaluación de sus servidores, contratistas y en los procesos de contratación con personas jurídicas.</t>
  </si>
  <si>
    <r>
      <rPr>
        <b/>
        <sz val="11"/>
        <rFont val="Calibri"/>
        <family val="2"/>
        <scheme val="minor"/>
      </rPr>
      <t>2024I-VBOG-031480 del 22/05/24 OFICINA DE CONTROL INTERNO</t>
    </r>
    <r>
      <rPr>
        <sz val="11"/>
        <rFont val="Calibri"/>
        <family val="2"/>
        <scheme val="minor"/>
      </rPr>
      <t xml:space="preserve">
Sin avance programado para el periodo
2024I-VBOG-043335 del 02/07/24 DIRECCIÓN JURÍDICA
En atención a que la actividad está asociada a actividades de gestión del talento humano, se solicitó quitar la actividad del PAAC bajo responsabilidad de la SPSC mediante memorando 2024I-VBOG-042333 de fecha 27-06-24 el cual se adjunta.
</t>
    </r>
    <r>
      <rPr>
        <b/>
        <sz val="11"/>
        <rFont val="Calibri"/>
        <family val="2"/>
        <scheme val="minor"/>
      </rPr>
      <t>2024I-VBOG-048230 del 18/07/24 DIRECCIÓN JURÍDICA</t>
    </r>
    <r>
      <rPr>
        <sz val="11"/>
        <rFont val="Calibri"/>
        <family val="2"/>
        <scheme val="minor"/>
      </rPr>
      <t xml:space="preserve">
Durante el segundo trimestre del año 2024, la SPSC ha participado en mesas de trabajo con la
Agencia Nacional de Compra Pública – Colombia Compra   Eficiente   para   la   revisión   de   los
documentos   tipo   y   dar   cumplimiento   a   las actividades relacionadas en el PAAC. 
Se adjunta listado de asistencia de 2 mesa de trabajo   realizadas   durante   el   trimestre   2   de
2024.</t>
    </r>
  </si>
  <si>
    <r>
      <t xml:space="preserve">2024I-VBOG-073714 del 04/10/24 DIRECCIÓN JURÍDICA N/a
</t>
    </r>
    <r>
      <rPr>
        <i/>
        <sz val="11"/>
        <rFont val="Calibri"/>
        <family val="2"/>
        <scheme val="minor"/>
      </rPr>
      <t xml:space="preserve">
"Actividad eliminada en el ultimo comité de gestión y desempeño"
</t>
    </r>
    <r>
      <rPr>
        <b/>
        <i/>
        <sz val="11"/>
        <rFont val="Calibri"/>
        <family val="2"/>
        <scheme val="minor"/>
      </rPr>
      <t>2024I-VBOG-073715 del 04/10/24 OFICINA DE CONTROL INTERNO</t>
    </r>
    <r>
      <rPr>
        <i/>
        <sz val="11"/>
        <rFont val="Calibri"/>
        <family val="2"/>
        <scheme val="minor"/>
      </rPr>
      <t xml:space="preserve">
Sin avance programado para el periodo</t>
    </r>
  </si>
  <si>
    <t>-</t>
  </si>
  <si>
    <t>Mediante memorando  2024I-VBOG-045154 del 08/07/24 esta oficina infornmó "No   es   posible   incluir   en   la   agenda   del   Comité Institucional de Gestión y Desempeño la eliminación de la actividad, debido a que tenía ejecución programada en el 2° trimestre"
Se complementa el reporte, confimando avance de cumplimiento y se incluye la eliminación de la actividad en la agenda del próximo Comité Institucional de Gestión y Desempeño.</t>
  </si>
  <si>
    <t>Actividad suprimida en el Comitè Institucioanl de Gestiòn y Desmepeño tomando en cosideraciòn que desde la Secretarìa Genenral y a Subdirecciòn de gestiòn Humanan se estàn desarrollando estrategias reacionadas con la implmnetaciòn d ela politica d eintegridad.</t>
  </si>
  <si>
    <t>Realizar jornadas de capacitación para divulgar información sobre conflictos de intereses y su respectivo trámite (identificación, canales, implicaciones, etc.)</t>
  </si>
  <si>
    <t>1. Registro de asistencia
2. Memorias de las jornadas de capacitación</t>
  </si>
  <si>
    <r>
      <rPr>
        <b/>
        <sz val="11"/>
        <rFont val="Calibri"/>
        <family val="2"/>
        <scheme val="minor"/>
      </rPr>
      <t>2024I-VBOG-017906 del 03/04/24 SECRETARIA GENERAL - 25%</t>
    </r>
    <r>
      <rPr>
        <sz val="11"/>
        <rFont val="Calibri"/>
        <family val="2"/>
        <scheme val="minor"/>
      </rPr>
      <t xml:space="preserve">
se enviaron banner con los procemientos y con tips para reportar los posibles conflictos de interes</t>
    </r>
  </si>
  <si>
    <r>
      <rPr>
        <b/>
        <sz val="11"/>
        <rFont val="Calibri"/>
        <family val="2"/>
        <scheme val="minor"/>
      </rPr>
      <t>2024I-VBOG-031480 del 22/05/24 OFICINA DE CONTROL INTERNO</t>
    </r>
    <r>
      <rPr>
        <sz val="11"/>
        <rFont val="Calibri"/>
        <family val="2"/>
        <scheme val="minor"/>
      </rPr>
      <t xml:space="preserve">
https://invias-my.sharepoint.com/:f:/g/personal/oap_invias_gov_co/EleagIvMCpdNoGbLw58NBogBYIiLQ3TF4r26CHNwxF8fXA?e=0wP58F                                                                              https://invias-my.sharepoint.com/:f:/g/personal/oap_invias_gov_co/EqBIWBfm2W9Jg-jyo8iGW24BZFXJBhjeA4dT4aUThbYDHw?e=2tJo9n no se encontró evidencia de capacitaciones sino dos piezas de divulgación 
</t>
    </r>
    <r>
      <rPr>
        <b/>
        <sz val="11"/>
        <rFont val="Calibri"/>
        <family val="2"/>
        <scheme val="minor"/>
      </rPr>
      <t>2024I-VBOG-04484 del 08/07/24 SECRETARIA GENERAL</t>
    </r>
    <r>
      <rPr>
        <sz val="11"/>
        <rFont val="Calibri"/>
        <family val="2"/>
        <scheme val="minor"/>
      </rPr>
      <t xml:space="preserve">
No se apotó información</t>
    </r>
  </si>
  <si>
    <r>
      <rPr>
        <b/>
        <i/>
        <sz val="11"/>
        <rFont val="Calibri"/>
        <family val="2"/>
        <scheme val="minor"/>
      </rPr>
      <t>2024I-VBOG-073715 del 04/10/24 OFICINA DE CONTROL INTERNO</t>
    </r>
    <r>
      <rPr>
        <i/>
        <sz val="11"/>
        <rFont val="Calibri"/>
        <family val="2"/>
        <scheme val="minor"/>
      </rPr>
      <t xml:space="preserve">
La revisión de la carpeta ha confirmado la ausencia de registros de conflictos de intereses, impedimentos o recusaciones durante el periodo evaluado, lo cual indica el cumplimiento de los procedimientos establecidos
</t>
    </r>
    <r>
      <rPr>
        <b/>
        <i/>
        <sz val="11"/>
        <rFont val="Calibri"/>
        <family val="2"/>
        <scheme val="minor"/>
      </rPr>
      <t>2024I-VBOG-074056 del 07/10/24 SECRETARIA GENERAL 75%</t>
    </r>
    <r>
      <rPr>
        <i/>
        <sz val="11"/>
        <rFont val="Calibri"/>
        <family val="2"/>
        <scheme val="minor"/>
      </rPr>
      <t xml:space="preserve">
Durante el tercer trimestre de la vigencia actual, la subdirección de Gestión Humana coordinó el desarrollo del curso denominado “Nuevo Código General Disciplinario Ley 1952/2019 Y Sus Modificaciones Conflicto De Interés”, el cual se compuso de 8 sesiones de dos horas, con participación promedio de 28 personas.</t>
    </r>
  </si>
  <si>
    <r>
      <rPr>
        <b/>
        <sz val="11"/>
        <color rgb="FF000000"/>
        <rFont val="Calibri"/>
        <scheme val="minor"/>
      </rPr>
      <t xml:space="preserve">2024I-VBOG-098696 del 19/12/24  GRUPO BUEN GOBIERNO de la SECRETARÍA GENERAL 100%:
</t>
    </r>
    <r>
      <rPr>
        <sz val="11"/>
        <color rgb="FF000000"/>
        <rFont val="Calibri"/>
        <scheme val="minor"/>
      </rPr>
      <t xml:space="preserve">Para efectos del reporte inherente al cuarto trimestre de la vigencia, la subdirección de Gestión Humana remite las evidencias faltantes en torno a los listados de asistencia, informes y memorias relacionadas con las capacitaciones en temas de gestión de conflictos de intereses y transparencia realizadas durante la vigencia. Asimismo, se incluyen las evidencias de la actividad realizada durante el cuatro trimestre  "Sembrando Integridad, cosechando confianza", en la que se refuerzan los conceptos básicos sobre conflictos de interés socializando los canales disponibles en la entidad para su reporte y sensibilización de la importancia de la publicación proactiva de información sobre la gestión institucional.
</t>
    </r>
  </si>
  <si>
    <t xml:space="preserve">La carpeta https://invias-my.sharepoint.com/:f:/g/personal/oap_invias_gov_co/EleagIvMCpdNoGbLw58NBogBYIiLQ3TF4r26CHNwxF8fXA?e=0wP58F cuenta con el Plan Institucional de capacitación, pero no con un informe de actividades ejecutadas.
En la ruta https://invias-my.sharepoint.com/:f:/g/personal/oap_invias_gov_co/EqBIWBfm2W9Jg-jyo8iGW24BZFXJBhjeA4dT4aUThbYDHw?e=2tJo9n no se encontró evidencia de capacitaciones sino dos piezas de divulgación </t>
  </si>
  <si>
    <t>No se aportó información</t>
  </si>
  <si>
    <t>Actividad potencialmente incumplida 
Los soportes aportados en Fila 54 (https://invias-my.sharepoint.com/:f:/g/personal/oap_invias_gov_co/El7w7nSZay5Psa3Usfl-58YBbI6CoH_xAyCFm2k2JnfykQ?e=Q1b9Ja) incluye dos archivos Excel uno con el cronograma del contrato 1836 y otro sobre con 28 registros de inscripción al curso nuevo código general disciplinario 
Para evidenciar cumplimiento de la actividad se sugiere que en el corte del 4º trimestre se aporten los Registro de asistencia y las  Memorias de las jornadas de capacitación .</t>
  </si>
  <si>
    <t>Analizar y gestionar las declaraciones de conflictos de intereses, impedimentos y recusaciones según el procedimiento establecido</t>
  </si>
  <si>
    <t xml:space="preserve"> Informes trimestrales de seguimiento y control a la gestión de conflictos de intereses, impedimentos y recusaciones</t>
  </si>
  <si>
    <r>
      <rPr>
        <b/>
        <sz val="11"/>
        <rFont val="Calibri"/>
        <family val="2"/>
        <scheme val="minor"/>
      </rPr>
      <t>2024I-VBOG-017906 del 03/04/24 SECRETARIA GENERAL - 25%</t>
    </r>
    <r>
      <rPr>
        <sz val="11"/>
        <rFont val="Calibri"/>
        <family val="2"/>
        <scheme val="minor"/>
      </rPr>
      <t xml:space="preserve">
para este trimestre no se presentaron declaracion de conflicto de interes</t>
    </r>
  </si>
  <si>
    <r>
      <rPr>
        <b/>
        <sz val="11"/>
        <rFont val="Calibri"/>
        <family val="2"/>
        <scheme val="minor"/>
      </rPr>
      <t>2024I-VBOG-031480 del 22/05/24 OFICINA DE CONTROL INTERNO</t>
    </r>
    <r>
      <rPr>
        <sz val="11"/>
        <rFont val="Calibri"/>
        <family val="2"/>
        <scheme val="minor"/>
      </rPr>
      <t xml:space="preserve">
Se evidencia  que efectivamente  la  carpeta  se encuentra vacia, en razón  a que en el perido  mecionado no se presentaron   conflictos de intereses, impedimentos y recusaciones 
</t>
    </r>
    <r>
      <rPr>
        <b/>
        <sz val="11"/>
        <rFont val="Calibri"/>
        <family val="2"/>
        <scheme val="minor"/>
      </rPr>
      <t>2024I-VBOG-04484 del 08/07/24 SECRETARIA GENERA</t>
    </r>
    <r>
      <rPr>
        <sz val="11"/>
        <rFont val="Calibri"/>
        <family val="2"/>
        <scheme val="minor"/>
      </rPr>
      <t>L
 tiene disponible el correo de impedimentosyrecusaciones@invias.gov.co y a pesar de ello no se han recibido declaraciones de conflicto o impedimentos</t>
    </r>
  </si>
  <si>
    <r>
      <rPr>
        <b/>
        <sz val="11"/>
        <rFont val="Calibri"/>
        <family val="2"/>
        <scheme val="minor"/>
      </rPr>
      <t>2024I-VBOG-073715 del 04/10/24 OFICINA DE CONTROL INTERNO</t>
    </r>
    <r>
      <rPr>
        <sz val="11"/>
        <rFont val="Calibri"/>
        <family val="2"/>
        <scheme val="minor"/>
      </rPr>
      <t xml:space="preserve">
La revisión de la carpeta ha confirmado la ausencia de registros de conflictos de intereses, impedimentos o recusaciones durante el periodo evaluado, lo cual indica el cumplimiento de los procedimientos establecidos
</t>
    </r>
    <r>
      <rPr>
        <b/>
        <sz val="11"/>
        <rFont val="Calibri"/>
        <family val="2"/>
        <scheme val="minor"/>
      </rPr>
      <t>2024I-VBOG-074056 del 07/10/24 SECRETARIA GENERAL 75%</t>
    </r>
    <r>
      <rPr>
        <sz val="11"/>
        <rFont val="Calibri"/>
        <family val="2"/>
        <scheme val="minor"/>
      </rPr>
      <t xml:space="preserve">
La entidad tiene a disposición de la ciudadanía y partes interesadas el correo de impedimentosyrecusaciones@invias.gov.co, durante el tercer trimestre no se han recibido impedimentos o recusaciones por este canal. Asimismo, la subdirección de Gestión Humana realizó el seguimiento mensual a la declaración de conflictos de intereses en el aplicativo para la integridad pública a los directivos de la entidad</t>
    </r>
  </si>
  <si>
    <t xml:space="preserve">Efectivamente la carpeta está vacía, se valida ejecución porque está disponible el procedimiento de atención de declaraciones de conflictos de intereses, impedimentos y recusaciones </t>
  </si>
  <si>
    <t xml:space="preserve">Se valida ejecución porque está disponible el procedimiento de atención de declaraciones de conflictos de intereses, impedimentos y recusaciones </t>
  </si>
  <si>
    <t>Actividad potencialmente incumplida 
Los soportes aportados en Fila 55 (https://invias-my.sharepoint.com/:f:/g/personal/oap_invias_gov_co/EjY6QuwQmt1HlEHKpJye6N4BdDaoi-3cb9sVQ8GWHdUoLg?e=vfT2Py) incluye:
1)	Correo electrónico del 02/10/24 donde el coordinador del grupo de Atención y Relacionamiento ciudadano informa a la coordinadora del grupo Buen Gobierno de 79 correos recibidos en el tercer trimestre en el buzón @impedimentosyrecusaciones e informa que puede recibirse la información en otro buzón. Así mismo, informa que la Subdirección de Gestión Humana es la competente sobre el tema de conflicto de interés 
2)	Archivo Excel sobre le seguimiento a las declaraciones Ley 2013de 2019
Para evidenciar cumplimiento de la actividad se sugiere que en el corte del 4º trimestre se aporten los Informes trimestrales de seguimiento y control a la gestión de conflictos de intereses, impedimentos y recusaciones .</t>
  </si>
  <si>
    <t>Cumplido según lo previsto, durante 2025 se deberá analizar la información con corte a diciembre de 2024.</t>
  </si>
  <si>
    <t>Realizar seguimiento al proceso de socializaciones de proyectos, con el fin de garantizar la comunicación efectiva con las comunidades.</t>
  </si>
  <si>
    <t>Socializaciones con la comunidad, realizadas</t>
  </si>
  <si>
    <r>
      <rPr>
        <b/>
        <sz val="11"/>
        <rFont val="Calibri"/>
        <family val="2"/>
        <scheme val="minor"/>
      </rPr>
      <t>2024I-VBOG-018742 del 05/04/24 SUBDIRECCIÓN DE SOSTENIBILIDAD a DIRECCIÓN TÉCNICA Y DE ESTRUCTURACIÓN -25%</t>
    </r>
    <r>
      <rPr>
        <sz val="11"/>
        <rFont val="Calibri"/>
        <family val="2"/>
        <scheme val="minor"/>
      </rPr>
      <t xml:space="preserve">
Para el primer trimestre 2024,se dio cumplimiento en la realizacion de 23 socializaciones a las comunidades</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</si>
  <si>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2024I-VBOG-044737 del 05/07/24 DIRECCIÓN TÉCNICA Y DE ESTRUCTURACIÓN - 2024I-VBOG-044038 del 04/07/2024 SUBDIRECCIÓN DE SOSTENIBILIDAD.</t>
    </r>
    <r>
      <rPr>
        <sz val="11"/>
        <rFont val="Calibri"/>
        <family val="2"/>
        <scheme val="minor"/>
      </rPr>
      <t xml:space="preserve">
Para el segundo trimestre de 2024, se da cumplimiento a la ejecución de socializaciones con la comunidad realizada, llevando a cabo 35 socializaciones en total.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2FSostenibilidad</t>
    </r>
  </si>
  <si>
    <r>
      <rPr>
        <b/>
        <sz val="11"/>
        <rFont val="Calibri"/>
        <family val="2"/>
        <scheme val="minor"/>
      </rPr>
      <t xml:space="preserve">2024I-VBOG-073004 del 03/10/24 SUBDIRECCIÓN DE SOSTENIBILIDAD 75%
</t>
    </r>
    <r>
      <rPr>
        <sz val="11"/>
        <rFont val="Calibri"/>
        <family val="2"/>
        <scheme val="minor"/>
      </rPr>
      <t xml:space="preserve">
</t>
    </r>
    <r>
      <rPr>
        <i/>
        <sz val="11"/>
        <rFont val="Calibri"/>
        <family val="2"/>
        <scheme val="minor"/>
      </rPr>
      <t xml:space="preserve">"Para el  Tercer trimestre de 2024, se da cumplimiento a la ejecución de socializaciones con la comunidad realizada, llevando a cabo 48 socializaciones en total."
</t>
    </r>
    <r>
      <rPr>
        <b/>
        <i/>
        <sz val="11"/>
        <rFont val="Calibri"/>
        <family val="2"/>
        <scheme val="minor"/>
      </rPr>
      <t xml:space="preserve">2024I-VBOG-073715 del 04/10/24 OFICINA DE CONTROL INTERNO
</t>
    </r>
    <r>
      <rPr>
        <i/>
        <sz val="11"/>
        <rFont val="Calibri"/>
        <family val="2"/>
        <scheme val="minor"/>
      </rPr>
      <t xml:space="preserve">No se recibío reporte por parte de la Dirección Técnica y de Estructuración. 
Ejecutada según o previsto
</t>
    </r>
    <r>
      <rPr>
        <b/>
        <i/>
        <sz val="11"/>
        <rFont val="Calibri"/>
        <family val="2"/>
        <scheme val="minor"/>
      </rPr>
      <t xml:space="preserve">
2024I-VBOG-075744 del 10/10/24 DIRECCIÓN TÉCNICA Y DE ESTRUCTURACIÓN 75%
</t>
    </r>
    <r>
      <rPr>
        <i/>
        <sz val="11"/>
        <rFont val="Calibri"/>
        <family val="2"/>
        <scheme val="minor"/>
      </rPr>
      <t>""2024I-VBOG-073016 del 03/10/2024 SUBDIRECCIÓN DE SOSTENIBILIDAD.                                                                                                Para el  Tercer trimestre de 2024, se da cumplimiento a la ejecución de socializaciones con la comunidad realizada, llevando a cabo 48 socializaciones en total.                                                                           REPOSITORIO: https://invias-my.sharepoint.com/personal/oap_invias_gov_co/_layouts/15/onedrive.aspx?csf=1&amp;web=1&amp;e=WfldUX&amp;CID=5b700097%2D9d40%2D4b1f%2D8483%2Dff8ca4419d54&amp;id=%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S%2FGrupo%20Social%2FSocializaciones%20con%20Comunidades&amp;FolderCTID=0x012000CBD428D1D41D294CA69C6781E0BDBBB6&amp;view=0</t>
    </r>
  </si>
  <si>
    <t>En la carpeta SOCIALIZACIONES se localizaron actas organizadas por mes (abril, mayo y junio)</t>
  </si>
  <si>
    <t>Actividad cumplida según lo programado.
En la carpeta denominada "Grupo Social" disponible en https://invias-my.sharepoint.com/:f:/g/personal/oap_invias_gov_co/EnGCLbnvWYhMupuny0QAYiYBNx5gAKKPop_jfAWKjVjzzA?e=NZtaHe , se encuentras 3 carpetas, en la denominada "Socialización con las comunidades" se localizan 38 archivos sin un resumen ejecutivo, entre ellos el oficio 2024S-VBOG-046875 del 16/07/24, actas de reunión y listas de asistencia.
Para el reporte del 4º trimestre se sugiere aportar un o archivo de control de las socializaciones realizadas.</t>
  </si>
  <si>
    <t xml:space="preserve">Realizar Obras con Participación Comunitaria, como principal propuesta de reactivación de las regiones. </t>
  </si>
  <si>
    <t>Obras con Participación Comunitaria, realizadas</t>
  </si>
  <si>
    <r>
      <rPr>
        <b/>
        <sz val="11"/>
        <rFont val="Calibri"/>
        <family val="2"/>
        <scheme val="minor"/>
      </rPr>
      <t>2024I-VBOG-018742 del 05/04/24 SUBDIRECCIÓN DE SOSTENIBILIDAD a DIRECCIÓN TÉCNICA Y DE ESTRUCTURACIÓN -10%</t>
    </r>
    <r>
      <rPr>
        <sz val="11"/>
        <rFont val="Calibri"/>
        <family val="2"/>
        <scheme val="minor"/>
      </rPr>
      <t xml:space="preserve">
Para el primer trimiestre 2024,se realizaron 8 socializaciones a las comunidades de los proyectos que adelanta Invias.</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</si>
  <si>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2024I-VBOG-044737 del 05/07/24 DIRECCIÓN TÉCNICA Y DE ESTRUCTURACIÓN- 2024I-VBOG-044038 del 04/07/2024 SUBDIRECCIÓN DE SOSTENIBILIDAD.
</t>
    </r>
    <r>
      <rPr>
        <sz val="11"/>
        <rFont val="Calibri"/>
        <family val="2"/>
        <scheme val="minor"/>
      </rPr>
      <t xml:space="preserve">Para el segundo trimestre 2024,  se continua en el cumplimiento  a las obras de participacion comunitaria  adelantadas en los proyectos que ejecuta el INVIAS.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
Correo de </t>
    </r>
    <r>
      <rPr>
        <b/>
        <sz val="11"/>
        <rFont val="Calibri"/>
        <family val="2"/>
        <scheme val="minor"/>
      </rPr>
      <t xml:space="preserve">De: Maria Jose Ochoa Dominguez &lt;mjochoa@invias.gov.co&gt; 
Enviado el: jueves, 11 de julio de 2024 2:40 p.m.
</t>
    </r>
    <r>
      <rPr>
        <sz val="11"/>
        <rFont val="Calibri"/>
        <family val="2"/>
        <scheme val="minor"/>
      </rPr>
      <t>1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Concertación de los proyectos con obras de participación Comunitaria corregimiento del valle.
Se realizo el día 3 de mayo de 2024.
2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Realizar recorrido de los puntos críticos para las obras con participación comunitaria ciudad mutis.
 Se realizo el día 8 de mayo de 2024.
 3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Concertación de los proyectos con obras de participación Comunitaria ciudad mutis.
 Se realizo el día 3 de mayo de 2024.
4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Concertación de los proyectos con obras de participación Comunitaria comunidades indígenas.
 Se realizo el día 5 de mayo de 2024.
5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Definir las obras a intervenir de participación comunitaria -ciudad Mutis
 Se realizo el día 9 de mayo de 2024.
6	Acta con soportes - Contrato 1020 DE 2022 Mejoramiento, gestión predial, social, ambiental y obras de mitigación para garantizar la conectividad de Bahía Solano - El Valle, en el Departamento del Chocó. En marco de la reactivación económica, mediante el programa vías para la conexión de territorios, el crecimiento sostenible y la reactivación 2.0.
 Objeto de la reunión: Definir las obras a intervenir de participación comunitaria -ciudad Mutis
 Se realizo el día 8 de mayo de 2024
7	 Soporte: respuesta al radicado No 2024E-VUVRAZ-045913 Remisión propuestas OPC  bajo retiro, alto retiro y C.P Villa losada contrato de obra No. 1584 de 2022 y contrato de  interventoría No. 1051 de 2022.
 contrato de obra 1584 de 2022 -mejoramiento y mantenimiento de la carretera candelaria — laberinto ruta 2402 sector candelaria — la plata del pr28+000 al pr38+500, departamento del huila.
 Solicitud: propuesta de OPC del contrato de obra 1584 de 2022 Alto retiro:  Construcción de pozo séptico y mejoramiento de la pintura general de la institución campestre san José sede alto retiro.
 Respuesta del memorando: 7 de junio de 2024
8	Soporte: respuesta al radicado No 2024E-VUVRAZ-045913 Remisión propuestas OPC bajo retiro, alto retiro y C.P Villa losada contrato de obra No. 1584 de 2022 y contrato de interventoría No. 1051 de 2022.
 contrato de obra 1584 de 2022 -mejoramiento y mantenimiento de la carretera candelaria — laberinto ruta 2402 sector candelaria — la plata del pr28+000 al pr38+500, departamento del huila.
 Solicitud: propuesta de OPC del contrato de obra 1584 de 2022 Centro Poblado Villalosada:  Adecuación de la infraestructura del mercado campesino.
 Respuesta del memorando: 7 de junio de 2024</t>
    </r>
  </si>
  <si>
    <r>
      <rPr>
        <b/>
        <sz val="11"/>
        <rFont val="Calibri"/>
        <family val="2"/>
        <scheme val="minor"/>
      </rPr>
      <t>2024I-VBOG-073004 del 03/10/24 SUBDIRECCIÓN DE SOSTENIBILIDAD 75%</t>
    </r>
    <r>
      <rPr>
        <sz val="11"/>
        <rFont val="Calibri"/>
        <family val="2"/>
        <scheme val="minor"/>
      </rPr>
      <t xml:space="preserve">
</t>
    </r>
    <r>
      <rPr>
        <i/>
        <sz val="11"/>
        <rFont val="Calibri"/>
        <family val="2"/>
        <scheme val="minor"/>
      </rPr>
      <t>"Para el  tercer trimestre 2024,  se continua en el cumplimiento  a las obras de participacion comunitaria  adelantadas en los proyectos que ejecuta el INVIAS se programaron 2 reuniones."</t>
    </r>
    <r>
      <rPr>
        <sz val="11"/>
        <rFont val="Calibri"/>
        <family val="2"/>
        <scheme val="minor"/>
      </rPr>
      <t xml:space="preserve">
</t>
    </r>
    <r>
      <rPr>
        <b/>
        <i/>
        <sz val="11"/>
        <rFont val="Calibri"/>
        <family val="2"/>
        <scheme val="minor"/>
      </rPr>
      <t>2024I-VBOG-073715 del 04/10/24 OFICINA DE CONTROL INTERNO</t>
    </r>
    <r>
      <rPr>
        <i/>
        <sz val="11"/>
        <rFont val="Calibri"/>
        <family val="2"/>
        <scheme val="minor"/>
      </rPr>
      <t xml:space="preserve">
No se ha encontrado evidencia documental que demuestre la entrega del reporte por parte de la Dirección Técnica y de Estructuración, lo cual representa una potencial desviación de los procedimientos establecidos
</t>
    </r>
    <r>
      <rPr>
        <b/>
        <i/>
        <sz val="11"/>
        <rFont val="Calibri"/>
        <family val="2"/>
        <scheme val="minor"/>
      </rPr>
      <t xml:space="preserve">
2024I-VBOG-075744 del 10/10/24 DIRECCIÓN TÉCNICA Y DE ESTRUCTURACIÓN</t>
    </r>
    <r>
      <rPr>
        <b/>
        <sz val="11"/>
        <rFont val="Calibri"/>
        <family val="2"/>
        <scheme val="minor"/>
      </rPr>
      <t xml:space="preserve"> 75%
</t>
    </r>
    <r>
      <rPr>
        <i/>
        <sz val="11"/>
        <rFont val="Calibri"/>
        <family val="2"/>
        <scheme val="minor"/>
      </rPr>
      <t>"2024I-VBOG-073016 del 03/10/2024 SUBDIRECCIÓN DE SOSTENIBILIDAD.                                                                                 Para el  tercer trimestre 2024,  se continua en el cumplimiento  a las obras de participacion comunitaria  adelantadas en los proyectos que ejecuta el INVIAS se programaron 2 reuniones.                                                                       REPOSITORIO: https://invias-my.sharepoint.com/personal/oap_invias_gov_co/_layouts/15/onedrive.aspx?csf=1&amp;web=1&amp;e=WfldUX&amp;CID=5b700097%2D9d40%2D4b1f%2D8483%2Dff8ca4419d54&amp;id=%2Fpersonal%2Foap%5Finvias%5Fgov%5Fco%2FDocuments%2FRepositorio%20MIPG%2FD4%2F1%2E%20P%2E%20Seguimiento%20y%20evaluaci%C3%B3n%20del%20desempe%C3%B1o%20institucional%2F2%2E%20Evaluaci%C3%B3n%20y%20seguimiento%20a%20los%20planes%2FPAAC%2F2024%2FDirecci%C3%B3n%20T%C3%A9cnica%20y%20de%20Estructuraci%C3%B3n%20%2D%20DTE%2F3%20trimestre%2FSS%2FGrupo%20Social%2FObras%20de%20Participaci%C3%B3n%20Ciudadana&amp;FolderCTID="</t>
    </r>
  </si>
  <si>
    <t>No se recibío reporte por parte de la Dirección Técnica y de Estructuración. Potencial incumplimiento</t>
  </si>
  <si>
    <t>En la carpeta SOCIALIZACIONES se localizaron actas organizadas por mes (abril, mayo y junio). No obstante, hace falta contar con soportes de los avances en las suscripción de convenios con las Juntas de Acción Comunal, la precisión de cuantos han iniciado y que obras se encuentran en ejecución. Se recibe complemento mediante correo electrónico de la facilitadora del MIPG</t>
  </si>
  <si>
    <t>Actividad cumplida según lo programado
En la carpeta denominada "Grupo Social" disponible en https://invias-my.sharepoint.com/:f:/g/personal/oap_invias_gov_co/EnGCLbnvWYhMupuny0QAYiYBNx5gAKKPop_jfAWKjVjzzA?e=NZtaHe , se encuentras 3 carpetas, en la denominada "1Obras de participación ciudadana" se localizó oficio 2024S-VBOG-053045 del 05/08/24 dirigido CONSORCIO GINPROVIAS VISION 2030-191  y el borrador del “Acta de Entrega Obra con Participación Comunitaria -OPC. Contrato de Obra  Nº 2881 de 2023.” (sin firmas).
Para el reporte del 4º trimestre se sugiere aportar un informe ejecutivo o archivo de control de las Obras con Participación Comunitaria.</t>
  </si>
  <si>
    <t>Generar confianza en la comunidad a través de la siembra y reforestación de árboles</t>
  </si>
  <si>
    <t>Generación de confianza en la comunidad a través de la siembra y reforestación de árboles</t>
  </si>
  <si>
    <r>
      <rPr>
        <b/>
        <sz val="11"/>
        <rFont val="Calibri"/>
        <family val="2"/>
        <scheme val="minor"/>
      </rPr>
      <t>2024I-VBOG-018742 del 05/04/24 SUBDIRECCIÓN DE SOSTENIBILIDAD a DIRECCIÓN TÉCNICA Y DE ESTRUCTURACIÓN -0%</t>
    </r>
    <r>
      <rPr>
        <sz val="11"/>
        <rFont val="Calibri"/>
        <family val="2"/>
        <scheme val="minor"/>
      </rPr>
      <t xml:space="preserve">
Para el primer trimestre 2024,no se reportaron requerimientos asociados a siembra y reforestacion de arboles.</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</si>
  <si>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2024I-VBOG-044737 del 05/07/24 DIRECCIÓN TÉCNICA Y DE ESTRUCTURACIÓN -2024I-VBOG-044038 del 04/07/2024 SUBDIRECCIÓN DE SOSTENIBILIDAD.                              Para el </t>
    </r>
    <r>
      <rPr>
        <sz val="11"/>
        <rFont val="Calibri"/>
        <family val="2"/>
        <scheme val="minor"/>
      </rPr>
      <t xml:space="preserve"> segundo trimestre 2024,no se reportaron requerimientos asociados a siembra y reforestacion de arboles por parte de la SUBDIRECCIÓN DE SOSTENIBILIDAD.
</t>
    </r>
    <r>
      <rPr>
        <b/>
        <sz val="11"/>
        <rFont val="Calibri"/>
        <family val="2"/>
        <scheme val="minor"/>
      </rPr>
      <t>Correo De: Maria Jose Ochoa Dominguez &lt;mjochoa@invias.gov.co&gt; 
Enviado el: miércoles, 10 de julio de 2024 4:32 p.m.</t>
    </r>
    <r>
      <rPr>
        <sz val="11"/>
        <rFont val="Calibri"/>
        <family val="2"/>
        <scheme val="minor"/>
      </rPr>
      <t xml:space="preserve">
A pesar que esta dependencia valora y promueve las actividades encaminadas a mejorar las condiciones ambientales d ellos sitios intervenidos por los proyectos, considero que los resultados del indicador en el cual No se reportaron actividades de reforestación durante el primer semestre del 2024 (...)</t>
    </r>
  </si>
  <si>
    <r>
      <rPr>
        <b/>
        <i/>
        <sz val="11"/>
        <rFont val="Calibri"/>
        <family val="2"/>
        <scheme val="minor"/>
      </rPr>
      <t>2024I-VBOG-073004 del 03/10/24 SUBDIRECCIÓN DE SOSTENIBILIDAD 0%</t>
    </r>
    <r>
      <rPr>
        <sz val="11"/>
        <rFont val="Calibri"/>
        <family val="2"/>
        <scheme val="minor"/>
      </rPr>
      <t xml:space="preserve">
</t>
    </r>
    <r>
      <rPr>
        <i/>
        <sz val="11"/>
        <rFont val="Calibri"/>
        <family val="2"/>
        <scheme val="minor"/>
      </rPr>
      <t xml:space="preserve">
"Teniendo en cuenta que, a la fecha, de acuerdo a las diferentes probabilidades de compensaciones de los contratos que se han gestionado debido a los plazos contractuales, en lo que se tienen permisos ambientales y los tipos de contrato en desarrollo de la Entidad los cuales en su gran mayoría no tienen permisos directos a su haber, no se han reportado actividades de reforestación y escuelas verdes que en su momento fueron establecidas para medir el indicador del PAAC.
Mediante Memorando 2024I-VBOG-053503 del 2/8/2024, se solicito actualización actividad PAAC Grupo Ambiental SS."</t>
    </r>
    <r>
      <rPr>
        <sz val="11"/>
        <rFont val="Calibri"/>
        <family val="2"/>
        <scheme val="minor"/>
      </rPr>
      <t xml:space="preserve">
</t>
    </r>
    <r>
      <rPr>
        <i/>
        <sz val="11"/>
        <rFont val="Calibri"/>
        <family val="2"/>
        <scheme val="minor"/>
      </rPr>
      <t xml:space="preserve">
</t>
    </r>
    <r>
      <rPr>
        <b/>
        <i/>
        <sz val="11"/>
        <rFont val="Calibri"/>
        <family val="2"/>
        <scheme val="minor"/>
      </rPr>
      <t xml:space="preserve">2024I-VBOG-073715 del 04/10/24 OFICINA DE CONTROL INTERNO
</t>
    </r>
    <r>
      <rPr>
        <i/>
        <sz val="11"/>
        <rFont val="Calibri"/>
        <family val="2"/>
        <scheme val="minor"/>
      </rPr>
      <t xml:space="preserve">El informe requerido no ha sido proporcionado por la Dirección Técnica y de Estructuración
</t>
    </r>
    <r>
      <rPr>
        <b/>
        <i/>
        <sz val="11"/>
        <rFont val="Calibri"/>
        <family val="2"/>
        <scheme val="minor"/>
      </rPr>
      <t xml:space="preserve">
2024I-VBOG-075744 del 10/10/24 DIRECCIÓN TÉCNICA Y DE ESTRUCTURACIÓN 0%
</t>
    </r>
    <r>
      <rPr>
        <sz val="11"/>
        <rFont val="Calibri"/>
        <family val="2"/>
        <scheme val="minor"/>
      </rPr>
      <t xml:space="preserve">"2024I-VBOG-073016 del 03/10/2024 SUBDIRECCIÓN DE SOSTENIBILIDAD.                                                                                              Teniendo en cuenta que, a la fecha, de acuerdo a las diferentes probabilidades de compensaciones de los contratos que se han gestionado debido a los plazos contractuales, en lo que se tienen permisos ambientales y los tipos de contrato en desarrollo de la Entidad los cuales en su gran mayoría no tienen permisos directos a su haber, no se han reportado actividades de reforestación y escuelas verdes que en su momento fueron establecidas para medir el indicador del PAAC.
Mediante Memorando 2024I-VBOG-053503 del 2/8/2024, se solicito actualización actividad PAAC Grupo Ambiental SS."
</t>
    </r>
  </si>
  <si>
    <t>El producto programa indica "Generación de confianza en la comunidad a través de la siembra y reforestación de árboles", es decir que debería existir una programación y ejecución de un programa de siembra más no estar condicionados a requerimientos externos. Se recibe complmento confirmando que o se cumplio la actividad, se suguiere elevar los argumentos al Comité Institucional de Gestión y Desempeño.</t>
  </si>
  <si>
    <t>Según el reporte la actividad fue incumplida en el periodo.
La modificación del alcance y producto se hizo parte de la Agenda del comité Institucional de Gestión y Desempeño del pasado 17/09/24; no obstante, no asitìo el subdirector de Sostenibilidad para argumentar la solicitud y el punto fue pospuesto.</t>
  </si>
  <si>
    <t>Atender el 100% de los requerimientos dando respuesta a la comunidad para el reporte y protección de fauna vulnerable a atropellamiento en las vías administradas por el INVIAS</t>
  </si>
  <si>
    <t>El 100% de los requerimientos  atendidos dando respuesta a la comunidad para el reporte y protección de fauna vulnerable a atropellamiento en las vías administradas por el INVIAS</t>
  </si>
  <si>
    <r>
      <rPr>
        <b/>
        <sz val="11"/>
        <rFont val="Calibri"/>
        <family val="2"/>
        <scheme val="minor"/>
      </rPr>
      <t>2024I-VBOG-018742 del 05/04/24 SUBDIRECCIÓN DE SOSTENIBILIDAD a DIRECCIÓN TÉCNICA Y DE ESTRUCTURACIÓN -0%</t>
    </r>
    <r>
      <rPr>
        <sz val="11"/>
        <rFont val="Calibri"/>
        <family val="2"/>
        <scheme val="minor"/>
      </rPr>
      <t xml:space="preserve">
Para el primer trimesatre 2024,no se presentaron requermientos para la respectiva respuesta a la actividad referenciada.</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</si>
  <si>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
2024I-VBOG-044737 del 05/07/24 DIRECCIÓN TÉCNICA Y DE ESTRUCTURACIÓN -2024I-VBOG-044038 del 04/07/2024 SUBDIRECCIÓN DE SOSTENIBILIDAD.
</t>
    </r>
    <r>
      <rPr>
        <sz val="11"/>
        <rFont val="Calibri"/>
        <family val="2"/>
        <scheme val="minor"/>
      </rPr>
      <t>Durante el segundo trimestre del año 2024 no se presentaron requerimientos para la respectiva respuesta a la actividad referenciada.</t>
    </r>
  </si>
  <si>
    <r>
      <rPr>
        <b/>
        <sz val="11"/>
        <rFont val="Calibri"/>
        <family val="2"/>
        <scheme val="minor"/>
      </rPr>
      <t xml:space="preserve">2024I-VBOG-073004 del 03/10/24 SUBDIRECCIÓN DE SOSTENIBILIDAD 0%
</t>
    </r>
    <r>
      <rPr>
        <i/>
        <sz val="11"/>
        <rFont val="Calibri"/>
        <family val="2"/>
        <scheme val="minor"/>
      </rPr>
      <t xml:space="preserve">
"Durante el tercer trimestre del año 2024, no se presentaron requerimientos para la respectiva respuesta a la actividad referenciada en el Grupo de Sostenibilidad de la SS.dad referenciada en el Grupo de Sosrtenibilidad de la SS."</t>
    </r>
    <r>
      <rPr>
        <sz val="11"/>
        <rFont val="Calibri"/>
        <family val="2"/>
        <scheme val="minor"/>
      </rPr>
      <t xml:space="preserve">
</t>
    </r>
    <r>
      <rPr>
        <b/>
        <i/>
        <sz val="11"/>
        <rFont val="Calibri"/>
        <family val="2"/>
        <scheme val="minor"/>
      </rPr>
      <t>2024I-VBOG-073715 del 04/10/24 OFICINA DE CONTROL INTERNO</t>
    </r>
    <r>
      <rPr>
        <i/>
        <sz val="11"/>
        <rFont val="Calibri"/>
        <family val="2"/>
        <scheme val="minor"/>
      </rPr>
      <t xml:space="preserve">
El informe requerido no ha sido proporcionado por la Dirección Técnica y de Estructuració</t>
    </r>
    <r>
      <rPr>
        <sz val="11"/>
        <rFont val="Calibri"/>
        <family val="2"/>
        <scheme val="minor"/>
      </rPr>
      <t xml:space="preserve">
</t>
    </r>
    <r>
      <rPr>
        <b/>
        <sz val="11"/>
        <rFont val="Calibri"/>
        <family val="2"/>
        <scheme val="minor"/>
      </rPr>
      <t xml:space="preserve">2024I-VBOG-075744 del 10/10/24 DIRECCIÓN TÉCNICA Y DE ESTRUCTURACIÓN 75%
</t>
    </r>
    <r>
      <rPr>
        <i/>
        <sz val="11"/>
        <rFont val="Calibri"/>
        <family val="2"/>
        <scheme val="minor"/>
      </rPr>
      <t>"2024I-VBOG-073016 del 03/10/2024 SUBDIRECCIÓN DE SOSTENIBILIDAD.                                                                                                                         Durante el tercer trimestre del año 2024, no se presentaron requerimientos para la respectiva respuesta a la actividad referenciada en el Grupo de Sostenibilidad de la SS.dad referenciada en el Grupo de Sosrtenibilidad de la SS."</t>
    </r>
  </si>
  <si>
    <t>Durante el periodo no fue necesario dar respuesta en la medida que no se recibieron requerimientos</t>
  </si>
  <si>
    <t>Durante el periodo la Subdirección de Sostenibilidad estuvo atenta para atender los requerimientos, pero según lo informado no recibìo ninguno
Para el reporte del 4º trimestre se sugiere aportar un informe ejecutivo o archivo de control de las respuestas a la comunidad relacionadas con el reporte y protección de fauna vulnerable a atropellamiento en las vías administradas por el INVIAS.</t>
  </si>
  <si>
    <t>Realizar reuniones de sensibilización o capacitaciones en temas de sostenibilidad dirigidas a grupos de interés</t>
  </si>
  <si>
    <t>Reuniones de sensibilización o capacitaciones en temas de sostenibilidad dirigidas a grupos de interés, realizadas</t>
  </si>
  <si>
    <r>
      <rPr>
        <b/>
        <sz val="11"/>
        <rFont val="Calibri"/>
        <family val="2"/>
        <scheme val="minor"/>
      </rPr>
      <t>2024I-VBOG-018742 del 05/04/24 SUBDIRECCIÓN DE SOSTENIBILIDAD a DIRECCIÓN TÉCNICA Y DE ESTRUCTURACIÓN -8,33%</t>
    </r>
    <r>
      <rPr>
        <sz val="11"/>
        <rFont val="Calibri"/>
        <family val="2"/>
        <scheme val="minor"/>
      </rPr>
      <t xml:space="preserve">
Para el primer trimestre 2024,se programo una (1)  capacitacion en temas de sostenibilidad.</t>
    </r>
  </si>
  <si>
    <r>
      <rPr>
        <b/>
        <sz val="11"/>
        <rFont val="Calibri"/>
        <family val="2"/>
        <scheme val="minor"/>
      </rPr>
      <t>2024I-VBOG-031480 del 22/05/24 OFICINA DE CONTROL INTERNO</t>
    </r>
    <r>
      <rPr>
        <sz val="11"/>
        <rFont val="Calibri"/>
        <family val="2"/>
        <scheme val="minor"/>
      </rPr>
      <t xml:space="preserve">
No hay reporte 
</t>
    </r>
    <r>
      <rPr>
        <b/>
        <sz val="11"/>
        <rFont val="Calibri"/>
        <family val="2"/>
        <scheme val="minor"/>
      </rPr>
      <t xml:space="preserve">2024I-VBOG-044737 del 05/07/24 DIRECCIÓN TÉCNICA Y DE ESTRUCTURACIÓN - 2024I-VBOG-044038 del 04/07/2024 SUBDIRECCIÓN DE SOSTENIBILIDAD.
</t>
    </r>
    <r>
      <rPr>
        <sz val="11"/>
        <rFont val="Calibri"/>
        <family val="2"/>
        <scheme val="minor"/>
      </rPr>
      <t>Durante el segundo trimestre del año 2024 se programaron 5 capacitaciones en temas de Sostenibilidad.                                                                            REPOSITORIO: https://invias-my.sharepoint.com/personal/oap_invias_gov_co/_layouts/15/onedrive.aspx?ga=1&amp;CT=1720223416222&amp;OR=OWA%2DNT%2DMail&amp;CID=0a0b862f%2De149%2D8601%2D8224%2D1b7c24df1f2f&amp;id=%2Fpersonal%2Foap%5Finvias%5Fgov%5Fco%2FDocuments%2FRepositorio%20MIPG%2FD4%2F1%2E%20P%2E%20Seguimiento%20y%20evaluaci%C3%B3n%20del%20desempe%C3%B1o%20institucional%2F2%2E%20Evaluaci%C3%B3n%20y%20seguimiento%20a%20los%20planes%2FPAAC%2F2024%2FDirecci%C3%B3n%20T%C3%A9cnica%20y%20de%20Estructuraci%C3%B3n%20%2D%20DTE%2F2%20trimestre%2FAportes%20Subdirecci%C3%B3n%20Sostenibilidad</t>
    </r>
  </si>
  <si>
    <r>
      <rPr>
        <b/>
        <sz val="11"/>
        <rFont val="Calibri"/>
        <family val="2"/>
        <scheme val="minor"/>
      </rPr>
      <t>2024I-VBOG-073004 del 03/10/24 SUBDIRECCIÓN DE SOSTENIBILIDAD 75%</t>
    </r>
    <r>
      <rPr>
        <sz val="11"/>
        <rFont val="Calibri"/>
        <family val="2"/>
        <scheme val="minor"/>
      </rPr>
      <t xml:space="preserve">
</t>
    </r>
    <r>
      <rPr>
        <i/>
        <sz val="11"/>
        <rFont val="Calibri"/>
        <family val="2"/>
        <scheme val="minor"/>
      </rPr>
      <t xml:space="preserve">
"Durante el tercer  trimestre del año 2024 se programaron 2 capacitaciones en temas de Sostenibilidad. "
</t>
    </r>
    <r>
      <rPr>
        <b/>
        <i/>
        <sz val="11"/>
        <rFont val="Calibri"/>
        <family val="2"/>
        <scheme val="minor"/>
      </rPr>
      <t xml:space="preserve">
2024I-VBOG-073715 del 04/10/24 OFICINA DE CONTROL INTERNO
</t>
    </r>
    <r>
      <rPr>
        <i/>
        <sz val="11"/>
        <rFont val="Calibri"/>
        <family val="2"/>
        <scheme val="minor"/>
      </rPr>
      <t xml:space="preserve">No se ha encontrado evidencia documental que demuestre la entrega del reporte por parte de la Dirección Técnica y de Estructuración, lo cual representa una potencial desviación de los procedimientos establecidos
</t>
    </r>
    <r>
      <rPr>
        <b/>
        <sz val="11"/>
        <rFont val="Calibri"/>
        <family val="2"/>
        <scheme val="minor"/>
      </rPr>
      <t>2024I-VBOG-075744 del 10/10/24 DIRECCIÓN TÉCNICA Y DE ESTRUCTURACIÓN 75%</t>
    </r>
    <r>
      <rPr>
        <sz val="11"/>
        <rFont val="Calibri"/>
        <family val="2"/>
        <scheme val="minor"/>
      </rPr>
      <t xml:space="preserve">
</t>
    </r>
    <r>
      <rPr>
        <i/>
        <sz val="11"/>
        <rFont val="Calibri"/>
        <family val="2"/>
        <scheme val="minor"/>
      </rPr>
      <t>"2024I-VBOG-073016 del 03/10/2024 SUBDIRECCIÓN DE SOSTENIBILIDAD. 
Durante el tercer  trimestre del año 2024 se programaron 2 capacitaciones en temas de Sostenibilidad. "</t>
    </r>
  </si>
  <si>
    <t>En la carpeta SOSTENIBILIDAD se localizaron listados de asistencia y capturas de pantalla organizadas por mes (abril, mayo y junio)</t>
  </si>
  <si>
    <t>En la carpeta denominada GRUPO DE SOSTENIBILIDAAD https://invias-my.sharepoint.com/:f:/g/personal/oap_invias_gov_co/EqBPtDggWi9Dk7jKATK6qSsBeUiinyXwnTcjqp1tNk-vqA?e=qOlYNS se localizaron 2 archivos:
1. Un archivo pdf con imágenes de: a)el primer espacio de actualización normativa respecto a movilidad sostenible, no precisa público objetivo. b) segundo espacio sostenibilidad un eje fundamental en la gestión de proyectos (enfoque de genero a inclusión social), realizado el 28/09/24, no precisa público objetivo.
2. Un archivo PDF de 3 páginas con el reporte de asistencia del primer espacio efectuado el 11/07/2024</t>
  </si>
  <si>
    <t>""</t>
  </si>
  <si>
    <t>Cumplimiento por Componente</t>
  </si>
  <si>
    <t>Cumplimiento por Subcomponente</t>
  </si>
  <si>
    <t>Avance frente a programado en el trimestre</t>
  </si>
  <si>
    <t>Corte 2° trimestre de 2024</t>
  </si>
  <si>
    <r>
      <t>1</t>
    </r>
    <r>
      <rPr>
        <sz val="11"/>
        <rFont val="Calibri"/>
        <family val="2"/>
        <scheme val="minor"/>
      </rPr>
      <t>. Planeación estratégica del servicio al ciudadano</t>
    </r>
  </si>
  <si>
    <t xml:space="preserve">Avance respecto al total programado en el año </t>
  </si>
  <si>
    <t>Corte 3° trimestre de 2024</t>
  </si>
  <si>
    <t>SUPRIMIDAS DE LA VERSIÓN INCIAL</t>
  </si>
  <si>
    <t>Evaluar en escala de 1 a 5 el nivel de satisfacción de la experiencia ciudadana frente a los espacios de rendición de cuentas de la entidad (Chat, facebooklive y principal espacio)</t>
  </si>
  <si>
    <t>MEMORANDO 2023I-VBOG-04330 del 28/12/23 SECRETRAÍA GENERAL</t>
  </si>
  <si>
    <t>Operar la Línea PAS  mediante la asistencia de un filtro que analice la naturaleza de las denuncias y las redireccione a la instancia correspondiente</t>
  </si>
  <si>
    <t>Adoptar mecanismos de comunicación incluyentes</t>
  </si>
  <si>
    <t xml:space="preserve">Adecuar los puntos de atención en las Direcciones Territoriales para  mejorar la accesibilidad de la población en condición de discapacidad motora. </t>
  </si>
  <si>
    <t>Actualizar, validar y usar la información de las herramientas o sistemas de registro de datos, uso y trazabilidad del servicio y el relacionamiento con la ciudadanía</t>
  </si>
  <si>
    <t>Medir la experiencia ciudadana en el uso de trámites</t>
  </si>
  <si>
    <t xml:space="preserve">Diseñar e implementar mecanismo para evaluar los beneficios de las acciones de racionalización de trámites </t>
  </si>
  <si>
    <t>Diseñar e implementar estrategia para socializar mejoras de los trámites a los usuarios, funcionarios y contratistas involucrados en la atención de trámites</t>
  </si>
  <si>
    <t>Documentar seguimiento a la implementación de la estrategia anual de integridad pública definid a través de indicadores de impacto</t>
  </si>
  <si>
    <t xml:space="preserve">Diseñar/ ejecutar acciones de mejora para la implementación del Código de Integridad del Servicio Público Colombiano </t>
  </si>
  <si>
    <t>Actualizar el Codigo de Buen gobierno e integridad, enmcarcado dentro del MIPG</t>
  </si>
  <si>
    <t>NUEVAS</t>
  </si>
  <si>
    <t>2023I-VBOG-041584 del 22/12/23 SUBDIRECCIÓN DE SOSTENIBILIDAD</t>
  </si>
  <si>
    <t>Cumplido sgún lo previsto.</t>
  </si>
  <si>
    <t>Cumplido según lo previsto. No obstante, durante 2025 deberá realizarse un seguimiento y actualización de costos, contemplando la virtualización de los mismos</t>
  </si>
  <si>
    <t>La elaboración del informe de seguimiento por parte de la OCI está sujeto a la socialización del informe de monitoreo a cargo de la OAP, por lo tanto el reporte del 4° trimestre lo elaborraán en el mes de enero de 2025</t>
  </si>
  <si>
    <r>
      <rPr>
        <b/>
        <sz val="11"/>
        <color rgb="FF000000"/>
        <rFont val="Calibri"/>
        <family val="2"/>
      </rPr>
      <t xml:space="preserve">Acompañamiento de la Secretaría de Transparencia:
</t>
    </r>
    <r>
      <rPr>
        <sz val="11"/>
        <color rgb="FF000000"/>
        <rFont val="Calibri"/>
        <family val="2"/>
      </rPr>
      <t xml:space="preserve">1.	Participación Social, Control Social y Rendición de Cuentas, realizadas oct 28 a las 2:30pm y Oct 30 a las 2:30pm.
2.	PTEP realizada el 18/11 a las 2:30pm
3.	Canales de denuncia, el 3/12 a las 2:30pm
4.	PTEP realizada el 19/12 a las 2:30pm
</t>
    </r>
    <r>
      <rPr>
        <b/>
        <sz val="11"/>
        <color rgb="FF000000"/>
        <rFont val="Calibri"/>
        <family val="2"/>
      </rPr>
      <t xml:space="preserve">Elaboración del Plan de transición al Programa de Transparencia y Ética Pública - PTEP-, </t>
    </r>
    <r>
      <rPr>
        <sz val="11"/>
        <color rgb="FF000000"/>
        <rFont val="Calibri"/>
        <family val="2"/>
      </rPr>
      <t xml:space="preserve">documentado en el aplicativo KAWAK con el ID 400.
</t>
    </r>
    <r>
      <rPr>
        <b/>
        <sz val="11"/>
        <color rgb="FF000000"/>
        <rFont val="Calibri"/>
        <family val="2"/>
      </rPr>
      <t xml:space="preserve">Documentación diagnóstico y  Cierre protocolario del Plan Anticorrupción y de Atención al Ciudadano –PAAC
</t>
    </r>
    <r>
      <rPr>
        <sz val="11"/>
        <color rgb="FF000000"/>
        <rFont val="Calibri"/>
        <family val="2"/>
      </rPr>
      <t xml:space="preserve">1.	Retroalimentación reportes cortes 3° y 4° trimestre de manera individual y socialización de informes de monitoreo mediante memorando circular (2024I-VBOG-078663 del 21/10).
2.	Elaboración bosquejo de diagnóstico y recolección de información
3.	Socialización del borrador del diagnóstico mediante memorando circular.
</t>
    </r>
    <r>
      <rPr>
        <b/>
        <sz val="11"/>
        <color rgb="FF000000"/>
        <rFont val="Calibri"/>
        <family val="2"/>
      </rPr>
      <t xml:space="preserve">Estrategia de diagnóstico participativo:
</t>
    </r>
    <r>
      <rPr>
        <sz val="11"/>
        <color rgb="FF000000"/>
        <rFont val="Calibri"/>
        <family val="2"/>
      </rPr>
      <t xml:space="preserve">1. Diseño de instrumento para recolección de aportes externos disponible en https://forms.office.com/r/rrCu7pF8LQ , habilitado hasta el 15/01/25 y que se promoverá por canales externos con apoyo del grupo gerencia de comunicaciones.
2. Diseño de instrumento para recolección de aportes internos disponible en https://forms.office.com/r/cJ1DNQcp8g , habilitado hasta el 15/01/25 y que se promoverá por canales internos con apoyo del grupo gerencia de comunicaciones.
</t>
    </r>
    <r>
      <rPr>
        <b/>
        <sz val="11"/>
        <color rgb="FF000000"/>
        <rFont val="Calibri"/>
        <family val="2"/>
      </rPr>
      <t xml:space="preserve">Estrategia de formulación participativa, inicialmente con actores internos:
</t>
    </r>
    <r>
      <rPr>
        <sz val="11"/>
        <color rgb="FF000000"/>
        <rFont val="Calibri"/>
        <family val="2"/>
      </rPr>
      <t xml:space="preserve">1. Diseño del componente transversal del Programa de Transparencia y Ética Pública - PTEP-.
2. Elaboración del borrador inicial del del componente transversal del PTEP 2025-2026, para aportes y complementos de actores claves.
3. Diseño del componente programático del PTEP 2025-2026
4. Elaboración del borrador inicial del del componente transversal del PTEP 2025-2026, para aportes y complementos de actores claves.
5. Socializaran de borradores de los componentes transversal y programático mediante memorando circular. 2024I-VBOG-101035 del 27/12/24  Aportes para borrador del Programa de Transparencia y Ética Pública PTEP  (Decreto 1122 de 2024
</t>
    </r>
  </si>
  <si>
    <r>
      <t xml:space="preserve">
Mediante memorando circular 2024I-VBOG-086521 del 13/11/24 se socializó el "Informe Implementación Política Institucional de Administración del Riesgo, corte 3° trimestre".
Durante el trimestre se realizaron </t>
    </r>
    <r>
      <rPr>
        <b/>
        <sz val="11"/>
        <rFont val="Calibri"/>
        <family val="2"/>
        <scheme val="minor"/>
      </rPr>
      <t>25  mesas de trabajo para revisar los riesgos vigentes, documentar en KAWAK la ejecución de las actividades de control y/o documentar borradores de nuevos riesgos</t>
    </r>
    <r>
      <rPr>
        <sz val="11"/>
        <rFont val="Calibri"/>
        <family val="2"/>
        <scheme val="minor"/>
      </rPr>
      <t xml:space="preserve"> (el detalle se encuentra en la actividad "</t>
    </r>
    <r>
      <rPr>
        <i/>
        <sz val="11"/>
        <rFont val="Calibri"/>
        <family val="2"/>
        <scheme val="minor"/>
      </rPr>
      <t>Diseñar e implementar estrategia de acompañamiento para  mejorar la oportunidad  y calidad del reporte de ejecución y seguimiento de las actividades de control asociadas a los riesgos de corrupción</t>
    </r>
    <r>
      <rPr>
        <sz val="11"/>
        <rFont val="Calibri"/>
        <family val="2"/>
        <scheme val="minor"/>
      </rPr>
      <t xml:space="preserve">").
El 24/12/24 se remitió nuevamente a los facilitadores del MIPG,  el recordatorio para reporte de incidentes y materializaciones de riesgos de corrupción y gestión.
</t>
    </r>
    <r>
      <rPr>
        <b/>
        <sz val="11"/>
        <rFont val="Calibri"/>
        <family val="2"/>
        <scheme val="minor"/>
      </rPr>
      <t xml:space="preserve">Cambios de versión en los mapas de riesgos de gestión:
</t>
    </r>
    <r>
      <rPr>
        <sz val="11"/>
        <rFont val="Calibri"/>
        <family val="2"/>
        <scheme val="minor"/>
      </rPr>
      <t>1. MI 2024I-VBOG-091662 del 28/11/24  nuevo riesgo de gestión en el proceso  “Gestión ambiental, social, predial y de sostenibilidad de proyectos de infraestructura de transporte”, que entrará en operación en 2025.
2. En borrador se encuentran los riesgo de conciliación y coactiva que regirán en  2025.
Por otra parte en cuanto a la r</t>
    </r>
    <r>
      <rPr>
        <b/>
        <sz val="11"/>
        <rFont val="Calibri"/>
        <family val="2"/>
        <scheme val="minor"/>
      </rPr>
      <t>evisión de vigencia de la política institucional de administración del riesgo,</t>
    </r>
    <r>
      <rPr>
        <sz val="11"/>
        <rFont val="Calibri"/>
        <family val="2"/>
        <scheme val="minor"/>
      </rPr>
      <t xml:space="preserve"> se destaca lo siguiente:
1. MI 2024I-VBOG-075064 del 09/10/24 "Asunto: Respuesta al radicado No 2024I-VBOG-069828 Observaciones propuesta de
Procedimiento riesgos previsible"
2. MI 2024I-VBOG-072196 del 01/10/24 "Asunto: Consulta eliminación del Comité Institucional de Seguridad y Privacidad de  la Información"
3. MI 2024I-VBOG-093289 del 04/12/24 "Asunto: Respuesta al radicado No 2024I-VBOG-091385 Consulta avances en materia de riesgos de seguridad digital"
4. MI 2024I-VBOG-096423 del 12/12/24 "Asunto: Respuesta al radicado No 2024I-VBOG-094133 novedades Riesgos seguridad digital"
5. 3.	Reiteración memo (2024I-VBOG-038249 del 14/06/24 Solicitud Actualización procedimientos RIESGOS DE SEGURIDAD Y SALUD EN EL TRABAJO para culminar la actualización de la política institucional de administración del riesgo) mediante correo del 11/12</t>
    </r>
  </si>
  <si>
    <t>Durante el periodo no se recibieron solicitudes de actualización del mapa de riesgos de corrupción.
La versión 3 del mapa de riesgos de corrupción se encuentra disponible en https://www.invias.gov.co/index.php/informacion-institucional/sistema-de-gestion-de-calidad bajo el rotulo "Mapas de Riesgos" / 2024.
Nota: incluye actualización aprobada por el Comité Institucional de Gestión y Desempeño en sesión del mes de septiembre.</t>
  </si>
  <si>
    <t xml:space="preserve">Durante el trimestre se realizaron 23 mesas de trabajo para revisar los riesgos vigentes, documentar ejecución d elas actividades de control y/o documentar borradores de nuevos riesgos, a saber:
A. OCTUBRE:
1)	Oct 2 a las 10am. Análisis de las decisiones sectoriales en materia de gestión del riesgo de desastres y su incidencia en la política institucional de administración del riesgo (SGR)
2)	Oct 2 3pm. Documentación de hojas de vida de los indicadores del MSPI (OTIC)
3)	Oct 22 a las 2.00pm Política y procedimientos gestión del riesgo de 
4)	Oct 3 a las 4:00pm. Revisión de Pendientes en KAWAK y orientación para registrar reporte de ejecución de actividades de control de los riesgos (SA)
5)	Oct 9 a las 3:00pm Revisión de Pendientes en KAWAK y orientación para registrar reporte de ejecución de actividades de control de los riesgos (DTE y subdirecciones adscritas)
6)	Oct 22 a las 3:00pm. Revisión de Pendientes en KAWAK y orientación para registrar reporte de ejecución de actividades de control de los riesgos (SG y subdirecciones)
B. NOVIEMBRE
7) 	Análisis de avances en  el procedimiento   RIESGOS   PREVISIBLES   EN   LOS CONTRATOS (2024I-VBOG-038247 del 14/06/24) en mesa de trabajo del 21/11 a las 1000am
8)	Nov 7 a las 9:00am Gestión ambiental, social, predial y de sostenibilidad de proyectos de infraestructura de transporte
9)	Nov 8 a las 9:00am Revisión Riesgo e Indicadores DEFENSA JURÍDICA
10)	Nov 8 a las 10:00am Riesgo Conciliación
11)	Nov 8 a las 11:00am Revisión Riesgo e Indicadores COMPRA PÚBLICA
12)	Nov 13 a las 11:00am Revisión Riesgo e Indicadores GESTIÓN CONTRACTUAL, PROCESOS ADMINISTRATIVOS Y SANCIONATORIO
13)	Nov 13 a las 4:00pm Riesgos SPSC Compra pública (revisión caracterización)
14)	Nov 14 a las 9:00am Riesgo Coactiva Revisión
15)	Nov 14 a las 10:00am Revisión de los riesgos EJECUCIÓN Y OPERACIÓN DE PROYECTOS DE INFRAESTRUCTURA DE TRANSPORTE
16)	Nov 20 a las 9:00am Revisión Riesgo e Indicadores GESTION HUMANA
17)	Nov 21 a las 9:00am Revisión Riesgo e Indicadores ESTRUCTURACIÓN DE PROYECTOS DE INFRAESTRUCTURA DE TRANSPORTE
18)	Nov 21 a las 10:00am Riesgo Corrupción Comité Contratación
19)	Nov 22 a las 3:30pm CONTROL DISCIPLINARIO
C. DICIEMBRE
20)	Dic 5 a las 11:30am Gestión del riesgo
21)	Dic 5 a las 2:00pm Servicios administrativos 
22)	Dic 9 a las 2:00pm gestión financiera
23)	Dic 11 a las 11am atención y relacionamiento ciudadano
24)	Dic 11 a las 3pm gestión documental
25)   Dic 16  a las 2:30 Riesgo previsible
Se elabora QUIZ de apropiación de la política y se promueve su diligenciamiento mediante correo del 23/12 dirigido a los facilitadores del MIPG.
</t>
  </si>
  <si>
    <t xml:space="preserve">El monitoreo con corte al 3° trimestre se encuentra publicado en  https://www.invias.gov.co/index.php/plan-anticorrupcion-y-de-atencion-al-ciudadano y fue socializado mediante memorando circular.
Por otra parte, a través del memorando circular 2024I-VBOG-085288 del 07/11/24 la Oficina Asesora de Planeación solicitó reporte para monitoreo actividades Plan Anticorrupción y de Atención al Ciudadano, corte al 4° trimestre antes del 20 de diciembre. Los avances se encuentran documentados en la oportunidad de mejora ID  379 del aplicativo KAWAK
</t>
  </si>
  <si>
    <r>
      <rPr>
        <b/>
        <sz val="11"/>
        <color rgb="FF000000"/>
        <rFont val="Calibri"/>
        <scheme val="minor"/>
      </rPr>
      <t xml:space="preserve">2024I-VBOG-098696 del 19/12/24  GRUPO BUEN GOBIERNO de la SECRETARÍA GENERAL 100%:
</t>
    </r>
    <r>
      <rPr>
        <sz val="11"/>
        <color rgb="FF000000"/>
        <rFont val="Calibri"/>
        <scheme val="minor"/>
      </rPr>
      <t xml:space="preserve">
Se relación a enlace del Cronograma de actividades de participación ciudadana con el  informe ejecutivo  de mejoras identificadas en los tramites https://www.invias.gov.co/index.php/servicios-al-ciudadano/participacion-en-linea/estrategia-participacion-ciudadana  </t>
    </r>
  </si>
  <si>
    <r>
      <rPr>
        <b/>
        <sz val="11"/>
        <rFont val="Calibri"/>
        <family val="2"/>
        <scheme val="minor"/>
      </rPr>
      <t>Correo 24/12/24 Ing. Juan Felipe Cabrera Peña &lt;jcabrerap@invias.gov.co&gt;:</t>
    </r>
    <r>
      <rPr>
        <sz val="11"/>
        <rFont val="Calibri"/>
        <family val="2"/>
        <scheme val="minor"/>
      </rPr>
      <t xml:space="preserve">
Para cuantificar los costos de estos trámites, se utilizaron los procedimientos estándar que definen el marco de actuación para cada uno de ellos. A través de la documentación de los procesos establecidos en los siguientes procedimientos, se recopiló información sobre los recursos humanos, materiales y tiempos involucrados en la ejecución de cada trámite:
MRTI-PR-2 - Expedición Permiso de Uso de Zona de Vía
MRTI-PR-3 - Emisión Concepto Técnico de Ubicación de Estaciones de Servicio Automotriz
MRTI-PR-4 - Expedición Permiso para la Movilización de Carga Extra dimensionada por las Vías Nacionales
MRTI-PR-7 - Expedición de Permisos para la Movilización de Carga Indivisible Extrapesada
MRTI-PR-5 - Permiso de Cierre de Vía, Emergencias, Restricciones Vehiculares por Ejecución de Obras, Eventos Deportivos y Culturales
MRTI-PR-10 - Autorización para la Construcción de Obras en las Riberas de los Ríos o Dentro de su Cauce y en las demás Vías Fluviales
El resultado del ejercicio se encuentra en el repositorio del siguiente LINK: 
https://invias-my.sharepoint.com/shared?id=%2Fpersonal%2Foap%5Finvias%5Fgov%5Fco%2FDocuments%2FRepositorio%20MIPG%2FD4%2F1%2E%20P%2E%20Seg%20y%20eval%20desempe%C3%B1o%20institucional%2F2%2E%20Eval%2E%20y%20seg%2E%20planes%2FPAAC%2F2024%2FDTE%2F4%20trimestre%2F1%2E%20Costos%20de%20tramites&amp;listurl=%2Fpersonal%2Foap%5Finvias%5Fgov%5Fco%2FDocuments&amp;sortField=LinkFilename&amp;isAscending=true&amp;login_hint=jcabrerap%40invias%2Egov%2Eco </t>
    </r>
  </si>
  <si>
    <t>2024I-VBOG-100188 del 24/12/24  SUBDIRECCION GENERAL 100%:
Se realizaron 20 videos  en los que se informa sobre la ejecución de proyectos de impacto de la entidad. Los mismos se publicaron en el canal institucional de YouTube https://www.youtube.com/user/InviasOficial, , se evalúa la pertinencia de descargar un reporte el cual incluya de manera individual las publicaciones informativas, anexos 1, 2, 3 y 4 vídeos YouTube</t>
  </si>
  <si>
    <t>El Instituto Nacional de Vías realizó el principal espacio de rendición de cuentas denominado “Invias está cumpliendo”, utilizó el mecanismo de audiencia pública y presentó a sus grupos de valor e interés la gestión realizada de enero a noviembre en el 2024. 
Detalle en micrositio https://www.invias.gov.co/index.php/planeacion-gestion-y-control/rendicion-de-cuentas</t>
  </si>
  <si>
    <t>2024I-VBOG-100188 del 24/12/24  SUBDIRECCION GENERAL 100%
En el periodo reportado se realizaron 7 Facebook Live. Estos fueron transmitidos desde 3 redes sociales (Facebook, YouTube y LinkedIn) de manera simultánea, por esta razón, cada evento de transmisión se multiplica por el número de redes en el que se transmite, ya que cuenta con usuarios únicos.
•	Rueda de prensa sobre valorización: https://www.facebook.com/100065013960750/videos/905218501154147
•	Inversiones que adelanta el Invias en Santander: https://www.facebook.com/100065013960750/videos/585708790554081
•	Cruce de la Cordillera Central: https://www.facebook.com/100065013960750/videos/585708790554081
•	Aclaramos dudas sobre la Contribución Nacional de Valorización: https://www.facebook.com/100065013960750/videos/585648820485208
•	Tarifa preferencial peaje Río Corzo: https://www.facebook.com/100065013960750/videos/1103962888109013
•	Feria Innova 2024: https://www.facebook.com/InviasOficial/videos/2060483024414028
•	Rendición de cuentas: https://www.facebook.com/100065013960750/videos/1097355965401345
Ver anexo 5 Lives cuarto trimestre 2024</t>
  </si>
  <si>
    <r>
      <rPr>
        <b/>
        <sz val="11"/>
        <rFont val="Calibri"/>
        <family val="2"/>
        <scheme val="minor"/>
      </rPr>
      <t>Correo 24/12/24 Ing. Juan Felipe Cabrera Peña &lt;jcabrerap@invias.gov.co&gt;:</t>
    </r>
    <r>
      <rPr>
        <sz val="11"/>
        <rFont val="Calibri"/>
        <family val="2"/>
        <scheme val="minor"/>
      </rPr>
      <t xml:space="preserve">
En el cuarto trimestre de 2024, se dio cumplimiento a la meta a través de 10 reuniones con veedurías ciudadanas. Estas reuniones tuvieron como objetivo no solo mantener informado a la comunidad sobre el avance de los proyectos, sino también involucrarla activamente en el proceso de supervisión y evaluación. A continuación, se detallan las actividades realizadas:
1. Acta de reunión del 09/11/2024: Reunión de seguimiento con la veeduría ciudadana para el contrato de obra No. 1584 de 2024.
2. Acta de reunión y listado de asistencia del 14/12/2024: Recorrido de obra con la veeduría ciudadana para la verificación de avance en obra.
3. Acta de reunión del 29/11/2024: Reunión con veedores del tramo La Uribe, con el fin de realizar evaluación del proceso llevado a cabo durante la vigencia 2024.
4. Acta de reunión del 25/10/2024: Socialización de inicio de obras entre Cámbulos y la glorieta La Fuente y barrio El Guamal.
5. Acta de reunión del 24/10/2024: Informe de las actividades y avance de obra a la veeduría ciudadana del contrato de obra No. 998 de 2024.
6. Acta de reunión del 20/10/2024: Cierre veeduría ciudadana.
7. Acta de reunión del 12/12/2024: Socialización del proyecto y conformación de veeduría.
8. Acta de reunión del 23/10/2024: Comité de veedores No. 3, recorrido de obra y seguimiento de compromisos.
9. Acta de reunión del 23/11/2024: Desarrollo del 4to comité de veeduría ciudadana.
10. Acta de reunión del 18/10/2024: Recorrido de obra con veeduría y líderes de la comunidad.
Estas 10 reuniones reflejan un esfuerzo sostenido por fortalecer la participación ciudadana en los procesos de seguimiento a los proyectos del INVIAS. Cada una de las reuniones tuvo como fin consolidar la veeduría ciudadana, que no solo se limita a monitorear el avance de las obras, sino también a generar un espacio de intercambio de información y retroalimentación entre la comunidad y las autoridades competentes.
El resultado del ejercicio se encuentra en el repositorio del siguiente LINK: 
https://invias-my.sharepoint.com/shared?id=%2Fpersonal%2Foap%5Finvias%5Fgov%5Fco%2FDocuments%2FRepositorio%20MIPG%2FD4%2F1%2E%20P%2E%20Seg%20y%20eval%20desempe%C3%B1o%20institucional%2F2%2E%20Eval%2E%20y%20seg%2E%20planes%2FPAAC%2F2024%2FDTE%2F4%20trimestre%2F2%2E%20Veedurias%20ciudadanas%20activas%20y%20satisfechas%2FVeedurias&amp;listurl=%2Fpersonal%2Foap%5Finvias%5Fgov%5Fco%2FDocuments&amp;sortField=LinkFilename&amp;isAscending=true&amp;login_hint=jcabrerap%40invias%2Egov%2Eco </t>
    </r>
  </si>
  <si>
    <r>
      <t xml:space="preserve">2024I-VBOG-098696 del 19/12/24  GRUPO BUEN GOBIERNO de la SECRETARÍA GENERAL 50%:
</t>
    </r>
    <r>
      <rPr>
        <sz val="11"/>
        <color rgb="FF000000"/>
        <rFont val="Calibri"/>
        <scheme val="minor"/>
      </rPr>
      <t>Para el cuarto trimestre se solicitó con radicado No. 2024I-VBOG- 091005 DEL 2024-11-27 a cada una de las dependencias un informe de los compromisos pactados en los espacios de participación con el respectivo seguimiento toda vez que el formato actual del plan de actividades de participación ciudadana no cuenta con unos campos de registro de compromisos y seguimiento a los compromisos a la fecha se ha recibido información de algunas dependencias por lo que estamos consolidando la información para generar el informe para su correspondiente publicación. Nota: La matriz que contiene los campos para seguimiento se encuentra para aprobación de la OAP , su correspondiente cargue en el aplicativo KAWAK. y su publicación en el portal web . El día 10 de diciembre se envió email institucional a la oficina de comunicaciones solicitando la publicación en la pagina web.</t>
    </r>
  </si>
  <si>
    <r>
      <rPr>
        <b/>
        <sz val="11"/>
        <color rgb="FF000000"/>
        <rFont val="Calibri"/>
        <scheme val="minor"/>
      </rPr>
      <t xml:space="preserve">2024I-VBOG-098696 del 19/12/24  GRUPO BUEN GOBIERNO de la SECRETARÍA GENERAL 100%:
</t>
    </r>
    <r>
      <rPr>
        <sz val="11"/>
        <color rgb="FF000000"/>
        <rFont val="Calibri"/>
        <scheme val="minor"/>
      </rPr>
      <t>Se esta consolidando un informe de los eventos que se evaluaron de participación ciudadana para el  4to trimestre. En la actualidad se creo un formato en físico y a través del aplicativo  FORM  https://forms.office.com/r/EHdn3grJ8E que esta en aprobación de la OAP  anexo enlace de la estrategia de participación ciudadana https://www.invias.gov.co/index.php/participa#planeacion-y-presupuesto-participativo  El día 10 de diciembre se envió email institucional a la oficina de comunicaciones solicitando la publicación en la pagina web.</t>
    </r>
  </si>
  <si>
    <r>
      <rPr>
        <b/>
        <sz val="11"/>
        <color rgb="FF000000"/>
        <rFont val="Calibri"/>
        <scheme val="minor"/>
      </rPr>
      <t xml:space="preserve">2024I-VBOG-098696 del 19/12/24  GRUPO BUEN GOBIERNO de la SECRETARÍA GENERAL 100%:
</t>
    </r>
    <r>
      <rPr>
        <sz val="11"/>
        <color rgb="FF000000"/>
        <rFont val="Calibri"/>
        <scheme val="minor"/>
      </rPr>
      <t xml:space="preserve">
  Se publico en la pág. web el 28 de octubre del  2024  https://www.invias.gov.co/index.php/normativa/politicas-y-lineamientos/atencion-al-ciudadano/18522-modelo-de-atencion-y-relacionamiento-con-el-ciudadano-2024-2025  
</t>
    </r>
  </si>
  <si>
    <r>
      <t xml:space="preserve">2024I-VBOG-098696 del 19/12/24  GRUPO BUEN GOBIERNO de la SECRETARÍA GENERAL 100%:
 Con email institucional la SG envió el día 27 de noviembre de 2024   5 documentos </t>
    </r>
    <r>
      <rPr>
        <sz val="11"/>
        <color rgb="FF000000"/>
        <rFont val="Calibri"/>
        <scheme val="minor"/>
      </rPr>
      <t>ajustados según requerimiento de la OAP  los mismos que el GRC Con memorando N° Radicado: 2024I-VBOG-092019
Fecha: 2024-11-29  Envío  a la OAP. El día 13 de diciembre se envían con ajustes solicitados por la OAP los 6 documentos así:Procedimeito trámite y respuesta PQRD, Formato plan de actividades de participación ciudadana; Guía comunicación y atención incluyente; formato evaluación y participación ciudadana; protocolo seguimiento y control PQRD, Protocolo canales de atención.  NOTA:  La implementación en el sistema de gestión de la entidad se dará una vez sean aprobados por la OAP</t>
    </r>
  </si>
  <si>
    <r>
      <rPr>
        <b/>
        <sz val="11"/>
        <color rgb="FF000000"/>
        <rFont val="Calibri"/>
      </rPr>
      <t xml:space="preserve">2024I-VBOG-079275 del 22/10/24:
</t>
    </r>
    <r>
      <rPr>
        <sz val="11"/>
        <color rgb="FF000000"/>
        <rFont val="Calibri"/>
      </rPr>
      <t xml:space="preserve">"esta Oficina de Control Disciplinario, realizó una charla  sobre   el  NUEVO   CÓDIGO   GENERAL  DISCIPLINARIO   –  Etapas   del   proceso  y derechos del investigado, el 10 de julio de 2024
Como soporte de lo anterior, adjunto el respectivo enlace:
https://invias-my.sharepoint.com/personal/escuelacorporativa_invias_gov_co/_layouts/15/stream.aspx?id=%2Fpersonal%2Fescuelacorporativa_invias_gov_co%2FDocuments%2FESCUELA%20CORPORATIVA%202024%2FLINEAS%20DE%20ACCION%202024%20-%20ECGGC%2F3.1%20AGENDAS%20Y%20SEGUIMIENTO%202024%2F7.%20JULIO%202024%2F10072024_Charla%20nuevo%20c%C3%B3digo%20general%20Disciplinario%2F10072024_Grabaci%C3%B3n%20Charla%20nuevo%20c%C3%B3digo%20disciplinario.mp4&amp;nav=eyJyZWZlcnJhbEluZm8iOnsicmVmZXJyYWxBcHAiOiJPbmVEcml2ZUZvckJ1c2luZXNzIiwicmVmZXJyYWxBcHBQbGF0Zm9ybSI6IldlYiIsInJlZmVycmFsTW9kZSI6InZpZXciLCJyZWZlcnJhbFZpZXciOiJNeUZpbGVzTGlua0NvcHkifX0&amp;referrer=StreamWebApp.Web&amp;referrerScenario=AddressBarCopied.view.461597f6-563f-4806-a1d9-a0b28e94e2fe&amp;ct=1729628585268&amp;or=Outlook-Body&amp;cid=3F086CE5-1104-4506-BEA6-91D77262D8B1&amp;ga=1"
</t>
    </r>
    <r>
      <rPr>
        <b/>
        <sz val="11"/>
        <color rgb="FF000000"/>
        <rFont val="Calibri"/>
      </rPr>
      <t xml:space="preserve">Correo 07/01/25 Dra. Ana Maria Gamez Rodriguez  &lt;agamez@invias.gov.co&gt; 100%:
En el año 2024, se realizaron las siguientes acciones
</t>
    </r>
    <r>
      <rPr>
        <sz val="11"/>
        <color rgb="FF000000"/>
        <rFont val="Calibri"/>
      </rPr>
      <t xml:space="preserve">
  1. El derecho disciplinario, sus etapas y derechos del investigado Fecha: abril 17 de 2024  Modalidad virtual
2. Nuevo Código general Disciplinario, etapas del proceso y derechos del investigado Fecha: julio 10 de 2024  modalidad virtual
3. Campaña de denuncia de actos de corrupción a través de los canales establecidos Fecha: octubre 30 de 2024
4. Supervisión de contratos estatales Fecha: diciembre 5 de 2024  modalidad presencial y virtual
Estas charlas se realizaron con el apoyo del a Escuela Corporativa Guillermo Gaviria. Pero a la fecha no nos han remitido los informes de la realización que siempre son levantados por la escuela.  Nuevamente los requerimos para su envío.
 Remito las piezas publicitarias de las actividades como evidencias
</t>
    </r>
  </si>
  <si>
    <r>
      <rPr>
        <b/>
        <sz val="11"/>
        <rFont val="Calibri"/>
        <family val="2"/>
        <scheme val="minor"/>
      </rPr>
      <t>Correo 24/12/24 Ing. Juan Felipe Cabrera Peña &lt;jcabrerap@invias.gov.co&gt;:</t>
    </r>
    <r>
      <rPr>
        <sz val="11"/>
        <rFont val="Calibri"/>
        <family val="2"/>
        <scheme val="minor"/>
      </rPr>
      <t xml:space="preserve">
Se recopiló y organizó la información sobre diversos servicios clave proporcionados por la dirección técnica y de estructuración del INVIAS. El borrador de documento contiene los siguientes servicios:
- Beneficio de Tarifa Diferencial o Exenta en las estaciones de peaje a cargo del INVIAS.
- Concepto técnico de ubicación de estaciones de servicios.
- Permiso de cierre de vías.
- Permiso para la movilización de carga indivisible extrapesada, indivisible extra dimensionada o indivisible extrapesada y extra dimensionada a la vez.
- Permiso para el transporte de carga divisible con vehículos combinados de carga (V.C.C.).
- Permiso de uso de zona de vía.
- Permiso para movilización de carga extra dimensionada por las vías nacionales.
- Permiso para la construcción de obras en las riberas de los ríos o dentro de su cauce y en las demás vías fluviales.
- Numeral 767
- HERMES (Sistema de Gestión de Proyectos del INVIAS).
- Contribución nacional de valorización.
- Metodología de Evaluación del Estado de la Red Vial.
- Sistema Integrado de Gestión de Pavimento (SIGPAV).
El documento tiene como fin proporcionar un compendio detallado de estos servicios, especificando los requisitos, procedimientos, plazos y beneficios de cada uno, para que los ciudadanos puedan acceder a ellos de manera informada.
El borrador del documento ya ha sido elaborado y recopila la información necesaria sobre los servicios mencionados. Sin embargo, aún está pendiente el visto bueno del Director Técnico, quien deberá revisar y aprobar el contenido antes de que se socialice oficialmente.
El resultado del ejercicio se encuentra en el repositorio del siguiente LINK: 
https://invias-my.sharepoint.com/shared?id=%2Fpersonal%2Foap%5Finvias%5Fgov%5Fco%2FDocuments%2FRepositorio%20MIPG%2FD4%2F1%2E%20P%2E%20Seg%20y%20eval%20desempe%C3%B1o%20institucional%2F2%2E%20Eval%2E%20y%20seg%2E%20planes%2FPAAC%2F2024%2FDTE%2F4%20trimestre%2F3%2E%20%C2%A0Portafolio%20de%20servicios&amp;listurl=%2Fpersonal%2Foap%5Finvias%5Fgov%5Fco%2FDocuments&amp;sortField=LinkFilename&amp;isAscending=true&amp;login_hint=jcabrerap%40invias%2Egov%2Eco </t>
    </r>
  </si>
  <si>
    <r>
      <rPr>
        <b/>
        <sz val="11"/>
        <color rgb="FF000000"/>
        <rFont val="Calibri"/>
        <scheme val="minor"/>
      </rPr>
      <t xml:space="preserve">2024I-VBOG-098696 del 19/12/24  GRUPO BUEN GOBIERNO de la SECRETARÍA GENERAL 75%:
</t>
    </r>
    <r>
      <rPr>
        <sz val="11"/>
        <color rgb="FF000000"/>
        <rFont val="Calibri"/>
        <scheme val="minor"/>
      </rPr>
      <t>Con memorando radicado  2024I-VBOG-065579 de fecha 17-09-24 se reitero solicitud del envío de la oferta institucional de servicios 2024  a la Dirección técnica y de estructuración.
 Con memorando radicado 2024I-VBOG-071139 de fecha 27-09-24  se envía la caracterización 2024 a la oficina de comunicaciones para el correspondiente diseño y publicación.  Entre los cambios se anexaron mas grupos de valor , temas de inclusión , se indagó mas profundamente en temas relacionados con PQRS, se anexo un análisis mas robusto de la población que interactúa con el INVIAS a través de las redes sociales.  eL 29 de octubre 2024 se actualizo la caracterización de usuarios 2024  https://www.invias.gov.co/index.php/normativa/politicas-y-lineamientos/atencion-al-ciudadano/18456-caracterizacion-de-usuarios-2024 Con memorando N° Radicado: 2024I-VBOG-093015
Fecha: 2024-12-03   se solicito la creación de dos Flyer  para la divulgación de los resultados de la Caracterización de Usuarios 2024 y el Laboratorio de Simplicidad
2024. Con el fin de dar cumplimiento a la meta del Plan operativo El GARC mediante memorando  radicado No. N° Radicado: 2024I-VBOG-088677
Fecha: 2024-11-20 Reiteración  Memorando 2024I VBOG 015279 2024I VBOG 033991 y 2024I -VBOG -067579  Solicito el Portafolio  el envió del portafolio institucional  con el  fin  de definir la oferta institucional y a la fecha no se ha  recibido dicha información.</t>
    </r>
  </si>
  <si>
    <t xml:space="preserve">2024I-VBOG-099657 del 23/12/24 DIRECCIÓN DE EJECUCIÓN Y OPERACIÓN -100%
"La Dirección de Ejecución y Operación mediante sus Unidades Ejecutoras, específicamente la Subdirección de Gestión Integral de Carreteras (SGIC), a través de este procedimiento registra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 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por la Subdirección de Gestión Integral, entre OCTUBRE Y NOVIEMBRE de 2024 se registran cerca de 4.100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  Dicho esto la DEO mediante memorando 2024I-VBOG-092039 del 29 de noviembre, solicito a la Subdirección de Gestión Integral (SGIC) el  reporte del cuarto  trimestre de 2024 del SAU, (Servicio de Atención al Usuario en la vía). Por otra parte, y atendiendo  las recomendaciones de la Oficina Asesora de Planeación mediate memorando 2024I-VBOG-077300 del 16 de octubre. Esta Dirección realizo memorando 2024I-VBOG-086188 del 12 de noviembre, informando que se atenderán las recomendaciones a la actividad de generar periódicamente los reportes de operación de los SAU. Así las cosas se realizaros diferentes mesas de trabajo con el equipo de trabajo permitiendo así proponer el ajuste de algunos formatos relacionados con el Manual de Gestión Vial Integral."
</t>
  </si>
  <si>
    <r>
      <rPr>
        <b/>
        <sz val="11"/>
        <color rgb="FF000000"/>
        <rFont val="Calibri"/>
        <scheme val="minor"/>
      </rPr>
      <t xml:space="preserve">Correo 07/01/25 Dra. Laura Cristina Perez Coral &lt;lcperez@invias.gov.co&gt;  100%:
</t>
    </r>
    <r>
      <rPr>
        <sz val="11"/>
        <color rgb="FF000000"/>
        <rFont val="Calibri"/>
        <scheme val="minor"/>
      </rPr>
      <t>Los instrumentos de Gestión de Información publicados en el Portal de Datos “gov.co” y los documentos de gobierno de gestión de información (políticas, manuales, procedimientos, etc.) generados por el Grupo de Gestión de Información de la OTIC en el 4T del 2024, son los siguientes:
Documentos de Gobierno de Información:
1. ETIC-POL-2 - GESTION DE DATOS E INFORMACION - V1
2. ETIC-PR-4 - GESTION DE DATOS E INFORMACION - V2
3. ETIC-PR-5 - PUBLICACIÓN Y ACTUALIZACIÓN DE DATOS ABIERTOS - V2
4. ETIC-PR-11 - CALIDAD DEL DATO - V1
Los conjuntos de datos publicados en el Portal de Datos Abiertos son los siguientes:
1. Índice de información clasificada y reservada: https://www.datos.gov.co/d/u2us-ac23
2. Esquema de publicación de información: https://www.datos.gov.co/d/us3f-qs6n.
3. Activos de Información: https://www.datos.gov.co/d/68ew-y8nf</t>
    </r>
  </si>
  <si>
    <r>
      <rPr>
        <b/>
        <sz val="11"/>
        <rFont val="Calibri"/>
        <family val="2"/>
        <scheme val="minor"/>
      </rPr>
      <t>Correo 24/12/24 Ing. Juan Felipe Cabrera Peña &lt;jcabrerap@invias.gov.co&gt;:</t>
    </r>
    <r>
      <rPr>
        <sz val="11"/>
        <rFont val="Calibri"/>
        <family val="2"/>
        <scheme val="minor"/>
      </rPr>
      <t xml:space="preserve">
Durante este periodo, se revisaron las normativas de los trámites a cargo de la Subdirección Técnica de Reglamentación Técnica y de Innovación, confirmando que todas las normativas vigentes continúan siendo aplicables y no requieren actualizaciones. Esta revisión garantiza que la base normativa sobre la cual se gestionan los trámites está actualizada y en línea con los procedimientos legales y regulatorios existentes.
Sin embargo, en el marco de la mejora continua y la adaptación a nuevas tecnologías, se enviaron sugerencias de estrategia de comunicaciones para la virtualización de trámites clave. Estos trámites están en proceso de adaptación al sistema INVITRAMITES, que facilitará la gestión digital de los mismos. Los trámites en proceso de virtualización son:
- Permiso para la movilización de carga extra dimensionada por las vías nacionales.
- Concepto técnico de ubicación de estaciones de servicio automotriz.
- Permisos para la movilización de carga indivisible extrapesada, indivisible extra dimensionada o indivisible extrapesada y extra dimensionada a la vez, y permiso de transporte de carga divisible con vehículos combinados de carga (VCC).
Estos trámites están siendo adaptados para que los usuarios puedan gestionarlos de manera completamente digital a través de INVITRAMITES, lo que incluye actividades de socialización, pruebas con usuarios y ajustes en la plataforma para asegurar su óptimo funcionamiento.
El resultado del ejercicio se encuentra en el repositorio del siguiente LINK: 
https://invias-my.sharepoint.com/shared?id=%2Fpersonal%2Foap%5Finvias%5Fgov%5Fco%2FDocuments%2FRepositorio%20MIPG%2FD4%2F1%2E%20P%2E%20Seg%20y%20eval%20desempe%C3%B1o%20institucional%2F2%2E%20Eval%2E%20y%20seg%2E%20planes%2FPAAC%2F2024%2FDTE%2F4%20trimestre%2F4%2E%20Informaci%C3%B3n%20de%20los%20Tr%C3%A1mites%20actualizada%20en%20SUIT&amp;listurl=%2Fpersonal%2Foap%5Finvias%5Fgov%5Fco%2FDocuments&amp;sortField=LinkFilename&amp;isAscending=true </t>
    </r>
  </si>
  <si>
    <r>
      <rPr>
        <b/>
        <sz val="11"/>
        <color rgb="FF000000"/>
        <rFont val="Calibri"/>
        <scheme val="minor"/>
      </rPr>
      <t xml:space="preserve">Correo 07/01/25 Dra. Laura Cristina Perez Coral &lt;lcperez@invias.gov.co&gt;  100%:
</t>
    </r>
    <r>
      <rPr>
        <sz val="11"/>
        <color rgb="FF000000"/>
        <rFont val="Calibri"/>
        <scheme val="minor"/>
      </rPr>
      <t>Se remitió a la OCI el seguimiento al plan de mejoramiento del MSPI, con sugerencias en los siguientes puntos:
1. Alineación con respecto s la ISO 27001 y el MinTIC
2. Revisión y actualización de fechas de este plan fechas límite de actividades, hasta el  2022 y el 2023.
3. Revisión de actividades que no están relacionadas con el MSPI
4. Revisión de actividades repetidas.</t>
    </r>
  </si>
  <si>
    <r>
      <rPr>
        <b/>
        <sz val="11"/>
        <color rgb="FF000000"/>
        <rFont val="Calibri"/>
        <scheme val="minor"/>
      </rPr>
      <t xml:space="preserve">2024I-VBOG-098696 del 19/12/24  GRUPO BUEN GOBIERNO de la SECRETARÍA GENERAL 100%
</t>
    </r>
    <r>
      <rPr>
        <sz val="11"/>
        <color rgb="FF000000"/>
        <rFont val="Calibri"/>
        <scheme val="minor"/>
      </rPr>
      <t>Se realiza el seguimiento y verificación a la Matriz de Cumplimiento de la Ley 1712 de 2014 la cual se encuentra en formato Excel para el tercer trimestre de la vigencia 2024 (teniendo en cuenta que el seguimiento se realiza trimestre vencido), con el fin de generar alertas a las dependencias responsables de la producción y publicación de la información. Se revisaron cada una de las ubicaciones web de las categorías de la información, teniendo en cuenta los requisitos de la norma y, mediante radicado No. 2024I-VBOG-083038 se remitió a las áreas responsables de la producción de información la matriz de seguimiento, el informe respecto al cumplimiento de los ítems de la Ley 1712 de 2014 y recomendaciones de mejora, para que actualicen la información. Se realizaron 2 mesas de trabajo para retroalimentar los resultados y aclarar dudas con el Grupo de Innovación Técnica y el Grupo de Atención y Relacionamiento Ciudadano.
Asimismo, teniendo en cuenta los retos identificados en la medición FURAG vigencia 2023 y del ITA de vigencia 2024, se formuló un plan de mejoramiento KAWAK que integra las actividades requeridas para dar cumplimiento a los requisitos del Índice de Transparencia y Acceso a la Información pública (ITA), así como acciones asociadas al cumplimiento de los requerimientos establecidos en el Anexo Técnico No. 1 accesibilidad WEB, concertado con el equipo operativo implementador de la política del MIPG  -Transparencia, acceso a la información pública y lucha contra la corrupción- y formalizado mediante radicado No. 2024I-VBOG-089881 ante la
Oficina Asesora de Planeación. El reporte de cumplimiento de las actividades del plan de mejoramiento se registró en el aplicativo KAWAK por cada uno de los responsables, con un cumplimiento global al corte 17 de diciembre del 38,75% (teniendo en cuenta que su ejecución está programada para finalización en junio de 2025) según informe de ejecución adjunto.</t>
    </r>
  </si>
  <si>
    <t>Correo 07/01/25 Dra. Laura Cristina Perez Coral &lt;lcperez@invias.gov.co&gt;  97%:
Seguridad, Plan del Modelo de Seguridad y Privacidad de la Información (MSPI) - Vigencia 2024, Procedimiento de solicitudes e incidentes de seguridad de la información, Participación en sesión de la Mañana de Gobierno Digital. Sesión 1.
4. Para finales del 2024, el porcentaje de avance del plan de implementación del MSPI fue del 92% (alcance acotado a 2024)
5. Se elaboraron los siguientes borradores y se enviaron a la OAP a finales del 2024 para revisión metodológica:
1. Política de Desarrollo Seguro
2. Política de Control de Acceso (versión 2)
3. Política de Control de acceso a la redes y a los servicios de red
4. Política de Control de Acceso a las Aplicaciones y la Información
5. Política de Control de Acceso al Sistema Operativo
6. Política de Seguridad y Gestión de los Activos de Información (versión 2)
7. Política de Intercambio de Información
8. Política de Seguridad para la Gestión de las Operaciones
9. Política de seguridad para la separación de los ambientes de desarrollo, pruebas y producción
10. Política de Seguridad Física y del Entorno
11. Política de puesto de trabajo despejado y pantalla limpia
12. Política de Seguridad para la Implementación y Uso de Criptografía
13. Política Gestión de Incidentes en la Seguridad de la Información
14. Política de Seguridad de la Información para el Teletrabajo
15. Política de Ciberseguridad del INVÍAS</t>
  </si>
  <si>
    <r>
      <rPr>
        <b/>
        <sz val="11"/>
        <color rgb="FF000000"/>
        <rFont val="Calibri"/>
        <scheme val="minor"/>
      </rPr>
      <t xml:space="preserve">2024I-VBOG-098696 del 19/12/24  GRUPO BUEN GOBIERNO de la SECRETARÍA GENERAL 100%:
</t>
    </r>
    <r>
      <rPr>
        <sz val="11"/>
        <color rgb="FF000000"/>
        <rFont val="Calibri"/>
        <scheme val="minor"/>
      </rPr>
      <t>Se indica enlace de publicación en la pág. web con actualización al 29 de octubre y se reporta trimestre   vencido de  Julio a septiembre  2024. https://www.invias.gov.co/index.php/servicios-al-ciudadano/peticiones-quejas-y-reclamos/informe-trimestral-informacion-mas-consultada</t>
    </r>
  </si>
  <si>
    <t>No aplica, actividad  que se suprimió.</t>
  </si>
  <si>
    <r>
      <rPr>
        <b/>
        <sz val="11"/>
        <color rgb="FF000000"/>
        <rFont val="Calibri"/>
        <scheme val="minor"/>
      </rPr>
      <t xml:space="preserve">2024I-VBOG-098696 del 19/12/24  GRUPO BUEN GOBIERNO de la SECRETARÍA GENERAL 100%:
</t>
    </r>
    <r>
      <rPr>
        <sz val="11"/>
        <color rgb="FF000000"/>
        <rFont val="Calibri"/>
        <scheme val="minor"/>
      </rPr>
      <t>teniendo en cuenta los informes del Grupo de Atención y Relacionamiento con el ciudadano” Informe de seguimiento a peticiones, quejas, reclamos y denuncias (PQRD) para el tercer trimestre de 2024; no se evidencian que se hubieran presentado solicitudes de impedimentos y recusaciones o solicitudes relacionadas con conflictos de interés a través del canal virtual impedimentosyrecusaciones@invias.gov.co.
Por lo anterior no hay lugar a  informe de seguimiento y control a la gestión de conflictos de interés, impedimentos y recusaciones.
Se está pendiente del informe correspondiente al cuarto trimestre.
Se solicitó también información pertinente a la Subdirección de Gestión Humana, a través de los facilitadores para el tema, pero al no presentarse solicitudes de impedimentos y recusaciones, no hay lugar a información sobre seguimiento y control.,</t>
    </r>
  </si>
  <si>
    <r>
      <rPr>
        <b/>
        <sz val="11"/>
        <rFont val="Calibri"/>
        <family val="2"/>
        <scheme val="minor"/>
      </rPr>
      <t>Correo 24/12/24 Ing. Juan Felipe Cabrera Peña &lt;jcabrerap@invias.gov.co&gt;:</t>
    </r>
    <r>
      <rPr>
        <sz val="11"/>
        <rFont val="Calibri"/>
        <family val="2"/>
        <scheme val="minor"/>
      </rPr>
      <t xml:space="preserve">
Durante el cuarto trimestre de 2024, se cumplió de manera exitosa con la realización de 38 socializaciones con la comunidad, lo que refleja un esfuerzo constante por mantener el diálogo abierto y la colaboración activa con las comunidades afectadas por los proyectos. A continuación se detallan algunos de los eventos clave realizados:
1. Acta de reunión y listado de asistencia del 15/10/2024: Socialización de cierre de las obras de los convenios solidarios del programa caminos comunitarios de la paz total de la vereda san Antonio del municipio de Timana según convenio No. 3394 de 2023.
2. Acta de reunión del 15/10/2024: Reunión informativa reactivación del contrato de obra No. 1584 de 2024.
3. Acta de reunión y listado de asistencia del 16/10/2024: socialización final para entrega a la comunidad, cierre de OPC del convenio solidario 4389 de 2023
4. Acta de reunión y listado de asistencia del 16/10/2024: socialización final para entrega a la comunidad y cierre convenio solidario No. 3828 de 2023.
5. Acta de reunión del 29/11/2024: Se realiza recorrido de obra por el sector de cámbulos con la comunidad, personería y veeduría ciudadana para verificar avances.
6. Acta de reunión y listado de asistencia delm24/10/2024: Socialización del contrato de obra No. 5003 de 2023 y se hace la presentación del alcance con la alcaldía de Barranco Minas, se informa el inicio y llegada del material a sapuara.
7. Acta de reunión del 22 de noviembre de 2024: Visita de seguimiento liderada por la personería municipal para verificación de avance en la ejecución de la obra.
8. Acta de reunión y listado de asistencia del 29/10/2024: Mesa de trabajo con el comité de participación comunitaria con el fin de conocer las necesidades presentadas por el sector del olival.
9. Acta de reunión del 30/10/2024: Mesa de trabajo con el comité de participación ciudadana, con el fin de dar a conocer la definición de las Obras Con Participación Comunitaria (OPC) y posteriormente escuchar las propuestas iniciales presentadas por los miembros del comité del Playón, Santander.
10. Acta de reunión del 16/10/2024: Conformación del comité de participación ciudadana del municipio de Suaita Santander, sector Olival
11. Acta de reunión del 15/10/2024: Conformación del comité de participación ciudadana del municipio de Suaita Santander, sector Olival.
12. Acta de reunión y listado de asistencia del 31/10/2024: Realizar primer encuentro con el comité de participación comunitaria, informar avances de obra.
13. Acta de reunión del 12/10/2024: Dar a conocer a la comunidad el avance del proyecto.
14. Acta de reunión del 24/10/2024: Informe de las actividades y avance de obra al COPACO del contrato de obra No. 998 de 2023.
15. Acta de reunión del 19/11/2024: Reunión extraordinaria Informar y aclarar las inquietudes de la comunidad sobre la ejecución de las obras de pavimentación en el centro poblado de El Palmar, específicamente en relación con la calidad del pavimento y los posibles problemas detectados
16. Acta de reunión del 23/10/024: Presentar al Comité de Participación Comunitaria, el informe del avance de la gestión interdisciplinaria ejecutada en el mes de septiembre de 2024.
17. Acta de reunión 18/11/2024: Presentar al Comité de Participación Comunitaria, el informe del avance de la gestión interdisciplinaria ejecutada en el mes de octubre de 2024.
18. Acta de reunión del 20/10/2024: Socialización de cierre del convenio No. 2856 de 2023.
19. Acta de reunión del 09/11/2024: Socialización de cierre del convenio No. 3623 de 2023.
20. Acta de reunión del 10/11/2024: Socialización de cierre del convenio No. 3877 de 2023.
21. Acta de reunión del 21/11/2024: Socializar el proyecto.
22. Acta de reunión del 22/11/2024: Socialización de cierre del convenio No. 3380 de 2023.
23. Acta de reunión del 01/11/2024: Socialización de cierre del convenio No. 2729 e 2023.
24. Acta de reunión del 14/11/2024: Socialización del proyecto a la comunidad.
25. Acta de reunión del 11 de diciembre de 2024: Reunión de consulta previa en la etapa de seguimiento de acuerdos La Gaitana.
26. Acta de reunión del 12/12/2024: Reunión de consulta previa en la etapa de seguimiento de acuerdos Santa Rosa de Capicisco.
27. Acta de reunión del 10/12/2024: Reunión de consulta previa en la etapa de seguimiento de acuerdos San Andrés de Pisimbala.
28. Acta de reunión del 29/10/2024: Reunión socialización de cierre obras objeto del convenio No. 4035 de 2023.
29. Acta de reunión del 09/10/2024: Presentación e diseños en físico y digital para las redes y placa huella en cumplimiento a los compromisos en el marco del paro del 2 de octubre.
30. Acta de reunión del 16/10/2024: Reunión con la comunidad del área de influencia en atención a la visita de seguimiento de la ANLA.
31.  Acta de reunión del 24/10/2024: Reunión de atención a las inquietudes de la comunidad de la vereda san roque.
32. Acta de reunión del 29/10/2024: Socialización avance
33. Acta de reunión del 28/11/2024: Séptimo encuentro del comité de participación comunitaria.
34. Acta de reunión del 20/11/2024: Definición del acueducto de la vereda san roque. 
35. Acta de reunión del 29/10/2024: Reunión de seguimiento con el comité de participación comunitaria.
36. Acta de reunión del 25/10/2024: Socialización del horario establecido para el desarrollo de las actividades del puente con la JAC.
37. Acta de reunión del 24/10/2024: Socialización inicio de trabajos en la pila 6.
38. Acta de reunión del 29/10/2024: Solicitud de permiso para desvío temporal en el sector 4+530 margen izquierda.
El resultado del ejercicio se encuentra en el repositorio del siguiente LINK: 
https://invias-my.sharepoint.com/shared?id=%2Fpersonal%2Foap%5Finvias%5Fgov%5Fco%2FDocuments%2FRepositorio%20MIPG%2FD4%2F1%2E%20P%2E%20Seg%20y%20eval%20desempe%C3%B1o%20institucional%2F2%2E%20Eval%2E%20y%20seg%2E%20planes%2FPAAC%2F2024%2FDTE%2F4%20trimestre%2F5%20Socializaciones%20con%20la%20comunidad&amp;listurl=%2Fpersonal%2Foap%5Finvias%5Fgov%5Fco%2FDocuments&amp;sortField=LinkFilename&amp;isAscending=true&amp;login_hint=jcabrerap%40invias%2Egov%2Eco</t>
    </r>
  </si>
  <si>
    <r>
      <rPr>
        <b/>
        <sz val="11"/>
        <rFont val="Calibri"/>
        <family val="2"/>
        <scheme val="minor"/>
      </rPr>
      <t>Correo 24/12/24 Ing. Juan Felipe Cabrera Peña &lt;jcabrerap@invias.gov.co&gt;:</t>
    </r>
    <r>
      <rPr>
        <sz val="11"/>
        <rFont val="Calibri"/>
        <family val="2"/>
        <scheme val="minor"/>
      </rPr>
      <t xml:space="preserve">
En el cuarto trimestre de 2024, se continuó con el cumplimiento de la meta, llevando a cabo un total de 16 reuniones para coordinar y realizar las Obras con Participación Comunitaria (OPC) en los proyectos ejecutados por el INVIAS. Las actividades realizadas incluyen reuniones de socialización, entrega de proyectos y la remisión de propuestas, como se detalla a continuación:
1. Listado de asistencia jornada de instalación de puertas en la caseta comunal y pintura en la escuela veredal correspondientes a la obra con participación comunitaria de la vereda buenos aires departamento de huila.
2. Propuesta de Obra con Participación Comunitaria para la vereda Guinea con oficio de respuesta: 2024S-VBOG-093847 del 11/12/2024 
3.Propuesta de Obra con Participación Comunitaria para las veredas Gallego oficio respuesta   2024S-VBOG-093968 del 11/12/2024.
4. Acta de reunión del 21/11/2024: Informar a la comunidad sobre la Obra de Participación Comunitaria OPC en el centro poblado de Arrayanes - Pitalito 
5. Acta de reunión del 19/11/2024: Informar a la comunidad sobre la Obra de Participación Comunitaria OPC en el centro poblado El Plamar  -  San Agustín.
6. Acta de reunión del 20/11/2024: Informar a la comunidad sobre la Obra de Participación Comunitaria OPC en el centro poblado de Bordones - Isnos
7. Acta de reunión, listado de asistencia e informe del 28/10/2024: Entrega OPC proyecto vías de acceso al túnel del toyo.
8. Acta de reunión, listado de asistencia e informe del 21/11/2024: Entrega OPC proyecto vías de acceso al túnel del toyo. Mejoramiento de la biblioteca Gilma Sepúlveda.
9. 2024S-VBOG-091227 del 03/12/2024: Remisión propuestas de Obras con Participación Comunitaria y concepto de no objeción.
10. 2024S-VBOG-091511 del 03/12/2024: Remisión propuestas de Obras con Participación Comunitaria y concepto de no objeción.
11. Comunicación GUAT-GUAY-073-2023 del 18/10/2024:  Propuesta OPC para la inversión de los recursos del PAGA.
12. Acta de entrega del 12/11/2024: Entrega OPC alcaldía Municipal.
13. Acta de reunión del 18/10/2024: Recorrido de verificación OPC.
14. 2024S-VBOG-076706 del18/10/2024: Objeción OPC
15.  2024S-VBOG-080094 del 29/10/2024: Objeción OPC
16. 2024S-VBOG-083287 del 07/11/2024: Objeción OPC
El resultado del ejercicio se encuentra en el repositorio del siguiente LINK: 
https://invias-my.sharepoint.com/shared?id=%2Fpersonal%2Foap%5Finvias%5Fgov%5Fco%2FDocuments%2FRepositorio%20MIPG%2FD4%2F1%2E%20P%2E%20Seg%20y%20eval%20desempe%C3%B1o%20institucional%2F2%2E%20Eval%2E%20y%20seg%2E%20planes%2FPAAC%2F2024%2FDTE%2F4%20trimestre%2F6%2E%20Obras%20con%20Participaci%C3%B3n%20Comunitaria%2C%20realizadas%2FOPC&amp;listurl=%2Fpersonal%2Foap%5Finvias%5Fgov%5Fco%2FDocuments&amp;sortField=LinkFilename&amp;isAscending=true&amp;login_hint=jcabrerap%40invias%2Egov%2Eco</t>
    </r>
  </si>
  <si>
    <r>
      <rPr>
        <b/>
        <sz val="11"/>
        <rFont val="Calibri"/>
        <family val="2"/>
        <scheme val="minor"/>
      </rPr>
      <t>Correo 24/12/24 Ing. Juan Felipe Cabrera Peña &lt;jcabrerap@invias.gov.co&gt;:</t>
    </r>
    <r>
      <rPr>
        <sz val="11"/>
        <rFont val="Calibri"/>
        <family val="2"/>
        <scheme val="minor"/>
      </rPr>
      <t xml:space="preserve">
- Paisajismo y recuperación de espacios públicos en las zonas verdes cercanas al nuevo puente Pumarejo, como parte del proyecto de infraestructura vial.
- Siembra y reforestación de árboles en estas áreas, contribuyendo a la mejora del entorno natural y a la mitigación de los efectos del cambio climático.
- El trabajo de reforestación en este contexto tiene un impacto directo en el fortalecimiento de los espacios verdes en la región, y simboliza un compromiso tangible con la sostenibilidad y la mejora de la calidad de vida en la comunidad.
El resultado del ejercicio se encuentra en el repositorio del siguiente LINK: 
https://invias-my.sharepoint.com/shared?id=%2Fpersonal%2Foap%5Finvias%5Fgov%5Fco%2FDocuments%2FRepositorio%20MIPG%2FD4%2F1%2E%20P%2E%20Seg%20y%20eval%20desempe%C3%B1o%20institucional%2F2%2E%20Eval%2E%20y%20seg%2E%20planes%2FPAAC%2F2024%2FDTE%2F4%20trimestre%2F7%2E%20siembra%20y%20reforestaci%C3%B3n%20de%20%C3%A1rboles&amp;listurl=%2Fpersonal%2Foap%5Finvias%5Fgov%5Fco%2FDocuments&amp;sortField=LinkFilename&amp;isAscending=true&amp;login_hint=jcabrerap%40invias%2Egov%2Eco</t>
    </r>
  </si>
  <si>
    <r>
      <rPr>
        <b/>
        <sz val="11"/>
        <rFont val="Calibri"/>
        <family val="2"/>
        <scheme val="minor"/>
      </rPr>
      <t>Correo 24/12/24 Ing. Juan Felipe Cabrera Peña &lt;jcabrerap@invias.gov.co&gt;:</t>
    </r>
    <r>
      <rPr>
        <sz val="11"/>
        <rFont val="Calibri"/>
        <family val="2"/>
        <scheme val="minor"/>
      </rPr>
      <t xml:space="preserve">
Durante el cuarto trimestre de 2024, se realizó un seguimiento para atender los requerimientos de la comunidad sobre la protección de fauna vulnerable en las vías. Sin embargo, no se recibieron ningún tipo de requerimiento relacionado con este tema durante este periodo.
A pesar de no haberse registrado solicitudes o reportes, el compromiso institucional de atender al 100% de los requerimientos sigue vigente, y la estructura está preparada para responder eficazmente en el caso de que surjan solicitudes o reportes en el futuro.</t>
    </r>
  </si>
  <si>
    <r>
      <rPr>
        <b/>
        <sz val="11"/>
        <rFont val="Calibri"/>
        <family val="2"/>
        <scheme val="minor"/>
      </rPr>
      <t>Correo 24/12/24 Ing. Juan Felipe Cabrera Peña &lt;jcabrerap@invias.gov.co&gt;:</t>
    </r>
    <r>
      <rPr>
        <sz val="11"/>
        <rFont val="Calibri"/>
        <family val="2"/>
        <scheme val="minor"/>
      </rPr>
      <t xml:space="preserve">
Durante el cuarto trimestre de 2024, se cumplió con la programación de 7 capacitaciones en temas clave relacionados con la sostenibilidad, lo cual demuestra un enfoque integral en la formación de los grupos de interés. A continuación se detallan las capacitaciones realizadas:
1. Capacitación aplicativo SUKUBUN: Formación sobre el uso y gestión del aplicativo SUKUBUN, relacionado con la sostenibilidad y los procesos operativos del INVIAS.
2. Capacitación articulación Parque Jaime Duque: Capacitación sobre la articulación de proyectos de sostenibilidad en colaboración con el Parque Jaime Duque, enfocado en la preservación ambiental.
3. Capacitación metodología AIKA: Formación en la metodología AIKA para la implementación de estrategias sostenibles en proyectos de infraestructura vial.
4. Capacitación procesos de verificación y fortalecimiento de negocios verdes: Formación en negocios verdes, con un enfoque en el fortalecimiento y verificación de prácticas sostenibles en las empresas.
5. DT Chocó seguimiento componentes de sostenibilidad: Reunión para dar seguimiento a los componentes de sostenibilidad en proyectos en el departamento del Chocó.
6. DT Meta visita de seguimiento de sostenibilidad: Capacitación y visita de seguimiento a proyectos de sostenibilidad en el departamento del Meta.
7. Capacitación programa conservación y restauración de la biodiversidad: Formación sobre estrategias de conservación y restauración de la biodiversidad, clave en la preservación de los ecosistemas en las zonas de influencia de los proyectos del INVIAS.
El resultado del ejercicio se encuentra en el repositorio del siguiente LINK: 
https://invias-my.sharepoint.com/shared?id=%2Fpersonal%2Foap%5Finvias%5Fgov%5Fco%2FDocuments%2FRepositorio%20MIPG%2FD4%2F1%2E%20P%2E%20Seg%20y%20eval%20desempe%C3%B1o%20institucional%2F2%2E%20Eval%2E%20y%20seg%2E%20planes%2FPAAC%2F2024%2FDTE%2F4%20trimestre%2F9%2E%20Reuniones%20de%20sensibilizaci%C3%B3n%20o%20capacitaciones%20en%20temas%20de%20sostenibilidad&amp;listurl=%2Fpersonal%2Foap%5Finvias%5Fgov%5Fco%2FDocuments&amp;sortField=LinkFilename&amp;isAscending=true&amp;login_hint=jcabrerap%40invias%2Egov%2Eco</t>
    </r>
  </si>
  <si>
    <t xml:space="preserve">Observaciones OCI </t>
  </si>
  <si>
    <t>Para cuantificar los costos de los trámites se utilizaron procedimientos estándar que definen el marco de actuación de los trámites evaluados, se genero avance en la actividad a partir del segundo trimestre del año 2024 presentando un porcentaje de cumplimiento del 75% para lo cual se recomienda que se siga realizando seguimiento a los costos administrativos con el valor correspondiente al año en curso.</t>
  </si>
  <si>
    <t>Se realiza seguimiento por la OCI evidenciando cumplimiento en la implementación de la Política Institucional de Administración del Riesgo, mediante la socialización de la Política, adicionalmente se evidencio que en el transcurso del año se realizaron mesas de trabajo para revisar los riesgos vigentes y documentar borrador de los nuevos riesgos identificados en la entidad.</t>
  </si>
  <si>
    <t>La OCI realizo verificación de las estrategias desarrolladas para promover la participación interna y externa para la lucha contra la corrupción, evidenciando el acompañamiento de la secretaria de transparencia en las actividades ejecutadas.</t>
  </si>
  <si>
    <t>La Oficina de Control Interno Realiza monitoreo a la ejecución del PAAC y ejecuta la publicación en la pagina Web de Instituto.</t>
  </si>
  <si>
    <t>Se recomienda realizar un seguimiento al proceso de actualización del portal web de acuerdo con el cumplimiento de la norma técnica NTC 5854.</t>
  </si>
  <si>
    <t>La Oficina de Control Interno realiza verificación de la publicación de las píldoras informativas, sobre proyectos de inpactos a cargo de la entidad.</t>
  </si>
  <si>
    <r>
      <rPr>
        <b/>
        <sz val="11"/>
        <color rgb="FF000000"/>
        <rFont val="Calibri"/>
        <family val="2"/>
        <scheme val="minor"/>
      </rPr>
      <t xml:space="preserve">2024I-VBOG-098696 del 19/12/24  GRUPO BUEN GOBIERNO DE LA SECRETARÍA GENERAL 100%:
</t>
    </r>
    <r>
      <rPr>
        <sz val="11"/>
        <color rgb="FF000000"/>
        <rFont val="Calibri"/>
        <family val="2"/>
        <scheme val="minor"/>
      </rPr>
      <t>Para el cierre de la vigencia la Subdirección de Gestión Humana otorgó siete (7) incentivos para servidoras y servidores públicos relacionados con el área de Atención al Ciudadano. Esto en el marco de la Resolución 1903 del 2024 por la cual se reglamenta el Plan de Incentivos Pecuniarios y No Pecuniarios del INVIAS. Sus nombres se relacionan en la evidencia adjunta, en la que se reseñan las solicitudes realizadas por el área para el desarrollo de la gestión.</t>
    </r>
  </si>
  <si>
    <t>Se recomienda llevar a cabo un mayor número de jornadas de capacitación, con el fin de mejorar la calidad y la eficacia de la atención incluyente, garantizando que todos los ciudadanos. Estas capacitaciones pueden contribuir al desarrollo de habilidades y conocimientos específicos que favorezcan la integración de prácticas inclusivas en el entorno laboral o social.</t>
  </si>
  <si>
    <t>Durante 2025 será nececsario continuar con el desarrollo de esta actividad</t>
  </si>
  <si>
    <r>
      <rPr>
        <b/>
        <sz val="11"/>
        <color rgb="FF000000"/>
        <rFont val="Calibri"/>
        <family val="2"/>
        <scheme val="minor"/>
      </rPr>
      <t xml:space="preserve">2024I-VBOG-098696 del 19/12/24  GRUPO BUEN GOBIERNO de la SECRETARÍA GENERAL 100:
</t>
    </r>
    <r>
      <rPr>
        <sz val="11"/>
        <color rgb="FF000000"/>
        <rFont val="Calibri"/>
        <family val="2"/>
        <scheme val="minor"/>
      </rPr>
      <t>Actividad cumplida de acuerdo con el reporte 3T</t>
    </r>
  </si>
  <si>
    <t>La oFicina de Control Interno realiza seguimiento a la ejecución de los planes de mejoramiento formulados por la OTIC, estas evidencias se encuentran en verificación por parte de la OCI</t>
  </si>
  <si>
    <t>Durante 2025 será necesario continuar con el desarrollo de esta actividad</t>
  </si>
  <si>
    <t>La Oficina de Control Interno actualmente tiene dos observaciones abiertas relacionadas con la Norma Técnica NTC 5854, las cuales se encuentran dentro del plazo establecido, la OCI se encuentra atenta al avance.</t>
  </si>
  <si>
    <t>Se recomienda, a partir de la caracterización de usaurios, avanzar en la estrategia de focalización de la oferta institucional.</t>
  </si>
  <si>
    <r>
      <t xml:space="preserve">Esta actividad, en la vigencia 2024, culminó con un porcentaje de cumplimiento del 85%. El avance de esta actividad comenzó a registrarse a partir del segundo trimestre del año 2024. En el proceso, se evidencian los requisitos, procedimientos, plazos y beneficios de cada uno de los servicios, con el objetivo de que los ciudadanos puedan acceder a ellos de manera informada. El documento está pendiente del visto bueno del director técnico, quien deberá revisar y aprobar el contenido.
Se recomienda culminar la actividad para su implementación en la vigencia 2025.  </t>
    </r>
    <r>
      <rPr>
        <i/>
        <sz val="11"/>
        <color theme="1"/>
        <rFont val="Arial"/>
        <family val="2"/>
      </rPr>
      <t xml:space="preserve"> </t>
    </r>
  </si>
  <si>
    <r>
      <rPr>
        <b/>
        <sz val="11"/>
        <color rgb="FF000000"/>
        <rFont val="Calibri"/>
        <family val="2"/>
        <scheme val="minor"/>
      </rPr>
      <t xml:space="preserve">2024I-VBOG-098696 del 19/12/24  GRUPO BUEN GOBIERNO de la SECRETARÍA GENERAL 75%:
</t>
    </r>
    <r>
      <rPr>
        <sz val="11"/>
        <color rgb="FF000000"/>
        <rFont val="Calibri"/>
        <family val="2"/>
        <scheme val="minor"/>
      </rPr>
      <t>Instrumento para notificar de forma ordenada a la ciudadanía, interesados y usuarios sobre la información publicada en el sitio web de la entidad, disponible en otros medios y que se publicará, conforme al principio de divulgación proactiva de la información previsto en el artículo 3 de la Ley 1712 de 2014
De conformidad con lo informado, se encuentra que la última actualización de metadatos se ha efectuado al 9 diciembre de 2024
Programa de Gestión Documental
 Se informa que continúan en los trámites de actualización</t>
    </r>
  </si>
  <si>
    <t>No se evidencia culminación de la actividad ni adopción mediante acto administrativo.</t>
  </si>
  <si>
    <r>
      <rPr>
        <b/>
        <sz val="11"/>
        <color rgb="FF000000"/>
        <rFont val="Calibri"/>
        <family val="2"/>
        <scheme val="minor"/>
      </rPr>
      <t xml:space="preserve">2024I-VBOG-098696 del 19/12/24  GRUPO BUEN GOBIERNO de la SECRETARÍA GENERAL 75%:
</t>
    </r>
    <r>
      <rPr>
        <sz val="11"/>
        <color rgb="FF000000"/>
        <rFont val="Calibri"/>
        <family val="2"/>
        <scheme val="minor"/>
      </rPr>
      <t>Con memorando radicado 2024I-VBOG-088684 DEL 20-11-2024 se solicito a la Dra. Silvia Liliana Santos de la Secretaria General  la información  en lo concerniente al tema de mejoramiento en las territoriales. Con memorando  radicado 2024I-VBOG-092332 de fecha 2024-12-02   informa sobre las actividades que ha realizado el Grupo Gerencia de Administración Inmobiliaria, referente a la atención de auditorías efectuadas norma técnica NTC 6047 de Infraestructura.
Se adjunta al presente comunicado las siguientes evidencias:
1. Memorando con radicado 2024I-VBOG-089163 Plan de Mejoramiento sobre Acciones cumplidas no Efectivas.
2. Memorando con radicado 2024I-VBOG-069043 entrega evidencias de cumplimiento del Hallazgo H126R14 Actividad 1, Política de Administración y Control de los Bienes Inmuebles Fiscales.
Memorando con radicado 2024I-VBOG-055785 entrega evidencias de cumplimiento del Hallazgo H126R14 Actividad 3, Gestionar querellas de restitución de las estaciones férreas observadas por GCR.
Memorando con radicado 2024IVBOG-075019 entrega evidencias de cumplimiento del Hallazgo H119R14, Informe sobre predios transferidos al INVIAS En el acta de posesiones actividades que ha realizado el Grupo Gerencia de Administración Inmobiliaria, referente a la atención de auditorías efectuadas norma técnica NTC 6047 de Infraestructura.
Se adjunta al presente comunicado las siguientes evidencias:
1. Memorando con radicado 2024I-VBOG-089163 Plan de Mejoramiento sobre Acciones cumplidas no Efectivas.
2. Memorando con radicado 2024I-VBOG-069043 entrega evidencias de cumplimiento del Hallazgo H126R14 Actividad 1, Política de Administración y Control de los Bienes Inmuebles Fiscales.
Memorando con radicado 2024I-VBOG-055785 entrega evidencias de cumplimiento del Hallazgo H126R14 Actividad 3, Gestionar querellas de restitución de las estaciones férreas observadas por GCR.
Memorando con radicado 2024IVBOG-075019 entrega evidencias de cumplimiento del Hallazgo H119R14, Informe sobre predios transferidos al INVIAS En el acta de posesiones actividades que ha realizado el Grupo Gerencia de Administración Inmobiliaria, referente a la atención de auditorías efectuadas norma técnica NTC 6047 de Infraestructura.
Se adjunta al presente comunicado las siguientes evidencias:
1. Memorando con radicado 2024I-VBOG-089163 Plan de Mejoramiento sobre Acciones cumplidas no Efectivas.
2. Memorando con radicado 2024I-VBOG-069043 entrega evidencias de cumplimiento del Hallazgo H126R14 Actividad 1, Política de Administración y Control de los Bienes Inmuebles Fiscales.
Memorando con radicado 2024I-VBOG-055785 entrega evidencias de cumplimiento del Hallazgo H126R14 Actividad 3, Gestionar querellas de restitución de las estaciones férreas observadas por GCR.
Memorando con radicado 2024IVBOG-075019 entrega evidencias de cumplimiento del Hallazgo H119R14, Informe sobre predios transferidos al INVIAS En el acta de posesiones     (ANEXAR ENLACE CARPETA TEAMS CON EVIDENCIAS)</t>
    </r>
  </si>
  <si>
    <t xml:space="preserve">No se evidencia el plan de mejoramiento respecto a auditoría efectuada de la NTC6047 de infraestructura.  Los soportes presentados hacen referencia a planes de mejoramiento resultantes de auditorías de la Contraloría General de la República. Se recomienda para la vigencia 2025 cumplir con la actividad propuesta. </t>
  </si>
  <si>
    <t>La actividad muestra un cumplimiento satisfactorio en relación con las actividades planificadas en el  cronograma del Plan Anual de Bienestar y los informes de seguimiento del Programa de Valores. Esta actividad debe continuar durante el transcurso del año 2025.</t>
  </si>
  <si>
    <t>Esta actividad se ejecutó en el 97% sin embargo, para la vigencia 2025, se recomienda continuar con la implementación del MSPI dada la complejidad de la entidad.</t>
  </si>
  <si>
    <t>Monitoreo Oficina Asesora de Planeación</t>
  </si>
  <si>
    <t>RIESGO</t>
  </si>
  <si>
    <t>Actividad de Control</t>
  </si>
  <si>
    <t>Indicador</t>
  </si>
  <si>
    <t>Anotación para estado del arte</t>
  </si>
  <si>
    <t>Estado por Control</t>
  </si>
  <si>
    <t>Estado por Riesgo (prima más bajo)</t>
  </si>
  <si>
    <t>Puntaje Monitoreo por riesgo</t>
  </si>
  <si>
    <t>ID</t>
  </si>
  <si>
    <t>Código</t>
  </si>
  <si>
    <t>Procesos</t>
  </si>
  <si>
    <t>Descripción</t>
  </si>
  <si>
    <t>Periodicidad de ejecución</t>
  </si>
  <si>
    <t>Tipo</t>
  </si>
  <si>
    <t>Id Indicador</t>
  </si>
  <si>
    <t>Indicadores Asociados</t>
  </si>
  <si>
    <t xml:space="preserve">¿Reporte de ejecución o seguimiento actualizadoen el corte 4° trimestre de 2024 ? </t>
  </si>
  <si>
    <t>¿Los reportes inlcuyeron soportes?</t>
  </si>
  <si>
    <t>Operatividad de los Controles</t>
  </si>
  <si>
    <t>Operatividad Conjunta (prima más bajo)</t>
  </si>
  <si>
    <t>Observación OAP</t>
  </si>
  <si>
    <t>¿Indicador actualizado?</t>
  </si>
  <si>
    <t>Análisis de los Indicadores asociados a los Controles</t>
  </si>
  <si>
    <t>Estado de los Indicadores (prima más bajo)</t>
  </si>
  <si>
    <t>MEPI-RC-1</t>
  </si>
  <si>
    <t xml:space="preserve">- EJECUCIÓN Y OPERACIÓN DE PROYECTOS DE INFRAESTRUCTURA DE TRANSPORTE
</t>
  </si>
  <si>
    <t>El interventor diariamente verificará el cumplimiento de las obligaciones a cargo del contratista de obra e informará semanalmente al supervisor y/o al apoyo a la supervisión y/o al subdirector del INVIAS del presunto hecho de corrupción detectado por la interventoría, dejando constancia en el informe semanal y en el informe mensual.</t>
  </si>
  <si>
    <t>Mensual</t>
  </si>
  <si>
    <t>Preventivo</t>
  </si>
  <si>
    <t>Porcentaje de presuntos hechos de corrupción detectados en la ejecución de obras_RC</t>
  </si>
  <si>
    <t>Si</t>
  </si>
  <si>
    <t>Consistente (reporte hasta 4T)</t>
  </si>
  <si>
    <t xml:space="preserve">Ultimo reporte 27/01/2025 anexando memorandos mediante los cuales se solicita información, dificultando corroborar si el control se ejecuta de manera consistente.
</t>
  </si>
  <si>
    <t>Medidos y analizados (reporte hasta 4T)</t>
  </si>
  <si>
    <t>Se suguiere revaluar la redacción del control y/o soportes para asegurar que se oportunamente puedan reportar la ejecución del control (aleatoria o consistente).</t>
  </si>
  <si>
    <t>Reporte completo de la implementación de controles y medición de indicador (incidentes si aplica) del corte evaluado</t>
  </si>
  <si>
    <t>MEPI-RC-2</t>
  </si>
  <si>
    <t>El supervisor del contrato y/o el apoyo a la supervisión revisarán semanalmente los informes semanales y/o mensuales, presentados por la interventoría, con el fin de detectar presuntos hechos de corrupción por parte del interventor y los cotejarán con información técnica disponible en la Entidad y/o en las visitas a campo, reportando la presunta irregularidad al superior inmediato.</t>
  </si>
  <si>
    <t>Porcentaje de presuntos hechos de corrupción detectados en la ejecución de contratos de interventorías_RC</t>
  </si>
  <si>
    <t>MRTI-RC-1</t>
  </si>
  <si>
    <t xml:space="preserve">- REGLAMENTACIÓN TÉCNICA E INNOVACIÓN DE INFRAESTRUCTURA DE TRANSPORTE
</t>
  </si>
  <si>
    <t>El coordinador del grupo de Innovación Tcnica,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t>
  </si>
  <si>
    <t>Anual</t>
  </si>
  <si>
    <t>Porcentaje de Participación en las rueda_RC</t>
  </si>
  <si>
    <t xml:space="preserve">Ultimo reporte 	24/12/2024 anexando soportes y confirmando que se ejejcutó la feria de innovación
</t>
  </si>
  <si>
    <t>MRTI-RC-2</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</si>
  <si>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</si>
  <si>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Trimestral</t>
  </si>
  <si>
    <t>Porcentaje de cumplimiento de comunicaciones  sobre temas comunes de PQRD asociadas a  trámites y posibles interpretaciones errada_RC</t>
  </si>
  <si>
    <t>Ultimo reporte 24/12/2024 con soportes y analisis de las PQRD</t>
  </si>
  <si>
    <t>Se suguiere revaluar el enfoque del indicador ya que no aplicó en el 4° trimestre</t>
  </si>
  <si>
    <t>El Coordinador del grupo de permisos con el responsable de los trámites,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 Trimestralmente realizará el reporte de los conceptos de viabilidad de los trámites expedidos</t>
  </si>
  <si>
    <t>Cumplimiento de procedimientos trámites_RC</t>
  </si>
  <si>
    <t>Ultimo reporte 24/12/2024 con soportes sobre atención de trámites según procedimientos</t>
  </si>
  <si>
    <t>Se suguiere revaluar el enfoque del control e indicador orientandolo al cumplimiento de atributos como tiempos de respuesta y quejas.</t>
  </si>
  <si>
    <t>MRPI-RC-1</t>
  </si>
  <si>
    <t xml:space="preserve">- GESTIÓN DEL RIESGO DE PROYECTOS DE INFRAESTRUCTURA DE TRANSPORTE
</t>
  </si>
  <si>
    <t>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t>
  </si>
  <si>
    <t>Porcentaje de actualización de plataforma HERMES_RC</t>
  </si>
  <si>
    <t>No</t>
  </si>
  <si>
    <t>No se ejecuta (según reporte)</t>
  </si>
  <si>
    <t>Sin reporte durante 2024</t>
  </si>
  <si>
    <t>Sin reporte en el periodo</t>
  </si>
  <si>
    <t>No aplica/Pendiente reporte de monitoreo desde el trimestre anterior</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</si>
  <si>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</si>
  <si>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t>Porcentaje de emergencias verificadas_RC</t>
  </si>
  <si>
    <t>Parcial</t>
  </si>
  <si>
    <t>Aleatoria (reportes parciales o hasta 2T o 3T)</t>
  </si>
  <si>
    <t>Ultimo reporte efecuado el 19/12/2024 aportando soportes de informes  correspondientes a las comisiones realizadas por el grupo de manejo</t>
  </si>
  <si>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</si>
  <si>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Porcentaje de verificación de cantidades de obra_RC</t>
  </si>
  <si>
    <t>MASPS-RC-1</t>
  </si>
  <si>
    <t xml:space="preserve">- GESTIÓN AMBIENTAL, SOCIAL, PREDIAL Y DE SOSTENIBILIDAD DE PROYECTOS DE INFRAESTRUCTURA DE TRANSPORTE
</t>
  </si>
  <si>
    <t>El Subdirector de Sostenibilidad, con apoyo de los coordinadores y gestores de grupos internos de   trabajo   de   la   Subdirección   de   Sostenibilidad      Cada   vez   que   se   recibe   un   informe   de interventoría   revisará su contenido y verificará uno a uno los anexos requeridos, de acuerdo con el manual de interventoría y documentos contractuales.   En   el   evento   de   detectar   información   diferente   a   la   establecida contractualmente o detectar anexos pendientes, solicitará aclarar las inconsistencias encontradas en la información, mediante comunicación a la interventoría.</t>
  </si>
  <si>
    <t>Porcentaje de Informes de interventoría con retroalimentación_RC</t>
  </si>
  <si>
    <t>Ultimo reporte 22/12/2024 aportando soportes de la gestión realizada</t>
  </si>
  <si>
    <t>Importante revisar si continúa vigente el control o si debe actualizarse la redacción</t>
  </si>
  <si>
    <t>ARCI-RC-1</t>
  </si>
  <si>
    <t xml:space="preserve">- ATENCIÓN Y RELACIONAMIENTO CIUDADANO
</t>
  </si>
  <si>
    <t>Coordinador de Atención al Ciudadano y el grupo de trabajo.                                                                                                                              Verificar trimestralmente los tiempos respuesta a las PQRDS, publicando los resultados en la página web y socializando resultados a la alta dirección mediante memorando. En evento detectar próximos al vencimiento de las PQRDS se generan las alertas informativas por medio de memorando.</t>
  </si>
  <si>
    <t>Oportunidad en la respuesta de PQRD_C y RC</t>
  </si>
  <si>
    <t>Ultimo reporte 26/12/2024 aportando informe PQRD corte didicmebre</t>
  </si>
  <si>
    <t>Coordinador  de Atención al Ciudadano y el grupo de trabajo.                                   Diariamente se verifica la tipología y el direccionamiento de las PQRDS En el evento de detectar inconsistencias se registra en el seguimiento, se investiga y resuelve.</t>
  </si>
  <si>
    <t>Promedio mensual de novedades de tipología y direccionamiento de las PQRDS_RC</t>
  </si>
  <si>
    <t>Ultimo reporte 	28/01/2025 aportando acta de analisis de cambio de tipologia</t>
  </si>
  <si>
    <t>ADJU-RC-2</t>
  </si>
  <si>
    <t xml:space="preserve">- DEFENSA JURÍDICA
</t>
  </si>
  <si>
    <t>El Subdirector de Defensa Jurídica, los Coordinadores de los Grupos de Jurisdicción Coactiva y Grupo de Defensa Jurídica 2; cuando reciban un proyecto de acto administrativo verificaran que el contenido de éste se ajuste a la normatividad vigente, que se fundamente en las pruebas o soportes del expediente y se suscriba oportunamente. En el evento de que el proyecto de acto administrativo no cumpla con estos presupuestos, se devolverá al abogado sustanciador para que se realicen los ajustes correspondientes.</t>
  </si>
  <si>
    <t>Actos administrativos firmados en el periodo_RC</t>
  </si>
  <si>
    <t>Ultimo reporte 08/01/2025 informando que el consolidado 2024 se publica en febrero</t>
  </si>
  <si>
    <t>Parcialmente medidos y/o analizados</t>
  </si>
  <si>
    <t xml:space="preserve">Reporte parcial de la implementación de controles y/o medición de indicador (incidentes si aplica) del trimestre evaluado </t>
  </si>
  <si>
    <t>El abogado sustanciador proyecta el acto administrativo y deberá tener en cuenta los requisitos para el Cobro Coactivo y el Pago de Sentencias, según el caso. Posterior a ello se remite el proyecto de acto administrativo a los coordinadores de los grupos Jurisdicción Coactiva y Grupo de Defensa Jurídica 2, según el caso, para su revisión y visto bueno. En el evento de detectar inconsistencias se remiten observaciones por correo al abogado sustanciador para que efectúe los ajustes correspondientes.</t>
  </si>
  <si>
    <t>Porcentaje de requisitos previos a la expedición del acto administrativo_RC</t>
  </si>
  <si>
    <t>Los coordinadores de los grupos de Jurisdicción Coactiva y Grupo de Defensa Jurídica 2 remiten mediante correo electrónico al Subdirector de Defensa Jurídica y/o Dirección Jurídica el proyecto de acto administrativo definitivo con los vistos buenos correspondientes para su aprobación. En el evento de detectar inconsistencias se remiten observaciones por correo al coordinador para que efectúe los ajustes correspondientes con su equipo de trabajo.</t>
  </si>
  <si>
    <t>Porcentaje de Control a seguimiento de observaciones_RC</t>
  </si>
  <si>
    <t>ADJU-RC-1</t>
  </si>
  <si>
    <t>El abogado litigante, cada vez que le sea asignado un proceso deberá contactar a la unidad ejecutora para recaudar información y gestionar los insumos necesarios para un correcto entendimiento del proceso, presentando los argumentos pertinentes de manera oportuna. Si el administrador del correo de notificaciones judiciales (njudiciales) y el coordinador identifican la falta de defensa técnica procederán a requerir al abogado para que explique las razones de la falencia y plantee una alternativa para suplirla. Finalmente, el coordinador del Grupo de Defensa Jurídica 1 y/o Subdirector de Defensa Jurídica le imparten las directrices correspondientes.</t>
  </si>
  <si>
    <t>Numero de demandas contestadas_RC</t>
  </si>
  <si>
    <t>El Coordinador del Grupo de Defensa jurídica 1 efectuará diariamente la lectura de las sentencias para verificar la defensa técnica desarrollada en el proceso. Si el administrador del correo de notificaciones judiciales (njudiciales) y el coordinador identifican la falta de defensa técnica procederán a requerir al abogado para que explique las razones de la falencia y plantee una alternativa para suplirla. Finalmente, el coordinador del Grupo de Defensa Jurídica 1 y/o Subdirector de Defensa Jurídica le imparten las directrices correspondientes.</t>
  </si>
  <si>
    <t>Detectivo</t>
  </si>
  <si>
    <t>Numero de sentencias recibidas_RC</t>
  </si>
  <si>
    <t>El abogado a cargo del buzón de notificaciones judiciales al recibir una acción de tutela de manera inmediata la remite al competente para que haga el reparto a los abogados del grupo de defensa jurídica 1 y/o abogados de las direcciones territoriales para que den respuesta dentro del término legal. El abogado encargado de hacer seguimiento realiza un informe mensual de los fallos de tutela favorables y desfavorables y se lo remite por correo electrónico al coordinador del grupo de defensa jurídica 1 quien hace una mesa de trabajo con todos los abogados para analizar las causales de los fallos desfavorables.</t>
  </si>
  <si>
    <t>Tiempo promedio de respuesta a Tutelas_RC</t>
  </si>
  <si>
    <t>El Funcionario designado como administrador de Ekogui previo al cumplimiento del semestre expide circular para recordar la responsabilidad de los apoderados de calificar los procesos y si es el caso realiza asesorías o capacitaciones. 
En evento de incumplimiento de las funciones de los apoderados establecidas Decreto 1068 se realiza seguimiento para actualizar la información.</t>
  </si>
  <si>
    <t>Porcentaje de calificación de procesos_RC</t>
  </si>
  <si>
    <t>AFIN-RC-1</t>
  </si>
  <si>
    <t xml:space="preserve">- GESTIÓN FINANCIERA
</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</si>
  <si>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</si>
  <si>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Porcentaje de seguimiento de reportes_RC y RG</t>
  </si>
  <si>
    <t>Ultimo reporte 03/04/2024, pendiente actualización y soportes de cierre contable</t>
  </si>
  <si>
    <t>AFIN-RC-2</t>
  </si>
  <si>
    <t>Coordinador del Grupo de Cuentas por pagar y el profesional asigando a la liquidación de cuentas verificarán si los soportes de las obligaciones radicadas, están acordes con la resolución y la normatividad tributaria vigente (Devolución de la cuenta mediante  glosas  para corrección de inconsistencias) en cada radicado</t>
  </si>
  <si>
    <t>Porcentaje de glosas generadas en el periodo_RC y RG</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</si>
  <si>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</si>
  <si>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</si>
  <si>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ADOC-RC-1</t>
  </si>
  <si>
    <t xml:space="preserve">- GESTION DOCUMENTAL
</t>
  </si>
  <si>
    <t>El área con el expediente a cargo entregará organizada e inventariada la información (en el formato ADOC-FR-3)  al grupo de Administración Documental - de acuerdo con los términos establecidos en la TRD correspondiente y bajo los lineamientos de el ADOC-IN-2 DILIGENCIAMIENTO FORMATO UNICO DE INVENTARIO DOCUMENTAL y ADOC-IN-3 ORGANIZACIN DE DOCUMENTOS EN CARPETAS.
En caso de inconsistencia o incongruencia en la transferencia documental o el diligenciamiento del FORMATO ADOC-FR-3  FORMATO UNICO DE INVENTARIO DOCUMENTAL, se rechazará la solicitud precisando mediante memorando los motivos.</t>
  </si>
  <si>
    <t>Porcentaje de expedientes recibidos por el Grupo de Administración Documental de conformidad_RC</t>
  </si>
  <si>
    <t>Ultimo reporte 09/01/2025 con soprte de transferencias</t>
  </si>
  <si>
    <t>Coordinador Grupo Interno de trabajo Administración Documental Con el personal del grupo  Verificarán mensualmente, que los expedientes prestados sean devueltos  (en lo posible se enviaran digitalizados con acceso de consulta por 30 días).
En caso de no devolución de los expedientes físico durante el mes o plazo pactado (en el formato ADOC-FR-1 FORMATO SOLICITUD DE DOCUMENTOS) se realizará el requerimiento de devolución a quien fue prestado</t>
  </si>
  <si>
    <t>419 y 420</t>
  </si>
  <si>
    <t>Porcentaje de devoluciones oportunas_RC
 Reconstrucción de Expediente_RC</t>
  </si>
  <si>
    <t xml:space="preserve">Ultimo reporte 30/12/2024 confirmando que "Para el 30 de diciembre no se tiene pendiente atención alguna de solicitudes de consulta de documentos físicos o expedientes digitales."	</t>
  </si>
  <si>
    <t>ASAD-RC-1</t>
  </si>
  <si>
    <t xml:space="preserve">- GESTIÓN DE SERVICIOS ADMINISTRATIVOS
</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</si>
  <si>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</si>
  <si>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Número de solicitudes comisiones_RC</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</si>
  <si>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</si>
  <si>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ASAD-RC-2</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</si>
  <si>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</si>
  <si>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Porcentaje de cambios autorizados_RC</t>
  </si>
  <si>
    <t>Ultimo reporte 25/12/2024 con soportes en una url</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</si>
  <si>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</si>
  <si>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</si>
  <si>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Consumo de combustible_C_y_RC</t>
  </si>
  <si>
    <t>Ultimo reporte 07/05/2024, control quincenal</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</si>
  <si>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</si>
  <si>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Porcentaje de trabajos de mantenimiento recibidos a satisfacción_RC</t>
  </si>
  <si>
    <t>Ultimo reporte 19/12/2024 con soportes hasta el 2° trimestre</t>
  </si>
  <si>
    <t>ETIC-RC-1</t>
  </si>
  <si>
    <t xml:space="preserve">- GESTIÓN DE TECNOLOGÍAS DE LA INFORMACIÓN Y COMUNICACIONES
</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</si>
  <si>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</si>
  <si>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Porcentaje de protocolos vigentes (aprobados)_RC</t>
  </si>
  <si>
    <t>Ultimo reporte 24/12/2024 informando que el comité institucional de seguridad y privacidad de la información aprobó los documentos, no correspodne al resposanble</t>
  </si>
  <si>
    <t>Es pertiente revisar la redacción del control en especial el responsable y frecuencia.</t>
  </si>
  <si>
    <t>Los profesionales de la Oficina OTIC realizarán semestralmente la autoevaluación de la eficacia de los protocolos de gestión de información.  En el evento de obtener calificaciones en rangos bajos se procederá al ajuste del protocolo.</t>
  </si>
  <si>
    <t>Porcentaje de implementación de protocolos_RC</t>
  </si>
  <si>
    <t>Ultimo reporte 24/12/2024 anexando soportes de actulaización de documentos en el sistema</t>
  </si>
  <si>
    <t>Es pertiente revisar la redacción del control en especial el responsable, texto sobre protocolos y frecuencia.</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</si>
  <si>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</si>
  <si>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Porcentaje de avance en la efectividad de controles según valoración ISO 27001_RC</t>
  </si>
  <si>
    <t>Ultimo reporte 24/12/2024 con corte a septiembre, pendiente actualización con corte a diciembre</t>
  </si>
  <si>
    <t>ETHU-RC-1</t>
  </si>
  <si>
    <t xml:space="preserve">- GESTIÓN HUMANA
</t>
  </si>
  <si>
    <t>Los profesionales designados para la vinculación o encargos, verificarán los antecedentes disciplinarios, fiscales, judiciales y correctivos de cada una de las personas a vincular a la planta de personal del INVIAS, y adelantarán las medidas correspondientes en caso de hallar novedades o demás que afecten la gestión de este proceso, dejando constancia en ETHU-FR-31 VERIFICACIÓN DE CUMPLIMIENTO  DE REQUISITOS MINIMOS DE ESTUDIO Y EXPERIENCIA  y otorgando 5 días para aclaraciones o subsanaciones, cuando haya lugar.</t>
  </si>
  <si>
    <t>Porcentaje de procesos verificados_RC</t>
  </si>
  <si>
    <t>Los profesionales designados para la vinculación o encargos realizarán el diligenciamiento y validación del formato ETHU-FR-31: "Verificación de Cumplimiento de Requisitos Mínimos de Estudio y Experiencia" para cada uno de los casos que involucren vinculaciones o encargos del personal, así como asignaciones de primas técnicas. Para ello, llevarán el control de estas novedades de forma periódica a través de la matriz designada para tal fin. La verificación de la información suministrada se realizará por dos o más miembros del equipo responsable.</t>
  </si>
  <si>
    <t>Los profesionales designados para la vinculación o encargos, garantizarán la actualización y diligenciamiento del formato ETHU-FR-26: "Lista de chequeo Documentación para vinculación" para cada uno de los casos que involucren ingresos en la planta de personal del INVIAS y llevarán los registros de su seguimiento de forma periódica.</t>
  </si>
  <si>
    <t>Ingresos verificados_RC</t>
  </si>
  <si>
    <t>No aplica</t>
  </si>
  <si>
    <t>Ultimo reporte 16/12/2024 con información con corte a noviembre</t>
  </si>
  <si>
    <t>Los profesionales designados por la Subdirección de Gestión Humana garantizarán que los documentos relacionados con la provisión de empleos se encuentren debidamente actualizados y formalizados en el Sistema de Gestión Institucional de la entidad</t>
  </si>
  <si>
    <t>Documentos para la provisión de empleos requeridos _RC</t>
  </si>
  <si>
    <t>Ultimo reporte 19/12/2024 con información con corte a noviembre</t>
  </si>
  <si>
    <t>EDEP-RC-1</t>
  </si>
  <si>
    <t xml:space="preserve">- DIRECCIONAMIENTO ESTRATÉGICO Y PLANEACIÓN INSTITUCIONAL
</t>
  </si>
  <si>
    <t>Los formuladores del Grupo banco de Proyecto cada vez que reciben la solicitud de un trámite con modificaciones presupuestales verificará la recepción de los documentos soporte según formato EDEP-FR-3 IDENTIFICACIN DE NECESIDADES DE INVERSIN y en el evento de detectar faltantes devolverá el trámite al solicitante mediante memorando, de acuerdo con el procedimiento EDEP-PR-8 MODIFICACIONES Y/O ACTUALIZACIONES DE PROYECTOS DE INVERSIÓN</t>
  </si>
  <si>
    <t>Porcentaje de trámites devueltos_RC</t>
  </si>
  <si>
    <t>Pendiente culminar reporte con corte a dicimebre</t>
  </si>
  <si>
    <t>MEPI-RC-3</t>
  </si>
  <si>
    <t>El supervisor y/o el apoyo a la supervisión, elaborarán mensualmente un informe de seguimiento a las inteventorias a su cargo, con destino al coordinador (a) y/o subdirector (a) para su respectiva revisión y verificación. En caso de no entrega del informe, el coordinador (a) y/o subdirector (a) iniciarán los trámites pertinentes para exigir su entrega siguiendo el debido proceso.</t>
  </si>
  <si>
    <t>Estadistica de presuntos hechos de corrupción detectados en la supervisión y/o apoyo a la supervisión, de los contratos de interventoría_RC</t>
  </si>
  <si>
    <t>MEIT-RC-1</t>
  </si>
  <si>
    <t xml:space="preserve">- ESTRUCTURACIÓN DE PROYECTOS DE INFRAESTRUCTURA DE TRANSPORTE
</t>
  </si>
  <si>
    <t>El Subdirector de Estructuración de Proyectos remitirá trimestralmente un correo electrónico a su equipo estructurador, recordando la sensibilidad de la información que se maneja en el marco de la estructuración de los proyectos del instituto.</t>
  </si>
  <si>
    <t>Correo enviado al grupo estructurador RC</t>
  </si>
  <si>
    <t>Ultimo reporte 26/12/2024 aportando soportes</t>
  </si>
  <si>
    <t/>
  </si>
  <si>
    <t>Nombre de la entidad:</t>
  </si>
  <si>
    <t>INSTITUTO NACIONAL DE VIAS</t>
  </si>
  <si>
    <t>Orden:</t>
  </si>
  <si>
    <t>NACIONAL</t>
  </si>
  <si>
    <t>Sector administrativo:</t>
  </si>
  <si>
    <t>TRANSPORTE</t>
  </si>
  <si>
    <t>Año vigencia:</t>
  </si>
  <si>
    <t>2024</t>
  </si>
  <si>
    <t>Departamento:</t>
  </si>
  <si>
    <t>Bogotá D.C</t>
  </si>
  <si>
    <t>Municipio:</t>
  </si>
  <si>
    <t>BOGOTÁ</t>
  </si>
  <si>
    <t>DATOS TRÁMITES A RACIONALIZAR</t>
  </si>
  <si>
    <t>ACCIONES DE RACIONALIZACIÓN A DESARROLLAR</t>
  </si>
  <si>
    <t>PLAN DE EJECUCIÓN</t>
  </si>
  <si>
    <t>MONITOREO</t>
  </si>
  <si>
    <t>SEGUIMIENTO Y EVALUACIÓN</t>
  </si>
  <si>
    <t>Número</t>
  </si>
  <si>
    <t>Nombre</t>
  </si>
  <si>
    <t>Estado</t>
  </si>
  <si>
    <t>Situación actual</t>
  </si>
  <si>
    <t>Mejora a implementar</t>
  </si>
  <si>
    <t>Beneficio al ciudadano y/o entidad</t>
  </si>
  <si>
    <t>Tipo racionalización</t>
  </si>
  <si>
    <t>Acciones racionalización</t>
  </si>
  <si>
    <t>Fecha inicio</t>
  </si>
  <si>
    <t>Fecha final racionalización</t>
  </si>
  <si>
    <t>Fecha final implementación</t>
  </si>
  <si>
    <t>Responsable</t>
  </si>
  <si>
    <t>Justificación</t>
  </si>
  <si>
    <t>Monitoreo jefe planeación</t>
  </si>
  <si>
    <t xml:space="preserve"> Valor ejecutado (%)</t>
  </si>
  <si>
    <t>Observaciones/Recomendaciones</t>
  </si>
  <si>
    <t>Seguimiento jefe control interno</t>
  </si>
  <si>
    <t>Único</t>
  </si>
  <si>
    <t>25112</t>
  </si>
  <si>
    <t>Concepto técnico de ubicación de estaciones de servicios </t>
  </si>
  <si>
    <t>Inscrito</t>
  </si>
  <si>
    <t>El usuario realiza su solicitud a través de los canales de atención al ciudadano de la Entidad (correo institucional-sedes invías), aportando los documentos  requeridos en el procedimiento establecido por el INVÍAS. La respuesta se dá al correo electrónico registrado.
El tiempo de duración del trámite es aproximadamente de 15 a 20 días. Este trámite no requiere pago.
Se está realizando el levantamiento de requerimientos técnicos mediante historias de usuarios por cada rol en el proceso.</t>
  </si>
  <si>
    <t>Habilitación de un canal virtual para radicación de la solicitud por parte del peticionario, que permita anexar archivos en pdf, realizar seguimiento al estado del trámite, subsanar documentos, recibir notificación electrónica y verificación de la autenticidad del acto administrativo.</t>
  </si>
  <si>
    <t>Disminución en tiempos de respuesta, facilidad para realizar la solicitud desde cualquier parte del país donde haya internet, mayor eficiencia en la expedición del trámite
Seguimiento al estado del trámite y recibo de la comunicación oficial por este medio</t>
  </si>
  <si>
    <t>Tecnologica</t>
  </si>
  <si>
    <t>Radicación, y/o envío de documentos por medios electrónicos</t>
  </si>
  <si>
    <t>01/01/2024</t>
  </si>
  <si>
    <t>30/12/2024</t>
  </si>
  <si>
    <t>31/12/2023</t>
  </si>
  <si>
    <t xml:space="preserve">*Secretaría General:Articulatr el proceso de racionalización -Oficina de Tecnologías de la Información: Área de apoyo técnico (pruebas, historias de usuario, infraestructura etc) -Dirección técnica y </t>
  </si>
  <si>
    <t xml:space="preserve"> </t>
  </si>
  <si>
    <t>Sí</t>
  </si>
  <si>
    <t>Reunión por Teams el dia diciembre se revisa el trámite y se corrigen todas las observaciones planteadas por el usuario funcional, se observa que el trámite queda totalmente actualizado y en aprobación por parte del usuario del grupo de permisos</t>
  </si>
  <si>
    <t>Respondió</t>
  </si>
  <si>
    <t>Pregunta</t>
  </si>
  <si>
    <t>Observación</t>
  </si>
  <si>
    <t>1. ¿Cuenta con el plan de trabajo para implementar la propuesta de mejora del trámite?</t>
  </si>
  <si>
    <t>Correo electrónico de abril 17 de 2024 anexan Plan de Trabajo que  la Oficina de Sistemas y las Tecnologías ha elaborado junto con las dependencias participantes.</t>
  </si>
  <si>
    <t>2. ¿Se implementó la mejora del trámite en la entidad?</t>
  </si>
  <si>
    <t>3. ¿Se actualizó el trámite en el SUIT incluyendo la mejora?</t>
  </si>
  <si>
    <t>4. ¿Se ha realizado la socialización de la mejora tanto en la entidad como con los usuarios?</t>
  </si>
  <si>
    <t>5. ¿El usuario está recibiendo los beneficios de la mejora del trámite?</t>
  </si>
  <si>
    <t>6. ¿La entidad ya cuenta con mecanismos para medir los beneficios que recibirá el usuario por la mejora del trámite?</t>
  </si>
  <si>
    <t>Modelo Único – Hijo</t>
  </si>
  <si>
    <t>46672</t>
  </si>
  <si>
    <t>Permiso para la movilización de carga indivisible extrapesada, indivisible extradimensionada o indivisible extrapesada y extradimensionada a la vez y permiso para el transporte de carga divisible con vehículos combinados de carga - V.C.C</t>
  </si>
  <si>
    <t>Actualmente se recibe la documentación a través de los canales de atención al ciudadano de la Entidad (correo- sede Invías); se envía la solicitud si se requiere a la ANI y se dá respuesta al correo electrónico registrado.
El tiempo de respuestas una vez se tiene el cumplimiento de requisitos oscila entre 15 y 20 días.
Se está realizando el levantamiento de requerimientos técnicos mediante historias de usuarios por cada rol en el proceso.
Este trámite requiere pago y se recibe a través de PSE.</t>
  </si>
  <si>
    <t>Habilitación de un canal virtual para radicación de la solicitud que permita anexar archivos en pdf, realizar seguimiento al estado del trámite, realizar pagos, subsanar documentos, recibir notificación electrónica y verificación de la autenticidad del acto administrativo</t>
  </si>
  <si>
    <t>Disminución en tiempos de respuesta, facilidad para realizar la solicitud desde cualquier parte del país donde haya internet, mayor eficiencia en la expedición del trámite
Seguimiento en línea del estado del trámite y subsanación de documentos a través del aplicativo.
Se recibe la resolución a través del aplicativo.
Se realizaría interoperabilidad con la ANI, mejorando los tiempos de respuesta en las solicitudes de las vías concesionadas.
El tiempo de respuesta se mejoraría, pero no se puede estipular, hasta tanto no este en producción.</t>
  </si>
  <si>
    <t>Trámite total en línea</t>
  </si>
  <si>
    <t>Se informa que el trámite se encuentra disponible para su gestión en línea a través de Invitramites en la url https://tramites.invias.gov.co/ la cual ya se encuentra socializada en el sitio web de la entidad. El 31 de diciembre de 2024 se actualizó el trámite en el SUIT incluyendo la mejora</t>
  </si>
  <si>
    <t>Mediante correo electrónico recibido en abril 17 de 2024 se anexa el Plan de Trabajo que  la Oficina de Sistemas y las Tecnologías ha elaborado junto con las dependencias participantes y ha hecho llegar a la Oficina Asesora de Planeación</t>
  </si>
  <si>
    <t xml:space="preserve">La OAP reitera el memorando circular No. 2024I-VBOG-036462 del 7 de julio de 2024 solicitando información para monitoreo estrategia de racionalización de trámites en SUIT. Sin que a la fecha se haya obtenido respuesta.
</t>
  </si>
  <si>
    <t>76310</t>
  </si>
  <si>
    <t>Beneficio de tarifa exenta o diferencial en las estaciones de peaje a cargo del INVIAS</t>
  </si>
  <si>
    <t>Actualmente se recibe la documentación a través de los canales de atención al ciudadano de la Entidad (correo electrónico atencionciudadano@invias.gov.co-sede central Invías) y se dá respuesta mediante un oficio, al correo electrónico registrado.  1. El usuario remite la solicitud de tarifa especial o exenta al correo autorizado por la Entidad.  2. Revisión de los documentos por parte de los encargados en el Grupo de Peajes.  3. Envío de respuesta al peticionario al correo electrónico reportado. 4. Si la respuesta es positiva, se comunica al peticionario sobre la autorización, emisión, instalación y la información correspondiente al pago, de la Tarjeta de Identificación Electrónica - TIE al Concesionario autorizado Unión Temporal Peajes Nacionales. 5. Una vez el peticionario realice la consignación y la remita al concesionario autorizado, entra la interventoría, el concesionario autorizado y el INVÍAS, se elabora la Tarjeta física, se realiza acta de emisión y finalmente el concesionario autorizado realiza la instalación en el vehículo correspondiente e informa al INVÍAS y se activa la TIE.  6. El peticionario puede realizar seguimiento a través del correo electrónico autorizado atencionciudadano@invias.gov.co. 7. Los tiempos de respuesta se dan según lo establecido en terminos de Ley. 8. En la actualidad los peticionarios pueden realizar las solicitudes sin incluir los documentos soporte de los requisitos para obtener el beneficio de  la Tarjeta de Identificación Electrónica - TIE.</t>
  </si>
  <si>
    <t>Habilitación de un canal virtual para radicación de la solicitud que permita anexar archivos en pdf, realizar seguimiento al estado del trámite, recibir notificación electrónica y comunicación del acto administrativo</t>
  </si>
  <si>
    <t>Mejora al proceso de solicitudes virtuales en forma centralizada, mayor control de los roles y centralizacion de documentos en un sistema único mediante la interacción activa con el SGDEA (AZ DIGITAL), mayor claridad e información respecto de los requisitos del proceso ya que en la digitalización no es posible radicar una solicitud hasta que no llene la totalidad de requisitos. Con la implementación de la Virtualización se estima una mejora del proceso en un porcentaje estimado del 25%</t>
  </si>
  <si>
    <t>Optimización del aplicativo de cara al usuario</t>
  </si>
  <si>
    <t>30/09/2024</t>
  </si>
  <si>
    <t xml:space="preserve">Mediante correo electrónico remitido por la Secretaria General, se informa que el trámite se encuentra disponible para su gestión en línea a través de Invitramites en la url https://tramites.invias.gov.co/ la cual ya se encuentra socializada en el sitio web de la entidad. El 31 de diciembre de 2024 se actualizó el trámite en el SUIT incluyendo la mejora </t>
  </si>
  <si>
    <t>correo electrónico recibido en abril 17 de 2024 se anexa el Plan de Trabajo que  la Oficina de Sistemas y las Tecnologías ha elaborado junto con las dependencias participantes y ha hecho llegar a la Oficina Asesora de Planeación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</si>
</sst>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8">
    <font>
      <sz val="11"/>
      <color theme="1"/>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trike/>
      <sz val="11"/>
      <name val="Calibri"/>
      <family val="2"/>
      <scheme val="minor"/>
    </font>
    <font>
      <b/>
      <shadow/>
      <sz val="11"/>
      <name val="Calibri"/>
      <family val="2"/>
      <scheme val="minor"/>
    </font>
    <font>
      <sz val="11"/>
      <color theme="1"/>
      <name val="Calibri"/>
      <family val="2"/>
      <scheme val="minor"/>
    </font>
    <font>
      <b/>
      <sz val="12"/>
      <color theme="1"/>
      <name val="Calibri"/>
      <family val="2"/>
      <scheme val="minor"/>
    </font>
    <font>
      <b/>
      <sz val="12"/>
      <name val="Calibri"/>
      <family val="2"/>
      <scheme val="minor"/>
    </font>
    <font>
      <u/>
      <sz val="11"/>
      <color theme="10"/>
      <name val="Calibri"/>
      <family val="2"/>
      <scheme val="minor"/>
    </font>
    <font>
      <b/>
      <sz val="14"/>
      <color theme="1"/>
      <name val="Calibri"/>
      <family val="2"/>
      <scheme val="minor"/>
    </font>
    <font>
      <i/>
      <sz val="11"/>
      <name val="Calibri"/>
      <family val="2"/>
      <scheme val="minor"/>
    </font>
    <font>
      <i/>
      <sz val="11"/>
      <color theme="1"/>
      <name val="Calibri"/>
      <family val="2"/>
      <scheme val="minor"/>
    </font>
    <font>
      <sz val="11"/>
      <color theme="9"/>
      <name val="Calibri"/>
      <family val="2"/>
      <scheme val="minor"/>
    </font>
    <font>
      <sz val="11"/>
      <color rgb="FFFF0000"/>
      <name val="Calibri"/>
      <family val="2"/>
      <scheme val="minor"/>
    </font>
    <font>
      <sz val="11"/>
      <color theme="0"/>
      <name val="Calibri"/>
      <family val="2"/>
      <scheme val="minor"/>
    </font>
    <font>
      <shadow/>
      <sz val="11"/>
      <name val="Calibri"/>
      <family val="2"/>
      <scheme val="minor"/>
    </font>
    <font>
      <b/>
      <sz val="8"/>
      <name val="Calibri"/>
      <family val="2"/>
      <scheme val="minor"/>
    </font>
    <font>
      <b/>
      <i/>
      <sz val="11"/>
      <name val="Calibri"/>
      <family val="2"/>
      <scheme val="minor"/>
    </font>
    <font>
      <sz val="11"/>
      <color theme="2" tint="-0.249977111117893"/>
      <name val="Calibri"/>
      <family val="2"/>
      <scheme val="minor"/>
    </font>
    <font>
      <i/>
      <sz val="11"/>
      <color theme="2" tint="-0.249977111117893"/>
      <name val="Calibri"/>
      <family val="2"/>
      <scheme val="minor"/>
    </font>
    <font>
      <b/>
      <sz val="11"/>
      <color theme="9"/>
      <name val="Calibri"/>
      <family val="2"/>
      <scheme val="minor"/>
    </font>
    <font>
      <b/>
      <u/>
      <sz val="11"/>
      <color theme="10"/>
      <name val="Calibri"/>
      <family val="2"/>
      <scheme val="minor"/>
    </font>
    <font>
      <sz val="11"/>
      <color theme="5"/>
      <name val="Calibri"/>
      <family val="2"/>
      <scheme val="minor"/>
    </font>
    <font>
      <sz val="8"/>
      <color rgb="FFFF0000"/>
      <name val="Calibri"/>
      <family val="2"/>
      <scheme val="minor"/>
    </font>
    <font>
      <b/>
      <i/>
      <sz val="11"/>
      <color theme="1"/>
      <name val="Calibri"/>
      <family val="2"/>
      <scheme val="minor"/>
    </font>
    <font>
      <sz val="11"/>
      <color theme="4"/>
      <name val="Calibri"/>
      <family val="2"/>
      <scheme val="minor"/>
    </font>
    <font>
      <b/>
      <sz val="8"/>
      <color theme="1"/>
      <name val="Calibri"/>
      <family val="2"/>
      <scheme val="minor"/>
    </font>
    <font>
      <b/>
      <sz val="20"/>
      <name val="Calibri"/>
      <family val="2"/>
      <scheme val="minor"/>
    </font>
    <font>
      <i/>
      <sz val="11"/>
      <color rgb="FFFF0000"/>
      <name val="Calibri"/>
      <family val="2"/>
      <scheme val="minor"/>
    </font>
    <font>
      <sz val="9"/>
      <color theme="0"/>
      <name val="Calibri"/>
      <family val="2"/>
      <scheme val="minor"/>
    </font>
    <font>
      <b/>
      <sz val="14"/>
      <color rgb="FFFF0000"/>
      <name val="Calibri"/>
      <family val="2"/>
      <scheme val="minor"/>
    </font>
    <font>
      <b/>
      <sz val="14"/>
      <color theme="0"/>
      <name val="Calibri"/>
      <family val="2"/>
      <scheme val="minor"/>
    </font>
    <font>
      <b/>
      <sz val="11"/>
      <color rgb="FF000000"/>
      <name val="Calibri"/>
      <scheme val="minor"/>
    </font>
    <font>
      <sz val="11"/>
      <color rgb="FF000000"/>
      <name val="Calibri"/>
      <scheme val="minor"/>
    </font>
    <font>
      <b/>
      <sz val="11"/>
      <color rgb="FF000000"/>
      <name val="Calibri"/>
    </font>
    <font>
      <sz val="11"/>
      <color rgb="FF000000"/>
      <name val="Calibri"/>
    </font>
    <font>
      <b/>
      <sz val="11"/>
      <color theme="0"/>
      <name val="Calibri"/>
      <family val="2"/>
      <scheme val="minor"/>
    </font>
    <font>
      <sz val="11"/>
      <color rgb="FF000000"/>
      <name val="Calibri"/>
      <family val="2"/>
    </font>
    <font>
      <b/>
      <sz val="11"/>
      <color rgb="FF000000"/>
      <name val="Calibri"/>
      <family val="2"/>
    </font>
    <font>
      <sz val="11"/>
      <color rgb="FF000000"/>
      <name val="Calibri"/>
      <family val="2"/>
      <scheme val="minor"/>
    </font>
    <font>
      <sz val="11"/>
      <color theme="1"/>
      <name val="Arial"/>
      <family val="2"/>
    </font>
    <font>
      <i/>
      <sz val="11"/>
      <color theme="1"/>
      <name val="Arial"/>
      <family val="2"/>
    </font>
    <font>
      <b/>
      <sz val="11"/>
      <color theme="1"/>
      <name val="Arial"/>
      <family val="2"/>
    </font>
    <font>
      <b/>
      <sz val="11"/>
      <color rgb="FF000000"/>
      <name val="Calibri"/>
      <family val="2"/>
      <scheme val="minor"/>
    </font>
    <font>
      <sz val="10"/>
      <color indexed="8"/>
      <name val="Arial"/>
    </font>
    <font>
      <sz val="10"/>
      <color indexed="8"/>
      <name val="Arial"/>
      <family val="2"/>
    </font>
    <font>
      <b/>
      <sz val="12"/>
      <color indexed="8"/>
      <name val="Arial"/>
      <family val="2"/>
    </font>
    <font>
      <b/>
      <sz val="10"/>
      <color indexed="8"/>
      <name val="Arial"/>
      <family val="2"/>
    </font>
    <font>
      <b/>
      <sz val="10"/>
      <color theme="0"/>
      <name val="Arial"/>
      <family val="2"/>
    </font>
    <font>
      <b/>
      <sz val="10"/>
      <color theme="9"/>
      <name val="Arial"/>
      <family val="2"/>
    </font>
    <font>
      <sz val="10"/>
      <name val="Arial"/>
    </font>
    <font>
      <sz val="9"/>
      <name val="SansSerif"/>
    </font>
    <font>
      <b/>
      <sz val="11"/>
      <color indexed="59"/>
      <name val="SansSerif"/>
    </font>
    <font>
      <b/>
      <sz val="11"/>
      <color indexed="72"/>
      <name val="SansSerif"/>
    </font>
    <font>
      <b/>
      <sz val="9"/>
      <color indexed="72"/>
      <name val="SansSerif"/>
    </font>
    <font>
      <sz val="9"/>
      <color indexed="72"/>
      <name val="SansSerif"/>
    </font>
  </fonts>
  <fills count="14">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7" tint="0.79998168889431442"/>
        <bgColor indexed="64"/>
      </patternFill>
    </fill>
    <fill>
      <patternFill patternType="solid">
        <fgColor rgb="FFFF0000"/>
        <bgColor indexed="64"/>
      </patternFill>
    </fill>
    <fill>
      <patternFill patternType="solid">
        <fgColor theme="7"/>
        <bgColor indexed="64"/>
      </patternFill>
    </fill>
    <fill>
      <patternFill patternType="solid">
        <fgColor theme="5"/>
        <bgColor indexed="64"/>
      </patternFill>
    </fill>
    <fill>
      <patternFill patternType="solid">
        <fgColor rgb="FFFFFF00"/>
        <bgColor indexed="64"/>
      </patternFill>
    </fill>
    <fill>
      <patternFill patternType="solid">
        <fgColor theme="4"/>
        <bgColor indexed="64"/>
      </patternFill>
    </fill>
    <fill>
      <patternFill patternType="solid">
        <fgColor theme="1"/>
        <bgColor indexed="64"/>
      </patternFill>
    </fill>
    <fill>
      <patternFill patternType="solid">
        <fgColor theme="5" tint="0.79998168889431442"/>
        <bgColor indexed="64"/>
      </patternFill>
    </fill>
    <fill>
      <patternFill patternType="solid">
        <fgColor indexed="9"/>
        <bgColor indexed="64"/>
      </patternFill>
    </fill>
    <fill>
      <patternFill patternType="solid">
        <fgColor indexed="22"/>
        <bgColor indexed="64"/>
      </patternFill>
    </fill>
  </fills>
  <borders count="89">
    <border>
      <left/>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medium">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bottom/>
      <diagonal/>
    </border>
    <border>
      <left/>
      <right style="medium">
        <color indexed="8"/>
      </right>
      <top/>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indexed="8"/>
      </left>
      <right style="medium">
        <color indexed="8"/>
      </right>
      <top/>
      <bottom/>
      <diagonal/>
    </border>
    <border>
      <left style="thin">
        <color indexed="8"/>
      </left>
      <right style="medium">
        <color indexed="8"/>
      </right>
      <top style="thin">
        <color indexed="8"/>
      </top>
      <bottom style="medium">
        <color indexed="8"/>
      </bottom>
      <diagonal/>
    </border>
    <border>
      <left style="medium">
        <color indexed="8"/>
      </left>
      <right style="medium">
        <color indexed="8"/>
      </right>
      <top style="thin">
        <color indexed="8"/>
      </top>
      <bottom style="medium">
        <color indexed="8"/>
      </bottom>
      <diagonal/>
    </border>
    <border>
      <left style="medium">
        <color indexed="8"/>
      </left>
      <right style="medium">
        <color indexed="8"/>
      </right>
      <top/>
      <bottom style="medium">
        <color indexed="8"/>
      </bottom>
      <diagonal/>
    </border>
  </borders>
  <cellStyleXfs count="8">
    <xf numFmtId="0" fontId="0" fillId="0" borderId="0"/>
    <xf numFmtId="0" fontId="2" fillId="0" borderId="0"/>
    <xf numFmtId="9" fontId="7" fillId="0" borderId="0" applyFont="0" applyFill="0" applyBorder="0" applyAlignment="0" applyProtection="0"/>
    <xf numFmtId="0" fontId="10" fillId="0" borderId="0" applyNumberFormat="0" applyFill="0" applyBorder="0" applyAlignment="0" applyProtection="0"/>
    <xf numFmtId="0" fontId="46" fillId="0" borderId="0" applyFill="0" applyProtection="0"/>
    <xf numFmtId="0" fontId="47" fillId="0" borderId="0" applyFill="0" applyProtection="0"/>
    <xf numFmtId="0" fontId="47" fillId="0" borderId="0" applyFill="0" applyProtection="0"/>
    <xf numFmtId="0" fontId="52" fillId="0" borderId="0" applyNumberFormat="0" applyFont="0" applyFill="0" applyBorder="0" applyAlignment="0" applyProtection="0"/>
  </cellStyleXfs>
  <cellXfs count="524">
    <xf numFmtId="0" fontId="0" fillId="0" borderId="0" xfId="0"/>
    <xf numFmtId="0" fontId="12" fillId="2" borderId="3" xfId="0" applyFont="1" applyFill="1" applyBorder="1" applyAlignment="1" applyProtection="1">
      <alignment horizontal="center" vertical="center" wrapText="1" readingOrder="1"/>
      <protection locked="0"/>
    </xf>
    <xf numFmtId="0" fontId="12" fillId="2" borderId="1" xfId="0" applyFont="1" applyFill="1" applyBorder="1" applyAlignment="1" applyProtection="1">
      <alignment horizontal="center" vertical="center" wrapText="1" readingOrder="1"/>
      <protection locked="0"/>
    </xf>
    <xf numFmtId="0" fontId="13" fillId="0" borderId="0" xfId="0" applyFont="1"/>
    <xf numFmtId="0" fontId="4" fillId="5" borderId="6" xfId="0" applyFont="1" applyFill="1" applyBorder="1" applyAlignment="1" applyProtection="1">
      <alignment horizontal="center" vertical="center" wrapText="1" readingOrder="1"/>
      <protection locked="0"/>
    </xf>
    <xf numFmtId="0" fontId="4" fillId="5" borderId="3" xfId="0" applyFont="1" applyFill="1" applyBorder="1" applyAlignment="1" applyProtection="1">
      <alignment horizontal="center" vertical="center" wrapText="1" readingOrder="1"/>
      <protection locked="0"/>
    </xf>
    <xf numFmtId="0" fontId="4" fillId="5" borderId="1" xfId="0" applyFont="1" applyFill="1" applyBorder="1" applyAlignment="1" applyProtection="1">
      <alignment horizontal="center" vertical="center" wrapText="1" readingOrder="1"/>
      <protection locked="0"/>
    </xf>
    <xf numFmtId="0" fontId="0" fillId="2" borderId="0" xfId="0" applyFill="1"/>
    <xf numFmtId="0" fontId="4" fillId="2" borderId="0" xfId="0" applyFont="1" applyFill="1"/>
    <xf numFmtId="0" fontId="15" fillId="2" borderId="0" xfId="0" applyFont="1" applyFill="1"/>
    <xf numFmtId="0" fontId="16" fillId="2" borderId="0" xfId="0" applyFont="1" applyFill="1"/>
    <xf numFmtId="0" fontId="0" fillId="2" borderId="3" xfId="0" applyFill="1" applyBorder="1" applyAlignment="1">
      <alignment wrapText="1"/>
    </xf>
    <xf numFmtId="9" fontId="0" fillId="2" borderId="0" xfId="2" applyFont="1" applyFill="1"/>
    <xf numFmtId="10" fontId="0" fillId="2" borderId="0" xfId="2" applyNumberFormat="1" applyFont="1" applyFill="1"/>
    <xf numFmtId="10" fontId="0" fillId="2" borderId="0" xfId="0" applyNumberFormat="1" applyFill="1"/>
    <xf numFmtId="164" fontId="3" fillId="2" borderId="3" xfId="2" applyNumberFormat="1"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protection locked="0"/>
    </xf>
    <xf numFmtId="0" fontId="16" fillId="0" borderId="0" xfId="0" applyFont="1"/>
    <xf numFmtId="164" fontId="16" fillId="2" borderId="0" xfId="2" applyNumberFormat="1" applyFont="1" applyFill="1"/>
    <xf numFmtId="0" fontId="4" fillId="0" borderId="0" xfId="0" applyFont="1"/>
    <xf numFmtId="164" fontId="3" fillId="2" borderId="36" xfId="2" applyNumberFormat="1" applyFont="1" applyFill="1" applyBorder="1" applyAlignment="1" applyProtection="1">
      <alignment horizontal="center" vertical="center" wrapText="1"/>
    </xf>
    <xf numFmtId="164" fontId="3" fillId="2" borderId="15" xfId="2" applyNumberFormat="1" applyFont="1" applyFill="1" applyBorder="1" applyAlignment="1" applyProtection="1">
      <alignment horizontal="center" vertical="center" wrapText="1"/>
    </xf>
    <xf numFmtId="164" fontId="3" fillId="2" borderId="16" xfId="2" applyNumberFormat="1" applyFont="1" applyFill="1" applyBorder="1" applyAlignment="1" applyProtection="1">
      <alignment horizontal="center" vertical="center" wrapText="1"/>
    </xf>
    <xf numFmtId="164" fontId="3" fillId="2" borderId="17" xfId="2" applyNumberFormat="1" applyFont="1" applyFill="1" applyBorder="1" applyAlignment="1" applyProtection="1">
      <alignment horizontal="center" vertical="center" wrapText="1"/>
    </xf>
    <xf numFmtId="164" fontId="3" fillId="2" borderId="1" xfId="2" applyNumberFormat="1" applyFont="1" applyFill="1" applyBorder="1" applyAlignment="1" applyProtection="1">
      <alignment horizontal="center" vertical="center" wrapText="1"/>
    </xf>
    <xf numFmtId="164" fontId="3" fillId="2" borderId="18" xfId="2" applyNumberFormat="1" applyFont="1" applyFill="1" applyBorder="1" applyAlignment="1" applyProtection="1">
      <alignment horizontal="center" vertical="center" wrapText="1"/>
    </xf>
    <xf numFmtId="164" fontId="3" fillId="2" borderId="5" xfId="2" applyNumberFormat="1" applyFont="1" applyFill="1" applyBorder="1" applyAlignment="1" applyProtection="1">
      <alignment horizontal="center" vertical="center" wrapText="1"/>
    </xf>
    <xf numFmtId="164" fontId="3" fillId="2" borderId="22" xfId="2" applyNumberFormat="1" applyFont="1" applyFill="1" applyBorder="1" applyAlignment="1" applyProtection="1">
      <alignment horizontal="center" vertical="center" wrapText="1"/>
    </xf>
    <xf numFmtId="164" fontId="3" fillId="2" borderId="23" xfId="2" applyNumberFormat="1" applyFont="1" applyFill="1" applyBorder="1" applyAlignment="1" applyProtection="1">
      <alignment horizontal="center" vertical="center" wrapText="1"/>
    </xf>
    <xf numFmtId="164" fontId="3" fillId="2" borderId="25" xfId="2" applyNumberFormat="1" applyFont="1" applyFill="1" applyBorder="1" applyAlignment="1" applyProtection="1">
      <alignment horizontal="center" vertical="center" wrapText="1"/>
    </xf>
    <xf numFmtId="164" fontId="3" fillId="2" borderId="20" xfId="2" applyNumberFormat="1" applyFont="1" applyFill="1" applyBorder="1" applyAlignment="1" applyProtection="1">
      <alignment horizontal="center" vertical="center" wrapText="1"/>
    </xf>
    <xf numFmtId="164" fontId="3" fillId="2" borderId="6" xfId="2" applyNumberFormat="1" applyFont="1" applyFill="1" applyBorder="1" applyAlignment="1" applyProtection="1">
      <alignment horizontal="center" vertical="center" wrapText="1"/>
    </xf>
    <xf numFmtId="164" fontId="3" fillId="2" borderId="21" xfId="2" applyNumberFormat="1" applyFont="1" applyFill="1" applyBorder="1" applyAlignment="1" applyProtection="1">
      <alignment horizontal="center" vertical="center" wrapText="1"/>
    </xf>
    <xf numFmtId="164" fontId="3" fillId="2" borderId="13" xfId="2" applyNumberFormat="1" applyFont="1" applyFill="1" applyBorder="1" applyAlignment="1" applyProtection="1">
      <alignment horizontal="center" vertical="center" wrapText="1"/>
    </xf>
    <xf numFmtId="164" fontId="3" fillId="2" borderId="14" xfId="2" applyNumberFormat="1" applyFont="1" applyFill="1" applyBorder="1" applyAlignment="1" applyProtection="1">
      <alignment horizontal="center" vertical="center" wrapText="1"/>
    </xf>
    <xf numFmtId="164" fontId="3" fillId="2" borderId="7" xfId="2" applyNumberFormat="1" applyFont="1" applyFill="1" applyBorder="1" applyAlignment="1" applyProtection="1">
      <alignment horizontal="center" vertical="center" wrapText="1"/>
    </xf>
    <xf numFmtId="164" fontId="3" fillId="2" borderId="8" xfId="2" applyNumberFormat="1" applyFont="1" applyFill="1" applyBorder="1" applyAlignment="1" applyProtection="1">
      <alignment horizontal="center" vertical="center" wrapText="1"/>
    </xf>
    <xf numFmtId="164" fontId="3" fillId="2" borderId="9" xfId="2" applyNumberFormat="1" applyFont="1" applyFill="1" applyBorder="1" applyAlignment="1" applyProtection="1">
      <alignment horizontal="center" vertical="center" wrapText="1"/>
    </xf>
    <xf numFmtId="164" fontId="4" fillId="2" borderId="23" xfId="2" applyNumberFormat="1" applyFont="1" applyFill="1" applyBorder="1" applyAlignment="1" applyProtection="1">
      <alignment horizontal="center" vertical="center" wrapText="1" readingOrder="1"/>
    </xf>
    <xf numFmtId="164" fontId="4" fillId="2" borderId="3" xfId="2" applyNumberFormat="1" applyFont="1" applyFill="1" applyBorder="1" applyAlignment="1" applyProtection="1">
      <alignment horizontal="center" vertical="center" wrapText="1" readingOrder="1"/>
    </xf>
    <xf numFmtId="164" fontId="4" fillId="2" borderId="5" xfId="2" applyNumberFormat="1" applyFont="1" applyFill="1" applyBorder="1" applyAlignment="1" applyProtection="1">
      <alignment horizontal="center" vertical="center" wrapText="1" readingOrder="1"/>
    </xf>
    <xf numFmtId="164" fontId="12" fillId="2" borderId="3" xfId="2" applyNumberFormat="1" applyFont="1" applyFill="1" applyBorder="1" applyAlignment="1" applyProtection="1">
      <alignment horizontal="center" vertical="center" wrapText="1" readingOrder="1"/>
    </xf>
    <xf numFmtId="164" fontId="4" fillId="2" borderId="1" xfId="2" applyNumberFormat="1" applyFont="1" applyFill="1" applyBorder="1" applyAlignment="1" applyProtection="1">
      <alignment horizontal="center" vertical="center" wrapText="1" readingOrder="1"/>
    </xf>
    <xf numFmtId="164" fontId="4" fillId="2" borderId="6" xfId="2" applyNumberFormat="1" applyFont="1" applyFill="1" applyBorder="1" applyAlignment="1" applyProtection="1">
      <alignment horizontal="center" vertical="center" wrapText="1" readingOrder="1"/>
    </xf>
    <xf numFmtId="0" fontId="4" fillId="2" borderId="6" xfId="0" applyFont="1" applyFill="1" applyBorder="1" applyAlignment="1" applyProtection="1">
      <alignment horizontal="center" vertical="center" wrapText="1"/>
      <protection locked="0"/>
    </xf>
    <xf numFmtId="0" fontId="4" fillId="2" borderId="23"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vertical="center" wrapText="1"/>
      <protection locked="0"/>
    </xf>
    <xf numFmtId="164" fontId="4" fillId="2" borderId="36" xfId="2" applyNumberFormat="1" applyFont="1" applyFill="1" applyBorder="1" applyAlignment="1" applyProtection="1">
      <alignment horizontal="center" vertical="center" wrapText="1" readingOrder="1"/>
    </xf>
    <xf numFmtId="164" fontId="4" fillId="2" borderId="8" xfId="2" applyNumberFormat="1" applyFont="1" applyFill="1" applyBorder="1" applyAlignment="1" applyProtection="1">
      <alignment horizontal="center" vertical="center" wrapText="1" readingOrder="1"/>
    </xf>
    <xf numFmtId="0" fontId="4" fillId="2" borderId="8" xfId="0" applyFont="1" applyFill="1" applyBorder="1" applyAlignment="1" applyProtection="1">
      <alignment horizontal="center" vertical="center" wrapText="1"/>
      <protection locked="0"/>
    </xf>
    <xf numFmtId="0" fontId="0" fillId="2" borderId="0" xfId="0" applyFill="1" applyAlignment="1">
      <alignment textRotation="90" wrapText="1"/>
    </xf>
    <xf numFmtId="0" fontId="8" fillId="2" borderId="50" xfId="0" applyFont="1" applyFill="1" applyBorder="1" applyAlignment="1">
      <alignment vertical="center" wrapText="1" readingOrder="1"/>
    </xf>
    <xf numFmtId="0" fontId="18" fillId="2" borderId="7" xfId="0" applyFont="1" applyFill="1" applyBorder="1" applyAlignment="1">
      <alignment horizontal="center" vertical="center" wrapText="1" readingOrder="1"/>
    </xf>
    <xf numFmtId="0" fontId="18" fillId="2" borderId="8" xfId="0" applyFont="1" applyFill="1" applyBorder="1" applyAlignment="1">
      <alignment horizontal="center" vertical="center" wrapText="1" readingOrder="1"/>
    </xf>
    <xf numFmtId="0" fontId="18" fillId="2" borderId="9" xfId="0" applyFont="1" applyFill="1" applyBorder="1" applyAlignment="1">
      <alignment horizontal="center" vertical="center" wrapText="1" readingOrder="1"/>
    </xf>
    <xf numFmtId="0" fontId="18" fillId="2" borderId="51" xfId="0" applyFont="1" applyFill="1" applyBorder="1" applyAlignment="1">
      <alignment horizontal="center" vertical="center" wrapText="1" readingOrder="1"/>
    </xf>
    <xf numFmtId="0" fontId="4" fillId="0" borderId="39" xfId="0" applyFont="1" applyBorder="1" applyAlignment="1">
      <alignment horizontal="left" vertical="center" wrapText="1" readingOrder="1"/>
    </xf>
    <xf numFmtId="0" fontId="4" fillId="0" borderId="41" xfId="0" applyFont="1" applyBorder="1" applyAlignment="1">
      <alignment horizontal="left" vertical="center" wrapText="1" readingOrder="1"/>
    </xf>
    <xf numFmtId="0" fontId="4" fillId="0" borderId="56" xfId="0" applyFont="1" applyBorder="1" applyAlignment="1">
      <alignment horizontal="left" vertical="center" wrapText="1" readingOrder="1"/>
    </xf>
    <xf numFmtId="0" fontId="3" fillId="0" borderId="42" xfId="0" applyFont="1" applyBorder="1" applyAlignment="1">
      <alignment horizontal="center" vertical="center" wrapText="1"/>
    </xf>
    <xf numFmtId="0" fontId="4" fillId="0" borderId="57" xfId="0" applyFont="1" applyBorder="1" applyAlignment="1">
      <alignment horizontal="left" vertical="center" wrapText="1"/>
    </xf>
    <xf numFmtId="0" fontId="17" fillId="0" borderId="58" xfId="0" applyFont="1" applyBorder="1" applyAlignment="1">
      <alignment horizontal="left" vertical="center" wrapText="1" readingOrder="1"/>
    </xf>
    <xf numFmtId="0" fontId="4" fillId="0" borderId="44" xfId="0" applyFont="1" applyBorder="1" applyAlignment="1">
      <alignment horizontal="left" vertical="center" wrapText="1" readingOrder="1"/>
    </xf>
    <xf numFmtId="0" fontId="17" fillId="0" borderId="39" xfId="0" applyFont="1" applyBorder="1" applyAlignment="1">
      <alignment horizontal="left" vertical="center" wrapText="1" readingOrder="1"/>
    </xf>
    <xf numFmtId="0" fontId="17" fillId="0" borderId="41" xfId="0" applyFont="1" applyBorder="1" applyAlignment="1">
      <alignment horizontal="left" vertical="center" wrapText="1" readingOrder="1"/>
    </xf>
    <xf numFmtId="0" fontId="17" fillId="0" borderId="56" xfId="0" applyFont="1" applyBorder="1" applyAlignment="1">
      <alignment horizontal="left" vertical="center" wrapText="1" readingOrder="1"/>
    </xf>
    <xf numFmtId="0" fontId="18" fillId="2" borderId="42" xfId="0" applyFont="1" applyFill="1" applyBorder="1" applyAlignment="1">
      <alignment horizontal="center" vertical="center" wrapText="1" readingOrder="1"/>
    </xf>
    <xf numFmtId="0" fontId="18" fillId="2" borderId="52" xfId="0" applyFont="1" applyFill="1" applyBorder="1" applyAlignment="1">
      <alignment horizontal="center" vertical="center" wrapText="1" readingOrder="1"/>
    </xf>
    <xf numFmtId="164" fontId="22" fillId="2" borderId="3" xfId="2" applyNumberFormat="1" applyFont="1" applyFill="1" applyBorder="1" applyAlignment="1" applyProtection="1">
      <alignment horizontal="center" vertical="center" wrapText="1"/>
    </xf>
    <xf numFmtId="0" fontId="14" fillId="0" borderId="0" xfId="0" applyFont="1"/>
    <xf numFmtId="164" fontId="22" fillId="2" borderId="1" xfId="2" applyNumberFormat="1" applyFont="1" applyFill="1" applyBorder="1" applyAlignment="1" applyProtection="1">
      <alignment horizontal="center" vertical="center" wrapText="1"/>
    </xf>
    <xf numFmtId="0" fontId="24" fillId="2" borderId="0" xfId="0" applyFont="1" applyFill="1"/>
    <xf numFmtId="164" fontId="3" fillId="2" borderId="38" xfId="2" applyNumberFormat="1" applyFont="1" applyFill="1" applyBorder="1" applyAlignment="1" applyProtection="1">
      <alignment horizontal="center" vertical="center" wrapText="1"/>
    </xf>
    <xf numFmtId="0" fontId="10" fillId="2" borderId="23" xfId="3" applyFill="1" applyBorder="1" applyAlignment="1" applyProtection="1">
      <alignment horizontal="center" vertical="center" wrapText="1"/>
    </xf>
    <xf numFmtId="164" fontId="3" fillId="2" borderId="23" xfId="2" applyNumberFormat="1" applyFont="1" applyFill="1" applyBorder="1" applyAlignment="1" applyProtection="1">
      <alignment horizontal="center" vertical="center" wrapText="1"/>
      <protection locked="0"/>
    </xf>
    <xf numFmtId="164" fontId="3" fillId="2" borderId="6" xfId="2" applyNumberFormat="1" applyFont="1" applyFill="1" applyBorder="1" applyAlignment="1" applyProtection="1">
      <alignment horizontal="center" vertical="center" wrapText="1"/>
      <protection locked="0"/>
    </xf>
    <xf numFmtId="164" fontId="3" fillId="2" borderId="8" xfId="2" applyNumberFormat="1" applyFont="1" applyFill="1" applyBorder="1" applyAlignment="1" applyProtection="1">
      <alignment horizontal="center" vertical="center" wrapText="1"/>
      <protection locked="0"/>
    </xf>
    <xf numFmtId="164" fontId="3" fillId="2" borderId="5" xfId="2" applyNumberFormat="1" applyFont="1" applyFill="1" applyBorder="1" applyAlignment="1" applyProtection="1">
      <alignment horizontal="center" vertical="center" wrapText="1"/>
      <protection locked="0"/>
    </xf>
    <xf numFmtId="164" fontId="3" fillId="2" borderId="1" xfId="2" applyNumberFormat="1" applyFont="1" applyFill="1" applyBorder="1" applyAlignment="1" applyProtection="1">
      <alignment horizontal="center" vertical="center" wrapText="1"/>
      <protection locked="0"/>
    </xf>
    <xf numFmtId="164" fontId="3" fillId="2" borderId="3" xfId="2" applyNumberFormat="1" applyFont="1" applyFill="1" applyBorder="1" applyAlignment="1" applyProtection="1">
      <alignment horizontal="center" vertical="center" wrapText="1"/>
      <protection locked="0"/>
    </xf>
    <xf numFmtId="164" fontId="0" fillId="0" borderId="0" xfId="2" applyNumberFormat="1" applyFont="1"/>
    <xf numFmtId="164" fontId="3" fillId="2" borderId="51" xfId="2" applyNumberFormat="1" applyFont="1" applyFill="1" applyBorder="1" applyAlignment="1" applyProtection="1">
      <alignment horizontal="center" vertical="center" wrapText="1"/>
    </xf>
    <xf numFmtId="164" fontId="3" fillId="2" borderId="59" xfId="2" applyNumberFormat="1" applyFont="1" applyFill="1" applyBorder="1" applyAlignment="1" applyProtection="1">
      <alignment horizontal="center" vertical="center" wrapText="1"/>
    </xf>
    <xf numFmtId="164" fontId="3" fillId="2" borderId="40" xfId="2" applyNumberFormat="1" applyFont="1" applyFill="1" applyBorder="1" applyAlignment="1" applyProtection="1">
      <alignment horizontal="center" vertical="center" wrapText="1"/>
    </xf>
    <xf numFmtId="164" fontId="3" fillId="2" borderId="43" xfId="2" applyNumberFormat="1" applyFont="1" applyFill="1" applyBorder="1" applyAlignment="1" applyProtection="1">
      <alignment horizontal="center" vertical="center" wrapText="1"/>
    </xf>
    <xf numFmtId="164" fontId="4" fillId="2" borderId="0" xfId="0" applyNumberFormat="1" applyFont="1" applyFill="1"/>
    <xf numFmtId="0" fontId="4" fillId="0" borderId="59" xfId="0" applyFont="1" applyBorder="1" applyAlignment="1">
      <alignment horizontal="center" vertical="center" wrapText="1" readingOrder="1"/>
    </xf>
    <xf numFmtId="0" fontId="4" fillId="0" borderId="24" xfId="0" applyFont="1" applyBorder="1" applyAlignment="1">
      <alignment horizontal="center" vertical="center" wrapText="1" readingOrder="1"/>
    </xf>
    <xf numFmtId="0" fontId="3" fillId="0" borderId="22" xfId="0" applyFont="1" applyBorder="1" applyAlignment="1">
      <alignment horizontal="center" vertical="center" wrapText="1" readingOrder="1"/>
    </xf>
    <xf numFmtId="2" fontId="4" fillId="2" borderId="59" xfId="0" applyNumberFormat="1" applyFont="1" applyFill="1" applyBorder="1" applyAlignment="1">
      <alignment horizontal="center" vertical="center" wrapText="1" readingOrder="1"/>
    </xf>
    <xf numFmtId="2" fontId="4" fillId="2" borderId="23" xfId="0" applyNumberFormat="1" applyFont="1" applyFill="1" applyBorder="1" applyAlignment="1">
      <alignment horizontal="center" vertical="center" wrapText="1" readingOrder="1"/>
    </xf>
    <xf numFmtId="0" fontId="4" fillId="2" borderId="23"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1" fillId="2" borderId="59" xfId="0" applyFont="1" applyFill="1" applyBorder="1" applyAlignment="1">
      <alignment horizontal="center" vertical="center"/>
    </xf>
    <xf numFmtId="0" fontId="1" fillId="2" borderId="23" xfId="0" applyFont="1" applyFill="1" applyBorder="1" applyAlignment="1">
      <alignment horizontal="center" vertical="center"/>
    </xf>
    <xf numFmtId="0" fontId="14" fillId="2" borderId="23" xfId="0" applyFont="1" applyFill="1" applyBorder="1" applyAlignment="1">
      <alignment horizontal="center" vertical="center" wrapText="1"/>
    </xf>
    <xf numFmtId="0" fontId="0" fillId="2" borderId="23" xfId="0" applyFill="1" applyBorder="1"/>
    <xf numFmtId="0" fontId="4" fillId="0" borderId="46" xfId="0" applyFont="1" applyBorder="1" applyAlignment="1">
      <alignment horizontal="center" vertical="center" wrapText="1" readingOrder="1"/>
    </xf>
    <xf numFmtId="0" fontId="4" fillId="0" borderId="19" xfId="0" applyFont="1" applyBorder="1" applyAlignment="1">
      <alignment horizontal="center" vertical="center" wrapText="1" readingOrder="1"/>
    </xf>
    <xf numFmtId="0" fontId="3" fillId="0" borderId="20" xfId="0" applyFont="1" applyBorder="1" applyAlignment="1">
      <alignment horizontal="center" vertical="center" wrapText="1" readingOrder="1"/>
    </xf>
    <xf numFmtId="2" fontId="4" fillId="2" borderId="46" xfId="0" applyNumberFormat="1" applyFont="1" applyFill="1" applyBorder="1" applyAlignment="1">
      <alignment horizontal="center" vertical="center" wrapText="1" readingOrder="1"/>
    </xf>
    <xf numFmtId="2" fontId="4" fillId="2" borderId="6" xfId="0" applyNumberFormat="1" applyFont="1" applyFill="1" applyBorder="1" applyAlignment="1">
      <alignment horizontal="center" vertical="center" wrapText="1" readingOrder="1"/>
    </xf>
    <xf numFmtId="0" fontId="4" fillId="2" borderId="6"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1" fillId="2" borderId="46" xfId="0" applyFont="1" applyFill="1" applyBorder="1" applyAlignment="1">
      <alignment horizontal="center" vertical="center"/>
    </xf>
    <xf numFmtId="0" fontId="1" fillId="2" borderId="6" xfId="0" applyFont="1" applyFill="1" applyBorder="1" applyAlignment="1">
      <alignment horizontal="center" vertical="center"/>
    </xf>
    <xf numFmtId="0" fontId="14" fillId="2" borderId="6" xfId="0" applyFont="1" applyFill="1" applyBorder="1" applyAlignment="1">
      <alignment horizontal="center" vertical="center" wrapText="1"/>
    </xf>
    <xf numFmtId="0" fontId="0" fillId="2" borderId="6" xfId="0" applyFill="1" applyBorder="1"/>
    <xf numFmtId="0" fontId="3" fillId="0" borderId="42" xfId="0" applyFont="1" applyBorder="1" applyAlignment="1">
      <alignment horizontal="center" vertical="center" wrapText="1" readingOrder="1"/>
    </xf>
    <xf numFmtId="0" fontId="4" fillId="0" borderId="51" xfId="0" applyFont="1" applyBorder="1" applyAlignment="1">
      <alignment horizontal="center" vertical="center" wrapText="1" readingOrder="1"/>
    </xf>
    <xf numFmtId="0" fontId="4" fillId="0" borderId="52" xfId="0" applyFont="1" applyBorder="1" applyAlignment="1">
      <alignment horizontal="center" vertical="center" wrapText="1" readingOrder="1"/>
    </xf>
    <xf numFmtId="0" fontId="3" fillId="0" borderId="7" xfId="0" applyFont="1" applyBorder="1" applyAlignment="1">
      <alignment horizontal="center" vertical="center" wrapText="1" readingOrder="1"/>
    </xf>
    <xf numFmtId="2" fontId="4" fillId="2" borderId="51" xfId="0" applyNumberFormat="1" applyFont="1" applyFill="1" applyBorder="1" applyAlignment="1">
      <alignment horizontal="center" vertical="center" wrapText="1" readingOrder="1"/>
    </xf>
    <xf numFmtId="2" fontId="4" fillId="2" borderId="8" xfId="0" applyNumberFormat="1" applyFont="1" applyFill="1" applyBorder="1" applyAlignment="1">
      <alignment horizontal="center" vertical="center" wrapText="1" readingOrder="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1" fillId="2" borderId="51" xfId="0" applyFont="1" applyFill="1" applyBorder="1" applyAlignment="1">
      <alignment horizontal="center" vertical="center"/>
    </xf>
    <xf numFmtId="0" fontId="1" fillId="2" borderId="8" xfId="0" applyFont="1" applyFill="1" applyBorder="1" applyAlignment="1">
      <alignment horizontal="center" vertical="center"/>
    </xf>
    <xf numFmtId="0" fontId="14" fillId="2" borderId="8" xfId="0" applyFont="1" applyFill="1" applyBorder="1" applyAlignment="1">
      <alignment horizontal="center" vertical="center" wrapText="1"/>
    </xf>
    <xf numFmtId="0" fontId="0" fillId="2" borderId="8" xfId="0" applyFill="1" applyBorder="1"/>
    <xf numFmtId="0" fontId="4" fillId="0" borderId="47" xfId="0" applyFont="1" applyBorder="1" applyAlignment="1">
      <alignment horizontal="center" vertical="center" wrapText="1" readingOrder="1"/>
    </xf>
    <xf numFmtId="0" fontId="4" fillId="0" borderId="10" xfId="0" applyFont="1" applyBorder="1" applyAlignment="1">
      <alignment horizontal="center" vertical="center" wrapText="1" readingOrder="1"/>
    </xf>
    <xf numFmtId="0" fontId="3" fillId="0" borderId="13" xfId="0" applyFont="1" applyBorder="1" applyAlignment="1">
      <alignment horizontal="center" vertical="center" wrapText="1" readingOrder="1"/>
    </xf>
    <xf numFmtId="2" fontId="4" fillId="2" borderId="47" xfId="0" applyNumberFormat="1" applyFont="1" applyFill="1" applyBorder="1" applyAlignment="1">
      <alignment horizontal="center" vertical="center" wrapText="1" readingOrder="1"/>
    </xf>
    <xf numFmtId="2" fontId="4" fillId="2" borderId="5" xfId="0" applyNumberFormat="1" applyFont="1" applyFill="1" applyBorder="1" applyAlignment="1">
      <alignment horizontal="center" vertical="center" wrapText="1" readingOrder="1"/>
    </xf>
    <xf numFmtId="0" fontId="4" fillId="2" borderId="5"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1" fillId="2" borderId="47" xfId="0" applyFont="1" applyFill="1" applyBorder="1" applyAlignment="1">
      <alignment horizontal="center" vertical="center"/>
    </xf>
    <xf numFmtId="0" fontId="1" fillId="2" borderId="5" xfId="0" applyFont="1" applyFill="1" applyBorder="1" applyAlignment="1">
      <alignment horizontal="center" vertical="center"/>
    </xf>
    <xf numFmtId="0" fontId="14" fillId="2" borderId="5" xfId="0" applyFont="1" applyFill="1" applyBorder="1" applyAlignment="1">
      <alignment horizontal="center" vertical="center" wrapText="1"/>
    </xf>
    <xf numFmtId="0" fontId="0" fillId="2" borderId="5" xfId="0" applyFill="1" applyBorder="1"/>
    <xf numFmtId="2" fontId="12" fillId="2" borderId="59" xfId="0" applyNumberFormat="1" applyFont="1" applyFill="1" applyBorder="1" applyAlignment="1">
      <alignment horizontal="center" vertical="center" wrapText="1" readingOrder="1"/>
    </xf>
    <xf numFmtId="2" fontId="12" fillId="2" borderId="23" xfId="0" applyNumberFormat="1" applyFont="1" applyFill="1" applyBorder="1" applyAlignment="1">
      <alignment horizontal="center" vertical="center" wrapText="1" readingOrder="1"/>
    </xf>
    <xf numFmtId="0" fontId="4" fillId="0" borderId="43" xfId="0" applyFont="1" applyBorder="1" applyAlignment="1">
      <alignment horizontal="center" vertical="center" wrapText="1" readingOrder="1"/>
    </xf>
    <xf numFmtId="0" fontId="4" fillId="0" borderId="2" xfId="0" applyFont="1" applyBorder="1" applyAlignment="1">
      <alignment horizontal="center" vertical="center" wrapText="1" readingOrder="1"/>
    </xf>
    <xf numFmtId="0" fontId="3" fillId="0" borderId="17" xfId="0" applyFont="1" applyBorder="1" applyAlignment="1">
      <alignment horizontal="center" vertical="center" wrapText="1" readingOrder="1"/>
    </xf>
    <xf numFmtId="0" fontId="3" fillId="2" borderId="1" xfId="0" applyFont="1" applyFill="1" applyBorder="1" applyAlignment="1">
      <alignment horizontal="center" vertical="center" wrapText="1" readingOrder="1"/>
    </xf>
    <xf numFmtId="2" fontId="4" fillId="2" borderId="43" xfId="0" applyNumberFormat="1" applyFont="1" applyFill="1" applyBorder="1" applyAlignment="1">
      <alignment horizontal="center" vertical="center" wrapText="1" readingOrder="1"/>
    </xf>
    <xf numFmtId="2" fontId="4" fillId="2" borderId="1" xfId="0" applyNumberFormat="1" applyFont="1" applyFill="1" applyBorder="1" applyAlignment="1">
      <alignment horizontal="center" vertical="center" wrapText="1" readingOrder="1"/>
    </xf>
    <xf numFmtId="0" fontId="4" fillId="2" borderId="1"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2" borderId="43" xfId="0" applyFont="1" applyFill="1" applyBorder="1" applyAlignment="1">
      <alignment horizontal="center" vertical="center"/>
    </xf>
    <xf numFmtId="0" fontId="1" fillId="2" borderId="1" xfId="0" applyFont="1" applyFill="1" applyBorder="1" applyAlignment="1">
      <alignment horizontal="center" vertical="center"/>
    </xf>
    <xf numFmtId="0" fontId="14" fillId="2" borderId="1" xfId="0" applyFont="1" applyFill="1" applyBorder="1" applyAlignment="1">
      <alignment horizontal="center" vertical="center" wrapText="1"/>
    </xf>
    <xf numFmtId="0" fontId="0" fillId="2" borderId="1" xfId="0" applyFill="1" applyBorder="1"/>
    <xf numFmtId="0" fontId="4" fillId="2" borderId="43" xfId="0" applyFont="1" applyFill="1" applyBorder="1" applyAlignment="1">
      <alignment horizontal="center" vertical="center" wrapText="1" readingOrder="1"/>
    </xf>
    <xf numFmtId="2" fontId="20" fillId="2" borderId="43" xfId="0" applyNumberFormat="1" applyFont="1" applyFill="1" applyBorder="1" applyAlignment="1">
      <alignment horizontal="center" vertical="center" wrapText="1" readingOrder="1"/>
    </xf>
    <xf numFmtId="0" fontId="0" fillId="2" borderId="1" xfId="0" applyFill="1" applyBorder="1" applyAlignment="1">
      <alignment wrapText="1"/>
    </xf>
    <xf numFmtId="2" fontId="20" fillId="2" borderId="47" xfId="0" applyNumberFormat="1" applyFont="1" applyFill="1" applyBorder="1" applyAlignment="1">
      <alignment horizontal="center" vertical="center" wrapText="1" readingOrder="1"/>
    </xf>
    <xf numFmtId="0" fontId="4" fillId="2" borderId="46"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24" fillId="2" borderId="5" xfId="0" applyFont="1" applyFill="1" applyBorder="1" applyAlignment="1">
      <alignment wrapText="1"/>
    </xf>
    <xf numFmtId="0" fontId="14" fillId="2" borderId="5" xfId="0" applyFont="1" applyFill="1" applyBorder="1" applyAlignment="1">
      <alignment wrapText="1"/>
    </xf>
    <xf numFmtId="0" fontId="4" fillId="2" borderId="46" xfId="0" applyFont="1" applyFill="1" applyBorder="1" applyAlignment="1">
      <alignment horizontal="center" vertical="center" wrapText="1" readingOrder="1"/>
    </xf>
    <xf numFmtId="2" fontId="20" fillId="2" borderId="59" xfId="0" applyNumberFormat="1" applyFont="1" applyFill="1" applyBorder="1" applyAlignment="1">
      <alignment horizontal="center" vertical="center" wrapText="1" readingOrder="1"/>
    </xf>
    <xf numFmtId="0" fontId="12" fillId="2" borderId="47" xfId="0" applyFont="1" applyFill="1" applyBorder="1" applyAlignment="1">
      <alignment horizontal="center" vertical="center" wrapText="1" readingOrder="1"/>
    </xf>
    <xf numFmtId="0" fontId="12" fillId="0" borderId="10" xfId="0" applyFont="1" applyBorder="1" applyAlignment="1">
      <alignment horizontal="center" vertical="center" wrapText="1" readingOrder="1"/>
    </xf>
    <xf numFmtId="0" fontId="3" fillId="2" borderId="47" xfId="0" applyFont="1" applyFill="1" applyBorder="1" applyAlignment="1">
      <alignment horizontal="center" vertical="center"/>
    </xf>
    <xf numFmtId="0" fontId="3" fillId="2" borderId="5" xfId="0" applyFont="1" applyFill="1" applyBorder="1" applyAlignment="1">
      <alignment horizontal="center" vertical="center"/>
    </xf>
    <xf numFmtId="0" fontId="14" fillId="2" borderId="23" xfId="0" applyFont="1" applyFill="1" applyBorder="1" applyAlignment="1">
      <alignment wrapText="1"/>
    </xf>
    <xf numFmtId="0" fontId="12" fillId="2" borderId="40" xfId="0" applyFont="1" applyFill="1" applyBorder="1" applyAlignment="1">
      <alignment horizontal="center" vertical="center" wrapText="1" readingOrder="1"/>
    </xf>
    <xf numFmtId="0" fontId="4" fillId="0" borderId="4" xfId="0" applyFont="1" applyBorder="1" applyAlignment="1">
      <alignment horizontal="center" vertical="center" wrapText="1" readingOrder="1"/>
    </xf>
    <xf numFmtId="0" fontId="3" fillId="0" borderId="15" xfId="0" applyFont="1" applyBorder="1" applyAlignment="1">
      <alignment horizontal="center" vertical="center" wrapText="1" readingOrder="1"/>
    </xf>
    <xf numFmtId="2" fontId="4" fillId="2" borderId="40" xfId="0" applyNumberFormat="1" applyFont="1" applyFill="1" applyBorder="1" applyAlignment="1">
      <alignment horizontal="center" vertical="center" wrapText="1" readingOrder="1"/>
    </xf>
    <xf numFmtId="2" fontId="4" fillId="2" borderId="3" xfId="0" applyNumberFormat="1" applyFont="1" applyFill="1" applyBorder="1" applyAlignment="1">
      <alignment horizontal="center" vertical="center" wrapText="1" readingOrder="1"/>
    </xf>
    <xf numFmtId="0" fontId="4" fillId="2" borderId="3"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1" fillId="2" borderId="40" xfId="0" applyFont="1" applyFill="1" applyBorder="1" applyAlignment="1">
      <alignment horizontal="center" vertical="center"/>
    </xf>
    <xf numFmtId="0" fontId="1" fillId="2" borderId="3" xfId="0" applyFont="1" applyFill="1" applyBorder="1" applyAlignment="1">
      <alignment horizontal="center" vertical="center"/>
    </xf>
    <xf numFmtId="0" fontId="0" fillId="2" borderId="3" xfId="0" applyFill="1" applyBorder="1"/>
    <xf numFmtId="0" fontId="4" fillId="2" borderId="40" xfId="0" applyFont="1" applyFill="1" applyBorder="1" applyAlignment="1">
      <alignment horizontal="center" vertical="center" wrapText="1" readingOrder="1"/>
    </xf>
    <xf numFmtId="0" fontId="12" fillId="2" borderId="59" xfId="0" applyFont="1" applyFill="1" applyBorder="1" applyAlignment="1">
      <alignment horizontal="center" vertical="center" wrapText="1" readingOrder="1"/>
    </xf>
    <xf numFmtId="0" fontId="12" fillId="0" borderId="24" xfId="0" applyFont="1" applyBorder="1" applyAlignment="1">
      <alignment horizontal="center" vertical="center" wrapText="1" readingOrder="1"/>
    </xf>
    <xf numFmtId="0" fontId="4" fillId="0" borderId="40" xfId="0" applyFont="1" applyBorder="1" applyAlignment="1">
      <alignment horizontal="center" vertical="center" wrapText="1" readingOrder="1"/>
    </xf>
    <xf numFmtId="2" fontId="20" fillId="2" borderId="40" xfId="0" applyNumberFormat="1" applyFont="1" applyFill="1" applyBorder="1" applyAlignment="1">
      <alignment horizontal="center" vertical="center" wrapText="1" readingOrder="1"/>
    </xf>
    <xf numFmtId="0" fontId="12" fillId="0" borderId="46" xfId="0" applyFont="1" applyBorder="1" applyAlignment="1">
      <alignment horizontal="center" vertical="center" wrapText="1" readingOrder="1"/>
    </xf>
    <xf numFmtId="0" fontId="12" fillId="0" borderId="19" xfId="0" applyFont="1" applyBorder="1" applyAlignment="1">
      <alignment horizontal="center" vertical="center" wrapText="1" readingOrder="1"/>
    </xf>
    <xf numFmtId="0" fontId="19" fillId="0" borderId="20" xfId="0" applyFont="1" applyBorder="1" applyAlignment="1">
      <alignment horizontal="center" vertical="center" wrapText="1" readingOrder="1"/>
    </xf>
    <xf numFmtId="2" fontId="21" fillId="2" borderId="46" xfId="0" applyNumberFormat="1" applyFont="1" applyFill="1" applyBorder="1" applyAlignment="1">
      <alignment horizontal="center" vertical="center" wrapText="1" readingOrder="1"/>
    </xf>
    <xf numFmtId="0" fontId="19" fillId="0" borderId="22" xfId="0" applyFont="1" applyBorder="1" applyAlignment="1">
      <alignment horizontal="center" vertical="center" wrapText="1" readingOrder="1"/>
    </xf>
    <xf numFmtId="0" fontId="12" fillId="0" borderId="40" xfId="0" applyFont="1" applyBorder="1" applyAlignment="1">
      <alignment horizontal="center" vertical="center" wrapText="1" readingOrder="1"/>
    </xf>
    <xf numFmtId="0" fontId="12" fillId="0" borderId="4" xfId="0" applyFont="1" applyBorder="1" applyAlignment="1">
      <alignment horizontal="center" vertical="center" wrapText="1" readingOrder="1"/>
    </xf>
    <xf numFmtId="2" fontId="21" fillId="2" borderId="40" xfId="0" applyNumberFormat="1" applyFont="1" applyFill="1" applyBorder="1" applyAlignment="1">
      <alignment horizontal="center" vertical="center" wrapText="1" readingOrder="1"/>
    </xf>
    <xf numFmtId="2" fontId="12" fillId="2" borderId="3" xfId="0" applyNumberFormat="1" applyFont="1" applyFill="1" applyBorder="1" applyAlignment="1">
      <alignment horizontal="center" vertical="center" wrapText="1" readingOrder="1"/>
    </xf>
    <xf numFmtId="2" fontId="4" fillId="2" borderId="35" xfId="0" applyNumberFormat="1" applyFont="1" applyFill="1" applyBorder="1" applyAlignment="1">
      <alignment horizontal="center" vertical="center" wrapText="1" readingOrder="1"/>
    </xf>
    <xf numFmtId="2" fontId="4" fillId="2" borderId="36" xfId="0" applyNumberFormat="1" applyFont="1" applyFill="1" applyBorder="1" applyAlignment="1">
      <alignment horizontal="center" vertical="center" wrapText="1" readingOrder="1"/>
    </xf>
    <xf numFmtId="0" fontId="1" fillId="2" borderId="35" xfId="0" applyFont="1" applyFill="1" applyBorder="1" applyAlignment="1">
      <alignment horizontal="center" vertical="center"/>
    </xf>
    <xf numFmtId="0" fontId="1" fillId="2" borderId="36" xfId="0" applyFont="1" applyFill="1" applyBorder="1" applyAlignment="1">
      <alignment horizontal="center" vertical="center"/>
    </xf>
    <xf numFmtId="0" fontId="24" fillId="2" borderId="23" xfId="0" applyFont="1" applyFill="1" applyBorder="1" applyAlignment="1">
      <alignment wrapText="1"/>
    </xf>
    <xf numFmtId="0" fontId="0" fillId="2" borderId="36" xfId="0" applyFill="1" applyBorder="1"/>
    <xf numFmtId="0" fontId="15" fillId="2" borderId="23"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0" fillId="0" borderId="0" xfId="3" applyProtection="1"/>
    <xf numFmtId="0" fontId="14" fillId="2" borderId="3" xfId="0" applyFont="1" applyFill="1" applyBorder="1" applyAlignment="1">
      <alignment horizontal="center" vertical="center" wrapText="1"/>
    </xf>
    <xf numFmtId="0" fontId="24" fillId="2" borderId="36" xfId="0" applyFont="1" applyFill="1" applyBorder="1" applyAlignment="1">
      <alignment wrapText="1"/>
    </xf>
    <xf numFmtId="0" fontId="25" fillId="0" borderId="0" xfId="0" applyFont="1" applyAlignment="1">
      <alignment horizontal="center" vertical="center" wrapText="1"/>
    </xf>
    <xf numFmtId="0" fontId="12" fillId="0" borderId="43" xfId="0" applyFont="1" applyBorder="1" applyAlignment="1">
      <alignment horizontal="center" vertical="center" wrapText="1" readingOrder="1"/>
    </xf>
    <xf numFmtId="0" fontId="12" fillId="0" borderId="2" xfId="0" applyFont="1" applyBorder="1" applyAlignment="1">
      <alignment horizontal="center" vertical="center" wrapText="1" readingOrder="1"/>
    </xf>
    <xf numFmtId="0" fontId="24" fillId="2" borderId="1" xfId="0" applyFont="1" applyFill="1" applyBorder="1" applyAlignment="1">
      <alignment wrapText="1"/>
    </xf>
    <xf numFmtId="0" fontId="24" fillId="2" borderId="3" xfId="0" applyFont="1" applyFill="1" applyBorder="1" applyAlignment="1">
      <alignment wrapText="1"/>
    </xf>
    <xf numFmtId="0" fontId="3" fillId="2" borderId="40" xfId="0" applyFont="1" applyFill="1" applyBorder="1" applyAlignment="1">
      <alignment horizontal="center" vertical="center"/>
    </xf>
    <xf numFmtId="0" fontId="3" fillId="2" borderId="3" xfId="0" applyFont="1" applyFill="1" applyBorder="1" applyAlignment="1">
      <alignment horizontal="center" vertical="center"/>
    </xf>
    <xf numFmtId="0" fontId="24" fillId="2" borderId="3" xfId="0" applyFont="1" applyFill="1" applyBorder="1" applyAlignment="1">
      <alignment horizontal="center" vertical="center" wrapText="1"/>
    </xf>
    <xf numFmtId="0" fontId="15" fillId="2" borderId="5" xfId="0" applyFont="1" applyFill="1" applyBorder="1" applyAlignment="1">
      <alignment wrapText="1"/>
    </xf>
    <xf numFmtId="0" fontId="3" fillId="2" borderId="43" xfId="0" applyFont="1" applyFill="1" applyBorder="1" applyAlignment="1">
      <alignment horizontal="center" vertical="center"/>
    </xf>
    <xf numFmtId="0" fontId="3" fillId="2" borderId="1" xfId="0" applyFont="1" applyFill="1" applyBorder="1" applyAlignment="1">
      <alignment horizontal="center" vertical="center"/>
    </xf>
    <xf numFmtId="0" fontId="24" fillId="2" borderId="1" xfId="0" applyFont="1" applyFill="1" applyBorder="1" applyAlignment="1">
      <alignment horizontal="center" vertical="center" wrapText="1"/>
    </xf>
    <xf numFmtId="0" fontId="14" fillId="2" borderId="23" xfId="0" applyFont="1" applyFill="1" applyBorder="1"/>
    <xf numFmtId="164" fontId="3" fillId="2" borderId="12" xfId="2" applyNumberFormat="1" applyFont="1" applyFill="1" applyBorder="1" applyAlignment="1" applyProtection="1">
      <alignment horizontal="center" vertical="center" wrapText="1"/>
    </xf>
    <xf numFmtId="164" fontId="3" fillId="2" borderId="49" xfId="2" applyNumberFormat="1" applyFont="1" applyFill="1" applyBorder="1" applyAlignment="1" applyProtection="1">
      <alignment horizontal="center" vertical="center" wrapText="1"/>
    </xf>
    <xf numFmtId="164" fontId="3" fillId="2" borderId="48" xfId="2" applyNumberFormat="1" applyFont="1" applyFill="1" applyBorder="1" applyAlignment="1" applyProtection="1">
      <alignment horizontal="center" vertical="center" wrapText="1"/>
    </xf>
    <xf numFmtId="0" fontId="3" fillId="0" borderId="31" xfId="0" applyFont="1" applyBorder="1" applyAlignment="1">
      <alignment horizontal="center" vertical="center" wrapText="1"/>
    </xf>
    <xf numFmtId="0" fontId="3" fillId="0" borderId="26" xfId="0" applyFont="1" applyBorder="1" applyAlignment="1">
      <alignment horizontal="center" vertical="center" wrapText="1"/>
    </xf>
    <xf numFmtId="164" fontId="3" fillId="2" borderId="11" xfId="2" applyNumberFormat="1" applyFont="1" applyFill="1" applyBorder="1" applyAlignment="1" applyProtection="1">
      <alignment horizontal="center" vertical="center" wrapText="1"/>
    </xf>
    <xf numFmtId="0" fontId="8" fillId="2" borderId="24" xfId="0" applyFont="1" applyFill="1" applyBorder="1" applyAlignment="1">
      <alignment horizontal="center" vertical="center" wrapText="1" readingOrder="1"/>
    </xf>
    <xf numFmtId="0" fontId="8" fillId="2" borderId="23" xfId="0" applyFont="1" applyFill="1" applyBorder="1" applyAlignment="1">
      <alignment horizontal="center" vertical="center" wrapText="1" readingOrder="1"/>
    </xf>
    <xf numFmtId="0" fontId="3" fillId="0" borderId="26" xfId="0" applyFont="1" applyBorder="1" applyAlignment="1">
      <alignment vertical="center" wrapText="1" readingOrder="1"/>
    </xf>
    <xf numFmtId="0" fontId="3" fillId="0" borderId="27" xfId="0" applyFont="1" applyBorder="1" applyAlignment="1">
      <alignment vertical="center" wrapText="1" readingOrder="1"/>
    </xf>
    <xf numFmtId="0" fontId="3" fillId="0" borderId="28" xfId="0" applyFont="1" applyBorder="1" applyAlignment="1">
      <alignment vertical="center" wrapText="1" readingOrder="1"/>
    </xf>
    <xf numFmtId="0" fontId="3" fillId="0" borderId="32" xfId="0" applyFont="1" applyBorder="1" applyAlignment="1">
      <alignment vertical="center" textRotation="90" wrapText="1"/>
    </xf>
    <xf numFmtId="0" fontId="3" fillId="0" borderId="29" xfId="0" applyFont="1" applyBorder="1" applyAlignment="1">
      <alignment vertical="center" textRotation="90" wrapText="1"/>
    </xf>
    <xf numFmtId="0" fontId="3" fillId="0" borderId="31" xfId="0" applyFont="1" applyBorder="1" applyAlignment="1">
      <alignment vertical="center" wrapText="1" readingOrder="1"/>
    </xf>
    <xf numFmtId="0" fontId="3" fillId="0" borderId="10" xfId="0" applyFont="1" applyBorder="1" applyAlignment="1">
      <alignment vertical="center" textRotation="90" wrapText="1"/>
    </xf>
    <xf numFmtId="0" fontId="3" fillId="0" borderId="19" xfId="0" applyFont="1" applyBorder="1" applyAlignment="1">
      <alignment vertical="center" textRotation="90" wrapText="1"/>
    </xf>
    <xf numFmtId="0" fontId="3" fillId="0" borderId="31" xfId="0" applyFont="1" applyBorder="1" applyAlignment="1">
      <alignment vertical="center" wrapText="1"/>
    </xf>
    <xf numFmtId="0" fontId="3" fillId="0" borderId="30" xfId="0" applyFont="1" applyBorder="1" applyAlignment="1">
      <alignment vertical="center" wrapText="1" readingOrder="1"/>
    </xf>
    <xf numFmtId="0" fontId="6" fillId="0" borderId="26" xfId="0" applyFont="1" applyBorder="1" applyAlignment="1">
      <alignment vertical="center" wrapText="1" readingOrder="1"/>
    </xf>
    <xf numFmtId="0" fontId="6" fillId="0" borderId="27" xfId="0" applyFont="1" applyBorder="1" applyAlignment="1">
      <alignment vertical="center" wrapText="1" readingOrder="1"/>
    </xf>
    <xf numFmtId="0" fontId="6" fillId="0" borderId="30" xfId="0" applyFont="1" applyBorder="1" applyAlignment="1">
      <alignment vertical="center" wrapText="1" readingOrder="1"/>
    </xf>
    <xf numFmtId="0" fontId="6" fillId="0" borderId="28" xfId="0" applyFont="1" applyBorder="1" applyAlignment="1">
      <alignment vertical="center" wrapText="1" readingOrder="1"/>
    </xf>
    <xf numFmtId="0" fontId="6" fillId="0" borderId="31" xfId="0" applyFont="1" applyBorder="1" applyAlignment="1">
      <alignment vertical="center" wrapText="1" readingOrder="1"/>
    </xf>
    <xf numFmtId="0" fontId="4" fillId="0" borderId="26" xfId="0" applyFont="1" applyBorder="1" applyAlignment="1">
      <alignment vertical="center" wrapText="1"/>
    </xf>
    <xf numFmtId="0" fontId="4" fillId="0" borderId="27" xfId="0" applyFont="1" applyBorder="1" applyAlignment="1">
      <alignment vertical="center" wrapText="1"/>
    </xf>
    <xf numFmtId="0" fontId="9" fillId="6" borderId="22" xfId="0" applyFont="1" applyFill="1" applyBorder="1" applyAlignment="1">
      <alignment horizontal="center" vertical="center" wrapText="1" readingOrder="1"/>
    </xf>
    <xf numFmtId="2" fontId="28" fillId="3" borderId="61" xfId="1" applyNumberFormat="1" applyFont="1" applyFill="1" applyBorder="1" applyAlignment="1">
      <alignment horizontal="center" vertical="center" textRotation="90" wrapText="1"/>
    </xf>
    <xf numFmtId="164" fontId="28" fillId="3" borderId="12" xfId="2" applyNumberFormat="1" applyFont="1" applyFill="1" applyBorder="1" applyAlignment="1" applyProtection="1">
      <alignment horizontal="center" vertical="center" textRotation="90" wrapText="1"/>
    </xf>
    <xf numFmtId="2" fontId="28" fillId="3" borderId="12" xfId="1" applyNumberFormat="1" applyFont="1" applyFill="1" applyBorder="1" applyAlignment="1">
      <alignment horizontal="center" vertical="center" textRotation="90" wrapText="1"/>
    </xf>
    <xf numFmtId="164" fontId="28" fillId="3" borderId="34" xfId="2" applyNumberFormat="1" applyFont="1" applyFill="1" applyBorder="1" applyAlignment="1" applyProtection="1">
      <alignment horizontal="center" vertical="center" textRotation="90" wrapText="1"/>
    </xf>
    <xf numFmtId="0" fontId="0" fillId="9" borderId="0" xfId="0" applyFill="1" applyAlignment="1">
      <alignment textRotation="90" wrapText="1"/>
    </xf>
    <xf numFmtId="0" fontId="8" fillId="7" borderId="22" xfId="0" applyFont="1" applyFill="1" applyBorder="1" applyAlignment="1">
      <alignment horizontal="center" vertical="center" wrapText="1" readingOrder="1"/>
    </xf>
    <xf numFmtId="164" fontId="3" fillId="2" borderId="11" xfId="2" applyNumberFormat="1" applyFont="1" applyFill="1" applyBorder="1" applyAlignment="1" applyProtection="1">
      <alignment vertical="center" wrapText="1"/>
    </xf>
    <xf numFmtId="164" fontId="3" fillId="2" borderId="38" xfId="2" applyNumberFormat="1" applyFont="1" applyFill="1" applyBorder="1" applyAlignment="1" applyProtection="1">
      <alignment vertical="center" wrapText="1"/>
    </xf>
    <xf numFmtId="164" fontId="3" fillId="2" borderId="53" xfId="2" applyNumberFormat="1" applyFont="1" applyFill="1" applyBorder="1" applyAlignment="1" applyProtection="1">
      <alignment vertical="center" wrapText="1"/>
    </xf>
    <xf numFmtId="164" fontId="3" fillId="2" borderId="12" xfId="2" applyNumberFormat="1" applyFont="1" applyFill="1" applyBorder="1" applyAlignment="1" applyProtection="1">
      <alignment vertical="center" wrapText="1"/>
    </xf>
    <xf numFmtId="164" fontId="3" fillId="2" borderId="36" xfId="2" applyNumberFormat="1" applyFont="1" applyFill="1" applyBorder="1" applyAlignment="1" applyProtection="1">
      <alignment vertical="center" wrapText="1"/>
    </xf>
    <xf numFmtId="164" fontId="3" fillId="2" borderId="54" xfId="2" applyNumberFormat="1" applyFont="1" applyFill="1" applyBorder="1" applyAlignment="1" applyProtection="1">
      <alignment vertical="center" wrapText="1"/>
    </xf>
    <xf numFmtId="164" fontId="3" fillId="2" borderId="49" xfId="2" applyNumberFormat="1" applyFont="1" applyFill="1" applyBorder="1" applyAlignment="1" applyProtection="1">
      <alignment vertical="center" wrapText="1"/>
    </xf>
    <xf numFmtId="164" fontId="3" fillId="2" borderId="48" xfId="2" applyNumberFormat="1" applyFont="1" applyFill="1" applyBorder="1" applyAlignment="1" applyProtection="1">
      <alignment vertical="center" wrapText="1"/>
    </xf>
    <xf numFmtId="164" fontId="3" fillId="2" borderId="55" xfId="2" applyNumberFormat="1" applyFont="1" applyFill="1" applyBorder="1" applyAlignment="1" applyProtection="1">
      <alignment vertical="center" wrapText="1"/>
    </xf>
    <xf numFmtId="0" fontId="3" fillId="7" borderId="17" xfId="0" applyFont="1" applyFill="1" applyBorder="1" applyAlignment="1">
      <alignment horizontal="center" vertical="center" textRotation="90" wrapText="1" readingOrder="1"/>
    </xf>
    <xf numFmtId="0" fontId="3" fillId="7" borderId="1" xfId="0" applyFont="1" applyFill="1" applyBorder="1" applyAlignment="1">
      <alignment horizontal="center" vertical="center" textRotation="90" wrapText="1" readingOrder="1"/>
    </xf>
    <xf numFmtId="0" fontId="3" fillId="7" borderId="1" xfId="0" applyFont="1" applyFill="1" applyBorder="1" applyAlignment="1">
      <alignment horizontal="center" vertical="center" wrapText="1" readingOrder="1"/>
    </xf>
    <xf numFmtId="0" fontId="3" fillId="2" borderId="1" xfId="0" applyFont="1" applyFill="1" applyBorder="1" applyAlignment="1">
      <alignment horizontal="center" vertical="center" textRotation="90" wrapText="1" readingOrder="1"/>
    </xf>
    <xf numFmtId="0" fontId="3" fillId="7" borderId="18" xfId="0" applyFont="1" applyFill="1" applyBorder="1" applyAlignment="1">
      <alignment horizontal="center" vertical="center" wrapText="1" readingOrder="1"/>
    </xf>
    <xf numFmtId="2" fontId="1" fillId="4" borderId="17" xfId="1" applyNumberFormat="1" applyFont="1" applyFill="1" applyBorder="1" applyAlignment="1">
      <alignment horizontal="center" vertical="center" textRotation="90" wrapText="1"/>
    </xf>
    <xf numFmtId="2" fontId="1" fillId="4" borderId="1" xfId="1" applyNumberFormat="1" applyFont="1" applyFill="1" applyBorder="1" applyAlignment="1">
      <alignment horizontal="center" vertical="center" textRotation="90" wrapText="1"/>
    </xf>
    <xf numFmtId="2" fontId="28" fillId="2" borderId="1" xfId="1" applyNumberFormat="1" applyFont="1" applyFill="1" applyBorder="1" applyAlignment="1">
      <alignment horizontal="center" vertical="center" textRotation="90" wrapText="1"/>
    </xf>
    <xf numFmtId="2" fontId="1" fillId="4" borderId="1" xfId="1" applyNumberFormat="1" applyFont="1" applyFill="1" applyBorder="1" applyAlignment="1">
      <alignment horizontal="center" vertical="center" wrapText="1"/>
    </xf>
    <xf numFmtId="2" fontId="26" fillId="4" borderId="1" xfId="1" applyNumberFormat="1" applyFont="1" applyFill="1" applyBorder="1" applyAlignment="1">
      <alignment horizontal="center" vertical="center" textRotation="90" wrapText="1"/>
    </xf>
    <xf numFmtId="2" fontId="28" fillId="4" borderId="1" xfId="1" applyNumberFormat="1" applyFont="1" applyFill="1" applyBorder="1" applyAlignment="1">
      <alignment horizontal="center" vertical="center" textRotation="90" wrapText="1"/>
    </xf>
    <xf numFmtId="2" fontId="1" fillId="2" borderId="18" xfId="1" applyNumberFormat="1" applyFont="1" applyFill="1" applyBorder="1" applyAlignment="1">
      <alignment horizontal="center" vertical="center" wrapText="1"/>
    </xf>
    <xf numFmtId="0" fontId="16" fillId="0" borderId="0" xfId="0" applyFont="1" applyAlignment="1">
      <alignment horizontal="right"/>
    </xf>
    <xf numFmtId="164" fontId="16" fillId="0" borderId="0" xfId="0" applyNumberFormat="1" applyFont="1"/>
    <xf numFmtId="9" fontId="16" fillId="0" borderId="0" xfId="2" applyFont="1" applyFill="1" applyBorder="1" applyAlignment="1">
      <alignment horizontal="left"/>
    </xf>
    <xf numFmtId="0" fontId="16" fillId="0" borderId="0" xfId="0" applyFont="1" applyAlignment="1">
      <alignment horizontal="left"/>
    </xf>
    <xf numFmtId="9" fontId="16" fillId="0" borderId="0" xfId="2" applyFont="1" applyFill="1" applyBorder="1" applyAlignment="1">
      <alignment horizontal="center" vertical="top"/>
    </xf>
    <xf numFmtId="0" fontId="4" fillId="2" borderId="33" xfId="0" applyFont="1" applyFill="1" applyBorder="1" applyAlignment="1">
      <alignment horizontal="left" vertical="center" wrapText="1"/>
    </xf>
    <xf numFmtId="0" fontId="4" fillId="2" borderId="43" xfId="0" applyFont="1" applyFill="1" applyBorder="1" applyAlignment="1">
      <alignment horizontal="left" vertical="center"/>
    </xf>
    <xf numFmtId="0" fontId="15" fillId="0" borderId="0" xfId="0" applyFont="1"/>
    <xf numFmtId="2" fontId="30" fillId="2" borderId="40" xfId="0" applyNumberFormat="1" applyFont="1" applyFill="1" applyBorder="1" applyAlignment="1">
      <alignment horizontal="center" vertical="center" wrapText="1" readingOrder="1"/>
    </xf>
    <xf numFmtId="0" fontId="12" fillId="2" borderId="1" xfId="0" applyFont="1" applyFill="1" applyBorder="1" applyAlignment="1" applyProtection="1">
      <alignment horizontal="center" vertical="center" wrapText="1"/>
      <protection locked="0"/>
    </xf>
    <xf numFmtId="0" fontId="12" fillId="2" borderId="3" xfId="0" applyFont="1" applyFill="1" applyBorder="1" applyAlignment="1" applyProtection="1">
      <alignment horizontal="center" vertical="center" wrapText="1"/>
      <protection locked="0"/>
    </xf>
    <xf numFmtId="0" fontId="12" fillId="2" borderId="23" xfId="0" applyFont="1" applyFill="1" applyBorder="1" applyAlignment="1" applyProtection="1">
      <alignment horizontal="center" vertical="center" wrapText="1"/>
      <protection locked="0"/>
    </xf>
    <xf numFmtId="0" fontId="12" fillId="2" borderId="6" xfId="0" applyFont="1" applyFill="1" applyBorder="1" applyAlignment="1" applyProtection="1">
      <alignment horizontal="center" vertical="center" wrapText="1"/>
      <protection locked="0"/>
    </xf>
    <xf numFmtId="0" fontId="0" fillId="2" borderId="5" xfId="0" applyFill="1" applyBorder="1" applyAlignment="1">
      <alignment wrapText="1"/>
    </xf>
    <xf numFmtId="0" fontId="0" fillId="2" borderId="23" xfId="0" applyFill="1" applyBorder="1" applyAlignment="1">
      <alignment wrapText="1"/>
    </xf>
    <xf numFmtId="0" fontId="0" fillId="2" borderId="6" xfId="0" applyFill="1" applyBorder="1" applyAlignment="1">
      <alignment wrapText="1"/>
    </xf>
    <xf numFmtId="164" fontId="16" fillId="0" borderId="0" xfId="2" applyNumberFormat="1" applyFont="1"/>
    <xf numFmtId="9" fontId="16" fillId="0" borderId="0" xfId="2" applyFont="1"/>
    <xf numFmtId="9" fontId="16" fillId="0" borderId="0" xfId="0" applyNumberFormat="1" applyFont="1"/>
    <xf numFmtId="164" fontId="16" fillId="2" borderId="0" xfId="0" applyNumberFormat="1" applyFont="1" applyFill="1"/>
    <xf numFmtId="0" fontId="31" fillId="2" borderId="0" xfId="0" applyFont="1" applyFill="1"/>
    <xf numFmtId="9" fontId="16" fillId="2" borderId="0" xfId="0" applyNumberFormat="1" applyFont="1" applyFill="1"/>
    <xf numFmtId="1" fontId="15" fillId="2" borderId="0" xfId="0" applyNumberFormat="1" applyFont="1" applyFill="1"/>
    <xf numFmtId="0" fontId="15" fillId="2" borderId="33" xfId="0" applyFont="1" applyFill="1" applyBorder="1" applyAlignment="1">
      <alignment horizontal="left" vertical="center" wrapText="1"/>
    </xf>
    <xf numFmtId="0" fontId="15" fillId="2" borderId="43" xfId="0" applyFont="1" applyFill="1" applyBorder="1" applyAlignment="1">
      <alignment horizontal="left" vertical="center"/>
    </xf>
    <xf numFmtId="164" fontId="15" fillId="2" borderId="0" xfId="0" applyNumberFormat="1" applyFont="1" applyFill="1"/>
    <xf numFmtId="9" fontId="15" fillId="0" borderId="0" xfId="2" applyFont="1"/>
    <xf numFmtId="9" fontId="15" fillId="0" borderId="0" xfId="0" applyNumberFormat="1" applyFont="1"/>
    <xf numFmtId="164" fontId="15" fillId="0" borderId="0" xfId="2" applyNumberFormat="1" applyFont="1"/>
    <xf numFmtId="164" fontId="16" fillId="2" borderId="0" xfId="2" applyNumberFormat="1" applyFont="1" applyFill="1" applyBorder="1"/>
    <xf numFmtId="0" fontId="4" fillId="2" borderId="47" xfId="0" applyFont="1" applyFill="1" applyBorder="1" applyAlignment="1">
      <alignment horizontal="center" vertical="center" wrapText="1" readingOrder="1"/>
    </xf>
    <xf numFmtId="46" fontId="4" fillId="2" borderId="16"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readingOrder="1"/>
    </xf>
    <xf numFmtId="0" fontId="34" fillId="2" borderId="18" xfId="0" applyFont="1" applyFill="1" applyBorder="1" applyAlignment="1">
      <alignment horizontal="center" vertical="center" wrapText="1"/>
    </xf>
    <xf numFmtId="0" fontId="34" fillId="2" borderId="16" xfId="0" applyFont="1" applyFill="1" applyBorder="1" applyAlignment="1">
      <alignment horizontal="center" vertical="center" wrapText="1"/>
    </xf>
    <xf numFmtId="0" fontId="35" fillId="2" borderId="16" xfId="0" applyFont="1" applyFill="1" applyBorder="1" applyAlignment="1">
      <alignment horizontal="center" vertical="center" wrapText="1"/>
    </xf>
    <xf numFmtId="0" fontId="35" fillId="2" borderId="25" xfId="0" applyFont="1" applyFill="1" applyBorder="1" applyAlignment="1">
      <alignment horizontal="center" vertical="center" wrapText="1"/>
    </xf>
    <xf numFmtId="0" fontId="35" fillId="2" borderId="14" xfId="0" applyFont="1" applyFill="1" applyBorder="1" applyAlignment="1">
      <alignment horizontal="center" vertical="center" wrapText="1"/>
    </xf>
    <xf numFmtId="0" fontId="35" fillId="2" borderId="18" xfId="0" applyFont="1" applyFill="1" applyBorder="1" applyAlignment="1">
      <alignment horizontal="center" vertical="center" wrapText="1"/>
    </xf>
    <xf numFmtId="0" fontId="35" fillId="2" borderId="48" xfId="0" applyFont="1" applyFill="1" applyBorder="1" applyAlignment="1">
      <alignment horizontal="center" vertical="center" wrapText="1"/>
    </xf>
    <xf numFmtId="46" fontId="35" fillId="2" borderId="16" xfId="0" applyNumberFormat="1" applyFont="1" applyFill="1" applyBorder="1" applyAlignment="1">
      <alignment horizontal="center" vertical="center" wrapText="1"/>
    </xf>
    <xf numFmtId="0" fontId="35" fillId="0" borderId="6" xfId="0" applyFont="1" applyBorder="1" applyAlignment="1">
      <alignment horizontal="center" vertical="center" wrapText="1"/>
    </xf>
    <xf numFmtId="0" fontId="37" fillId="2" borderId="21" xfId="0" applyFont="1" applyFill="1" applyBorder="1" applyAlignment="1">
      <alignment horizontal="center" vertical="center" wrapText="1"/>
    </xf>
    <xf numFmtId="0" fontId="0" fillId="2" borderId="0" xfId="0" applyFill="1" applyAlignment="1">
      <alignment wrapText="1"/>
    </xf>
    <xf numFmtId="0" fontId="0" fillId="2" borderId="33" xfId="0" applyFill="1" applyBorder="1" applyAlignment="1">
      <alignment horizontal="left" vertical="center" wrapText="1"/>
    </xf>
    <xf numFmtId="0" fontId="0" fillId="2" borderId="43" xfId="0" applyFill="1" applyBorder="1" applyAlignment="1">
      <alignment horizontal="left" vertical="center"/>
    </xf>
    <xf numFmtId="164" fontId="15" fillId="2" borderId="0" xfId="2" applyNumberFormat="1" applyFont="1" applyFill="1"/>
    <xf numFmtId="9" fontId="16" fillId="2" borderId="0" xfId="2" applyFont="1" applyFill="1"/>
    <xf numFmtId="164" fontId="38" fillId="2" borderId="0" xfId="0" applyNumberFormat="1" applyFont="1" applyFill="1"/>
    <xf numFmtId="0" fontId="0" fillId="2" borderId="25" xfId="0" applyFill="1" applyBorder="1" applyAlignment="1">
      <alignment horizontal="center" vertical="center" wrapText="1"/>
    </xf>
    <xf numFmtId="0" fontId="0" fillId="2" borderId="21"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6" xfId="0" applyFill="1" applyBorder="1" applyAlignment="1">
      <alignment horizontal="center" vertical="center" wrapText="1"/>
    </xf>
    <xf numFmtId="0" fontId="39" fillId="2" borderId="21" xfId="0" applyFont="1" applyFill="1" applyBorder="1" applyAlignment="1">
      <alignment horizontal="center" vertical="center" wrapText="1"/>
    </xf>
    <xf numFmtId="0" fontId="4" fillId="2" borderId="3" xfId="0" applyFont="1" applyFill="1" applyBorder="1"/>
    <xf numFmtId="0" fontId="14" fillId="2" borderId="3" xfId="0" applyFont="1" applyFill="1" applyBorder="1"/>
    <xf numFmtId="0" fontId="1" fillId="6" borderId="36" xfId="0" applyFont="1" applyFill="1" applyBorder="1" applyAlignment="1">
      <alignment horizontal="center" vertical="center" wrapText="1"/>
    </xf>
    <xf numFmtId="0" fontId="42" fillId="0" borderId="0" xfId="0" applyFont="1" applyAlignment="1">
      <alignment horizontal="justify" vertical="center"/>
    </xf>
    <xf numFmtId="0" fontId="3" fillId="0" borderId="70" xfId="0" applyFont="1" applyBorder="1" applyAlignment="1">
      <alignment vertical="center" wrapText="1"/>
    </xf>
    <xf numFmtId="164" fontId="3" fillId="2" borderId="70" xfId="2" applyNumberFormat="1" applyFont="1" applyFill="1" applyBorder="1" applyAlignment="1" applyProtection="1">
      <alignment horizontal="center" vertical="center" wrapText="1"/>
    </xf>
    <xf numFmtId="164" fontId="3" fillId="2" borderId="19" xfId="2" applyNumberFormat="1" applyFont="1" applyFill="1" applyBorder="1" applyAlignment="1" applyProtection="1">
      <alignment horizontal="center" vertical="center" wrapText="1"/>
    </xf>
    <xf numFmtId="164" fontId="3" fillId="2" borderId="19" xfId="2" applyNumberFormat="1" applyFont="1" applyFill="1" applyBorder="1" applyAlignment="1" applyProtection="1">
      <alignment horizontal="center" vertical="center" wrapText="1"/>
      <protection locked="0"/>
    </xf>
    <xf numFmtId="0" fontId="1" fillId="2" borderId="19" xfId="0" applyFont="1" applyFill="1" applyBorder="1" applyAlignment="1">
      <alignment horizontal="center" vertical="center"/>
    </xf>
    <xf numFmtId="0" fontId="3" fillId="0" borderId="71" xfId="0" applyFont="1" applyBorder="1" applyAlignment="1">
      <alignment horizontal="center" vertical="center" wrapText="1" readingOrder="1"/>
    </xf>
    <xf numFmtId="164" fontId="3" fillId="2" borderId="71" xfId="2" applyNumberFormat="1" applyFont="1" applyFill="1" applyBorder="1" applyAlignment="1" applyProtection="1">
      <alignment horizontal="center" vertical="center" wrapText="1"/>
    </xf>
    <xf numFmtId="164" fontId="3" fillId="2" borderId="37" xfId="2" applyNumberFormat="1" applyFont="1" applyFill="1" applyBorder="1" applyAlignment="1" applyProtection="1">
      <alignment horizontal="center" vertical="center" wrapText="1"/>
    </xf>
    <xf numFmtId="164" fontId="3" fillId="2" borderId="37" xfId="2" applyNumberFormat="1" applyFont="1" applyFill="1" applyBorder="1" applyAlignment="1" applyProtection="1">
      <alignment horizontal="center" vertical="center" wrapText="1"/>
      <protection locked="0"/>
    </xf>
    <xf numFmtId="0" fontId="1" fillId="2" borderId="37" xfId="0" applyFont="1" applyFill="1" applyBorder="1" applyAlignment="1">
      <alignment horizontal="center" vertical="center"/>
    </xf>
    <xf numFmtId="0" fontId="6" fillId="0" borderId="71" xfId="0" applyFont="1" applyBorder="1" applyAlignment="1">
      <alignment horizontal="center" vertical="center" wrapText="1" readingOrder="1"/>
    </xf>
    <xf numFmtId="0" fontId="6" fillId="0" borderId="29" xfId="0" applyFont="1" applyBorder="1" applyAlignment="1">
      <alignment vertical="center" wrapText="1" readingOrder="1"/>
    </xf>
    <xf numFmtId="164" fontId="3" fillId="2" borderId="33" xfId="2" applyNumberFormat="1" applyFont="1" applyFill="1" applyBorder="1" applyAlignment="1" applyProtection="1">
      <alignment horizontal="center" vertical="center" wrapText="1"/>
    </xf>
    <xf numFmtId="164" fontId="3" fillId="2" borderId="2" xfId="2" applyNumberFormat="1" applyFont="1" applyFill="1" applyBorder="1" applyAlignment="1" applyProtection="1">
      <alignment horizontal="center" vertical="center" wrapText="1"/>
    </xf>
    <xf numFmtId="164" fontId="3" fillId="2" borderId="2" xfId="2" applyNumberFormat="1" applyFont="1" applyFill="1" applyBorder="1" applyAlignment="1" applyProtection="1">
      <alignment horizontal="center" vertical="center" wrapText="1"/>
      <protection locked="0"/>
    </xf>
    <xf numFmtId="0" fontId="1" fillId="2" borderId="2" xfId="0" applyFont="1" applyFill="1" applyBorder="1" applyAlignment="1">
      <alignment horizontal="center" vertical="center"/>
    </xf>
    <xf numFmtId="0" fontId="4" fillId="2" borderId="56" xfId="0" applyFont="1" applyFill="1" applyBorder="1" applyAlignment="1" applyProtection="1">
      <alignment horizontal="center" vertical="center" wrapText="1"/>
      <protection locked="0"/>
    </xf>
    <xf numFmtId="0" fontId="4" fillId="2" borderId="35" xfId="0" applyFont="1" applyFill="1" applyBorder="1" applyAlignment="1">
      <alignment horizontal="center" vertical="center" wrapText="1"/>
    </xf>
    <xf numFmtId="0" fontId="12" fillId="2" borderId="0" xfId="0" applyFont="1" applyFill="1" applyAlignment="1" applyProtection="1">
      <alignment horizontal="center" vertical="center" wrapText="1"/>
      <protection locked="0"/>
    </xf>
    <xf numFmtId="0" fontId="4" fillId="2" borderId="0" xfId="0" applyFont="1" applyFill="1" applyAlignment="1" applyProtection="1">
      <alignment horizontal="center" vertical="center" wrapText="1"/>
      <protection locked="0"/>
    </xf>
    <xf numFmtId="0" fontId="4" fillId="2" borderId="43" xfId="0" applyFont="1" applyFill="1" applyBorder="1" applyAlignment="1">
      <alignment horizontal="center" vertical="center" wrapText="1"/>
    </xf>
    <xf numFmtId="0" fontId="12" fillId="2" borderId="44" xfId="0" applyFont="1" applyFill="1" applyBorder="1" applyAlignment="1" applyProtection="1">
      <alignment horizontal="center" vertical="center" wrapText="1"/>
      <protection locked="0"/>
    </xf>
    <xf numFmtId="0" fontId="12" fillId="2" borderId="35" xfId="0" applyFont="1" applyFill="1" applyBorder="1" applyAlignment="1">
      <alignment horizontal="center" vertical="center" wrapText="1"/>
    </xf>
    <xf numFmtId="0" fontId="4" fillId="0" borderId="37" xfId="0" applyFont="1" applyBorder="1" applyAlignment="1">
      <alignment horizontal="center" vertical="center" wrapText="1"/>
    </xf>
    <xf numFmtId="0" fontId="3" fillId="0" borderId="38" xfId="0" applyFont="1" applyBorder="1" applyAlignment="1">
      <alignment horizontal="center" vertical="center" wrapText="1"/>
    </xf>
    <xf numFmtId="0" fontId="35" fillId="2" borderId="21" xfId="0" applyFont="1" applyFill="1" applyBorder="1" applyAlignment="1">
      <alignment horizontal="center" vertical="center" wrapText="1"/>
    </xf>
    <xf numFmtId="0" fontId="4" fillId="2" borderId="10" xfId="0" applyFont="1" applyFill="1" applyBorder="1" applyAlignment="1">
      <alignment horizontal="center" vertical="center" wrapText="1" readingOrder="1"/>
    </xf>
    <xf numFmtId="0" fontId="4" fillId="0" borderId="3" xfId="0" applyFont="1" applyBorder="1" applyAlignment="1">
      <alignment horizontal="center" vertical="center" wrapText="1"/>
    </xf>
    <xf numFmtId="0" fontId="3" fillId="0" borderId="3" xfId="0" applyFont="1" applyBorder="1" applyAlignment="1">
      <alignment horizontal="center" vertical="center" wrapText="1"/>
    </xf>
    <xf numFmtId="0" fontId="4" fillId="0" borderId="3" xfId="0" applyFont="1" applyBorder="1" applyAlignment="1">
      <alignment horizontal="center" vertical="center" wrapText="1" readingOrder="1"/>
    </xf>
    <xf numFmtId="0" fontId="3" fillId="0" borderId="3" xfId="0" applyFont="1" applyBorder="1" applyAlignment="1">
      <alignment horizontal="center" vertical="center" wrapText="1" readingOrder="1"/>
    </xf>
    <xf numFmtId="0" fontId="35" fillId="2" borderId="3" xfId="0" applyFont="1" applyFill="1" applyBorder="1" applyAlignment="1">
      <alignment horizontal="center" vertical="center" wrapText="1"/>
    </xf>
    <xf numFmtId="0" fontId="12" fillId="0" borderId="3" xfId="0" applyFont="1" applyBorder="1" applyAlignment="1">
      <alignment horizontal="center" vertical="center" wrapText="1" readingOrder="1"/>
    </xf>
    <xf numFmtId="0" fontId="19" fillId="0" borderId="3" xfId="0" applyFont="1" applyBorder="1" applyAlignment="1">
      <alignment horizontal="center" vertical="center" wrapText="1" readingOrder="1"/>
    </xf>
    <xf numFmtId="0" fontId="44" fillId="0" borderId="0" xfId="0" applyFont="1" applyAlignment="1">
      <alignment horizontal="justify" vertical="center"/>
    </xf>
    <xf numFmtId="0" fontId="41" fillId="0" borderId="0" xfId="0" applyFont="1" applyAlignment="1">
      <alignment horizontal="center" vertical="center" wrapText="1"/>
    </xf>
    <xf numFmtId="0" fontId="0" fillId="2" borderId="3" xfId="0" applyFill="1" applyBorder="1" applyAlignment="1">
      <alignment horizontal="center" vertical="center" wrapText="1"/>
    </xf>
    <xf numFmtId="0" fontId="0" fillId="2" borderId="5" xfId="0" applyFill="1" applyBorder="1" applyAlignment="1">
      <alignment horizontal="center" vertical="center" wrapText="1"/>
    </xf>
    <xf numFmtId="0" fontId="41" fillId="2" borderId="14" xfId="0" applyFont="1" applyFill="1" applyBorder="1" applyAlignment="1">
      <alignment horizontal="center" vertical="center" wrapText="1"/>
    </xf>
    <xf numFmtId="0" fontId="0" fillId="2" borderId="6" xfId="0"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25" xfId="0" applyFont="1" applyFill="1" applyBorder="1" applyAlignment="1">
      <alignment horizontal="center" vertical="center" wrapText="1"/>
    </xf>
    <xf numFmtId="0" fontId="4" fillId="2" borderId="19" xfId="0" applyFont="1" applyFill="1" applyBorder="1" applyAlignment="1">
      <alignment horizontal="center" vertical="center" wrapText="1" readingOrder="1"/>
    </xf>
    <xf numFmtId="0" fontId="4" fillId="2" borderId="3" xfId="0" applyFont="1" applyFill="1" applyBorder="1" applyAlignment="1">
      <alignment horizontal="center" vertical="center" wrapText="1" readingOrder="1"/>
    </xf>
    <xf numFmtId="0" fontId="4" fillId="2" borderId="48" xfId="0" applyFont="1" applyFill="1" applyBorder="1" applyAlignment="1">
      <alignment horizontal="center" vertical="center" wrapText="1"/>
    </xf>
    <xf numFmtId="0" fontId="46" fillId="0" borderId="0" xfId="4" applyFill="1" applyProtection="1"/>
    <xf numFmtId="1" fontId="46" fillId="0" borderId="0" xfId="4" applyNumberFormat="1" applyFill="1" applyProtection="1"/>
    <xf numFmtId="0" fontId="50" fillId="10" borderId="0" xfId="4" applyFont="1" applyFill="1" applyAlignment="1" applyProtection="1">
      <alignment horizontal="center" vertical="center" wrapText="1"/>
    </xf>
    <xf numFmtId="1" fontId="50" fillId="10" borderId="0" xfId="4" applyNumberFormat="1" applyFont="1" applyFill="1" applyAlignment="1" applyProtection="1">
      <alignment horizontal="center" vertical="center" wrapText="1"/>
    </xf>
    <xf numFmtId="0" fontId="49" fillId="11" borderId="20" xfId="5" applyFont="1" applyFill="1" applyBorder="1" applyAlignment="1" applyProtection="1">
      <alignment horizontal="center" vertical="center" textRotation="90" wrapText="1"/>
    </xf>
    <xf numFmtId="0" fontId="49" fillId="11" borderId="6" xfId="5" applyFont="1" applyFill="1" applyBorder="1" applyAlignment="1" applyProtection="1">
      <alignment horizontal="center" vertical="center" textRotation="90" wrapText="1"/>
    </xf>
    <xf numFmtId="0" fontId="49" fillId="11" borderId="6" xfId="5" applyFont="1" applyFill="1" applyBorder="1" applyAlignment="1" applyProtection="1">
      <alignment horizontal="center" vertical="center" wrapText="1"/>
    </xf>
    <xf numFmtId="0" fontId="49" fillId="4" borderId="6" xfId="5" applyFont="1" applyFill="1" applyBorder="1" applyAlignment="1" applyProtection="1">
      <alignment horizontal="center" vertical="center" textRotation="90" wrapText="1"/>
    </xf>
    <xf numFmtId="0" fontId="49" fillId="4" borderId="6" xfId="5" applyFont="1" applyFill="1" applyBorder="1" applyAlignment="1" applyProtection="1">
      <alignment horizontal="center" vertical="center" wrapText="1"/>
    </xf>
    <xf numFmtId="0" fontId="46" fillId="0" borderId="3" xfId="4" applyFill="1" applyBorder="1" applyAlignment="1" applyProtection="1">
      <alignment horizontal="center" vertical="center" wrapText="1"/>
    </xf>
    <xf numFmtId="1" fontId="46" fillId="0" borderId="3" xfId="4" applyNumberFormat="1" applyFill="1" applyBorder="1" applyAlignment="1" applyProtection="1">
      <alignment horizontal="center" vertical="center" wrapText="1"/>
    </xf>
    <xf numFmtId="0" fontId="47" fillId="0" borderId="3" xfId="4" applyFont="1" applyFill="1" applyBorder="1" applyAlignment="1" applyProtection="1">
      <alignment horizontal="center" vertical="center" wrapText="1"/>
    </xf>
    <xf numFmtId="0" fontId="2" fillId="0" borderId="3" xfId="5" applyFont="1" applyFill="1" applyBorder="1" applyAlignment="1" applyProtection="1">
      <alignment horizontal="center" vertical="center" wrapText="1"/>
    </xf>
    <xf numFmtId="0" fontId="51" fillId="0" borderId="3" xfId="5" applyFont="1" applyFill="1" applyBorder="1" applyAlignment="1" applyProtection="1">
      <alignment horizontal="center" vertical="center" wrapText="1"/>
    </xf>
    <xf numFmtId="0" fontId="51" fillId="0" borderId="3" xfId="5" applyFont="1" applyFill="1" applyBorder="1" applyAlignment="1" applyProtection="1">
      <alignment horizontal="left" vertical="top" wrapText="1"/>
    </xf>
    <xf numFmtId="0" fontId="2" fillId="0" borderId="3" xfId="5" applyFont="1" applyFill="1" applyBorder="1" applyAlignment="1" applyProtection="1">
      <alignment horizontal="left" vertical="top" wrapText="1"/>
    </xf>
    <xf numFmtId="0" fontId="47" fillId="0" borderId="3" xfId="6" applyFill="1" applyBorder="1" applyAlignment="1" applyProtection="1">
      <alignment horizontal="center" vertical="center" wrapText="1"/>
    </xf>
    <xf numFmtId="0" fontId="47" fillId="0" borderId="3" xfId="5" applyFill="1" applyBorder="1" applyAlignment="1" applyProtection="1">
      <alignment horizontal="center" vertical="center" wrapText="1"/>
    </xf>
    <xf numFmtId="9" fontId="46" fillId="0" borderId="3" xfId="4" applyNumberFormat="1" applyFill="1" applyBorder="1" applyProtection="1"/>
    <xf numFmtId="1" fontId="46" fillId="8" borderId="3" xfId="4" applyNumberFormat="1" applyFill="1" applyBorder="1" applyAlignment="1" applyProtection="1">
      <alignment horizontal="center" vertical="center" wrapText="1"/>
    </xf>
    <xf numFmtId="1" fontId="47" fillId="0" borderId="3" xfId="4" applyNumberFormat="1" applyFont="1" applyFill="1" applyBorder="1" applyAlignment="1" applyProtection="1">
      <alignment horizontal="center" vertical="center" wrapText="1"/>
    </xf>
    <xf numFmtId="0" fontId="46" fillId="0" borderId="3" xfId="4" applyFill="1" applyBorder="1" applyProtection="1"/>
    <xf numFmtId="0" fontId="2" fillId="8" borderId="3" xfId="5" applyFont="1" applyFill="1" applyBorder="1" applyAlignment="1" applyProtection="1">
      <alignment horizontal="left" vertical="top" wrapText="1"/>
    </xf>
    <xf numFmtId="0" fontId="47" fillId="8" borderId="3" xfId="6" applyFill="1" applyBorder="1" applyAlignment="1" applyProtection="1">
      <alignment horizontal="center" vertical="center" wrapText="1"/>
    </xf>
    <xf numFmtId="9" fontId="46" fillId="0" borderId="0" xfId="4" applyNumberFormat="1" applyFill="1" applyProtection="1"/>
    <xf numFmtId="0" fontId="53" fillId="0" borderId="0" xfId="7" applyNumberFormat="1" applyFont="1" applyFill="1" applyBorder="1" applyAlignment="1" applyProtection="1">
      <alignment horizontal="left" vertical="top" wrapText="1"/>
    </xf>
    <xf numFmtId="0" fontId="52" fillId="0" borderId="0" xfId="7" applyNumberFormat="1" applyFont="1" applyFill="1" applyBorder="1" applyAlignment="1"/>
    <xf numFmtId="0" fontId="56" fillId="0" borderId="83" xfId="7" applyNumberFormat="1" applyFont="1" applyFill="1" applyBorder="1" applyAlignment="1" applyProtection="1">
      <alignment horizontal="center" vertical="center" wrapText="1"/>
    </xf>
    <xf numFmtId="0" fontId="56" fillId="13" borderId="83" xfId="7" applyNumberFormat="1" applyFont="1" applyFill="1" applyBorder="1" applyAlignment="1" applyProtection="1">
      <alignment horizontal="center" vertical="center" wrapText="1"/>
    </xf>
    <xf numFmtId="0" fontId="57" fillId="12" borderId="86" xfId="7" applyNumberFormat="1" applyFont="1" applyFill="1" applyBorder="1" applyAlignment="1" applyProtection="1">
      <alignment horizontal="center" vertical="center" wrapText="1"/>
    </xf>
    <xf numFmtId="0" fontId="57" fillId="12" borderId="86" xfId="7" applyNumberFormat="1" applyFont="1" applyFill="1" applyBorder="1" applyAlignment="1" applyProtection="1">
      <alignment horizontal="left" vertical="center" wrapText="1"/>
    </xf>
    <xf numFmtId="0" fontId="57" fillId="12" borderId="87" xfId="7" applyNumberFormat="1" applyFont="1" applyFill="1" applyBorder="1" applyAlignment="1" applyProtection="1">
      <alignment horizontal="left" vertical="center" wrapText="1"/>
    </xf>
    <xf numFmtId="0" fontId="15" fillId="2" borderId="2" xfId="0" applyFont="1" applyFill="1" applyBorder="1" applyAlignment="1">
      <alignment horizontal="left" vertical="center" wrapText="1"/>
    </xf>
    <xf numFmtId="0" fontId="15" fillId="2" borderId="44" xfId="0" applyFont="1" applyFill="1" applyBorder="1" applyAlignment="1">
      <alignment horizontal="left" vertical="center"/>
    </xf>
    <xf numFmtId="0" fontId="15" fillId="2" borderId="45" xfId="0" applyFont="1" applyFill="1" applyBorder="1" applyAlignment="1">
      <alignment horizontal="left" vertical="center"/>
    </xf>
    <xf numFmtId="0" fontId="11" fillId="2" borderId="0" xfId="0" applyFont="1" applyFill="1" applyAlignment="1">
      <alignment horizontal="center"/>
    </xf>
    <xf numFmtId="0" fontId="32" fillId="2" borderId="0" xfId="0" applyFont="1" applyFill="1" applyAlignment="1">
      <alignment horizontal="center"/>
    </xf>
    <xf numFmtId="0" fontId="16" fillId="2" borderId="0" xfId="0" applyFont="1" applyFill="1" applyAlignment="1">
      <alignment horizontal="center"/>
    </xf>
    <xf numFmtId="0" fontId="16" fillId="2" borderId="0" xfId="0" applyFont="1" applyFill="1" applyAlignment="1">
      <alignment horizontal="center" vertical="center" wrapText="1"/>
    </xf>
    <xf numFmtId="0" fontId="1" fillId="2" borderId="22" xfId="0" applyFont="1" applyFill="1" applyBorder="1" applyAlignment="1">
      <alignment horizontal="center"/>
    </xf>
    <xf numFmtId="0" fontId="1" fillId="2" borderId="23" xfId="0" applyFont="1" applyFill="1" applyBorder="1" applyAlignment="1">
      <alignment horizontal="center"/>
    </xf>
    <xf numFmtId="0" fontId="1" fillId="2" borderId="25" xfId="0" applyFont="1" applyFill="1" applyBorder="1" applyAlignment="1">
      <alignment horizontal="center"/>
    </xf>
    <xf numFmtId="0" fontId="0" fillId="2" borderId="2" xfId="0" applyFill="1" applyBorder="1" applyAlignment="1">
      <alignment horizontal="left" vertical="center" wrapText="1"/>
    </xf>
    <xf numFmtId="0" fontId="0" fillId="2" borderId="44" xfId="0" applyFill="1" applyBorder="1" applyAlignment="1">
      <alignment horizontal="left" vertical="center"/>
    </xf>
    <xf numFmtId="0" fontId="0" fillId="2" borderId="45" xfId="0" applyFill="1" applyBorder="1" applyAlignment="1">
      <alignment horizontal="left" vertical="center"/>
    </xf>
    <xf numFmtId="0" fontId="33" fillId="2" borderId="0" xfId="0" applyFont="1" applyFill="1" applyAlignment="1">
      <alignment horizontal="center"/>
    </xf>
    <xf numFmtId="0" fontId="16" fillId="2" borderId="65" xfId="0" applyFont="1" applyFill="1" applyBorder="1" applyAlignment="1">
      <alignment horizontal="center"/>
    </xf>
    <xf numFmtId="0" fontId="16" fillId="2" borderId="50" xfId="0" applyFont="1" applyFill="1" applyBorder="1" applyAlignment="1">
      <alignment horizontal="center" vertical="center" wrapText="1"/>
    </xf>
    <xf numFmtId="0" fontId="16" fillId="2" borderId="57" xfId="0" applyFont="1" applyFill="1" applyBorder="1" applyAlignment="1">
      <alignment horizontal="center" vertical="center" wrapText="1"/>
    </xf>
    <xf numFmtId="0" fontId="16" fillId="2" borderId="62" xfId="0" applyFont="1" applyFill="1" applyBorder="1" applyAlignment="1">
      <alignment horizontal="center" vertical="center" wrapText="1"/>
    </xf>
    <xf numFmtId="0" fontId="4" fillId="2" borderId="2" xfId="0" applyFont="1" applyFill="1" applyBorder="1" applyAlignment="1">
      <alignment horizontal="left" vertical="center" wrapText="1"/>
    </xf>
    <xf numFmtId="0" fontId="4" fillId="2" borderId="44" xfId="0" applyFont="1" applyFill="1" applyBorder="1" applyAlignment="1">
      <alignment horizontal="left" vertical="center"/>
    </xf>
    <xf numFmtId="0" fontId="4" fillId="2" borderId="45" xfId="0" applyFont="1" applyFill="1" applyBorder="1" applyAlignment="1">
      <alignment horizontal="left" vertical="center"/>
    </xf>
    <xf numFmtId="0" fontId="27" fillId="2" borderId="50" xfId="0" applyFont="1" applyFill="1" applyBorder="1" applyAlignment="1">
      <alignment horizontal="center"/>
    </xf>
    <xf numFmtId="0" fontId="27" fillId="2" borderId="57" xfId="0" applyFont="1" applyFill="1" applyBorder="1" applyAlignment="1">
      <alignment horizontal="center"/>
    </xf>
    <xf numFmtId="0" fontId="27" fillId="2" borderId="62" xfId="0" applyFont="1" applyFill="1" applyBorder="1" applyAlignment="1">
      <alignment horizontal="center"/>
    </xf>
    <xf numFmtId="0" fontId="3" fillId="0" borderId="66" xfId="0" applyFont="1" applyBorder="1" applyAlignment="1">
      <alignment horizontal="center" vertical="center" wrapText="1" readingOrder="1"/>
    </xf>
    <xf numFmtId="0" fontId="3" fillId="0" borderId="63" xfId="0" applyFont="1" applyBorder="1" applyAlignment="1">
      <alignment horizontal="center" vertical="center" wrapText="1" readingOrder="1"/>
    </xf>
    <xf numFmtId="0" fontId="3" fillId="0" borderId="64" xfId="0" applyFont="1" applyBorder="1" applyAlignment="1">
      <alignment horizontal="center" vertical="center" wrapText="1" readingOrder="1"/>
    </xf>
    <xf numFmtId="164" fontId="29" fillId="0" borderId="0" xfId="2" applyNumberFormat="1" applyFont="1" applyFill="1" applyBorder="1" applyAlignment="1">
      <alignment horizontal="center"/>
    </xf>
    <xf numFmtId="0" fontId="1" fillId="0" borderId="69" xfId="0" applyFont="1" applyBorder="1" applyAlignment="1">
      <alignment horizontal="center" vertical="center" wrapText="1"/>
    </xf>
    <xf numFmtId="0" fontId="1" fillId="0" borderId="39" xfId="0" applyFont="1" applyBorder="1" applyAlignment="1">
      <alignment horizontal="center" vertical="center" wrapText="1"/>
    </xf>
    <xf numFmtId="9" fontId="46" fillId="0" borderId="3" xfId="4" applyNumberFormat="1" applyFill="1" applyBorder="1" applyAlignment="1" applyProtection="1">
      <alignment horizontal="center"/>
    </xf>
    <xf numFmtId="0" fontId="46" fillId="0" borderId="3" xfId="4" applyFill="1" applyBorder="1" applyAlignment="1" applyProtection="1">
      <alignment horizontal="center"/>
    </xf>
    <xf numFmtId="0" fontId="46" fillId="0" borderId="3" xfId="4" applyFill="1" applyBorder="1" applyAlignment="1" applyProtection="1">
      <alignment horizontal="center" vertical="center" wrapText="1"/>
    </xf>
    <xf numFmtId="0" fontId="51" fillId="0" borderId="3" xfId="5" applyFont="1" applyFill="1" applyBorder="1" applyAlignment="1" applyProtection="1">
      <alignment horizontal="center" vertical="center" wrapText="1"/>
    </xf>
    <xf numFmtId="0" fontId="47" fillId="0" borderId="3" xfId="6" applyFill="1" applyBorder="1" applyAlignment="1" applyProtection="1">
      <alignment horizontal="center" vertical="center" wrapText="1"/>
    </xf>
    <xf numFmtId="0" fontId="47" fillId="0" borderId="3" xfId="5" applyFill="1" applyBorder="1" applyAlignment="1" applyProtection="1">
      <alignment horizontal="center" vertical="center" wrapText="1"/>
    </xf>
    <xf numFmtId="0" fontId="2" fillId="0" borderId="3" xfId="5" applyFont="1" applyFill="1" applyBorder="1" applyAlignment="1" applyProtection="1">
      <alignment horizontal="center" vertical="top" wrapText="1"/>
    </xf>
    <xf numFmtId="0" fontId="50" fillId="10" borderId="3" xfId="5" applyFont="1" applyFill="1" applyBorder="1" applyAlignment="1" applyProtection="1">
      <alignment horizontal="center" vertical="center" wrapText="1"/>
    </xf>
    <xf numFmtId="0" fontId="50" fillId="10" borderId="6" xfId="5" applyFont="1" applyFill="1" applyBorder="1" applyAlignment="1" applyProtection="1">
      <alignment horizontal="center" vertical="center" wrapText="1"/>
    </xf>
    <xf numFmtId="0" fontId="46" fillId="0" borderId="0" xfId="4" applyFill="1" applyAlignment="1" applyProtection="1">
      <alignment horizontal="center" vertical="center"/>
    </xf>
    <xf numFmtId="0" fontId="46" fillId="0" borderId="0" xfId="4" applyFill="1" applyProtection="1"/>
    <xf numFmtId="0" fontId="48" fillId="0" borderId="66" xfId="5" applyFont="1" applyFill="1" applyBorder="1" applyAlignment="1" applyProtection="1">
      <alignment horizontal="center"/>
    </xf>
    <xf numFmtId="0" fontId="48" fillId="0" borderId="63" xfId="5" applyFont="1" applyFill="1" applyBorder="1" applyAlignment="1" applyProtection="1">
      <alignment horizontal="center"/>
    </xf>
    <xf numFmtId="0" fontId="46" fillId="0" borderId="0" xfId="4" applyFill="1" applyAlignment="1" applyProtection="1">
      <alignment horizontal="center"/>
    </xf>
    <xf numFmtId="0" fontId="48" fillId="0" borderId="15" xfId="5" applyFont="1" applyFill="1" applyBorder="1" applyAlignment="1" applyProtection="1">
      <alignment horizontal="center" vertical="center" wrapText="1"/>
    </xf>
    <xf numFmtId="0" fontId="48" fillId="0" borderId="3" xfId="5" applyFont="1" applyFill="1" applyBorder="1" applyAlignment="1" applyProtection="1">
      <alignment horizontal="center" vertical="center" wrapText="1"/>
    </xf>
    <xf numFmtId="0" fontId="49" fillId="7" borderId="3" xfId="5" applyFont="1" applyFill="1" applyBorder="1" applyAlignment="1" applyProtection="1">
      <alignment horizontal="center" vertical="center" wrapText="1"/>
    </xf>
    <xf numFmtId="0" fontId="49" fillId="7" borderId="6" xfId="5" applyFont="1" applyFill="1" applyBorder="1" applyAlignment="1" applyProtection="1">
      <alignment horizontal="center" vertical="center" wrapText="1"/>
    </xf>
    <xf numFmtId="0" fontId="57" fillId="12" borderId="84" xfId="7" applyFont="1" applyFill="1" applyBorder="1" applyAlignment="1">
      <alignment horizontal="justify" vertical="center" wrapText="1"/>
    </xf>
    <xf numFmtId="0" fontId="57" fillId="12" borderId="85" xfId="7" applyFont="1" applyFill="1" applyBorder="1" applyAlignment="1">
      <alignment horizontal="justify" vertical="center" wrapText="1"/>
    </xf>
    <xf numFmtId="0" fontId="57" fillId="12" borderId="88" xfId="7" applyFont="1" applyFill="1" applyBorder="1" applyAlignment="1">
      <alignment horizontal="justify" vertical="center" wrapText="1"/>
    </xf>
    <xf numFmtId="0" fontId="57" fillId="12" borderId="84" xfId="7" applyFont="1" applyFill="1" applyBorder="1" applyAlignment="1">
      <alignment horizontal="center" vertical="center" wrapText="1"/>
    </xf>
    <xf numFmtId="0" fontId="57" fillId="12" borderId="85" xfId="7" applyFont="1" applyFill="1" applyBorder="1" applyAlignment="1">
      <alignment horizontal="center" vertical="center" wrapText="1"/>
    </xf>
    <xf numFmtId="0" fontId="57" fillId="12" borderId="88" xfId="7" applyFont="1" applyFill="1" applyBorder="1" applyAlignment="1">
      <alignment horizontal="center" vertical="center" wrapText="1"/>
    </xf>
    <xf numFmtId="0" fontId="57" fillId="12" borderId="84" xfId="7" applyFont="1" applyFill="1" applyBorder="1" applyAlignment="1">
      <alignment horizontal="left" vertical="center" wrapText="1"/>
    </xf>
    <xf numFmtId="0" fontId="57" fillId="12" borderId="85" xfId="7" applyFont="1" applyFill="1" applyBorder="1" applyAlignment="1">
      <alignment horizontal="left" vertical="center" wrapText="1"/>
    </xf>
    <xf numFmtId="0" fontId="57" fillId="12" borderId="88" xfId="7" applyFont="1" applyFill="1" applyBorder="1" applyAlignment="1">
      <alignment horizontal="left" vertical="center" wrapText="1"/>
    </xf>
    <xf numFmtId="0" fontId="57" fillId="12" borderId="75" xfId="7" applyFont="1" applyFill="1" applyBorder="1" applyAlignment="1">
      <alignment horizontal="left" vertical="center" wrapText="1"/>
    </xf>
    <xf numFmtId="0" fontId="57" fillId="12" borderId="76" xfId="7" applyFont="1" applyFill="1" applyBorder="1" applyAlignment="1">
      <alignment horizontal="left" vertical="center" wrapText="1"/>
    </xf>
    <xf numFmtId="0" fontId="57" fillId="12" borderId="77" xfId="7" applyFont="1" applyFill="1" applyBorder="1" applyAlignment="1">
      <alignment horizontal="left" vertical="center" wrapText="1"/>
    </xf>
    <xf numFmtId="0" fontId="57" fillId="12" borderId="81" xfId="7" applyFont="1" applyFill="1" applyBorder="1" applyAlignment="1">
      <alignment horizontal="left" vertical="center" wrapText="1"/>
    </xf>
    <xf numFmtId="0" fontId="52" fillId="0" borderId="0" xfId="7" applyNumberFormat="1" applyFont="1" applyFill="1" applyBorder="1" applyAlignment="1"/>
    <xf numFmtId="0" fontId="57" fillId="12" borderId="82" xfId="7" applyFont="1" applyFill="1" applyBorder="1" applyAlignment="1">
      <alignment horizontal="left" vertical="center" wrapText="1"/>
    </xf>
    <xf numFmtId="0" fontId="57" fillId="12" borderId="78" xfId="7" applyFont="1" applyFill="1" applyBorder="1" applyAlignment="1">
      <alignment horizontal="left" vertical="center" wrapText="1"/>
    </xf>
    <xf numFmtId="0" fontId="57" fillId="12" borderId="79" xfId="7" applyFont="1" applyFill="1" applyBorder="1" applyAlignment="1">
      <alignment horizontal="left" vertical="center" wrapText="1"/>
    </xf>
    <xf numFmtId="0" fontId="57" fillId="12" borderId="80" xfId="7" applyFont="1" applyFill="1" applyBorder="1" applyAlignment="1">
      <alignment horizontal="left" vertical="center" wrapText="1"/>
    </xf>
    <xf numFmtId="0" fontId="57" fillId="0" borderId="84" xfId="7" applyFont="1" applyBorder="1" applyAlignment="1">
      <alignment horizontal="left" vertical="center" wrapText="1"/>
    </xf>
    <xf numFmtId="0" fontId="57" fillId="0" borderId="85" xfId="7" applyFont="1" applyBorder="1" applyAlignment="1">
      <alignment horizontal="left" vertical="center" wrapText="1"/>
    </xf>
    <xf numFmtId="0" fontId="57" fillId="0" borderId="88" xfId="7" applyFont="1" applyBorder="1" applyAlignment="1">
      <alignment horizontal="left" vertical="center" wrapText="1"/>
    </xf>
    <xf numFmtId="0" fontId="57" fillId="12" borderId="75" xfId="7" applyFont="1" applyFill="1" applyBorder="1" applyAlignment="1">
      <alignment horizontal="center" vertical="center" wrapText="1"/>
    </xf>
    <xf numFmtId="0" fontId="57" fillId="12" borderId="77" xfId="7" applyFont="1" applyFill="1" applyBorder="1" applyAlignment="1">
      <alignment horizontal="center" vertical="center" wrapText="1"/>
    </xf>
    <xf numFmtId="0" fontId="57" fillId="12" borderId="81" xfId="7" applyFont="1" applyFill="1" applyBorder="1" applyAlignment="1">
      <alignment horizontal="center" vertical="center" wrapText="1"/>
    </xf>
    <xf numFmtId="0" fontId="57" fillId="12" borderId="82" xfId="7" applyFont="1" applyFill="1" applyBorder="1" applyAlignment="1">
      <alignment horizontal="center" vertical="center" wrapText="1"/>
    </xf>
    <xf numFmtId="0" fontId="57" fillId="12" borderId="78" xfId="7" applyFont="1" applyFill="1" applyBorder="1" applyAlignment="1">
      <alignment horizontal="center" vertical="center" wrapText="1"/>
    </xf>
    <xf numFmtId="0" fontId="57" fillId="12" borderId="80" xfId="7" applyFont="1" applyFill="1" applyBorder="1" applyAlignment="1">
      <alignment horizontal="center" vertical="center" wrapText="1"/>
    </xf>
    <xf numFmtId="0" fontId="56" fillId="0" borderId="72" xfId="7" applyFont="1" applyBorder="1" applyAlignment="1">
      <alignment horizontal="center" vertical="center" wrapText="1"/>
    </xf>
    <xf numFmtId="0" fontId="56" fillId="0" borderId="74" xfId="7" applyFont="1" applyBorder="1" applyAlignment="1">
      <alignment horizontal="center" vertical="center" wrapText="1"/>
    </xf>
    <xf numFmtId="0" fontId="56" fillId="0" borderId="73" xfId="7" applyFont="1" applyBorder="1" applyAlignment="1">
      <alignment horizontal="center" vertical="center" wrapText="1"/>
    </xf>
    <xf numFmtId="0" fontId="54" fillId="0" borderId="0" xfId="7" applyNumberFormat="1" applyFont="1" applyFill="1" applyBorder="1" applyAlignment="1" applyProtection="1">
      <alignment horizontal="center" vertical="center" wrapText="1"/>
    </xf>
    <xf numFmtId="0" fontId="55" fillId="0" borderId="0" xfId="7" applyNumberFormat="1" applyFont="1" applyFill="1" applyBorder="1" applyAlignment="1" applyProtection="1">
      <alignment horizontal="left" vertical="center" wrapText="1"/>
    </xf>
    <xf numFmtId="0" fontId="55" fillId="0" borderId="75" xfId="7" applyFont="1" applyBorder="1" applyAlignment="1">
      <alignment horizontal="left" vertical="center" wrapText="1"/>
    </xf>
    <xf numFmtId="0" fontId="55" fillId="0" borderId="76" xfId="7" applyFont="1" applyBorder="1" applyAlignment="1">
      <alignment horizontal="left" vertical="center" wrapText="1"/>
    </xf>
    <xf numFmtId="0" fontId="55" fillId="0" borderId="77" xfId="7" applyFont="1" applyBorder="1" applyAlignment="1">
      <alignment horizontal="left" vertical="center" wrapText="1"/>
    </xf>
    <xf numFmtId="0" fontId="55" fillId="0" borderId="78" xfId="7" applyFont="1" applyBorder="1" applyAlignment="1">
      <alignment horizontal="left" vertical="center" wrapText="1"/>
    </xf>
    <xf numFmtId="0" fontId="55" fillId="0" borderId="79" xfId="7" applyFont="1" applyBorder="1" applyAlignment="1">
      <alignment horizontal="left" vertical="center" wrapText="1"/>
    </xf>
    <xf numFmtId="0" fontId="55" fillId="0" borderId="80" xfId="7" applyFont="1" applyBorder="1" applyAlignment="1">
      <alignment horizontal="left" vertical="center" wrapText="1"/>
    </xf>
    <xf numFmtId="0" fontId="55" fillId="0" borderId="81" xfId="7" applyFont="1" applyBorder="1" applyAlignment="1">
      <alignment horizontal="left" vertical="center" wrapText="1"/>
    </xf>
    <xf numFmtId="0" fontId="55" fillId="0" borderId="82" xfId="7" applyFont="1" applyBorder="1" applyAlignment="1">
      <alignment horizontal="left" vertical="center" wrapText="1"/>
    </xf>
    <xf numFmtId="0" fontId="55" fillId="0" borderId="72" xfId="7" applyFont="1" applyBorder="1" applyAlignment="1">
      <alignment horizontal="left" vertical="center" wrapText="1"/>
    </xf>
    <xf numFmtId="0" fontId="55" fillId="0" borderId="73" xfId="7" applyFont="1" applyBorder="1" applyAlignment="1">
      <alignment horizontal="left" vertical="center" wrapText="1"/>
    </xf>
    <xf numFmtId="0" fontId="55" fillId="0" borderId="74" xfId="7" applyFont="1" applyBorder="1" applyAlignment="1">
      <alignment horizontal="left" vertical="center" wrapText="1"/>
    </xf>
    <xf numFmtId="164" fontId="3" fillId="2" borderId="38" xfId="2" applyNumberFormat="1" applyFont="1" applyFill="1" applyBorder="1" applyAlignment="1" applyProtection="1">
      <alignment horizontal="center" vertical="center" wrapText="1"/>
    </xf>
    <xf numFmtId="164" fontId="3" fillId="2" borderId="36" xfId="2" applyNumberFormat="1" applyFont="1" applyFill="1" applyBorder="1" applyAlignment="1" applyProtection="1">
      <alignment horizontal="center" vertical="center" wrapText="1"/>
    </xf>
    <xf numFmtId="164" fontId="3" fillId="2" borderId="48" xfId="2" applyNumberFormat="1" applyFont="1" applyFill="1" applyBorder="1" applyAlignment="1" applyProtection="1">
      <alignment horizontal="center" vertical="center" wrapText="1"/>
    </xf>
    <xf numFmtId="0" fontId="3" fillId="0" borderId="31"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8" xfId="0" applyFont="1" applyBorder="1" applyAlignment="1">
      <alignment horizontal="center" vertical="center" wrapText="1"/>
    </xf>
    <xf numFmtId="164" fontId="3" fillId="2" borderId="11" xfId="2" applyNumberFormat="1" applyFont="1" applyFill="1" applyBorder="1" applyAlignment="1" applyProtection="1">
      <alignment horizontal="center" vertical="center" wrapText="1"/>
    </xf>
    <xf numFmtId="164" fontId="3" fillId="2" borderId="53" xfId="2" applyNumberFormat="1" applyFont="1" applyFill="1" applyBorder="1" applyAlignment="1" applyProtection="1">
      <alignment horizontal="center" vertical="center" wrapText="1"/>
    </xf>
    <xf numFmtId="164" fontId="3" fillId="2" borderId="12" xfId="2" applyNumberFormat="1" applyFont="1" applyFill="1" applyBorder="1" applyAlignment="1" applyProtection="1">
      <alignment horizontal="center" vertical="center" wrapText="1"/>
    </xf>
    <xf numFmtId="164" fontId="3" fillId="2" borderId="54" xfId="2" applyNumberFormat="1" applyFont="1" applyFill="1" applyBorder="1" applyAlignment="1" applyProtection="1">
      <alignment horizontal="center" vertical="center" wrapText="1"/>
    </xf>
    <xf numFmtId="164" fontId="3" fillId="2" borderId="49" xfId="2" applyNumberFormat="1" applyFont="1" applyFill="1" applyBorder="1" applyAlignment="1" applyProtection="1">
      <alignment horizontal="center" vertical="center" wrapText="1"/>
    </xf>
    <xf numFmtId="164" fontId="3" fillId="2" borderId="55" xfId="2" applyNumberFormat="1" applyFont="1" applyFill="1" applyBorder="1" applyAlignment="1" applyProtection="1">
      <alignment horizontal="center" vertical="center" wrapText="1"/>
    </xf>
    <xf numFmtId="0" fontId="1" fillId="0" borderId="7" xfId="0" applyFont="1"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35" xfId="0" applyBorder="1" applyAlignment="1">
      <alignment horizontal="center" vertical="center" wrapText="1"/>
    </xf>
    <xf numFmtId="0" fontId="0" fillId="0" borderId="36" xfId="0" applyBorder="1" applyAlignment="1">
      <alignment horizontal="center" vertical="center" wrapText="1"/>
    </xf>
    <xf numFmtId="0" fontId="3" fillId="0" borderId="67" xfId="0" applyFont="1" applyBorder="1" applyAlignment="1">
      <alignment horizontal="center" vertical="center" wrapText="1"/>
    </xf>
    <xf numFmtId="0" fontId="3" fillId="0" borderId="60" xfId="0" applyFont="1" applyBorder="1" applyAlignment="1">
      <alignment horizontal="center" vertical="center" wrapText="1"/>
    </xf>
    <xf numFmtId="0" fontId="1" fillId="0" borderId="50" xfId="0" applyFont="1" applyBorder="1" applyAlignment="1">
      <alignment horizontal="center"/>
    </xf>
    <xf numFmtId="0" fontId="1" fillId="0" borderId="57" xfId="0" applyFont="1" applyBorder="1" applyAlignment="1">
      <alignment horizontal="center"/>
    </xf>
    <xf numFmtId="0" fontId="1" fillId="0" borderId="62" xfId="0" applyFont="1" applyBorder="1" applyAlignment="1">
      <alignment horizontal="center"/>
    </xf>
    <xf numFmtId="0" fontId="0" fillId="0" borderId="50" xfId="0" applyBorder="1" applyAlignment="1">
      <alignment horizontal="center" vertical="center" wrapText="1"/>
    </xf>
    <xf numFmtId="0" fontId="0" fillId="0" borderId="57" xfId="0" applyBorder="1" applyAlignment="1">
      <alignment horizontal="center" vertical="center" wrapText="1"/>
    </xf>
    <xf numFmtId="0" fontId="0" fillId="0" borderId="62" xfId="0" applyBorder="1" applyAlignment="1">
      <alignment horizontal="center" vertical="center" wrapText="1"/>
    </xf>
    <xf numFmtId="0" fontId="3" fillId="0" borderId="68" xfId="0" applyFont="1" applyBorder="1" applyAlignment="1">
      <alignment horizontal="center" vertical="center" wrapText="1"/>
    </xf>
    <xf numFmtId="0" fontId="8" fillId="2" borderId="23" xfId="0" applyFont="1" applyFill="1" applyBorder="1" applyAlignment="1" applyProtection="1">
      <alignment horizontal="center" vertical="center" wrapText="1" readingOrder="1"/>
      <protection locked="0"/>
    </xf>
    <xf numFmtId="0" fontId="8" fillId="2" borderId="6" xfId="0" applyFont="1" applyFill="1" applyBorder="1" applyAlignment="1" applyProtection="1">
      <alignment horizontal="center" vertical="center" wrapText="1" readingOrder="1"/>
      <protection locked="0"/>
    </xf>
  </cellXfs>
  <cellStyles count="8">
    <cellStyle name="Hipervínculo" xfId="3" builtinId="8"/>
    <cellStyle name="Normal" xfId="0" builtinId="0"/>
    <cellStyle name="Normal 2" xfId="1" xr:uid="{255516BD-F9F9-44E5-90F4-DD3E38DA2E5D}"/>
    <cellStyle name="Normal 2 2" xfId="5" xr:uid="{6F46EFFC-F4C5-4A84-9606-C78D16E2F010}"/>
    <cellStyle name="Normal 3" xfId="4" xr:uid="{43A0BBF5-84CF-41C4-9DB4-0D0493265292}"/>
    <cellStyle name="Normal 3 2" xfId="6" xr:uid="{495B833A-AA4D-4DC1-A8BD-E9C8AC5B28FF}"/>
    <cellStyle name="Normal 4" xfId="7" xr:uid="{1B59C88F-5BDF-4B40-8BC2-48505927339D}"/>
    <cellStyle name="Porcentaje" xfId="2" builtinId="5"/>
  </cellStyles>
  <dxfs count="116">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rgb="FFFF0000"/>
      </font>
    </dxf>
    <dxf>
      <font>
        <color rgb="FFFF0000"/>
      </font>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alignment horizontal="center" vertical="center" textRotation="0" wrapText="1" indent="0" justifyLastLine="0" shrinkToFit="0"/>
      <border diagonalUp="0" diagonalDown="0" outline="0">
        <left style="thin">
          <color indexed="64"/>
        </left>
        <right style="medium">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numFmt numFmtId="0" formatCode="General"/>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9"/>
        <name val="Calibri"/>
        <family val="2"/>
        <scheme val="minor"/>
      </font>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bottom style="thin">
          <color indexed="64"/>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numFmt numFmtId="0" formatCode="General"/>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medium">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9"/>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numFmt numFmtId="164" formatCode="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Calibri"/>
        <family val="2"/>
        <scheme val="minor"/>
      </font>
      <numFmt numFmtId="2" formatCode="0.00"/>
      <fill>
        <patternFill patternType="solid">
          <fgColor indexed="64"/>
          <bgColor theme="0"/>
        </patternFill>
      </fill>
      <alignment horizontal="center" vertical="center" textRotation="0" wrapText="1" indent="0" justifyLastLine="0" shrinkToFit="0" readingOrder="1"/>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1"/>
      <border diagonalUp="0" diagonalDown="0">
        <left style="medium">
          <color indexed="64"/>
        </left>
        <right style="thin">
          <color indexed="64"/>
        </right>
        <top style="thin">
          <color indexed="64"/>
        </top>
        <bottom style="thin">
          <color indexed="64"/>
        </bottom>
        <vertical/>
        <horizontal/>
      </border>
    </dxf>
    <dxf>
      <font>
        <b val="0"/>
        <i/>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1"/>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1"/>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border>
    </dxf>
    <dxf>
      <font>
        <b/>
        <i val="0"/>
        <strike val="0"/>
        <condense val="0"/>
        <extend val="0"/>
        <outline val="0"/>
        <shadow val="0"/>
        <u val="none"/>
        <vertAlign val="baseline"/>
        <sz val="11"/>
        <color auto="1"/>
        <name val="Calibri"/>
        <family val="2"/>
        <scheme val="minor"/>
      </font>
      <alignment horizontal="general" vertical="center" textRotation="90" wrapText="1" indent="0" justifyLastLine="0" shrinkToFit="0" readingOrder="0"/>
      <border diagonalUp="0" diagonalDown="0">
        <left style="medium">
          <color indexed="64"/>
        </left>
        <right/>
        <top style="thin">
          <color indexed="64"/>
        </top>
        <bottom style="thin">
          <color indexed="64"/>
        </bottom>
        <vertical/>
        <horizontal/>
      </border>
    </dxf>
    <dxf>
      <fill>
        <patternFill patternType="solid">
          <fgColor rgb="FF00B0F0"/>
          <bgColor rgb="FF000000"/>
        </patternFill>
      </fill>
    </dxf>
    <dxf>
      <fill>
        <patternFill patternType="solid">
          <fgColor indexed="64"/>
          <bgColor theme="0"/>
        </patternFill>
      </fill>
    </dxf>
    <dxf>
      <font>
        <b/>
        <i val="0"/>
        <strike val="0"/>
        <condense val="0"/>
        <extend val="0"/>
        <outline val="0"/>
        <shadow val="0"/>
        <u val="none"/>
        <vertAlign val="baseline"/>
        <sz val="11"/>
        <color theme="1"/>
        <name val="Calibri"/>
        <family val="2"/>
        <scheme val="minor"/>
      </font>
      <fill>
        <patternFill patternType="solid">
          <fgColor indexed="64"/>
          <bgColor theme="7"/>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2.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microsoft.com/office/2007/relationships/slicerCache" Target="slicerCaches/slicerCache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3.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5.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6.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7.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8.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9.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1.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2.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3.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4.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5.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6.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7.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8.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3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3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4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4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4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4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45.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46.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47.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4.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55.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56.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57.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58.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59.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6.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60.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1.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2.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Ex3.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'https://invias-my.sharepoint.com/personal/jdelaparra_invias_gov_co/Documents/1. TELETRABAJO/2024/3. PAAC/Monitoreo/[Gantt]Gantt'!#REF!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[1]Gantt!#REF!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[1]Gantt!#REF!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[1]Gantt!#REF!</c15:sqref>
                        </c15:formulaRef>
                      </c:ext>
                    </c:extLst>
                    <c:strCache>
                      <c:ptCount val="1"/>
                      <c:pt idx="0">
                        <c:v>#¡REF!</c:v>
                      </c:pt>
                    </c:strCache>
                  </c:strRef>
                </c15:cat>
              </c15:filteredCategoryTitle>
            </c:ext>
            <c:ext xmlns:c16="http://schemas.microsoft.com/office/drawing/2014/chart" uri="{C3380CC4-5D6E-409C-BE32-E72D297353CC}">
              <c16:uniqueId val="{00000000-5E60-4976-82FC-6D15C560BFF1}"/>
            </c:ext>
          </c:extLst>
        </c:ser>
        <c:ser>
          <c:idx val="1"/>
          <c:order val="1"/>
          <c:spPr>
            <a:solidFill>
              <a:schemeClr val="accent2"/>
            </a:solidFill>
            <a:ln>
              <a:noFill/>
            </a:ln>
            <a:effectLst/>
          </c:spPr>
          <c:invertIfNegative val="0"/>
          <c:val>
            <c:numRef>
              <c:f>[1]Gantt!#REF!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[1]Gantt!#REF!</c15:sqref>
                        </c15:formulaRef>
                      </c:ext>
                    </c:extLst>
                    <c:strCache>
                      <c:ptCount val="1"/>
                      <c:pt idx="0">
                        <c:v>#¡REF!</c:v>
                      </c:pt>
                    </c:strCache>
                  </c:strRef>
                </c15:cat>
              </c15:filteredCategoryTitle>
            </c:ext>
            <c:ext xmlns:c16="http://schemas.microsoft.com/office/drawing/2014/chart" uri="{C3380CC4-5D6E-409C-BE32-E72D297353CC}">
              <c16:uniqueId val="{00000001-5E60-4976-82FC-6D15C560BFF1}"/>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Ejecutivo'!$J$38</c:f>
              <c:strCache>
                <c:ptCount val="1"/>
                <c:pt idx="0">
                  <c:v> 2 - Racionalización de Trámites</c:v>
                </c:pt>
              </c:strCache>
            </c:strRef>
          </c:tx>
          <c:spPr>
            <a:solidFill>
              <a:schemeClr val="bg1">
                <a:lumMod val="65000"/>
              </a:schemeClr>
            </a:solidFill>
            <a:ln w="12700">
              <a:solidFill>
                <a:schemeClr val="bg1"/>
              </a:solidFill>
            </a:ln>
          </c:spPr>
          <c:dPt>
            <c:idx val="0"/>
            <c:bubble3D val="0"/>
            <c:spPr>
              <a:noFill/>
              <a:ln w="12700">
                <a:solidFill>
                  <a:schemeClr val="bg1"/>
                </a:solidFill>
              </a:ln>
            </c:spPr>
            <c:extLst>
              <c:ext xmlns:c16="http://schemas.microsoft.com/office/drawing/2014/chart" uri="{C3380CC4-5D6E-409C-BE32-E72D297353CC}">
                <c16:uniqueId val="{00000001-F547-4D58-B137-AF751490185E}"/>
              </c:ext>
            </c:extLst>
          </c:dPt>
          <c:val>
            <c:numRef>
              <c:f>'Informe Ejecutivo'!$K$38:$L$38</c:f>
              <c:numCache>
                <c:formatCode>0.0%</c:formatCode>
                <c:ptCount val="2"/>
                <c:pt idx="0">
                  <c:v>0.875</c:v>
                </c:pt>
                <c:pt idx="1">
                  <c:v>0.125</c:v>
                </c:pt>
              </c:numCache>
            </c:numRef>
          </c:val>
          <c:extLst>
            <c:ext xmlns:c16="http://schemas.microsoft.com/office/drawing/2014/chart" uri="{C3380CC4-5D6E-409C-BE32-E72D297353CC}">
              <c16:uniqueId val="{00000002-F547-4D58-B137-AF751490185E}"/>
            </c:ext>
          </c:extLst>
        </c:ser>
        <c:ser>
          <c:idx val="0"/>
          <c:order val="1"/>
          <c:tx>
            <c:strRef>
              <c:f>'Informe Ejecutivo'!$J$38</c:f>
              <c:strCache>
                <c:ptCount val="1"/>
                <c:pt idx="0">
                  <c:v> 2 - Racionalización de Trámites</c:v>
                </c:pt>
              </c:strCache>
            </c:strRef>
          </c:tx>
          <c:dPt>
            <c:idx val="0"/>
            <c:bubble3D val="0"/>
            <c:spPr>
              <a:solidFill>
                <a:srgbClr val="FF0000"/>
              </a:solidFill>
              <a:ln w="63500">
                <a:solidFill>
                  <a:srgbClr val="FF0000"/>
                </a:solidFill>
              </a:ln>
            </c:spPr>
            <c:extLst>
              <c:ext xmlns:c16="http://schemas.microsoft.com/office/drawing/2014/chart" uri="{C3380CC4-5D6E-409C-BE32-E72D297353CC}">
                <c16:uniqueId val="{00000004-F547-4D58-B137-AF751490185E}"/>
              </c:ext>
            </c:extLst>
          </c:dPt>
          <c:dPt>
            <c:idx val="1"/>
            <c:bubble3D val="0"/>
            <c:spPr>
              <a:noFill/>
            </c:spPr>
            <c:extLst>
              <c:ext xmlns:c16="http://schemas.microsoft.com/office/drawing/2014/chart" uri="{C3380CC4-5D6E-409C-BE32-E72D297353CC}">
                <c16:uniqueId val="{00000006-F547-4D58-B137-AF751490185E}"/>
              </c:ext>
            </c:extLst>
          </c:dPt>
          <c:val>
            <c:numRef>
              <c:f>'Informe Ejecutivo'!$K$38:$L$38</c:f>
              <c:numCache>
                <c:formatCode>0.0%</c:formatCode>
                <c:ptCount val="2"/>
                <c:pt idx="0">
                  <c:v>0.875</c:v>
                </c:pt>
                <c:pt idx="1">
                  <c:v>0.125</c:v>
                </c:pt>
              </c:numCache>
            </c:numRef>
          </c:val>
          <c:extLst>
            <c:ext xmlns:c16="http://schemas.microsoft.com/office/drawing/2014/chart" uri="{C3380CC4-5D6E-409C-BE32-E72D297353CC}">
              <c16:uniqueId val="{00000007-F547-4D58-B137-AF751490185E}"/>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Ejecutivo'!$J$39</c:f>
              <c:strCache>
                <c:ptCount val="1"/>
                <c:pt idx="0">
                  <c:v> 3 - Rendición de Cuentas (RdC)</c:v>
                </c:pt>
              </c:strCache>
            </c:strRef>
          </c:tx>
          <c:spPr>
            <a:ln w="12700">
              <a:solidFill>
                <a:schemeClr val="bg1"/>
              </a:solidFill>
            </a:ln>
          </c:spPr>
          <c:dPt>
            <c:idx val="0"/>
            <c:bubble3D val="0"/>
            <c:spPr>
              <a:noFill/>
              <a:ln w="12700">
                <a:solidFill>
                  <a:schemeClr val="bg1"/>
                </a:solidFill>
              </a:ln>
            </c:spPr>
            <c:extLst>
              <c:ext xmlns:c16="http://schemas.microsoft.com/office/drawing/2014/chart" uri="{C3380CC4-5D6E-409C-BE32-E72D297353CC}">
                <c16:uniqueId val="{00000001-3D38-4107-9D49-DB99B44AB641}"/>
              </c:ext>
            </c:extLst>
          </c:dPt>
          <c:dPt>
            <c:idx val="1"/>
            <c:bubble3D val="0"/>
            <c:spPr>
              <a:solidFill>
                <a:schemeClr val="bg1">
                  <a:lumMod val="65000"/>
                </a:schemeClr>
              </a:solidFill>
              <a:ln w="12700">
                <a:solidFill>
                  <a:schemeClr val="bg1"/>
                </a:solidFill>
              </a:ln>
            </c:spPr>
            <c:extLst>
              <c:ext xmlns:c16="http://schemas.microsoft.com/office/drawing/2014/chart" uri="{C3380CC4-5D6E-409C-BE32-E72D297353CC}">
                <c16:uniqueId val="{00000003-3D38-4107-9D49-DB99B44AB641}"/>
              </c:ext>
            </c:extLst>
          </c:dPt>
          <c:val>
            <c:numRef>
              <c:f>'Informe Ejecutivo'!$K$39:$L$39</c:f>
              <c:numCache>
                <c:formatCode>0.0%</c:formatCode>
                <c:ptCount val="2"/>
                <c:pt idx="0">
                  <c:v>1</c:v>
                </c:pt>
                <c:pt idx="1">
                  <c:v>0</c:v>
                </c:pt>
              </c:numCache>
            </c:numRef>
          </c:val>
          <c:extLst>
            <c:ext xmlns:c16="http://schemas.microsoft.com/office/drawing/2014/chart" uri="{C3380CC4-5D6E-409C-BE32-E72D297353CC}">
              <c16:uniqueId val="{00000004-3D38-4107-9D49-DB99B44AB641}"/>
            </c:ext>
          </c:extLst>
        </c:ser>
        <c:ser>
          <c:idx val="0"/>
          <c:order val="1"/>
          <c:tx>
            <c:strRef>
              <c:f>'Informe Ejecutivo'!$J$39</c:f>
              <c:strCache>
                <c:ptCount val="1"/>
                <c:pt idx="0">
                  <c:v> 3 - Rendición de Cuentas (RdC)</c:v>
                </c:pt>
              </c:strCache>
            </c:strRef>
          </c:tx>
          <c:spPr>
            <a:ln w="63500">
              <a:noFill/>
            </a:ln>
          </c:spPr>
          <c:dPt>
            <c:idx val="0"/>
            <c:bubble3D val="0"/>
            <c:spPr>
              <a:solidFill>
                <a:srgbClr val="00B050"/>
              </a:solidFill>
              <a:ln w="63500">
                <a:solidFill>
                  <a:srgbClr val="00B050"/>
                </a:solidFill>
              </a:ln>
            </c:spPr>
            <c:extLst>
              <c:ext xmlns:c16="http://schemas.microsoft.com/office/drawing/2014/chart" uri="{C3380CC4-5D6E-409C-BE32-E72D297353CC}">
                <c16:uniqueId val="{00000006-3D38-4107-9D49-DB99B44AB641}"/>
              </c:ext>
            </c:extLst>
          </c:dPt>
          <c:dPt>
            <c:idx val="1"/>
            <c:bubble3D val="0"/>
            <c:spPr>
              <a:noFill/>
              <a:ln w="63500">
                <a:noFill/>
              </a:ln>
            </c:spPr>
            <c:extLst>
              <c:ext xmlns:c16="http://schemas.microsoft.com/office/drawing/2014/chart" uri="{C3380CC4-5D6E-409C-BE32-E72D297353CC}">
                <c16:uniqueId val="{00000008-3D38-4107-9D49-DB99B44AB641}"/>
              </c:ext>
            </c:extLst>
          </c:dPt>
          <c:val>
            <c:numRef>
              <c:f>'Informe Ejecutivo'!$K$39:$L$39</c:f>
              <c:numCache>
                <c:formatCode>0.0%</c:formatCode>
                <c:ptCount val="2"/>
                <c:pt idx="0">
                  <c:v>1</c:v>
                </c:pt>
                <c:pt idx="1">
                  <c:v>0</c:v>
                </c:pt>
              </c:numCache>
            </c:numRef>
          </c:val>
          <c:extLst>
            <c:ext xmlns:c16="http://schemas.microsoft.com/office/drawing/2014/chart" uri="{C3380CC4-5D6E-409C-BE32-E72D297353CC}">
              <c16:uniqueId val="{00000009-3D38-4107-9D49-DB99B44AB641}"/>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Ejecutivo'!$J$40</c:f>
              <c:strCache>
                <c:ptCount val="1"/>
                <c:pt idx="0">
                  <c:v> 4 - Mecanismos para mejorar la Atención al Ciudadano</c:v>
                </c:pt>
              </c:strCache>
            </c:strRef>
          </c:tx>
          <c:dPt>
            <c:idx val="0"/>
            <c:bubble3D val="0"/>
            <c:spPr>
              <a:noFill/>
            </c:spPr>
            <c:extLst>
              <c:ext xmlns:c16="http://schemas.microsoft.com/office/drawing/2014/chart" uri="{C3380CC4-5D6E-409C-BE32-E72D297353CC}">
                <c16:uniqueId val="{00000001-9FCC-492B-8BE0-1036CD23B2C8}"/>
              </c:ext>
            </c:extLst>
          </c:dPt>
          <c:dPt>
            <c:idx val="1"/>
            <c:bubble3D val="0"/>
            <c:spPr>
              <a:solidFill>
                <a:schemeClr val="bg1">
                  <a:lumMod val="65000"/>
                </a:schemeClr>
              </a:solidFill>
            </c:spPr>
            <c:extLst>
              <c:ext xmlns:c16="http://schemas.microsoft.com/office/drawing/2014/chart" uri="{C3380CC4-5D6E-409C-BE32-E72D297353CC}">
                <c16:uniqueId val="{00000003-9FCC-492B-8BE0-1036CD23B2C8}"/>
              </c:ext>
            </c:extLst>
          </c:dPt>
          <c:val>
            <c:numRef>
              <c:f>'Informe Ejecutivo'!$K$40:$L$40</c:f>
              <c:numCache>
                <c:formatCode>0.0%</c:formatCode>
                <c:ptCount val="2"/>
                <c:pt idx="0">
                  <c:v>0.96923076923076923</c:v>
                </c:pt>
                <c:pt idx="1">
                  <c:v>3.0769230769230771E-2</c:v>
                </c:pt>
              </c:numCache>
            </c:numRef>
          </c:val>
          <c:extLst>
            <c:ext xmlns:c16="http://schemas.microsoft.com/office/drawing/2014/chart" uri="{C3380CC4-5D6E-409C-BE32-E72D297353CC}">
              <c16:uniqueId val="{00000004-9FCC-492B-8BE0-1036CD23B2C8}"/>
            </c:ext>
          </c:extLst>
        </c:ser>
        <c:ser>
          <c:idx val="0"/>
          <c:order val="1"/>
          <c:tx>
            <c:strRef>
              <c:f>'Informe Ejecutivo'!$J$40</c:f>
              <c:strCache>
                <c:ptCount val="1"/>
                <c:pt idx="0">
                  <c:v> 4 - Mecanismos para mejorar la Atención al Ciudadano</c:v>
                </c:pt>
              </c:strCache>
            </c:strRef>
          </c:tx>
          <c:spPr>
            <a:ln>
              <a:solidFill>
                <a:srgbClr val="00B050"/>
              </a:solidFill>
            </a:ln>
          </c:spPr>
          <c:dPt>
            <c:idx val="0"/>
            <c:bubble3D val="0"/>
            <c:spPr>
              <a:solidFill>
                <a:srgbClr val="00B050"/>
              </a:solidFill>
              <a:ln w="60325">
                <a:solidFill>
                  <a:srgbClr val="00B050"/>
                </a:solidFill>
              </a:ln>
            </c:spPr>
            <c:extLst>
              <c:ext xmlns:c16="http://schemas.microsoft.com/office/drawing/2014/chart" uri="{C3380CC4-5D6E-409C-BE32-E72D297353CC}">
                <c16:uniqueId val="{00000006-9FCC-492B-8BE0-1036CD23B2C8}"/>
              </c:ext>
            </c:extLst>
          </c:dPt>
          <c:dPt>
            <c:idx val="1"/>
            <c:bubble3D val="0"/>
            <c:spPr>
              <a:noFill/>
              <a:ln>
                <a:noFill/>
              </a:ln>
            </c:spPr>
            <c:extLst>
              <c:ext xmlns:c16="http://schemas.microsoft.com/office/drawing/2014/chart" uri="{C3380CC4-5D6E-409C-BE32-E72D297353CC}">
                <c16:uniqueId val="{00000008-9FCC-492B-8BE0-1036CD23B2C8}"/>
              </c:ext>
            </c:extLst>
          </c:dPt>
          <c:val>
            <c:numRef>
              <c:f>'Informe Ejecutivo'!$K$40:$L$40</c:f>
              <c:numCache>
                <c:formatCode>0.0%</c:formatCode>
                <c:ptCount val="2"/>
                <c:pt idx="0">
                  <c:v>0.96923076923076923</c:v>
                </c:pt>
                <c:pt idx="1">
                  <c:v>3.0769230769230771E-2</c:v>
                </c:pt>
              </c:numCache>
            </c:numRef>
          </c:val>
          <c:extLst>
            <c:ext xmlns:c16="http://schemas.microsoft.com/office/drawing/2014/chart" uri="{C3380CC4-5D6E-409C-BE32-E72D297353CC}">
              <c16:uniqueId val="{00000009-9FCC-492B-8BE0-1036CD23B2C8}"/>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Ejecutivo'!$J$41</c:f>
              <c:strCache>
                <c:ptCount val="1"/>
                <c:pt idx="0">
                  <c:v> 5 - Mecanismos para la Transparencia y Acceso a la Información</c:v>
                </c:pt>
              </c:strCache>
            </c:strRef>
          </c:tx>
          <c:spPr>
            <a:solidFill>
              <a:schemeClr val="bg1">
                <a:lumMod val="65000"/>
              </a:schemeClr>
            </a:solidFill>
          </c:spPr>
          <c:dPt>
            <c:idx val="0"/>
            <c:bubble3D val="0"/>
            <c:spPr>
              <a:solidFill>
                <a:schemeClr val="bg1"/>
              </a:solidFill>
            </c:spPr>
            <c:extLst>
              <c:ext xmlns:c16="http://schemas.microsoft.com/office/drawing/2014/chart" uri="{C3380CC4-5D6E-409C-BE32-E72D297353CC}">
                <c16:uniqueId val="{00000001-FCAB-47DA-B4AF-CA527124671F}"/>
              </c:ext>
            </c:extLst>
          </c:dPt>
          <c:val>
            <c:numRef>
              <c:f>'Informe Ejecutivo'!$K$41:$L$41</c:f>
              <c:numCache>
                <c:formatCode>0.0%</c:formatCode>
                <c:ptCount val="2"/>
                <c:pt idx="0">
                  <c:v>0.96687500000000004</c:v>
                </c:pt>
                <c:pt idx="1">
                  <c:v>3.312499999999996E-2</c:v>
                </c:pt>
              </c:numCache>
            </c:numRef>
          </c:val>
          <c:extLst>
            <c:ext xmlns:c16="http://schemas.microsoft.com/office/drawing/2014/chart" uri="{C3380CC4-5D6E-409C-BE32-E72D297353CC}">
              <c16:uniqueId val="{00000002-FCAB-47DA-B4AF-CA527124671F}"/>
            </c:ext>
          </c:extLst>
        </c:ser>
        <c:ser>
          <c:idx val="0"/>
          <c:order val="1"/>
          <c:tx>
            <c:strRef>
              <c:f>'Informe Ejecutivo'!$J$41</c:f>
              <c:strCache>
                <c:ptCount val="1"/>
                <c:pt idx="0">
                  <c:v> 5 - Mecanismos para la Transparencia y Acceso a la Información</c:v>
                </c:pt>
              </c:strCache>
            </c:strRef>
          </c:tx>
          <c:dPt>
            <c:idx val="0"/>
            <c:bubble3D val="0"/>
            <c:spPr>
              <a:solidFill>
                <a:srgbClr val="00B050"/>
              </a:solidFill>
              <a:ln w="63500">
                <a:solidFill>
                  <a:srgbClr val="00B050"/>
                </a:solidFill>
              </a:ln>
            </c:spPr>
            <c:extLst>
              <c:ext xmlns:c16="http://schemas.microsoft.com/office/drawing/2014/chart" uri="{C3380CC4-5D6E-409C-BE32-E72D297353CC}">
                <c16:uniqueId val="{00000004-FCAB-47DA-B4AF-CA527124671F}"/>
              </c:ext>
            </c:extLst>
          </c:dPt>
          <c:dPt>
            <c:idx val="1"/>
            <c:bubble3D val="0"/>
            <c:spPr>
              <a:noFill/>
            </c:spPr>
            <c:extLst>
              <c:ext xmlns:c16="http://schemas.microsoft.com/office/drawing/2014/chart" uri="{C3380CC4-5D6E-409C-BE32-E72D297353CC}">
                <c16:uniqueId val="{00000006-FCAB-47DA-B4AF-CA527124671F}"/>
              </c:ext>
            </c:extLst>
          </c:dPt>
          <c:val>
            <c:numRef>
              <c:f>'Informe Ejecutivo'!$K$41:$L$41</c:f>
              <c:numCache>
                <c:formatCode>0.0%</c:formatCode>
                <c:ptCount val="2"/>
                <c:pt idx="0">
                  <c:v>0.96687500000000004</c:v>
                </c:pt>
                <c:pt idx="1">
                  <c:v>3.312499999999996E-2</c:v>
                </c:pt>
              </c:numCache>
            </c:numRef>
          </c:val>
          <c:extLst>
            <c:ext xmlns:c16="http://schemas.microsoft.com/office/drawing/2014/chart" uri="{C3380CC4-5D6E-409C-BE32-E72D297353CC}">
              <c16:uniqueId val="{00000007-FCAB-47DA-B4AF-CA527124671F}"/>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Ejecutivo'!$J$42</c:f>
              <c:strCache>
                <c:ptCount val="1"/>
                <c:pt idx="0">
                  <c:v>6- Iniciativas adicionales</c:v>
                </c:pt>
              </c:strCache>
            </c:strRef>
          </c:tx>
          <c:dPt>
            <c:idx val="0"/>
            <c:bubble3D val="0"/>
            <c:spPr>
              <a:solidFill>
                <a:schemeClr val="bg1"/>
              </a:solidFill>
            </c:spPr>
            <c:extLst>
              <c:ext xmlns:c16="http://schemas.microsoft.com/office/drawing/2014/chart" uri="{C3380CC4-5D6E-409C-BE32-E72D297353CC}">
                <c16:uniqueId val="{00000001-BB73-4547-B39E-D83B94490F7C}"/>
              </c:ext>
            </c:extLst>
          </c:dPt>
          <c:dPt>
            <c:idx val="1"/>
            <c:bubble3D val="0"/>
            <c:spPr>
              <a:solidFill>
                <a:schemeClr val="bg1">
                  <a:lumMod val="65000"/>
                </a:schemeClr>
              </a:solidFill>
            </c:spPr>
            <c:extLst>
              <c:ext xmlns:c16="http://schemas.microsoft.com/office/drawing/2014/chart" uri="{C3380CC4-5D6E-409C-BE32-E72D297353CC}">
                <c16:uniqueId val="{00000003-BB73-4547-B39E-D83B94490F7C}"/>
              </c:ext>
            </c:extLst>
          </c:dPt>
          <c:val>
            <c:numRef>
              <c:f>'Informe Ejecutivo'!$K$42:$L$42</c:f>
              <c:numCache>
                <c:formatCode>0.0%</c:formatCode>
                <c:ptCount val="2"/>
                <c:pt idx="0">
                  <c:v>0.98750000000000004</c:v>
                </c:pt>
                <c:pt idx="1">
                  <c:v>1.2499999999999956E-2</c:v>
                </c:pt>
              </c:numCache>
            </c:numRef>
          </c:val>
          <c:extLst>
            <c:ext xmlns:c16="http://schemas.microsoft.com/office/drawing/2014/chart" uri="{C3380CC4-5D6E-409C-BE32-E72D297353CC}">
              <c16:uniqueId val="{00000004-BB73-4547-B39E-D83B94490F7C}"/>
            </c:ext>
          </c:extLst>
        </c:ser>
        <c:ser>
          <c:idx val="0"/>
          <c:order val="1"/>
          <c:tx>
            <c:strRef>
              <c:f>'Informe Ejecutivo'!$J$42</c:f>
              <c:strCache>
                <c:ptCount val="1"/>
                <c:pt idx="0">
                  <c:v>6- Iniciativas adicionales</c:v>
                </c:pt>
              </c:strCache>
            </c:strRef>
          </c:tx>
          <c:spPr>
            <a:ln w="63500">
              <a:noFill/>
            </a:ln>
          </c:spPr>
          <c:dPt>
            <c:idx val="0"/>
            <c:bubble3D val="0"/>
            <c:spPr>
              <a:solidFill>
                <a:srgbClr val="00B050"/>
              </a:solidFill>
              <a:ln w="63500">
                <a:solidFill>
                  <a:srgbClr val="00B050"/>
                </a:solidFill>
              </a:ln>
            </c:spPr>
            <c:extLst>
              <c:ext xmlns:c16="http://schemas.microsoft.com/office/drawing/2014/chart" uri="{C3380CC4-5D6E-409C-BE32-E72D297353CC}">
                <c16:uniqueId val="{00000006-BB73-4547-B39E-D83B94490F7C}"/>
              </c:ext>
            </c:extLst>
          </c:dPt>
          <c:dPt>
            <c:idx val="1"/>
            <c:bubble3D val="0"/>
            <c:spPr>
              <a:noFill/>
              <a:ln w="63500">
                <a:noFill/>
              </a:ln>
            </c:spPr>
            <c:extLst>
              <c:ext xmlns:c16="http://schemas.microsoft.com/office/drawing/2014/chart" uri="{C3380CC4-5D6E-409C-BE32-E72D297353CC}">
                <c16:uniqueId val="{00000008-BB73-4547-B39E-D83B94490F7C}"/>
              </c:ext>
            </c:extLst>
          </c:dPt>
          <c:val>
            <c:numRef>
              <c:f>'Informe Ejecutivo'!$K$42:$L$42</c:f>
              <c:numCache>
                <c:formatCode>0.0%</c:formatCode>
                <c:ptCount val="2"/>
                <c:pt idx="0">
                  <c:v>0.98750000000000004</c:v>
                </c:pt>
                <c:pt idx="1">
                  <c:v>1.2499999999999956E-2</c:v>
                </c:pt>
              </c:numCache>
            </c:numRef>
          </c:val>
          <c:extLst>
            <c:ext xmlns:c16="http://schemas.microsoft.com/office/drawing/2014/chart" uri="{C3380CC4-5D6E-409C-BE32-E72D297353CC}">
              <c16:uniqueId val="{00000009-BB73-4547-B39E-D83B94490F7C}"/>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111111111111113"/>
          <c:y val="0.10185185185185185"/>
          <c:w val="0.53888888888888886"/>
          <c:h val="0.89814814814814814"/>
        </c:manualLayout>
      </c:layout>
      <c:doughnutChart>
        <c:varyColors val="1"/>
        <c:ser>
          <c:idx val="0"/>
          <c:order val="0"/>
          <c:dPt>
            <c:idx val="0"/>
            <c:bubble3D val="0"/>
            <c:spPr>
              <a:solidFill>
                <a:schemeClr val="bg1">
                  <a:lumMod val="75000"/>
                </a:schemeClr>
              </a:solidFill>
              <a:ln w="19050">
                <a:noFill/>
              </a:ln>
              <a:effectLst/>
            </c:spPr>
            <c:extLst>
              <c:ext xmlns:c16="http://schemas.microsoft.com/office/drawing/2014/chart" uri="{C3380CC4-5D6E-409C-BE32-E72D297353CC}">
                <c16:uniqueId val="{00000001-40F2-410A-B071-B4696C897CCD}"/>
              </c:ext>
            </c:extLst>
          </c:dPt>
          <c:dPt>
            <c:idx val="1"/>
            <c:bubble3D val="0"/>
            <c:spPr>
              <a:noFill/>
              <a:ln w="19050">
                <a:noFill/>
              </a:ln>
              <a:effectLst/>
            </c:spPr>
            <c:extLst>
              <c:ext xmlns:c16="http://schemas.microsoft.com/office/drawing/2014/chart" uri="{C3380CC4-5D6E-409C-BE32-E72D297353CC}">
                <c16:uniqueId val="{00000003-40F2-410A-B071-B4696C897CCD}"/>
              </c:ext>
            </c:extLst>
          </c:dPt>
          <c:val>
            <c:numRef>
              <c:f>'Informe Ejecutivo'!$K$12:$K$13</c:f>
              <c:numCache>
                <c:formatCode>0%</c:formatCode>
                <c:ptCount val="2"/>
                <c:pt idx="0">
                  <c:v>1</c:v>
                </c:pt>
                <c:pt idx="1">
                  <c:v>1</c:v>
                </c:pt>
              </c:numCache>
            </c:numRef>
          </c:val>
          <c:extLst>
            <c:ext xmlns:c16="http://schemas.microsoft.com/office/drawing/2014/chart" uri="{C3380CC4-5D6E-409C-BE32-E72D297353CC}">
              <c16:uniqueId val="{00000004-40F2-410A-B071-B4696C897CCD}"/>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F6F1-4DE9-803D-36AA72DFC01C}"/>
              </c:ext>
            </c:extLst>
          </c:dPt>
          <c:dPt>
            <c:idx val="1"/>
            <c:bubble3D val="0"/>
            <c:spPr>
              <a:noFill/>
              <a:ln w="19050">
                <a:noFill/>
              </a:ln>
              <a:effectLst/>
            </c:spPr>
            <c:extLst>
              <c:ext xmlns:c16="http://schemas.microsoft.com/office/drawing/2014/chart" uri="{C3380CC4-5D6E-409C-BE32-E72D297353CC}">
                <c16:uniqueId val="{00000003-F6F1-4DE9-803D-36AA72DFC01C}"/>
              </c:ext>
            </c:extLst>
          </c:dPt>
          <c:val>
            <c:numRef>
              <c:f>'Informe Ejecutivo'!$K$17:$K$18</c:f>
              <c:numCache>
                <c:formatCode>0%</c:formatCode>
                <c:ptCount val="2"/>
                <c:pt idx="0">
                  <c:v>0</c:v>
                </c:pt>
                <c:pt idx="1">
                  <c:v>2</c:v>
                </c:pt>
              </c:numCache>
            </c:numRef>
          </c:val>
          <c:extLst>
            <c:ext xmlns:c16="http://schemas.microsoft.com/office/drawing/2014/chart" uri="{C3380CC4-5D6E-409C-BE32-E72D297353CC}">
              <c16:uniqueId val="{00000004-F6F1-4DE9-803D-36AA72DFC01C}"/>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2"/>
              </a:solidFill>
              <a:ln w="19050">
                <a:noFill/>
              </a:ln>
              <a:effectLst/>
            </c:spPr>
            <c:extLst>
              <c:ext xmlns:c16="http://schemas.microsoft.com/office/drawing/2014/chart" uri="{C3380CC4-5D6E-409C-BE32-E72D297353CC}">
                <c16:uniqueId val="{00000001-9EDF-4977-B763-2FD4AE6E0BA0}"/>
              </c:ext>
            </c:extLst>
          </c:dPt>
          <c:dPt>
            <c:idx val="1"/>
            <c:bubble3D val="0"/>
            <c:spPr>
              <a:noFill/>
              <a:ln w="19050">
                <a:noFill/>
              </a:ln>
              <a:effectLst/>
            </c:spPr>
            <c:extLst>
              <c:ext xmlns:c16="http://schemas.microsoft.com/office/drawing/2014/chart" uri="{C3380CC4-5D6E-409C-BE32-E72D297353CC}">
                <c16:uniqueId val="{00000003-9EDF-4977-B763-2FD4AE6E0BA0}"/>
              </c:ext>
            </c:extLst>
          </c:dPt>
          <c:val>
            <c:numRef>
              <c:f>'Informe Ejecutivo'!$K$21:$K$22</c:f>
              <c:numCache>
                <c:formatCode>0%</c:formatCode>
                <c:ptCount val="2"/>
                <c:pt idx="0">
                  <c:v>0</c:v>
                </c:pt>
                <c:pt idx="1">
                  <c:v>2</c:v>
                </c:pt>
              </c:numCache>
            </c:numRef>
          </c:val>
          <c:extLst>
            <c:ext xmlns:c16="http://schemas.microsoft.com/office/drawing/2014/chart" uri="{C3380CC4-5D6E-409C-BE32-E72D297353CC}">
              <c16:uniqueId val="{00000004-9EDF-4977-B763-2FD4AE6E0BA0}"/>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4"/>
              </a:solidFill>
              <a:ln w="19050">
                <a:noFill/>
              </a:ln>
              <a:effectLst/>
            </c:spPr>
            <c:extLst>
              <c:ext xmlns:c16="http://schemas.microsoft.com/office/drawing/2014/chart" uri="{C3380CC4-5D6E-409C-BE32-E72D297353CC}">
                <c16:uniqueId val="{00000001-BEB1-4E3D-93B3-755CD89C8DD0}"/>
              </c:ext>
            </c:extLst>
          </c:dPt>
          <c:dPt>
            <c:idx val="1"/>
            <c:bubble3D val="0"/>
            <c:spPr>
              <a:noFill/>
              <a:ln w="19050">
                <a:noFill/>
              </a:ln>
              <a:effectLst/>
            </c:spPr>
            <c:extLst>
              <c:ext xmlns:c16="http://schemas.microsoft.com/office/drawing/2014/chart" uri="{C3380CC4-5D6E-409C-BE32-E72D297353CC}">
                <c16:uniqueId val="{00000003-BEB1-4E3D-93B3-755CD89C8DD0}"/>
              </c:ext>
            </c:extLst>
          </c:dPt>
          <c:val>
            <c:numRef>
              <c:f>'Informe Ejecutivo'!$K$25:$K$26</c:f>
              <c:numCache>
                <c:formatCode>0%</c:formatCode>
                <c:ptCount val="2"/>
                <c:pt idx="0">
                  <c:v>0</c:v>
                </c:pt>
                <c:pt idx="1">
                  <c:v>2</c:v>
                </c:pt>
              </c:numCache>
            </c:numRef>
          </c:val>
          <c:extLst>
            <c:ext xmlns:c16="http://schemas.microsoft.com/office/drawing/2014/chart" uri="{C3380CC4-5D6E-409C-BE32-E72D297353CC}">
              <c16:uniqueId val="{00000004-BEB1-4E3D-93B3-755CD89C8DD0}"/>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explosion val="23"/>
            <c:spPr>
              <a:noFill/>
              <a:ln w="19050">
                <a:noFill/>
              </a:ln>
              <a:effectLst/>
            </c:spPr>
            <c:extLst>
              <c:ext xmlns:c16="http://schemas.microsoft.com/office/drawing/2014/chart" uri="{C3380CC4-5D6E-409C-BE32-E72D297353CC}">
                <c16:uniqueId val="{00000001-6942-448F-B562-6CAFDE9BCF8E}"/>
              </c:ext>
            </c:extLst>
          </c:dPt>
          <c:dPt>
            <c:idx val="1"/>
            <c:bubble3D val="0"/>
            <c:spPr>
              <a:solidFill>
                <a:schemeClr val="tx1"/>
              </a:solidFill>
              <a:ln w="19050">
                <a:solidFill>
                  <a:schemeClr val="tx1"/>
                </a:solidFill>
              </a:ln>
              <a:effectLst/>
            </c:spPr>
            <c:extLst>
              <c:ext xmlns:c16="http://schemas.microsoft.com/office/drawing/2014/chart" uri="{C3380CC4-5D6E-409C-BE32-E72D297353CC}">
                <c16:uniqueId val="{00000003-6942-448F-B562-6CAFDE9BCF8E}"/>
              </c:ext>
            </c:extLst>
          </c:dPt>
          <c:dPt>
            <c:idx val="2"/>
            <c:bubble3D val="0"/>
            <c:spPr>
              <a:noFill/>
              <a:ln w="19050">
                <a:noFill/>
              </a:ln>
              <a:effectLst/>
            </c:spPr>
            <c:extLst>
              <c:ext xmlns:c16="http://schemas.microsoft.com/office/drawing/2014/chart" uri="{C3380CC4-5D6E-409C-BE32-E72D297353CC}">
                <c16:uniqueId val="{00000005-6942-448F-B562-6CAFDE9BCF8E}"/>
              </c:ext>
            </c:extLst>
          </c:dPt>
          <c:val>
            <c:numRef>
              <c:f>'Informe Ejecutivo'!$K$33:$K$35</c:f>
              <c:numCache>
                <c:formatCode>0%</c:formatCode>
                <c:ptCount val="3"/>
                <c:pt idx="0">
                  <c:v>-0.03</c:v>
                </c:pt>
                <c:pt idx="1">
                  <c:v>0.03</c:v>
                </c:pt>
                <c:pt idx="2">
                  <c:v>2</c:v>
                </c:pt>
              </c:numCache>
            </c:numRef>
          </c:val>
          <c:extLst>
            <c:ext xmlns:c16="http://schemas.microsoft.com/office/drawing/2014/chart" uri="{C3380CC4-5D6E-409C-BE32-E72D297353CC}">
              <c16:uniqueId val="{00000006-6942-448F-B562-6CAFDE9BCF8E}"/>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1941762010731071"/>
          <c:y val="0.17000576886673777"/>
          <c:w val="0.17524387774664113"/>
          <c:h val="0.76586395095044413"/>
        </c:manualLayout>
      </c:layout>
      <c:radarChart>
        <c:radarStyle val="marker"/>
        <c:varyColors val="0"/>
        <c:ser>
          <c:idx val="0"/>
          <c:order val="0"/>
          <c:spPr>
            <a:ln w="28575" cap="rnd">
              <a:solidFill>
                <a:schemeClr val="accent1"/>
              </a:solidFill>
              <a:round/>
            </a:ln>
            <a:effectLst/>
          </c:spPr>
          <c:marker>
            <c:symbol val="none"/>
          </c:marker>
          <c:dLbls>
            <c:dLbl>
              <c:idx val="0"/>
              <c:layout>
                <c:manualLayout>
                  <c:x val="5.4277846922874545E-2"/>
                  <c:y val="9.81765028891947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26F-48F5-B83B-F50289AEC517}"/>
                </c:ext>
              </c:extLst>
            </c:dLbl>
            <c:dLbl>
              <c:idx val="1"/>
              <c:layout>
                <c:manualLayout>
                  <c:x val="1.5804529551939773E-2"/>
                  <c:y val="7.222264712895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26F-48F5-B83B-F50289AEC517}"/>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26F-48F5-B83B-F50289AEC517}"/>
                </c:ext>
              </c:extLst>
            </c:dLbl>
            <c:dLbl>
              <c:idx val="3"/>
              <c:layout>
                <c:manualLayout>
                  <c:x val="-1.8768941118733937E-2"/>
                  <c:y val="1.34117929535519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26F-48F5-B83B-F50289AEC517}"/>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26F-48F5-B83B-F50289AEC51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Ejecutivo'!$B$71:$B$75</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'Informe Ejecutivo'!$C$71:$C$75</c:f>
              <c:numCache>
                <c:formatCode>0.00%</c:formatCode>
                <c:ptCount val="5"/>
                <c:pt idx="0">
                  <c:v>1</c:v>
                </c:pt>
                <c:pt idx="1">
                  <c:v>0.97727272727272729</c:v>
                </c:pt>
                <c:pt idx="2">
                  <c:v>1</c:v>
                </c:pt>
                <c:pt idx="3">
                  <c:v>1</c:v>
                </c:pt>
                <c:pt idx="4">
                  <c:v>1</c:v>
                </c:pt>
              </c:numCache>
            </c:numRef>
          </c:val>
          <c:extLst>
            <c:ext xmlns:c16="http://schemas.microsoft.com/office/drawing/2014/chart" uri="{C3380CC4-5D6E-409C-BE32-E72D297353CC}">
              <c16:uniqueId val="{00000005-126F-48F5-B83B-F50289AEC51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544260228286497"/>
          <c:y val="0.12412035142851685"/>
          <c:w val="0.43005830401409939"/>
          <c:h val="0.87587964857148315"/>
        </c:manualLayout>
      </c:layout>
      <c:doughnutChart>
        <c:varyColors val="1"/>
        <c:ser>
          <c:idx val="0"/>
          <c:order val="0"/>
          <c:dPt>
            <c:idx val="0"/>
            <c:bubble3D val="0"/>
            <c:spPr>
              <a:solidFill>
                <a:srgbClr val="00B050"/>
              </a:solidFill>
              <a:ln w="19050">
                <a:noFill/>
              </a:ln>
              <a:effectLst/>
            </c:spPr>
            <c:extLst>
              <c:ext xmlns:c16="http://schemas.microsoft.com/office/drawing/2014/chart" uri="{C3380CC4-5D6E-409C-BE32-E72D297353CC}">
                <c16:uniqueId val="{00000001-92A4-4810-B8A4-D63556A3DCAC}"/>
              </c:ext>
            </c:extLst>
          </c:dPt>
          <c:dPt>
            <c:idx val="1"/>
            <c:bubble3D val="0"/>
            <c:spPr>
              <a:noFill/>
              <a:ln w="19050">
                <a:noFill/>
              </a:ln>
              <a:effectLst/>
            </c:spPr>
            <c:extLst>
              <c:ext xmlns:c16="http://schemas.microsoft.com/office/drawing/2014/chart" uri="{C3380CC4-5D6E-409C-BE32-E72D297353CC}">
                <c16:uniqueId val="{00000003-92A4-4810-B8A4-D63556A3DCAC}"/>
              </c:ext>
            </c:extLst>
          </c:dPt>
          <c:val>
            <c:numRef>
              <c:f>'Informe Ejecutivo'!$K$29:$K$30</c:f>
              <c:numCache>
                <c:formatCode>0%</c:formatCode>
                <c:ptCount val="2"/>
                <c:pt idx="0">
                  <c:v>0</c:v>
                </c:pt>
                <c:pt idx="1">
                  <c:v>2</c:v>
                </c:pt>
              </c:numCache>
            </c:numRef>
          </c:val>
          <c:extLst>
            <c:ext xmlns:c16="http://schemas.microsoft.com/office/drawing/2014/chart" uri="{C3380CC4-5D6E-409C-BE32-E72D297353CC}">
              <c16:uniqueId val="{00000004-92A4-4810-B8A4-D63556A3DCAC}"/>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Lit>
                <c:formatCode>General</c:formatCode>
                <c:ptCount val="1"/>
                <c:pt idx="0">
                  <c:v>1</c:v>
                </c:pt>
              </c:numLit>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Lit>
              <c:formatCode>General</c:formatCode>
              <c:ptCount val="1"/>
              <c:pt idx="0">
                <c:v>1</c:v>
              </c:pt>
            </c:numLit>
          </c:val>
          <c:extLst>
            <c:ext xmlns:c15="http://schemas.microsoft.com/office/drawing/2012/chart" uri="{02D57815-91ED-43cb-92C2-25804820EDAC}">
              <c15:filteredSeriesTitle>
                <c15:tx>
                  <c:v>#¡REF!</c:v>
                </c15:tx>
              </c15:filteredSeriesTitle>
            </c:ext>
            <c:ext xmlns:c15="http://schemas.microsoft.com/office/drawing/2012/chart" uri="{02D57815-91ED-43cb-92C2-25804820EDAC}">
              <c15:filteredCategoryTitle>
                <c15:cat>
                  <c:strLit>
                    <c:ptCount val="1"/>
                    <c:pt idx="0">
                      <c:v>#¡REF!</c:v>
                    </c:pt>
                  </c:strLit>
                </c15:cat>
              </c15:filteredCategoryTitle>
            </c:ext>
            <c:ext xmlns:c16="http://schemas.microsoft.com/office/drawing/2014/chart" uri="{C3380CC4-5D6E-409C-BE32-E72D297353CC}">
              <c16:uniqueId val="{00000000-ABE5-4D5D-A98C-69BA72988DD0}"/>
            </c:ext>
          </c:extLst>
        </c:ser>
        <c:ser>
          <c:idx val="1"/>
          <c:order val="1"/>
          <c:spPr>
            <a:solidFill>
              <a:schemeClr val="accent2"/>
            </a:solidFill>
            <a:ln>
              <a:noFill/>
            </a:ln>
            <a:effectLst/>
          </c:spPr>
          <c:invertIfNegative val="0"/>
          <c:val>
            <c:numLit>
              <c:formatCode>General</c:formatCode>
              <c:ptCount val="1"/>
              <c:pt idx="0">
                <c:v>1</c:v>
              </c:pt>
            </c:numLit>
          </c:val>
          <c:extLst>
            <c:ext xmlns:c15="http://schemas.microsoft.com/office/drawing/2012/chart" uri="{02D57815-91ED-43cb-92C2-25804820EDAC}">
              <c15:filteredCategoryTitle>
                <c15:cat>
                  <c:strLit>
                    <c:ptCount val="1"/>
                    <c:pt idx="0">
                      <c:v>#¡REF!</c:v>
                    </c:pt>
                  </c:strLit>
                </c15:cat>
              </c15:filteredCategoryTitle>
            </c:ext>
            <c:ext xmlns:c16="http://schemas.microsoft.com/office/drawing/2014/chart" uri="{C3380CC4-5D6E-409C-BE32-E72D297353CC}">
              <c16:uniqueId val="{00000001-ABE5-4D5D-A98C-69BA72988DD0}"/>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1941762010731071"/>
          <c:y val="0.17000576886673777"/>
          <c:w val="0.17524387774664113"/>
          <c:h val="0.76586395095044413"/>
        </c:manualLayout>
      </c:layout>
      <c:radarChart>
        <c:radarStyle val="marker"/>
        <c:varyColors val="0"/>
        <c:ser>
          <c:idx val="0"/>
          <c:order val="0"/>
          <c:spPr>
            <a:ln w="28575" cap="rnd">
              <a:solidFill>
                <a:schemeClr val="accent1"/>
              </a:solidFill>
              <a:round/>
            </a:ln>
            <a:effectLst/>
          </c:spPr>
          <c:marker>
            <c:symbol val="none"/>
          </c:marker>
          <c:dLbls>
            <c:dLbl>
              <c:idx val="0"/>
              <c:layout>
                <c:manualLayout>
                  <c:x val="5.4277846922874545E-2"/>
                  <c:y val="9.81765028891947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8FB-4A8A-BD84-814F9DAFA9F2}"/>
                </c:ext>
              </c:extLst>
            </c:dLbl>
            <c:dLbl>
              <c:idx val="1"/>
              <c:layout>
                <c:manualLayout>
                  <c:x val="1.5804529551939773E-2"/>
                  <c:y val="7.222264712895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8FB-4A8A-BD84-814F9DAFA9F2}"/>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8FB-4A8A-BD84-814F9DAFA9F2}"/>
                </c:ext>
              </c:extLst>
            </c:dLbl>
            <c:dLbl>
              <c:idx val="3"/>
              <c:layout>
                <c:manualLayout>
                  <c:x val="-1.8768941118733937E-2"/>
                  <c:y val="1.34117929535519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8FB-4A8A-BD84-814F9DAFA9F2}"/>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8FB-4A8A-BD84-814F9DAFA9F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4T'!$B$69:$B$73</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'IE 4T'!$C$69:$C$73</c:f>
              <c:numCache>
                <c:formatCode>0.00%</c:formatCode>
                <c:ptCount val="5"/>
                <c:pt idx="0">
                  <c:v>1</c:v>
                </c:pt>
                <c:pt idx="1">
                  <c:v>0.97727272727272729</c:v>
                </c:pt>
                <c:pt idx="2">
                  <c:v>1</c:v>
                </c:pt>
                <c:pt idx="3">
                  <c:v>1</c:v>
                </c:pt>
                <c:pt idx="4">
                  <c:v>1</c:v>
                </c:pt>
              </c:numCache>
            </c:numRef>
          </c:val>
          <c:extLst>
            <c:ext xmlns:c16="http://schemas.microsoft.com/office/drawing/2014/chart" uri="{C3380CC4-5D6E-409C-BE32-E72D297353CC}">
              <c16:uniqueId val="{00000005-08FB-4A8A-BD84-814F9DAFA9F2}"/>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3568645296192965"/>
          <c:y val="0.15721832631443844"/>
          <c:w val="0.14282894666950707"/>
          <c:h val="0.79966477453896445"/>
        </c:manualLayout>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822-483F-9450-3789E0CF31FC}"/>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822-483F-9450-3789E0CF31FC}"/>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822-483F-9450-3789E0CF31FC}"/>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4T'!$B$105:$B$107</c:f>
              <c:strCache>
                <c:ptCount val="3"/>
                <c:pt idx="0">
                  <c:v>Información</c:v>
                </c:pt>
                <c:pt idx="1">
                  <c:v>Diálogo</c:v>
                </c:pt>
                <c:pt idx="2">
                  <c:v>Responsabilidad</c:v>
                </c:pt>
              </c:strCache>
            </c:strRef>
          </c:cat>
          <c:val>
            <c:numRef>
              <c:f>'IE 4T'!$C$105:$C$107</c:f>
              <c:numCache>
                <c:formatCode>0.00%</c:formatCode>
                <c:ptCount val="3"/>
                <c:pt idx="0">
                  <c:v>1</c:v>
                </c:pt>
                <c:pt idx="1">
                  <c:v>1</c:v>
                </c:pt>
                <c:pt idx="2">
                  <c:v>1</c:v>
                </c:pt>
              </c:numCache>
            </c:numRef>
          </c:val>
          <c:extLst>
            <c:ext xmlns:c16="http://schemas.microsoft.com/office/drawing/2014/chart" uri="{C3380CC4-5D6E-409C-BE32-E72D297353CC}">
              <c16:uniqueId val="{00000003-D822-483F-9450-3789E0CF31FC}"/>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6566324230259178E-2"/>
                  <c:y val="9.99964277877289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149-474A-ADFC-C3EF17A78FFC}"/>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149-474A-ADFC-C3EF17A78FFC}"/>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149-474A-ADFC-C3EF17A78FFC}"/>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149-474A-ADFC-C3EF17A78FFC}"/>
                </c:ext>
              </c:extLst>
            </c:dLbl>
            <c:dLbl>
              <c:idx val="4"/>
              <c:layout>
                <c:manualLayout>
                  <c:x val="-2.2763635366824093E-2"/>
                  <c:y val="9.2903034849482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149-474A-ADFC-C3EF17A78FFC}"/>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4T'!$B$116:$B$120</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'IE 4T'!$C$116:$C$120</c:f>
              <c:numCache>
                <c:formatCode>0.00%</c:formatCode>
                <c:ptCount val="5"/>
                <c:pt idx="0">
                  <c:v>1</c:v>
                </c:pt>
                <c:pt idx="1">
                  <c:v>1</c:v>
                </c:pt>
                <c:pt idx="2">
                  <c:v>0.95000000000000007</c:v>
                </c:pt>
                <c:pt idx="3">
                  <c:v>0.75</c:v>
                </c:pt>
                <c:pt idx="4">
                  <c:v>1</c:v>
                </c:pt>
              </c:numCache>
            </c:numRef>
          </c:val>
          <c:extLst>
            <c:ext xmlns:c16="http://schemas.microsoft.com/office/drawing/2014/chart" uri="{C3380CC4-5D6E-409C-BE32-E72D297353CC}">
              <c16:uniqueId val="{00000005-C149-474A-ADFC-C3EF17A78FFC}"/>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BA-4FA4-9960-E2841B806855}"/>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BA-4FA4-9960-E2841B806855}"/>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BA-4FA4-9960-E2841B806855}"/>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BA-4FA4-9960-E2841B806855}"/>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BA-4FA4-9960-E2841B806855}"/>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4T'!$B$133:$B$137</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'IE 4T'!$C$133:$C$137</c:f>
              <c:numCache>
                <c:formatCode>0.00%</c:formatCode>
                <c:ptCount val="5"/>
                <c:pt idx="0">
                  <c:v>1</c:v>
                </c:pt>
                <c:pt idx="1">
                  <c:v>1</c:v>
                </c:pt>
                <c:pt idx="2">
                  <c:v>0.75</c:v>
                </c:pt>
                <c:pt idx="3">
                  <c:v>0.9375</c:v>
                </c:pt>
                <c:pt idx="4">
                  <c:v>0.98999999999999988</c:v>
                </c:pt>
              </c:numCache>
            </c:numRef>
          </c:val>
          <c:extLst>
            <c:ext xmlns:c16="http://schemas.microsoft.com/office/drawing/2014/chart" uri="{C3380CC4-5D6E-409C-BE32-E72D297353CC}">
              <c16:uniqueId val="{00000005-91BA-4FA4-9960-E2841B806855}"/>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4T'!$B$152:$B$160</c:f>
              <c:strCache>
                <c:ptCount val="8"/>
                <c:pt idx="0">
                  <c:v>Implementar la caja de herramientas del código de integridad</c:v>
                </c:pt>
                <c:pt idx="1">
                  <c:v>Realizar jornadas de capacitación para divulgar información sobre conflictos de intereses y su respectivo trámite (identificación, canales, implicaciones, etc.)</c:v>
                </c:pt>
                <c:pt idx="2">
                  <c:v>Analizar y gestionar las declaraciones de conflictos de intereses, impedimentos y recusaciones según el procedimiento establecido</c:v>
                </c:pt>
                <c:pt idx="3">
                  <c:v>Realizar seguimiento al proceso de socializaciones de proyectos, con el fin de garantizar la comunicación efectiva con las comunidades.</c:v>
                </c:pt>
                <c:pt idx="4">
                  <c:v>Realizar Obras con Participación Comunitaria, como principal propuesta de reactivación de las regiones. </c:v>
                </c:pt>
                <c:pt idx="5">
                  <c:v>Generar confianza en la comunidad a través de la siembra y reforestación de árboles</c:v>
                </c:pt>
                <c:pt idx="6">
                  <c:v>Atender el 100% de los requerimientos dando respuesta a la comunidad para el reporte y protección de fauna vulnerable a atropellamiento en las vías administradas por el INVIAS</c:v>
                </c:pt>
                <c:pt idx="7">
                  <c:v>Realizar reuniones de sensibilización o capacitaciones en temas de sostenibilidad dirigidas a grupos de interés</c:v>
                </c:pt>
              </c:strCache>
            </c:strRef>
          </c:cat>
          <c:val>
            <c:numRef>
              <c:f>'IE 4T'!$C$152:$C$160</c:f>
              <c:numCache>
                <c:formatCode>0.00%</c:formatCode>
                <c:ptCount val="8"/>
                <c:pt idx="0">
                  <c:v>0.9</c:v>
                </c:pt>
                <c:pt idx="1">
                  <c:v>1</c:v>
                </c:pt>
                <c:pt idx="2">
                  <c:v>1</c:v>
                </c:pt>
                <c:pt idx="3">
                  <c:v>1</c:v>
                </c:pt>
                <c:pt idx="4">
                  <c:v>1</c:v>
                </c:pt>
                <c:pt idx="5">
                  <c:v>1</c:v>
                </c:pt>
                <c:pt idx="6">
                  <c:v>1</c:v>
                </c:pt>
                <c:pt idx="7">
                  <c:v>1</c:v>
                </c:pt>
              </c:numCache>
            </c:numRef>
          </c:val>
          <c:extLst>
            <c:ext xmlns:c16="http://schemas.microsoft.com/office/drawing/2014/chart" uri="{C3380CC4-5D6E-409C-BE32-E72D297353CC}">
              <c16:uniqueId val="{00000000-1040-4FD7-8EE0-50589DB0E4AB}"/>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 respecto al total programado en el año</a:t>
            </a:r>
          </a:p>
        </c:rich>
      </c:tx>
      <c:layout>
        <c:manualLayout>
          <c:xMode val="edge"/>
          <c:yMode val="edge"/>
          <c:x val="0.1960804296370711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7.3452805758314157E-2"/>
          <c:y val="0.23326559445004177"/>
          <c:w val="0.90732334722596863"/>
          <c:h val="0.47272359919867879"/>
        </c:manualLayout>
      </c:layout>
      <c:barChart>
        <c:barDir val="col"/>
        <c:grouping val="clustered"/>
        <c:varyColors val="0"/>
        <c:ser>
          <c:idx val="0"/>
          <c:order val="0"/>
          <c:tx>
            <c:strRef>
              <c:f>'IE 4T'!$C$47</c:f>
              <c:strCache>
                <c:ptCount val="1"/>
                <c:pt idx="0">
                  <c:v>Corte 1° trimestre</c:v>
                </c:pt>
              </c:strCache>
            </c:strRef>
          </c:tx>
          <c:spPr>
            <a:solidFill>
              <a:schemeClr val="accent1"/>
            </a:solidFill>
            <a:ln>
              <a:noFill/>
            </a:ln>
            <a:effectLst/>
          </c:spPr>
          <c:invertIfNegative val="0"/>
          <c:cat>
            <c:strRef>
              <c:f>'IE 4T'!$B$48:$B$53</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'IE 4T'!$C$48:$C$53</c:f>
              <c:numCache>
                <c:formatCode>0.0%</c:formatCode>
                <c:ptCount val="6"/>
                <c:pt idx="0">
                  <c:v>0.28125</c:v>
                </c:pt>
                <c:pt idx="1">
                  <c:v>0</c:v>
                </c:pt>
                <c:pt idx="2">
                  <c:v>0.16666666666666666</c:v>
                </c:pt>
                <c:pt idx="3">
                  <c:v>0.1875</c:v>
                </c:pt>
                <c:pt idx="4">
                  <c:v>0.125</c:v>
                </c:pt>
                <c:pt idx="5">
                  <c:v>0.1322875</c:v>
                </c:pt>
              </c:numCache>
            </c:numRef>
          </c:val>
          <c:extLst>
            <c:ext xmlns:c16="http://schemas.microsoft.com/office/drawing/2014/chart" uri="{C3380CC4-5D6E-409C-BE32-E72D297353CC}">
              <c16:uniqueId val="{00000000-DC02-4275-B8D8-B56D1F20D312}"/>
            </c:ext>
          </c:extLst>
        </c:ser>
        <c:ser>
          <c:idx val="1"/>
          <c:order val="1"/>
          <c:tx>
            <c:strRef>
              <c:f>'IE 4T'!$D$47</c:f>
              <c:strCache>
                <c:ptCount val="1"/>
                <c:pt idx="0">
                  <c:v>Corte 2° trimestre</c:v>
                </c:pt>
              </c:strCache>
            </c:strRef>
          </c:tx>
          <c:spPr>
            <a:solidFill>
              <a:schemeClr val="accent2"/>
            </a:solidFill>
            <a:ln>
              <a:noFill/>
            </a:ln>
            <a:effectLst/>
          </c:spPr>
          <c:invertIfNegative val="0"/>
          <c:cat>
            <c:strRef>
              <c:f>'IE 4T'!$B$48:$B$53</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'IE 4T'!$D$48:$D$53</c:f>
              <c:numCache>
                <c:formatCode>0.0%</c:formatCode>
                <c:ptCount val="6"/>
                <c:pt idx="0">
                  <c:v>0.44444444444444442</c:v>
                </c:pt>
                <c:pt idx="1">
                  <c:v>0.125</c:v>
                </c:pt>
                <c:pt idx="2">
                  <c:v>0.33333333333333331</c:v>
                </c:pt>
                <c:pt idx="3">
                  <c:v>0.36212121212121207</c:v>
                </c:pt>
                <c:pt idx="4">
                  <c:v>0.37187500000000001</c:v>
                </c:pt>
                <c:pt idx="5">
                  <c:v>0.375</c:v>
                </c:pt>
              </c:numCache>
            </c:numRef>
          </c:val>
          <c:extLst>
            <c:ext xmlns:c16="http://schemas.microsoft.com/office/drawing/2014/chart" uri="{C3380CC4-5D6E-409C-BE32-E72D297353CC}">
              <c16:uniqueId val="{00000001-DC02-4275-B8D8-B56D1F20D312}"/>
            </c:ext>
          </c:extLst>
        </c:ser>
        <c:ser>
          <c:idx val="2"/>
          <c:order val="2"/>
          <c:tx>
            <c:strRef>
              <c:f>'IE 4T'!$E$47</c:f>
              <c:strCache>
                <c:ptCount val="1"/>
                <c:pt idx="0">
                  <c:v>Corte 3° trimestre</c:v>
                </c:pt>
              </c:strCache>
            </c:strRef>
          </c:tx>
          <c:spPr>
            <a:solidFill>
              <a:schemeClr val="accent3"/>
            </a:solidFill>
            <a:ln>
              <a:noFill/>
            </a:ln>
            <a:effectLst/>
          </c:spPr>
          <c:invertIfNegative val="0"/>
          <c:cat>
            <c:strRef>
              <c:f>'IE 4T'!$B$48:$B$53</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'IE 4T'!$E$48:$E$53</c:f>
              <c:numCache>
                <c:formatCode>0.0%</c:formatCode>
                <c:ptCount val="6"/>
                <c:pt idx="0">
                  <c:v>0.67592592592592593</c:v>
                </c:pt>
                <c:pt idx="1">
                  <c:v>0.25</c:v>
                </c:pt>
                <c:pt idx="2">
                  <c:v>0.66166666666666663</c:v>
                </c:pt>
                <c:pt idx="3">
                  <c:v>0.62916666666666665</c:v>
                </c:pt>
                <c:pt idx="4">
                  <c:v>0.68125000000000002</c:v>
                </c:pt>
                <c:pt idx="5">
                  <c:v>0.5625</c:v>
                </c:pt>
              </c:numCache>
            </c:numRef>
          </c:val>
          <c:extLst>
            <c:ext xmlns:c16="http://schemas.microsoft.com/office/drawing/2014/chart" uri="{C3380CC4-5D6E-409C-BE32-E72D297353CC}">
              <c16:uniqueId val="{00000002-DC02-4275-B8D8-B56D1F20D312}"/>
            </c:ext>
          </c:extLst>
        </c:ser>
        <c:ser>
          <c:idx val="3"/>
          <c:order val="3"/>
          <c:tx>
            <c:strRef>
              <c:f>'IE 4T'!$F$47</c:f>
              <c:strCache>
                <c:ptCount val="1"/>
                <c:pt idx="0">
                  <c:v>Corte 4° trimestre</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4T'!$B$48:$B$53</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'IE 4T'!$F$48:$F$53</c:f>
              <c:numCache>
                <c:formatCode>0.0%</c:formatCode>
                <c:ptCount val="6"/>
                <c:pt idx="0">
                  <c:v>1</c:v>
                </c:pt>
                <c:pt idx="1">
                  <c:v>0.875</c:v>
                </c:pt>
                <c:pt idx="2">
                  <c:v>1</c:v>
                </c:pt>
                <c:pt idx="3">
                  <c:v>0.96923076923076923</c:v>
                </c:pt>
                <c:pt idx="4">
                  <c:v>0.96687500000000004</c:v>
                </c:pt>
                <c:pt idx="5">
                  <c:v>0.98750000000000004</c:v>
                </c:pt>
              </c:numCache>
            </c:numRef>
          </c:val>
          <c:extLst>
            <c:ext xmlns:c16="http://schemas.microsoft.com/office/drawing/2014/chart" uri="{C3380CC4-5D6E-409C-BE32-E72D297353CC}">
              <c16:uniqueId val="{00000003-DC02-4275-B8D8-B56D1F20D312}"/>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0610276917245727"/>
          <c:y val="9.5517838657585466E-2"/>
          <c:w val="0.69936476538278614"/>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 Avance frente a programado en el trimestre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8.2977102350848833E-2"/>
          <c:y val="0.19024493935220221"/>
          <c:w val="0.88013721987517646"/>
          <c:h val="0.53428089598127726"/>
        </c:manualLayout>
      </c:layout>
      <c:barChart>
        <c:barDir val="col"/>
        <c:grouping val="clustered"/>
        <c:varyColors val="0"/>
        <c:ser>
          <c:idx val="0"/>
          <c:order val="0"/>
          <c:tx>
            <c:strRef>
              <c:f>'IE 4T'!$G$47</c:f>
              <c:strCache>
                <c:ptCount val="1"/>
                <c:pt idx="0">
                  <c:v>Corte 1° trimestre</c:v>
                </c:pt>
              </c:strCache>
            </c:strRef>
          </c:tx>
          <c:spPr>
            <a:solidFill>
              <a:schemeClr val="accent1"/>
            </a:solidFill>
            <a:ln>
              <a:noFill/>
            </a:ln>
            <a:effectLst/>
          </c:spPr>
          <c:invertIfNegative val="0"/>
          <c:cat>
            <c:strRef>
              <c:f>'IE 4T'!$B$48:$B$53</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'IE 4T'!$G$48:$G$53</c:f>
              <c:numCache>
                <c:formatCode>0.0%</c:formatCode>
                <c:ptCount val="6"/>
                <c:pt idx="0">
                  <c:v>1</c:v>
                </c:pt>
                <c:pt idx="1">
                  <c:v>0</c:v>
                </c:pt>
                <c:pt idx="2">
                  <c:v>0.66666666666666663</c:v>
                </c:pt>
                <c:pt idx="3">
                  <c:v>0.75</c:v>
                </c:pt>
                <c:pt idx="4">
                  <c:v>0.53749999999999998</c:v>
                </c:pt>
                <c:pt idx="5">
                  <c:v>0.52915000000000001</c:v>
                </c:pt>
              </c:numCache>
            </c:numRef>
          </c:val>
          <c:extLst>
            <c:ext xmlns:c16="http://schemas.microsoft.com/office/drawing/2014/chart" uri="{C3380CC4-5D6E-409C-BE32-E72D297353CC}">
              <c16:uniqueId val="{00000000-CE1F-44FF-928E-BDECDF4FFC96}"/>
            </c:ext>
          </c:extLst>
        </c:ser>
        <c:ser>
          <c:idx val="1"/>
          <c:order val="1"/>
          <c:tx>
            <c:strRef>
              <c:f>'IE 4T'!$H$47</c:f>
              <c:strCache>
                <c:ptCount val="1"/>
                <c:pt idx="0">
                  <c:v>Corte 2° trimestre</c:v>
                </c:pt>
              </c:strCache>
            </c:strRef>
          </c:tx>
          <c:spPr>
            <a:solidFill>
              <a:schemeClr val="accent2"/>
            </a:solidFill>
            <a:ln>
              <a:noFill/>
            </a:ln>
            <a:effectLst/>
          </c:spPr>
          <c:invertIfNegative val="0"/>
          <c:cat>
            <c:strRef>
              <c:f>'IE 4T'!$B$48:$B$53</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'IE 4T'!$H$48:$H$53</c:f>
              <c:numCache>
                <c:formatCode>0.0%</c:formatCode>
                <c:ptCount val="6"/>
                <c:pt idx="0">
                  <c:v>0.88888888888888884</c:v>
                </c:pt>
                <c:pt idx="1">
                  <c:v>0.25</c:v>
                </c:pt>
                <c:pt idx="2">
                  <c:v>0.66666666666666663</c:v>
                </c:pt>
                <c:pt idx="3">
                  <c:v>0.75454545454545463</c:v>
                </c:pt>
                <c:pt idx="4">
                  <c:v>0.78541666666666665</c:v>
                </c:pt>
                <c:pt idx="5">
                  <c:v>0.75</c:v>
                </c:pt>
              </c:numCache>
            </c:numRef>
          </c:val>
          <c:extLst>
            <c:ext xmlns:c16="http://schemas.microsoft.com/office/drawing/2014/chart" uri="{C3380CC4-5D6E-409C-BE32-E72D297353CC}">
              <c16:uniqueId val="{00000001-CE1F-44FF-928E-BDECDF4FFC96}"/>
            </c:ext>
          </c:extLst>
        </c:ser>
        <c:ser>
          <c:idx val="2"/>
          <c:order val="2"/>
          <c:tx>
            <c:strRef>
              <c:f>'IE 4T'!$I$47</c:f>
              <c:strCache>
                <c:ptCount val="1"/>
                <c:pt idx="0">
                  <c:v>Corte 3° trimestre</c:v>
                </c:pt>
              </c:strCache>
            </c:strRef>
          </c:tx>
          <c:spPr>
            <a:solidFill>
              <a:schemeClr val="accent3"/>
            </a:solidFill>
            <a:ln>
              <a:noFill/>
            </a:ln>
            <a:effectLst/>
          </c:spPr>
          <c:invertIfNegative val="0"/>
          <c:cat>
            <c:strRef>
              <c:f>'IE 4T'!$B$48:$B$53</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'IE 4T'!$I$48:$I$53</c:f>
              <c:numCache>
                <c:formatCode>0.0%</c:formatCode>
                <c:ptCount val="6"/>
                <c:pt idx="0">
                  <c:v>0.94444444444444442</c:v>
                </c:pt>
                <c:pt idx="1">
                  <c:v>0.41666666666666663</c:v>
                </c:pt>
                <c:pt idx="2">
                  <c:v>0.88222222222222235</c:v>
                </c:pt>
                <c:pt idx="3">
                  <c:v>0.78589743589743588</c:v>
                </c:pt>
                <c:pt idx="4">
                  <c:v>0.93333333333333335</c:v>
                </c:pt>
                <c:pt idx="5">
                  <c:v>0.75</c:v>
                </c:pt>
              </c:numCache>
            </c:numRef>
          </c:val>
          <c:extLst>
            <c:ext xmlns:c16="http://schemas.microsoft.com/office/drawing/2014/chart" uri="{C3380CC4-5D6E-409C-BE32-E72D297353CC}">
              <c16:uniqueId val="{00000002-CE1F-44FF-928E-BDECDF4FFC96}"/>
            </c:ext>
          </c:extLst>
        </c:ser>
        <c:ser>
          <c:idx val="3"/>
          <c:order val="3"/>
          <c:tx>
            <c:strRef>
              <c:f>'IE 4T'!$J$47</c:f>
              <c:strCache>
                <c:ptCount val="1"/>
                <c:pt idx="0">
                  <c:v>Corte 4° trimestre</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4T'!$B$48:$B$53</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'IE 4T'!$J$48:$J$53</c:f>
              <c:numCache>
                <c:formatCode>0.0%</c:formatCode>
                <c:ptCount val="6"/>
                <c:pt idx="0">
                  <c:v>1</c:v>
                </c:pt>
                <c:pt idx="1">
                  <c:v>0.875</c:v>
                </c:pt>
                <c:pt idx="2">
                  <c:v>1</c:v>
                </c:pt>
                <c:pt idx="3">
                  <c:v>0.96923076923076923</c:v>
                </c:pt>
                <c:pt idx="4">
                  <c:v>0.96687500000000004</c:v>
                </c:pt>
                <c:pt idx="5">
                  <c:v>0.98750000000000004</c:v>
                </c:pt>
              </c:numCache>
            </c:numRef>
          </c:val>
          <c:extLst>
            <c:ext xmlns:c16="http://schemas.microsoft.com/office/drawing/2014/chart" uri="{C3380CC4-5D6E-409C-BE32-E72D297353CC}">
              <c16:uniqueId val="{00000003-CE1F-44FF-928E-BDECDF4FFC96}"/>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6812837010995893"/>
          <c:y val="9.1699446212831187E-2"/>
          <c:w val="0.72775678203987848"/>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4T'!$J$37</c:f>
              <c:strCache>
                <c:ptCount val="1"/>
                <c:pt idx="0">
                  <c:v>1 - Gestión del Riesgo de Corrupción “MAPA DE RIESGOS DE CORRUPCIÓN"</c:v>
                </c:pt>
              </c:strCache>
            </c:strRef>
          </c:tx>
          <c:dPt>
            <c:idx val="0"/>
            <c:bubble3D val="0"/>
            <c:spPr>
              <a:solidFill>
                <a:srgbClr val="00B050"/>
              </a:solidFill>
              <a:ln w="63500">
                <a:solidFill>
                  <a:srgbClr val="00B050">
                    <a:alpha val="99000"/>
                  </a:srgbClr>
                </a:solidFill>
              </a:ln>
              <a:effectLst/>
            </c:spPr>
            <c:extLst>
              <c:ext xmlns:c16="http://schemas.microsoft.com/office/drawing/2014/chart" uri="{C3380CC4-5D6E-409C-BE32-E72D297353CC}">
                <c16:uniqueId val="{00000001-B2B7-4BD6-AD67-B54A1628B47A}"/>
              </c:ext>
            </c:extLst>
          </c:dPt>
          <c:dPt>
            <c:idx val="1"/>
            <c:bubble3D val="0"/>
            <c:spPr>
              <a:noFill/>
              <a:ln w="63500">
                <a:noFill/>
              </a:ln>
              <a:effectLst/>
            </c:spPr>
            <c:extLst>
              <c:ext xmlns:c16="http://schemas.microsoft.com/office/drawing/2014/chart" uri="{C3380CC4-5D6E-409C-BE32-E72D297353CC}">
                <c16:uniqueId val="{00000003-B2B7-4BD6-AD67-B54A1628B47A}"/>
              </c:ext>
            </c:extLst>
          </c:dPt>
          <c:val>
            <c:numRef>
              <c:f>'IE 4T'!$K$37:$L$37</c:f>
              <c:numCache>
                <c:formatCode>0.0%</c:formatCode>
                <c:ptCount val="2"/>
                <c:pt idx="0">
                  <c:v>1</c:v>
                </c:pt>
                <c:pt idx="1">
                  <c:v>0</c:v>
                </c:pt>
              </c:numCache>
            </c:numRef>
          </c:val>
          <c:extLst>
            <c:ext xmlns:c16="http://schemas.microsoft.com/office/drawing/2014/chart" uri="{C3380CC4-5D6E-409C-BE32-E72D297353CC}">
              <c16:uniqueId val="{00000004-B2B7-4BD6-AD67-B54A1628B47A}"/>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ln>
      <a:noFill/>
    </a:ln>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3568645296192965"/>
          <c:y val="0.15721832631443844"/>
          <c:w val="0.14282894666950707"/>
          <c:h val="0.79966477453896445"/>
        </c:manualLayout>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D2D-46F3-8B4D-582C61B09EB3}"/>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D2D-46F3-8B4D-582C61B09EB3}"/>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D2D-46F3-8B4D-582C61B09EB3}"/>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Ejecutivo'!$B$107:$B$109</c:f>
              <c:strCache>
                <c:ptCount val="3"/>
                <c:pt idx="0">
                  <c:v>Información</c:v>
                </c:pt>
                <c:pt idx="1">
                  <c:v>Diálogo</c:v>
                </c:pt>
                <c:pt idx="2">
                  <c:v>Responsabilidad</c:v>
                </c:pt>
              </c:strCache>
            </c:strRef>
          </c:cat>
          <c:val>
            <c:numRef>
              <c:f>'Informe Ejecutivo'!$C$107:$C$109</c:f>
              <c:numCache>
                <c:formatCode>0.00%</c:formatCode>
                <c:ptCount val="3"/>
                <c:pt idx="0">
                  <c:v>1</c:v>
                </c:pt>
                <c:pt idx="1">
                  <c:v>1</c:v>
                </c:pt>
                <c:pt idx="2">
                  <c:v>1</c:v>
                </c:pt>
              </c:numCache>
            </c:numRef>
          </c:val>
          <c:extLst>
            <c:ext xmlns:c16="http://schemas.microsoft.com/office/drawing/2014/chart" uri="{C3380CC4-5D6E-409C-BE32-E72D297353CC}">
              <c16:uniqueId val="{00000003-5D2D-46F3-8B4D-582C61B09EB3}"/>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4T'!$J$38</c:f>
              <c:strCache>
                <c:ptCount val="1"/>
                <c:pt idx="0">
                  <c:v> 2 - Racionalización de Trámites</c:v>
                </c:pt>
              </c:strCache>
            </c:strRef>
          </c:tx>
          <c:spPr>
            <a:solidFill>
              <a:schemeClr val="bg1">
                <a:lumMod val="65000"/>
              </a:schemeClr>
            </a:solidFill>
            <a:ln w="12700">
              <a:solidFill>
                <a:schemeClr val="bg1"/>
              </a:solidFill>
            </a:ln>
          </c:spPr>
          <c:dPt>
            <c:idx val="0"/>
            <c:bubble3D val="0"/>
            <c:spPr>
              <a:solidFill>
                <a:srgbClr val="FF0000"/>
              </a:solidFill>
              <a:ln w="63500">
                <a:solidFill>
                  <a:srgbClr val="FF0000"/>
                </a:solidFill>
              </a:ln>
            </c:spPr>
            <c:extLst>
              <c:ext xmlns:c16="http://schemas.microsoft.com/office/drawing/2014/chart" uri="{C3380CC4-5D6E-409C-BE32-E72D297353CC}">
                <c16:uniqueId val="{00000001-88E6-46A5-8247-6A1BF26D0447}"/>
              </c:ext>
            </c:extLst>
          </c:dPt>
          <c:dPt>
            <c:idx val="1"/>
            <c:bubble3D val="0"/>
            <c:spPr>
              <a:noFill/>
            </c:spPr>
            <c:extLst>
              <c:ext xmlns:c16="http://schemas.microsoft.com/office/drawing/2014/chart" uri="{C3380CC4-5D6E-409C-BE32-E72D297353CC}">
                <c16:uniqueId val="{00000003-B26F-4B6A-8809-3F3CF1573139}"/>
              </c:ext>
            </c:extLst>
          </c:dPt>
          <c:val>
            <c:numRef>
              <c:f>'IE 4T'!$K$38:$L$38</c:f>
              <c:numCache>
                <c:formatCode>0.0%</c:formatCode>
                <c:ptCount val="2"/>
                <c:pt idx="0">
                  <c:v>0.875</c:v>
                </c:pt>
                <c:pt idx="1">
                  <c:v>0.125</c:v>
                </c:pt>
              </c:numCache>
            </c:numRef>
          </c:val>
          <c:extLst>
            <c:ext xmlns:c16="http://schemas.microsoft.com/office/drawing/2014/chart" uri="{C3380CC4-5D6E-409C-BE32-E72D297353CC}">
              <c16:uniqueId val="{00000002-88E6-46A5-8247-6A1BF26D0447}"/>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4T'!$J$39</c:f>
              <c:strCache>
                <c:ptCount val="1"/>
                <c:pt idx="0">
                  <c:v> 3 - Rendición de Cuentas (RdC)</c:v>
                </c:pt>
              </c:strCache>
            </c:strRef>
          </c:tx>
          <c:spPr>
            <a:ln w="12700">
              <a:solidFill>
                <a:schemeClr val="bg1"/>
              </a:solidFill>
            </a:ln>
          </c:spPr>
          <c:dPt>
            <c:idx val="0"/>
            <c:bubble3D val="0"/>
            <c:spPr>
              <a:solidFill>
                <a:srgbClr val="00B050"/>
              </a:solidFill>
              <a:ln w="63500">
                <a:solidFill>
                  <a:srgbClr val="00B050"/>
                </a:solidFill>
              </a:ln>
            </c:spPr>
            <c:extLst>
              <c:ext xmlns:c16="http://schemas.microsoft.com/office/drawing/2014/chart" uri="{C3380CC4-5D6E-409C-BE32-E72D297353CC}">
                <c16:uniqueId val="{00000001-7C9A-438D-BA0E-E883CE63F120}"/>
              </c:ext>
            </c:extLst>
          </c:dPt>
          <c:dPt>
            <c:idx val="1"/>
            <c:bubble3D val="0"/>
            <c:spPr>
              <a:noFill/>
              <a:ln w="63500">
                <a:noFill/>
              </a:ln>
            </c:spPr>
            <c:extLst>
              <c:ext xmlns:c16="http://schemas.microsoft.com/office/drawing/2014/chart" uri="{C3380CC4-5D6E-409C-BE32-E72D297353CC}">
                <c16:uniqueId val="{00000003-7C9A-438D-BA0E-E883CE63F120}"/>
              </c:ext>
            </c:extLst>
          </c:dPt>
          <c:val>
            <c:numRef>
              <c:f>'IE 4T'!$K$39:$L$39</c:f>
              <c:numCache>
                <c:formatCode>0.0%</c:formatCode>
                <c:ptCount val="2"/>
                <c:pt idx="0">
                  <c:v>1</c:v>
                </c:pt>
                <c:pt idx="1">
                  <c:v>0</c:v>
                </c:pt>
              </c:numCache>
            </c:numRef>
          </c:val>
          <c:extLst>
            <c:ext xmlns:c16="http://schemas.microsoft.com/office/drawing/2014/chart" uri="{C3380CC4-5D6E-409C-BE32-E72D297353CC}">
              <c16:uniqueId val="{00000004-7C9A-438D-BA0E-E883CE63F120}"/>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4T'!$J$40</c:f>
              <c:strCache>
                <c:ptCount val="1"/>
                <c:pt idx="0">
                  <c:v> 4 - Mecanismos para mejorar la Atención al Ciudadano</c:v>
                </c:pt>
              </c:strCache>
            </c:strRef>
          </c:tx>
          <c:dPt>
            <c:idx val="0"/>
            <c:bubble3D val="0"/>
            <c:spPr>
              <a:solidFill>
                <a:srgbClr val="00B050"/>
              </a:solidFill>
              <a:ln w="60325">
                <a:solidFill>
                  <a:srgbClr val="00B050"/>
                </a:solidFill>
              </a:ln>
            </c:spPr>
            <c:extLst>
              <c:ext xmlns:c16="http://schemas.microsoft.com/office/drawing/2014/chart" uri="{C3380CC4-5D6E-409C-BE32-E72D297353CC}">
                <c16:uniqueId val="{00000001-42D0-4BB8-B496-96145CE158DF}"/>
              </c:ext>
            </c:extLst>
          </c:dPt>
          <c:dPt>
            <c:idx val="1"/>
            <c:bubble3D val="0"/>
            <c:spPr>
              <a:noFill/>
              <a:ln>
                <a:noFill/>
              </a:ln>
            </c:spPr>
            <c:extLst>
              <c:ext xmlns:c16="http://schemas.microsoft.com/office/drawing/2014/chart" uri="{C3380CC4-5D6E-409C-BE32-E72D297353CC}">
                <c16:uniqueId val="{00000003-42D0-4BB8-B496-96145CE158DF}"/>
              </c:ext>
            </c:extLst>
          </c:dPt>
          <c:val>
            <c:numRef>
              <c:f>'IE 4T'!$K$40:$L$40</c:f>
              <c:numCache>
                <c:formatCode>0.0%</c:formatCode>
                <c:ptCount val="2"/>
                <c:pt idx="0">
                  <c:v>0.96923076923076923</c:v>
                </c:pt>
                <c:pt idx="1">
                  <c:v>3.0769230769230771E-2</c:v>
                </c:pt>
              </c:numCache>
            </c:numRef>
          </c:val>
          <c:extLst>
            <c:ext xmlns:c16="http://schemas.microsoft.com/office/drawing/2014/chart" uri="{C3380CC4-5D6E-409C-BE32-E72D297353CC}">
              <c16:uniqueId val="{00000004-42D0-4BB8-B496-96145CE158DF}"/>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4T'!$J$41</c:f>
              <c:strCache>
                <c:ptCount val="1"/>
                <c:pt idx="0">
                  <c:v> 5 - Mecanismos para la Transparencia y Acceso a la Información</c:v>
                </c:pt>
              </c:strCache>
            </c:strRef>
          </c:tx>
          <c:spPr>
            <a:solidFill>
              <a:schemeClr val="bg1">
                <a:lumMod val="65000"/>
              </a:schemeClr>
            </a:solidFill>
          </c:spPr>
          <c:dPt>
            <c:idx val="0"/>
            <c:bubble3D val="0"/>
            <c:spPr>
              <a:solidFill>
                <a:srgbClr val="00B050"/>
              </a:solidFill>
              <a:ln w="63500">
                <a:solidFill>
                  <a:srgbClr val="00B050"/>
                </a:solidFill>
              </a:ln>
            </c:spPr>
            <c:extLst>
              <c:ext xmlns:c16="http://schemas.microsoft.com/office/drawing/2014/chart" uri="{C3380CC4-5D6E-409C-BE32-E72D297353CC}">
                <c16:uniqueId val="{00000001-7C8D-4014-8F66-A069AA067160}"/>
              </c:ext>
            </c:extLst>
          </c:dPt>
          <c:dPt>
            <c:idx val="1"/>
            <c:bubble3D val="0"/>
            <c:spPr>
              <a:noFill/>
            </c:spPr>
            <c:extLst>
              <c:ext xmlns:c16="http://schemas.microsoft.com/office/drawing/2014/chart" uri="{C3380CC4-5D6E-409C-BE32-E72D297353CC}">
                <c16:uniqueId val="{00000003-0F4A-41C8-99F4-7D87EE439186}"/>
              </c:ext>
            </c:extLst>
          </c:dPt>
          <c:val>
            <c:numRef>
              <c:f>'IE 4T'!$K$41:$L$41</c:f>
              <c:numCache>
                <c:formatCode>0.0%</c:formatCode>
                <c:ptCount val="2"/>
                <c:pt idx="0">
                  <c:v>0.96687500000000004</c:v>
                </c:pt>
                <c:pt idx="1">
                  <c:v>3.312499999999996E-2</c:v>
                </c:pt>
              </c:numCache>
            </c:numRef>
          </c:val>
          <c:extLst>
            <c:ext xmlns:c16="http://schemas.microsoft.com/office/drawing/2014/chart" uri="{C3380CC4-5D6E-409C-BE32-E72D297353CC}">
              <c16:uniqueId val="{00000002-7C8D-4014-8F66-A069AA067160}"/>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4T'!$J$42</c:f>
              <c:strCache>
                <c:ptCount val="1"/>
                <c:pt idx="0">
                  <c:v>6- Iniciativas adicionales</c:v>
                </c:pt>
              </c:strCache>
            </c:strRef>
          </c:tx>
          <c:dPt>
            <c:idx val="0"/>
            <c:bubble3D val="0"/>
            <c:spPr>
              <a:solidFill>
                <a:srgbClr val="00B050"/>
              </a:solidFill>
              <a:ln w="63500">
                <a:solidFill>
                  <a:srgbClr val="00B050"/>
                </a:solidFill>
              </a:ln>
            </c:spPr>
            <c:extLst>
              <c:ext xmlns:c16="http://schemas.microsoft.com/office/drawing/2014/chart" uri="{C3380CC4-5D6E-409C-BE32-E72D297353CC}">
                <c16:uniqueId val="{00000001-75FD-4684-B887-D4B20931B25E}"/>
              </c:ext>
            </c:extLst>
          </c:dPt>
          <c:dPt>
            <c:idx val="1"/>
            <c:bubble3D val="0"/>
            <c:spPr>
              <a:noFill/>
              <a:ln w="63500">
                <a:noFill/>
              </a:ln>
            </c:spPr>
            <c:extLst>
              <c:ext xmlns:c16="http://schemas.microsoft.com/office/drawing/2014/chart" uri="{C3380CC4-5D6E-409C-BE32-E72D297353CC}">
                <c16:uniqueId val="{00000003-75FD-4684-B887-D4B20931B25E}"/>
              </c:ext>
            </c:extLst>
          </c:dPt>
          <c:val>
            <c:numRef>
              <c:f>'IE 4T'!$K$42:$L$42</c:f>
              <c:numCache>
                <c:formatCode>0.0%</c:formatCode>
                <c:ptCount val="2"/>
                <c:pt idx="0">
                  <c:v>0.98750000000000004</c:v>
                </c:pt>
                <c:pt idx="1">
                  <c:v>1.2499999999999956E-2</c:v>
                </c:pt>
              </c:numCache>
            </c:numRef>
          </c:val>
          <c:extLst>
            <c:ext xmlns:c16="http://schemas.microsoft.com/office/drawing/2014/chart" uri="{C3380CC4-5D6E-409C-BE32-E72D297353CC}">
              <c16:uniqueId val="{00000004-75FD-4684-B887-D4B20931B25E}"/>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111111111111113"/>
          <c:y val="0.10185185185185185"/>
          <c:w val="0.53888888888888886"/>
          <c:h val="0.89814814814814814"/>
        </c:manualLayout>
      </c:layout>
      <c:doughnutChart>
        <c:varyColors val="1"/>
        <c:ser>
          <c:idx val="0"/>
          <c:order val="0"/>
          <c:dPt>
            <c:idx val="0"/>
            <c:bubble3D val="0"/>
            <c:spPr>
              <a:solidFill>
                <a:schemeClr val="bg1">
                  <a:lumMod val="75000"/>
                </a:schemeClr>
              </a:solidFill>
              <a:ln w="19050">
                <a:noFill/>
              </a:ln>
              <a:effectLst/>
            </c:spPr>
            <c:extLst>
              <c:ext xmlns:c16="http://schemas.microsoft.com/office/drawing/2014/chart" uri="{C3380CC4-5D6E-409C-BE32-E72D297353CC}">
                <c16:uniqueId val="{00000001-85EB-4D42-B036-6A8435C2552E}"/>
              </c:ext>
            </c:extLst>
          </c:dPt>
          <c:dPt>
            <c:idx val="1"/>
            <c:bubble3D val="0"/>
            <c:spPr>
              <a:noFill/>
              <a:ln w="19050">
                <a:noFill/>
              </a:ln>
              <a:effectLst/>
            </c:spPr>
            <c:extLst>
              <c:ext xmlns:c16="http://schemas.microsoft.com/office/drawing/2014/chart" uri="{C3380CC4-5D6E-409C-BE32-E72D297353CC}">
                <c16:uniqueId val="{00000003-85EB-4D42-B036-6A8435C2552E}"/>
              </c:ext>
            </c:extLst>
          </c:dPt>
          <c:val>
            <c:numRef>
              <c:f>'IE 4T'!$K$12:$K$13</c:f>
              <c:numCache>
                <c:formatCode>0%</c:formatCode>
                <c:ptCount val="2"/>
                <c:pt idx="0">
                  <c:v>1</c:v>
                </c:pt>
                <c:pt idx="1">
                  <c:v>1</c:v>
                </c:pt>
              </c:numCache>
            </c:numRef>
          </c:val>
          <c:extLst>
            <c:ext xmlns:c16="http://schemas.microsoft.com/office/drawing/2014/chart" uri="{C3380CC4-5D6E-409C-BE32-E72D297353CC}">
              <c16:uniqueId val="{00000004-85EB-4D42-B036-6A8435C2552E}"/>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9F6B-4519-AEC5-87F8E0B4F4A4}"/>
              </c:ext>
            </c:extLst>
          </c:dPt>
          <c:dPt>
            <c:idx val="1"/>
            <c:bubble3D val="0"/>
            <c:spPr>
              <a:noFill/>
              <a:ln w="19050">
                <a:noFill/>
              </a:ln>
              <a:effectLst/>
            </c:spPr>
            <c:extLst>
              <c:ext xmlns:c16="http://schemas.microsoft.com/office/drawing/2014/chart" uri="{C3380CC4-5D6E-409C-BE32-E72D297353CC}">
                <c16:uniqueId val="{00000003-9F6B-4519-AEC5-87F8E0B4F4A4}"/>
              </c:ext>
            </c:extLst>
          </c:dPt>
          <c:val>
            <c:numRef>
              <c:f>'IE 4T'!$K$17:$K$18</c:f>
              <c:numCache>
                <c:formatCode>0%</c:formatCode>
                <c:ptCount val="2"/>
                <c:pt idx="0">
                  <c:v>0</c:v>
                </c:pt>
                <c:pt idx="1">
                  <c:v>2</c:v>
                </c:pt>
              </c:numCache>
            </c:numRef>
          </c:val>
          <c:extLst>
            <c:ext xmlns:c16="http://schemas.microsoft.com/office/drawing/2014/chart" uri="{C3380CC4-5D6E-409C-BE32-E72D297353CC}">
              <c16:uniqueId val="{00000004-9F6B-4519-AEC5-87F8E0B4F4A4}"/>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2"/>
              </a:solidFill>
              <a:ln w="19050">
                <a:noFill/>
              </a:ln>
              <a:effectLst/>
            </c:spPr>
            <c:extLst>
              <c:ext xmlns:c16="http://schemas.microsoft.com/office/drawing/2014/chart" uri="{C3380CC4-5D6E-409C-BE32-E72D297353CC}">
                <c16:uniqueId val="{00000001-0787-4EE7-819D-B5EA2ACCA813}"/>
              </c:ext>
            </c:extLst>
          </c:dPt>
          <c:dPt>
            <c:idx val="1"/>
            <c:bubble3D val="0"/>
            <c:spPr>
              <a:noFill/>
              <a:ln w="19050">
                <a:noFill/>
              </a:ln>
              <a:effectLst/>
            </c:spPr>
            <c:extLst>
              <c:ext xmlns:c16="http://schemas.microsoft.com/office/drawing/2014/chart" uri="{C3380CC4-5D6E-409C-BE32-E72D297353CC}">
                <c16:uniqueId val="{00000003-0787-4EE7-819D-B5EA2ACCA813}"/>
              </c:ext>
            </c:extLst>
          </c:dPt>
          <c:val>
            <c:numRef>
              <c:f>'IE 4T'!$K$21:$K$22</c:f>
              <c:numCache>
                <c:formatCode>0%</c:formatCode>
                <c:ptCount val="2"/>
                <c:pt idx="0">
                  <c:v>0</c:v>
                </c:pt>
                <c:pt idx="1">
                  <c:v>2</c:v>
                </c:pt>
              </c:numCache>
            </c:numRef>
          </c:val>
          <c:extLst>
            <c:ext xmlns:c16="http://schemas.microsoft.com/office/drawing/2014/chart" uri="{C3380CC4-5D6E-409C-BE32-E72D297353CC}">
              <c16:uniqueId val="{00000004-0787-4EE7-819D-B5EA2ACCA813}"/>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4"/>
              </a:solidFill>
              <a:ln w="19050">
                <a:noFill/>
              </a:ln>
              <a:effectLst/>
            </c:spPr>
            <c:extLst>
              <c:ext xmlns:c16="http://schemas.microsoft.com/office/drawing/2014/chart" uri="{C3380CC4-5D6E-409C-BE32-E72D297353CC}">
                <c16:uniqueId val="{00000001-A4BA-4DB1-8227-3B003F8618D8}"/>
              </c:ext>
            </c:extLst>
          </c:dPt>
          <c:dPt>
            <c:idx val="1"/>
            <c:bubble3D val="0"/>
            <c:spPr>
              <a:noFill/>
              <a:ln w="19050">
                <a:noFill/>
              </a:ln>
              <a:effectLst/>
            </c:spPr>
            <c:extLst>
              <c:ext xmlns:c16="http://schemas.microsoft.com/office/drawing/2014/chart" uri="{C3380CC4-5D6E-409C-BE32-E72D297353CC}">
                <c16:uniqueId val="{00000003-A4BA-4DB1-8227-3B003F8618D8}"/>
              </c:ext>
            </c:extLst>
          </c:dPt>
          <c:val>
            <c:numRef>
              <c:f>'IE 4T'!$K$25:$K$26</c:f>
              <c:numCache>
                <c:formatCode>0%</c:formatCode>
                <c:ptCount val="2"/>
                <c:pt idx="0">
                  <c:v>0</c:v>
                </c:pt>
                <c:pt idx="1">
                  <c:v>2</c:v>
                </c:pt>
              </c:numCache>
            </c:numRef>
          </c:val>
          <c:extLst>
            <c:ext xmlns:c16="http://schemas.microsoft.com/office/drawing/2014/chart" uri="{C3380CC4-5D6E-409C-BE32-E72D297353CC}">
              <c16:uniqueId val="{00000004-A4BA-4DB1-8227-3B003F8618D8}"/>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explosion val="23"/>
            <c:spPr>
              <a:noFill/>
              <a:ln w="19050">
                <a:noFill/>
              </a:ln>
              <a:effectLst/>
            </c:spPr>
            <c:extLst>
              <c:ext xmlns:c16="http://schemas.microsoft.com/office/drawing/2014/chart" uri="{C3380CC4-5D6E-409C-BE32-E72D297353CC}">
                <c16:uniqueId val="{00000001-7897-4735-87B8-A79328BCC777}"/>
              </c:ext>
            </c:extLst>
          </c:dPt>
          <c:dPt>
            <c:idx val="1"/>
            <c:bubble3D val="0"/>
            <c:spPr>
              <a:solidFill>
                <a:schemeClr val="tx1"/>
              </a:solidFill>
              <a:ln w="19050">
                <a:solidFill>
                  <a:schemeClr val="tx1"/>
                </a:solidFill>
              </a:ln>
              <a:effectLst/>
            </c:spPr>
            <c:extLst>
              <c:ext xmlns:c16="http://schemas.microsoft.com/office/drawing/2014/chart" uri="{C3380CC4-5D6E-409C-BE32-E72D297353CC}">
                <c16:uniqueId val="{00000003-7897-4735-87B8-A79328BCC777}"/>
              </c:ext>
            </c:extLst>
          </c:dPt>
          <c:dPt>
            <c:idx val="2"/>
            <c:bubble3D val="0"/>
            <c:spPr>
              <a:noFill/>
              <a:ln w="19050">
                <a:noFill/>
              </a:ln>
              <a:effectLst/>
            </c:spPr>
            <c:extLst>
              <c:ext xmlns:c16="http://schemas.microsoft.com/office/drawing/2014/chart" uri="{C3380CC4-5D6E-409C-BE32-E72D297353CC}">
                <c16:uniqueId val="{00000005-7897-4735-87B8-A79328BCC777}"/>
              </c:ext>
            </c:extLst>
          </c:dPt>
          <c:val>
            <c:numRef>
              <c:f>'IE 4T'!$K$33:$K$35</c:f>
              <c:numCache>
                <c:formatCode>0%</c:formatCode>
                <c:ptCount val="3"/>
                <c:pt idx="0">
                  <c:v>0.94699999999999995</c:v>
                </c:pt>
                <c:pt idx="1">
                  <c:v>0.03</c:v>
                </c:pt>
                <c:pt idx="2">
                  <c:v>1.0230000000000001</c:v>
                </c:pt>
              </c:numCache>
            </c:numRef>
          </c:val>
          <c:extLst>
            <c:ext xmlns:c16="http://schemas.microsoft.com/office/drawing/2014/chart" uri="{C3380CC4-5D6E-409C-BE32-E72D297353CC}">
              <c16:uniqueId val="{00000006-7897-4735-87B8-A79328BCC777}"/>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6566324230259178E-2"/>
                  <c:y val="9.99964277877289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18A-401D-A87D-7EF8B0027D97}"/>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8A-401D-A87D-7EF8B0027D97}"/>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18A-401D-A87D-7EF8B0027D97}"/>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18A-401D-A87D-7EF8B0027D97}"/>
                </c:ext>
              </c:extLst>
            </c:dLbl>
            <c:dLbl>
              <c:idx val="4"/>
              <c:layout>
                <c:manualLayout>
                  <c:x val="-2.2763635366824093E-2"/>
                  <c:y val="9.2903034849482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18A-401D-A87D-7EF8B0027D97}"/>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Ejecutivo'!$B$118:$B$122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'Informe Ejecutivo'!$C$118:$C$122</c:f>
              <c:numCache>
                <c:formatCode>0.00%</c:formatCode>
                <c:ptCount val="5"/>
                <c:pt idx="0">
                  <c:v>1</c:v>
                </c:pt>
                <c:pt idx="1">
                  <c:v>1</c:v>
                </c:pt>
                <c:pt idx="2">
                  <c:v>0.95000000000000007</c:v>
                </c:pt>
                <c:pt idx="3">
                  <c:v>0.75</c:v>
                </c:pt>
                <c:pt idx="4">
                  <c:v>1</c:v>
                </c:pt>
              </c:numCache>
            </c:numRef>
          </c:val>
          <c:extLst>
            <c:ext xmlns:c16="http://schemas.microsoft.com/office/drawing/2014/chart" uri="{C3380CC4-5D6E-409C-BE32-E72D297353CC}">
              <c16:uniqueId val="{00000005-818A-401D-A87D-7EF8B0027D97}"/>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'https://invias-my.sharepoint.com/personal/jdelaparra_invias_gov_co/Documents/1. TELETRABAJO/2024/3. PAAC/Monitoreo/[Gantt]Gantt'!#REF!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[1]Gantt!#REF!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[1]Gantt!#REF!</c15:sqref>
                        </c15:formulaRef>
                      </c:ext>
                    </c:extLst>
                    <c:strCache>
                      <c:ptCount val="1"/>
                      <c:pt idx="0">
                        <c:v>#¡REF!</c:v>
                      </c:pt>
                    </c:strCache>
                  </c:strRef>
                </c15:tx>
              </c15:filteredSeriesTitle>
            </c:ext>
            <c:ext xmlns:c15="http://schemas.microsoft.com/office/drawing/2012/chart" uri="{02D57815-91ED-43cb-92C2-25804820EDAC}">
              <c15:filteredCategoryTitle>
                <c15:cat>
                  <c:strRef>
                    <c:extLst>
                      <c:ext uri="{02D57815-91ED-43cb-92C2-25804820EDAC}">
                        <c15:formulaRef>
                          <c15:sqref>[1]Gantt!#REF!</c15:sqref>
                        </c15:formulaRef>
                      </c:ext>
                    </c:extLst>
                    <c:strCache>
                      <c:ptCount val="1"/>
                      <c:pt idx="0">
                        <c:v>#¡REF!</c:v>
                      </c:pt>
                    </c:strCache>
                  </c:strRef>
                </c15:cat>
              </c15:filteredCategoryTitle>
            </c:ext>
            <c:ext xmlns:c16="http://schemas.microsoft.com/office/drawing/2014/chart" uri="{C3380CC4-5D6E-409C-BE32-E72D297353CC}">
              <c16:uniqueId val="{00000000-8ED4-4814-B9D3-758E552CC626}"/>
            </c:ext>
          </c:extLst>
        </c:ser>
        <c:ser>
          <c:idx val="1"/>
          <c:order val="1"/>
          <c:spPr>
            <a:solidFill>
              <a:schemeClr val="accent2"/>
            </a:solidFill>
            <a:ln>
              <a:noFill/>
            </a:ln>
            <a:effectLst/>
          </c:spPr>
          <c:invertIfNegative val="0"/>
          <c:val>
            <c:numRef>
              <c:f>[1]Gantt!#REF!</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[1]Gantt!#REF!</c15:sqref>
                        </c15:formulaRef>
                      </c:ext>
                    </c:extLst>
                    <c:strCache>
                      <c:ptCount val="1"/>
                      <c:pt idx="0">
                        <c:v>#¡REF!</c:v>
                      </c:pt>
                    </c:strCache>
                  </c:strRef>
                </c15:cat>
              </c15:filteredCategoryTitle>
            </c:ext>
            <c:ext xmlns:c16="http://schemas.microsoft.com/office/drawing/2014/chart" uri="{C3380CC4-5D6E-409C-BE32-E72D297353CC}">
              <c16:uniqueId val="{00000001-8ED4-4814-B9D3-758E552CC626}"/>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1941762010731071"/>
          <c:y val="0.17000576886673777"/>
          <c:w val="0.17524387774664113"/>
          <c:h val="0.76586395095044413"/>
        </c:manualLayout>
      </c:layout>
      <c:radarChart>
        <c:radarStyle val="marker"/>
        <c:varyColors val="0"/>
        <c:ser>
          <c:idx val="0"/>
          <c:order val="0"/>
          <c:spPr>
            <a:ln w="28575" cap="rnd">
              <a:solidFill>
                <a:schemeClr val="accent1"/>
              </a:solidFill>
              <a:round/>
            </a:ln>
            <a:effectLst/>
          </c:spPr>
          <c:marker>
            <c:symbol val="none"/>
          </c:marker>
          <c:dLbls>
            <c:dLbl>
              <c:idx val="0"/>
              <c:layout>
                <c:manualLayout>
                  <c:x val="5.4277846922874545E-2"/>
                  <c:y val="9.81765028891947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785-440C-8849-16D0F0C9FFA3}"/>
                </c:ext>
              </c:extLst>
            </c:dLbl>
            <c:dLbl>
              <c:idx val="1"/>
              <c:layout>
                <c:manualLayout>
                  <c:x val="1.5804529551939773E-2"/>
                  <c:y val="7.222264712895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785-440C-8849-16D0F0C9FFA3}"/>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785-440C-8849-16D0F0C9FFA3}"/>
                </c:ext>
              </c:extLst>
            </c:dLbl>
            <c:dLbl>
              <c:idx val="3"/>
              <c:layout>
                <c:manualLayout>
                  <c:x val="-1.8768941118733937E-2"/>
                  <c:y val="1.34117929535519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785-440C-8849-16D0F0C9FFA3}"/>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785-440C-8849-16D0F0C9FFA3}"/>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3T'!$B$71:$B$75</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'IE 3T'!$C$71:$C$75</c:f>
              <c:numCache>
                <c:formatCode>0.00%</c:formatCode>
                <c:ptCount val="5"/>
                <c:pt idx="0">
                  <c:v>0.75</c:v>
                </c:pt>
                <c:pt idx="1">
                  <c:v>0.59575757575757571</c:v>
                </c:pt>
                <c:pt idx="2">
                  <c:v>0.625</c:v>
                </c:pt>
                <c:pt idx="3">
                  <c:v>0.75</c:v>
                </c:pt>
                <c:pt idx="4">
                  <c:v>0.54166666666666663</c:v>
                </c:pt>
              </c:numCache>
            </c:numRef>
          </c:val>
          <c:extLst>
            <c:ext xmlns:c16="http://schemas.microsoft.com/office/drawing/2014/chart" uri="{C3380CC4-5D6E-409C-BE32-E72D297353CC}">
              <c16:uniqueId val="{00000005-D785-440C-8849-16D0F0C9FFA3}"/>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3568645296192965"/>
          <c:y val="0.15721832631443844"/>
          <c:w val="0.14282894666950707"/>
          <c:h val="0.79966477453896445"/>
        </c:manualLayout>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2E6-453C-90D6-49B08E9B14ED}"/>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2E6-453C-90D6-49B08E9B14ED}"/>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2E6-453C-90D6-49B08E9B14E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3T'!$B$107:$B$109</c:f>
              <c:strCache>
                <c:ptCount val="3"/>
                <c:pt idx="0">
                  <c:v>Información</c:v>
                </c:pt>
                <c:pt idx="1">
                  <c:v>Diálogo</c:v>
                </c:pt>
                <c:pt idx="2">
                  <c:v>Responsabilidad</c:v>
                </c:pt>
              </c:strCache>
            </c:strRef>
          </c:cat>
          <c:val>
            <c:numRef>
              <c:f>'IE 3T'!$C$107:$C$109</c:f>
              <c:numCache>
                <c:formatCode>0.00%</c:formatCode>
                <c:ptCount val="3"/>
                <c:pt idx="0">
                  <c:v>0.73499999999999999</c:v>
                </c:pt>
                <c:pt idx="1">
                  <c:v>0.75</c:v>
                </c:pt>
                <c:pt idx="2">
                  <c:v>0.58333333333333337</c:v>
                </c:pt>
              </c:numCache>
            </c:numRef>
          </c:val>
          <c:extLst>
            <c:ext xmlns:c16="http://schemas.microsoft.com/office/drawing/2014/chart" uri="{C3380CC4-5D6E-409C-BE32-E72D297353CC}">
              <c16:uniqueId val="{00000003-92E6-453C-90D6-49B08E9B14ED}"/>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6566324230259178E-2"/>
                  <c:y val="9.99964277877289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48E-4803-8A96-F266B56C3C62}"/>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8E-4803-8A96-F266B56C3C62}"/>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48E-4803-8A96-F266B56C3C62}"/>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48E-4803-8A96-F266B56C3C62}"/>
                </c:ext>
              </c:extLst>
            </c:dLbl>
            <c:dLbl>
              <c:idx val="4"/>
              <c:layout>
                <c:manualLayout>
                  <c:x val="-2.2763635366824093E-2"/>
                  <c:y val="9.2903034849482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48E-4803-8A96-F266B56C3C62}"/>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3T'!$B$118:$B$122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'IE 3T'!$C$118:$C$122</c:f>
              <c:numCache>
                <c:formatCode>0.00%</c:formatCode>
                <c:ptCount val="5"/>
                <c:pt idx="0">
                  <c:v>0.58333333333333337</c:v>
                </c:pt>
                <c:pt idx="1">
                  <c:v>0.66666666666666663</c:v>
                </c:pt>
                <c:pt idx="2">
                  <c:v>0.6</c:v>
                </c:pt>
                <c:pt idx="3">
                  <c:v>0.5</c:v>
                </c:pt>
                <c:pt idx="4">
                  <c:v>0.75</c:v>
                </c:pt>
              </c:numCache>
            </c:numRef>
          </c:val>
          <c:extLst>
            <c:ext xmlns:c16="http://schemas.microsoft.com/office/drawing/2014/chart" uri="{C3380CC4-5D6E-409C-BE32-E72D297353CC}">
              <c16:uniqueId val="{00000005-948E-4803-8A96-F266B56C3C62}"/>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290-45EA-856C-283A595C35BB}"/>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290-45EA-856C-283A595C35BB}"/>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290-45EA-856C-283A595C35BB}"/>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290-45EA-856C-283A595C35BB}"/>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290-45EA-856C-283A595C35BB}"/>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3T'!$B$135:$B$139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'IE 3T'!$C$135:$C$139</c:f>
              <c:numCache>
                <c:formatCode>0.00%</c:formatCode>
                <c:ptCount val="5"/>
                <c:pt idx="0">
                  <c:v>0.65</c:v>
                </c:pt>
                <c:pt idx="1">
                  <c:v>0.75</c:v>
                </c:pt>
                <c:pt idx="2">
                  <c:v>0.65</c:v>
                </c:pt>
                <c:pt idx="3">
                  <c:v>0.67500000000000004</c:v>
                </c:pt>
                <c:pt idx="4">
                  <c:v>0.6166666666666667</c:v>
                </c:pt>
              </c:numCache>
            </c:numRef>
          </c:val>
          <c:extLst>
            <c:ext xmlns:c16="http://schemas.microsoft.com/office/drawing/2014/chart" uri="{C3380CC4-5D6E-409C-BE32-E72D297353CC}">
              <c16:uniqueId val="{00000005-C290-45EA-856C-283A595C35BB}"/>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'IE 3T'!$B$154:$B$162</c:f>
              <c:strCache>
                <c:ptCount val="9"/>
                <c:pt idx="0">
                  <c:v>Implementar la caja de herramientas del código de integridad</c:v>
                </c:pt>
                <c:pt idx="1">
                  <c:v>Proponer a Colombia  Compra Eficiente Incorporar elementos de integridad pública en los procesos de selección, vinculación, contratación y evaluación de sus servidores, contratistas y en los procesos de contratación con personas jurídicas</c:v>
                </c:pt>
                <c:pt idx="2">
                  <c:v>Realizar jornadas de capacitación para divulgar información sobre conflictos de intereses y su respectivo trámite (identificación, canales, implicaciones, etc.)</c:v>
                </c:pt>
                <c:pt idx="3">
                  <c:v>Analizar y gestionar las declaraciones de conflictos de intereses, impedimentos y recusaciones según el procedimiento establecido</c:v>
                </c:pt>
                <c:pt idx="4">
                  <c:v>Realizar seguimiento al proceso de socializaciones de proyectos, con el fin de garantizar la comunicación efectiva con las comunidades.</c:v>
                </c:pt>
                <c:pt idx="5">
                  <c:v>Realizar Obras con Participación Comunitaria, como principal propuesta de reactivación de las regiones. </c:v>
                </c:pt>
                <c:pt idx="6">
                  <c:v>Generar confianza en la comunidad a través de la siembra y reforestación de árboles</c:v>
                </c:pt>
                <c:pt idx="7">
                  <c:v>Atender el 100% de los requerimientos dando respuesta a la comunidad para el reporte y protección de fauna vulnerable a atropellamiento en las vías administradas por el INVIAS</c:v>
                </c:pt>
                <c:pt idx="8">
                  <c:v>Realizar reuniones de sensibilización o capacitaciones en temas de sostenibilidad dirigidas a grupos de interés</c:v>
                </c:pt>
              </c:strCache>
            </c:strRef>
          </c:cat>
          <c:val>
            <c:numRef>
              <c:f>'IE 3T'!$C$154:$C$162</c:f>
              <c:numCache>
                <c:formatCode>0.00%</c:formatCode>
                <c:ptCount val="9"/>
                <c:pt idx="0">
                  <c:v>0.5</c:v>
                </c:pt>
                <c:pt idx="1">
                  <c:v>0</c:v>
                </c:pt>
                <c:pt idx="2">
                  <c:v>0.5</c:v>
                </c:pt>
                <c:pt idx="3">
                  <c:v>0.5</c:v>
                </c:pt>
                <c:pt idx="4">
                  <c:v>0.75</c:v>
                </c:pt>
                <c:pt idx="5">
                  <c:v>0.75</c:v>
                </c:pt>
                <c:pt idx="6">
                  <c:v>0</c:v>
                </c:pt>
                <c:pt idx="7">
                  <c:v>0.75</c:v>
                </c:pt>
                <c:pt idx="8">
                  <c:v>0.75</c:v>
                </c:pt>
              </c:numCache>
            </c:numRef>
          </c:val>
          <c:extLst>
            <c:ext xmlns:c16="http://schemas.microsoft.com/office/drawing/2014/chart" uri="{C3380CC4-5D6E-409C-BE32-E72D297353CC}">
              <c16:uniqueId val="{00000000-4801-4452-90E0-D5FF564F1C5A}"/>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 respecto al total programado en el año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7.3452805758314157E-2"/>
          <c:y val="0.23326559445004177"/>
          <c:w val="0.90732334722596863"/>
          <c:h val="0.47272359919867879"/>
        </c:manualLayout>
      </c:layout>
      <c:barChart>
        <c:barDir val="col"/>
        <c:grouping val="clustered"/>
        <c:varyColors val="0"/>
        <c:ser>
          <c:idx val="0"/>
          <c:order val="0"/>
          <c:tx>
            <c:strRef>
              <c:f>'IE 3T'!$C$47</c:f>
              <c:strCache>
                <c:ptCount val="1"/>
                <c:pt idx="0">
                  <c:v>Corte 1° trimestre</c:v>
                </c:pt>
              </c:strCache>
            </c:strRef>
          </c:tx>
          <c:spPr>
            <a:solidFill>
              <a:schemeClr val="accent1"/>
            </a:solidFill>
            <a:ln>
              <a:noFill/>
            </a:ln>
            <a:effectLst/>
          </c:spPr>
          <c:invertIfNegative val="0"/>
          <c:cat>
            <c:strRef>
              <c:f>'IE 3T'!$B$48:$B$55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'IE 3T'!$C$48:$C$55</c:f>
              <c:numCache>
                <c:formatCode>0.0%</c:formatCode>
                <c:ptCount val="8"/>
                <c:pt idx="0">
                  <c:v>0.28125</c:v>
                </c:pt>
                <c:pt idx="1">
                  <c:v>0</c:v>
                </c:pt>
                <c:pt idx="2">
                  <c:v>0.16666666666666666</c:v>
                </c:pt>
                <c:pt idx="3">
                  <c:v>0.1875</c:v>
                </c:pt>
                <c:pt idx="4">
                  <c:v>0.125</c:v>
                </c:pt>
                <c:pt idx="5">
                  <c:v>0.1322875</c:v>
                </c:pt>
              </c:numCache>
            </c:numRef>
          </c:val>
          <c:extLst>
            <c:ext xmlns:c16="http://schemas.microsoft.com/office/drawing/2014/chart" uri="{C3380CC4-5D6E-409C-BE32-E72D297353CC}">
              <c16:uniqueId val="{00000000-A114-4D35-BF4C-73502F3BF0A2}"/>
            </c:ext>
          </c:extLst>
        </c:ser>
        <c:ser>
          <c:idx val="1"/>
          <c:order val="1"/>
          <c:tx>
            <c:strRef>
              <c:f>'IE 3T'!$D$47</c:f>
              <c:strCache>
                <c:ptCount val="1"/>
                <c:pt idx="0">
                  <c:v>Corte 2° trimestre</c:v>
                </c:pt>
              </c:strCache>
            </c:strRef>
          </c:tx>
          <c:spPr>
            <a:solidFill>
              <a:schemeClr val="accent2"/>
            </a:solidFill>
            <a:ln>
              <a:noFill/>
            </a:ln>
            <a:effectLst/>
          </c:spPr>
          <c:invertIfNegative val="0"/>
          <c:cat>
            <c:strRef>
              <c:f>'IE 3T'!$B$48:$B$55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'IE 3T'!$D$48:$D$55</c:f>
              <c:numCache>
                <c:formatCode>0.0%</c:formatCode>
                <c:ptCount val="8"/>
                <c:pt idx="0">
                  <c:v>0.44444444444444442</c:v>
                </c:pt>
                <c:pt idx="1">
                  <c:v>0.125</c:v>
                </c:pt>
                <c:pt idx="2">
                  <c:v>0.33333333333333331</c:v>
                </c:pt>
                <c:pt idx="3">
                  <c:v>0.36212121212121207</c:v>
                </c:pt>
                <c:pt idx="4">
                  <c:v>0.37187500000000001</c:v>
                </c:pt>
                <c:pt idx="5">
                  <c:v>0.375</c:v>
                </c:pt>
              </c:numCache>
            </c:numRef>
          </c:val>
          <c:extLst>
            <c:ext xmlns:c16="http://schemas.microsoft.com/office/drawing/2014/chart" uri="{C3380CC4-5D6E-409C-BE32-E72D297353CC}">
              <c16:uniqueId val="{00000001-A114-4D35-BF4C-73502F3BF0A2}"/>
            </c:ext>
          </c:extLst>
        </c:ser>
        <c:ser>
          <c:idx val="2"/>
          <c:order val="2"/>
          <c:tx>
            <c:strRef>
              <c:f>'IE 3T'!$E$47</c:f>
              <c:strCache>
                <c:ptCount val="1"/>
                <c:pt idx="0">
                  <c:v>Corte 3° trimestre</c:v>
                </c:pt>
              </c:strCache>
            </c:strRef>
          </c:tx>
          <c:spPr>
            <a:solidFill>
              <a:schemeClr val="accent3"/>
            </a:solidFill>
            <a:ln>
              <a:noFill/>
            </a:ln>
            <a:effectLst/>
          </c:spPr>
          <c:invertIfNegative val="0"/>
          <c:cat>
            <c:strRef>
              <c:f>'IE 3T'!$B$48:$B$55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'IE 3T'!$E$48:$E$55</c:f>
              <c:numCache>
                <c:formatCode>0.0%</c:formatCode>
                <c:ptCount val="8"/>
                <c:pt idx="0">
                  <c:v>0.67592592592592593</c:v>
                </c:pt>
                <c:pt idx="1">
                  <c:v>0.25</c:v>
                </c:pt>
                <c:pt idx="2">
                  <c:v>0.66166666666666663</c:v>
                </c:pt>
                <c:pt idx="3">
                  <c:v>0.62916666666666665</c:v>
                </c:pt>
                <c:pt idx="4">
                  <c:v>0.68125000000000002</c:v>
                </c:pt>
                <c:pt idx="5">
                  <c:v>0.5625</c:v>
                </c:pt>
              </c:numCache>
            </c:numRef>
          </c:val>
          <c:extLst>
            <c:ext xmlns:c16="http://schemas.microsoft.com/office/drawing/2014/chart" uri="{C3380CC4-5D6E-409C-BE32-E72D297353CC}">
              <c16:uniqueId val="{00000002-A114-4D35-BF4C-73502F3BF0A2}"/>
            </c:ext>
          </c:extLst>
        </c:ser>
        <c:ser>
          <c:idx val="3"/>
          <c:order val="3"/>
          <c:tx>
            <c:strRef>
              <c:f>'IE 3T'!$F$47</c:f>
              <c:strCache>
                <c:ptCount val="1"/>
                <c:pt idx="0">
                  <c:v>Corte 4° trimestre</c:v>
                </c:pt>
              </c:strCache>
            </c:strRef>
          </c:tx>
          <c:spPr>
            <a:solidFill>
              <a:schemeClr val="accent4"/>
            </a:solidFill>
            <a:ln>
              <a:noFill/>
            </a:ln>
            <a:effectLst/>
          </c:spPr>
          <c:invertIfNegative val="0"/>
          <c:cat>
            <c:strRef>
              <c:f>'IE 3T'!$B$48:$B$55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'IE 3T'!$F$48:$F$55</c:f>
              <c:numCache>
                <c:formatCode>0.0%</c:formatCode>
                <c:ptCount val="8"/>
                <c:pt idx="0">
                  <c:v>1</c:v>
                </c:pt>
                <c:pt idx="1">
                  <c:v>0.875</c:v>
                </c:pt>
                <c:pt idx="2">
                  <c:v>1</c:v>
                </c:pt>
                <c:pt idx="3">
                  <c:v>0.96923076923076923</c:v>
                </c:pt>
                <c:pt idx="4">
                  <c:v>0.96687500000000004</c:v>
                </c:pt>
                <c:pt idx="5">
                  <c:v>0.98750000000000004</c:v>
                </c:pt>
              </c:numCache>
            </c:numRef>
          </c:val>
          <c:extLst>
            <c:ext xmlns:c16="http://schemas.microsoft.com/office/drawing/2014/chart" uri="{C3380CC4-5D6E-409C-BE32-E72D297353CC}">
              <c16:uniqueId val="{00000003-A114-4D35-BF4C-73502F3BF0A2}"/>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0610276917245727"/>
          <c:y val="9.5517838657585466E-2"/>
          <c:w val="0.69936476538278614"/>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 Avance frente a programado en el trimestre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8.2977102350848833E-2"/>
          <c:y val="0.19024493935220221"/>
          <c:w val="0.88013721987517646"/>
          <c:h val="0.53428089598127726"/>
        </c:manualLayout>
      </c:layout>
      <c:barChart>
        <c:barDir val="col"/>
        <c:grouping val="clustered"/>
        <c:varyColors val="0"/>
        <c:ser>
          <c:idx val="0"/>
          <c:order val="0"/>
          <c:tx>
            <c:strRef>
              <c:f>'IE 3T'!$G$47</c:f>
              <c:strCache>
                <c:ptCount val="1"/>
                <c:pt idx="0">
                  <c:v>Corte 1° trimestre</c:v>
                </c:pt>
              </c:strCache>
            </c:strRef>
          </c:tx>
          <c:spPr>
            <a:solidFill>
              <a:schemeClr val="accent1"/>
            </a:solidFill>
            <a:ln>
              <a:noFill/>
            </a:ln>
            <a:effectLst/>
          </c:spPr>
          <c:invertIfNegative val="0"/>
          <c:cat>
            <c:strRef>
              <c:f>'IE 3T'!$B$48:$B$55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'IE 3T'!$G$48:$G$55</c:f>
              <c:numCache>
                <c:formatCode>0.0%</c:formatCode>
                <c:ptCount val="8"/>
                <c:pt idx="0">
                  <c:v>1</c:v>
                </c:pt>
                <c:pt idx="1">
                  <c:v>0</c:v>
                </c:pt>
                <c:pt idx="2">
                  <c:v>0.66666666666666663</c:v>
                </c:pt>
                <c:pt idx="3">
                  <c:v>0.75</c:v>
                </c:pt>
                <c:pt idx="4">
                  <c:v>0.53749999999999998</c:v>
                </c:pt>
                <c:pt idx="5">
                  <c:v>0.52915000000000001</c:v>
                </c:pt>
              </c:numCache>
            </c:numRef>
          </c:val>
          <c:extLst>
            <c:ext xmlns:c16="http://schemas.microsoft.com/office/drawing/2014/chart" uri="{C3380CC4-5D6E-409C-BE32-E72D297353CC}">
              <c16:uniqueId val="{00000000-E767-45CA-89B1-315D3E8E95EC}"/>
            </c:ext>
          </c:extLst>
        </c:ser>
        <c:ser>
          <c:idx val="1"/>
          <c:order val="1"/>
          <c:tx>
            <c:strRef>
              <c:f>'IE 3T'!$H$47</c:f>
              <c:strCache>
                <c:ptCount val="1"/>
                <c:pt idx="0">
                  <c:v>Corte 2° trimestre</c:v>
                </c:pt>
              </c:strCache>
            </c:strRef>
          </c:tx>
          <c:spPr>
            <a:solidFill>
              <a:schemeClr val="accent2"/>
            </a:solidFill>
            <a:ln>
              <a:noFill/>
            </a:ln>
            <a:effectLst/>
          </c:spPr>
          <c:invertIfNegative val="0"/>
          <c:cat>
            <c:strRef>
              <c:f>'IE 3T'!$B$48:$B$55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'IE 3T'!$H$48:$H$55</c:f>
              <c:numCache>
                <c:formatCode>0.0%</c:formatCode>
                <c:ptCount val="8"/>
                <c:pt idx="0">
                  <c:v>0.88888888888888884</c:v>
                </c:pt>
                <c:pt idx="1">
                  <c:v>0.25</c:v>
                </c:pt>
                <c:pt idx="2">
                  <c:v>0.66666666666666663</c:v>
                </c:pt>
                <c:pt idx="3">
                  <c:v>0.75454545454545463</c:v>
                </c:pt>
                <c:pt idx="4">
                  <c:v>0.78541666666666665</c:v>
                </c:pt>
                <c:pt idx="5">
                  <c:v>0.75</c:v>
                </c:pt>
              </c:numCache>
            </c:numRef>
          </c:val>
          <c:extLst>
            <c:ext xmlns:c16="http://schemas.microsoft.com/office/drawing/2014/chart" uri="{C3380CC4-5D6E-409C-BE32-E72D297353CC}">
              <c16:uniqueId val="{00000001-E767-45CA-89B1-315D3E8E95EC}"/>
            </c:ext>
          </c:extLst>
        </c:ser>
        <c:ser>
          <c:idx val="2"/>
          <c:order val="2"/>
          <c:tx>
            <c:strRef>
              <c:f>'IE 3T'!$I$47</c:f>
              <c:strCache>
                <c:ptCount val="1"/>
                <c:pt idx="0">
                  <c:v>Corte 3° trimestre</c:v>
                </c:pt>
              </c:strCache>
            </c:strRef>
          </c:tx>
          <c:spPr>
            <a:solidFill>
              <a:schemeClr val="accent3"/>
            </a:solidFill>
            <a:ln>
              <a:noFill/>
            </a:ln>
            <a:effectLst/>
          </c:spPr>
          <c:invertIfNegative val="0"/>
          <c:cat>
            <c:strRef>
              <c:f>'IE 3T'!$B$48:$B$55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'IE 3T'!$I$48:$I$55</c:f>
              <c:numCache>
                <c:formatCode>0.0%</c:formatCode>
                <c:ptCount val="8"/>
                <c:pt idx="0">
                  <c:v>0.94444444444444442</c:v>
                </c:pt>
                <c:pt idx="1">
                  <c:v>0.41666666666666663</c:v>
                </c:pt>
                <c:pt idx="2">
                  <c:v>0.88222222222222235</c:v>
                </c:pt>
                <c:pt idx="3">
                  <c:v>0.78589743589743588</c:v>
                </c:pt>
                <c:pt idx="4">
                  <c:v>0.93333333333333335</c:v>
                </c:pt>
                <c:pt idx="5">
                  <c:v>0.75</c:v>
                </c:pt>
              </c:numCache>
            </c:numRef>
          </c:val>
          <c:extLst>
            <c:ext xmlns:c16="http://schemas.microsoft.com/office/drawing/2014/chart" uri="{C3380CC4-5D6E-409C-BE32-E72D297353CC}">
              <c16:uniqueId val="{00000002-E767-45CA-89B1-315D3E8E95EC}"/>
            </c:ext>
          </c:extLst>
        </c:ser>
        <c:ser>
          <c:idx val="3"/>
          <c:order val="3"/>
          <c:tx>
            <c:strRef>
              <c:f>'IE 3T'!$J$47</c:f>
              <c:strCache>
                <c:ptCount val="1"/>
                <c:pt idx="0">
                  <c:v>Corte 4° trimestre</c:v>
                </c:pt>
              </c:strCache>
            </c:strRef>
          </c:tx>
          <c:spPr>
            <a:solidFill>
              <a:schemeClr val="accent4"/>
            </a:solidFill>
            <a:ln>
              <a:noFill/>
            </a:ln>
            <a:effectLst/>
          </c:spPr>
          <c:invertIfNegative val="0"/>
          <c:cat>
            <c:strRef>
              <c:f>'IE 3T'!$B$48:$B$55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'IE 3T'!$J$48:$J$55</c:f>
              <c:numCache>
                <c:formatCode>0.0%</c:formatCode>
                <c:ptCount val="8"/>
                <c:pt idx="0">
                  <c:v>1</c:v>
                </c:pt>
                <c:pt idx="1">
                  <c:v>0.875</c:v>
                </c:pt>
                <c:pt idx="2">
                  <c:v>1</c:v>
                </c:pt>
                <c:pt idx="3">
                  <c:v>0.96923076923076923</c:v>
                </c:pt>
                <c:pt idx="4">
                  <c:v>0.96687500000000004</c:v>
                </c:pt>
                <c:pt idx="5">
                  <c:v>0.98750000000000004</c:v>
                </c:pt>
              </c:numCache>
            </c:numRef>
          </c:val>
          <c:extLst>
            <c:ext xmlns:c16="http://schemas.microsoft.com/office/drawing/2014/chart" uri="{C3380CC4-5D6E-409C-BE32-E72D297353CC}">
              <c16:uniqueId val="{00000003-E767-45CA-89B1-315D3E8E95EC}"/>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6812837010995893"/>
          <c:y val="9.1699446212831187E-2"/>
          <c:w val="0.72775678203987848"/>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3T'!$J$37</c:f>
              <c:strCache>
                <c:ptCount val="1"/>
                <c:pt idx="0">
                  <c:v>1 - Gestión del Riesgo de Corrupción “MAPA DE RIESGOS DE CORRUPCIÓN"</c:v>
                </c:pt>
              </c:strCache>
            </c:strRef>
          </c:tx>
          <c:dPt>
            <c:idx val="0"/>
            <c:bubble3D val="0"/>
            <c:spPr>
              <a:noFill/>
              <a:ln>
                <a:noFill/>
              </a:ln>
            </c:spPr>
            <c:extLst>
              <c:ext xmlns:c16="http://schemas.microsoft.com/office/drawing/2014/chart" uri="{C3380CC4-5D6E-409C-BE32-E72D297353CC}">
                <c16:uniqueId val="{00000008-F608-432D-BC0C-67E22167E165}"/>
              </c:ext>
            </c:extLst>
          </c:dPt>
          <c:dPt>
            <c:idx val="1"/>
            <c:bubble3D val="0"/>
            <c:spPr>
              <a:solidFill>
                <a:schemeClr val="bg1">
                  <a:lumMod val="65000"/>
                </a:schemeClr>
              </a:solidFill>
              <a:ln w="15875">
                <a:solidFill>
                  <a:schemeClr val="bg1"/>
                </a:solidFill>
              </a:ln>
            </c:spPr>
            <c:extLst>
              <c:ext xmlns:c16="http://schemas.microsoft.com/office/drawing/2014/chart" uri="{C3380CC4-5D6E-409C-BE32-E72D297353CC}">
                <c16:uniqueId val="{00000009-F608-432D-BC0C-67E22167E165}"/>
              </c:ext>
            </c:extLst>
          </c:dPt>
          <c:val>
            <c:numRef>
              <c:f>'IE 3T'!$K$37:$L$37</c:f>
              <c:numCache>
                <c:formatCode>0.0%</c:formatCode>
                <c:ptCount val="2"/>
                <c:pt idx="0">
                  <c:v>0.94444444444444442</c:v>
                </c:pt>
                <c:pt idx="1">
                  <c:v>5.555555555555558E-2</c:v>
                </c:pt>
              </c:numCache>
            </c:numRef>
          </c:val>
          <c:extLst>
            <c:ext xmlns:c16="http://schemas.microsoft.com/office/drawing/2014/chart" uri="{C3380CC4-5D6E-409C-BE32-E72D297353CC}">
              <c16:uniqueId val="{00000007-F608-432D-BC0C-67E22167E165}"/>
            </c:ext>
          </c:extLst>
        </c:ser>
        <c:ser>
          <c:idx val="0"/>
          <c:order val="1"/>
          <c:tx>
            <c:strRef>
              <c:f>'IE 3T'!$J$37</c:f>
              <c:strCache>
                <c:ptCount val="1"/>
                <c:pt idx="0">
                  <c:v>1 - Gestión del Riesgo de Corrupción “MAPA DE RIESGOS DE CORRUPCIÓN"</c:v>
                </c:pt>
              </c:strCache>
            </c:strRef>
          </c:tx>
          <c:spPr>
            <a:ln w="63500">
              <a:solidFill>
                <a:srgbClr val="00B050">
                  <a:alpha val="99000"/>
                </a:srgbClr>
              </a:solidFill>
            </a:ln>
          </c:spPr>
          <c:dPt>
            <c:idx val="0"/>
            <c:bubble3D val="0"/>
            <c:spPr>
              <a:solidFill>
                <a:srgbClr val="00B050"/>
              </a:solidFill>
              <a:ln w="63500">
                <a:solidFill>
                  <a:srgbClr val="00B050">
                    <a:alpha val="99000"/>
                  </a:srgbClr>
                </a:solidFill>
              </a:ln>
              <a:effectLst/>
            </c:spPr>
            <c:extLst>
              <c:ext xmlns:c16="http://schemas.microsoft.com/office/drawing/2014/chart" uri="{C3380CC4-5D6E-409C-BE32-E72D297353CC}">
                <c16:uniqueId val="{00000003-F608-432D-BC0C-67E22167E165}"/>
              </c:ext>
            </c:extLst>
          </c:dPt>
          <c:dPt>
            <c:idx val="1"/>
            <c:bubble3D val="0"/>
            <c:spPr>
              <a:noFill/>
              <a:ln w="63500">
                <a:noFill/>
              </a:ln>
              <a:effectLst/>
            </c:spPr>
            <c:extLst>
              <c:ext xmlns:c16="http://schemas.microsoft.com/office/drawing/2014/chart" uri="{C3380CC4-5D6E-409C-BE32-E72D297353CC}">
                <c16:uniqueId val="{00000005-F608-432D-BC0C-67E22167E165}"/>
              </c:ext>
            </c:extLst>
          </c:dPt>
          <c:val>
            <c:numRef>
              <c:f>'IE 3T'!$K$37:$L$37</c:f>
              <c:numCache>
                <c:formatCode>0.0%</c:formatCode>
                <c:ptCount val="2"/>
                <c:pt idx="0">
                  <c:v>0.94444444444444442</c:v>
                </c:pt>
                <c:pt idx="1">
                  <c:v>5.555555555555558E-2</c:v>
                </c:pt>
              </c:numCache>
            </c:numRef>
          </c:val>
          <c:extLst>
            <c:ext xmlns:c16="http://schemas.microsoft.com/office/drawing/2014/chart" uri="{C3380CC4-5D6E-409C-BE32-E72D297353CC}">
              <c16:uniqueId val="{00000006-F608-432D-BC0C-67E22167E165}"/>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ln>
      <a:noFill/>
    </a:ln>
  </c:spPr>
  <c:txPr>
    <a:bodyPr/>
    <a:lstStyle/>
    <a:p>
      <a:pPr>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3T'!$J$38</c:f>
              <c:strCache>
                <c:ptCount val="1"/>
                <c:pt idx="0">
                  <c:v> 2 - Racionalización de Trámites</c:v>
                </c:pt>
              </c:strCache>
            </c:strRef>
          </c:tx>
          <c:spPr>
            <a:solidFill>
              <a:schemeClr val="bg1">
                <a:lumMod val="65000"/>
              </a:schemeClr>
            </a:solidFill>
            <a:ln w="12700">
              <a:solidFill>
                <a:schemeClr val="bg1"/>
              </a:solidFill>
            </a:ln>
          </c:spPr>
          <c:dPt>
            <c:idx val="0"/>
            <c:bubble3D val="0"/>
            <c:spPr>
              <a:noFill/>
              <a:ln w="12700">
                <a:solidFill>
                  <a:schemeClr val="bg1"/>
                </a:solidFill>
              </a:ln>
            </c:spPr>
            <c:extLst>
              <c:ext xmlns:c16="http://schemas.microsoft.com/office/drawing/2014/chart" uri="{C3380CC4-5D6E-409C-BE32-E72D297353CC}">
                <c16:uniqueId val="{00000001-A23B-459B-A7CE-5ADD04DA412D}"/>
              </c:ext>
            </c:extLst>
          </c:dPt>
          <c:val>
            <c:numRef>
              <c:f>'IE 3T'!$K$38:$L$38</c:f>
              <c:numCache>
                <c:formatCode>0.0%</c:formatCode>
                <c:ptCount val="2"/>
                <c:pt idx="0">
                  <c:v>0.41666666666666663</c:v>
                </c:pt>
                <c:pt idx="1">
                  <c:v>0.58333333333333337</c:v>
                </c:pt>
              </c:numCache>
            </c:numRef>
          </c:val>
          <c:extLst>
            <c:ext xmlns:c16="http://schemas.microsoft.com/office/drawing/2014/chart" uri="{C3380CC4-5D6E-409C-BE32-E72D297353CC}">
              <c16:uniqueId val="{00000004-A23B-459B-A7CE-5ADD04DA412D}"/>
            </c:ext>
          </c:extLst>
        </c:ser>
        <c:ser>
          <c:idx val="0"/>
          <c:order val="1"/>
          <c:tx>
            <c:strRef>
              <c:f>'IE 3T'!$J$38</c:f>
              <c:strCache>
                <c:ptCount val="1"/>
                <c:pt idx="0">
                  <c:v> 2 - Racionalización de Trámites</c:v>
                </c:pt>
              </c:strCache>
            </c:strRef>
          </c:tx>
          <c:dPt>
            <c:idx val="0"/>
            <c:bubble3D val="0"/>
            <c:spPr>
              <a:solidFill>
                <a:srgbClr val="FF0000"/>
              </a:solidFill>
              <a:ln w="63500">
                <a:solidFill>
                  <a:srgbClr val="FF0000"/>
                </a:solidFill>
              </a:ln>
            </c:spPr>
            <c:extLst>
              <c:ext xmlns:c16="http://schemas.microsoft.com/office/drawing/2014/chart" uri="{C3380CC4-5D6E-409C-BE32-E72D297353CC}">
                <c16:uniqueId val="{00000006-A23B-459B-A7CE-5ADD04DA412D}"/>
              </c:ext>
            </c:extLst>
          </c:dPt>
          <c:dPt>
            <c:idx val="1"/>
            <c:bubble3D val="0"/>
            <c:spPr>
              <a:noFill/>
            </c:spPr>
            <c:extLst>
              <c:ext xmlns:c16="http://schemas.microsoft.com/office/drawing/2014/chart" uri="{C3380CC4-5D6E-409C-BE32-E72D297353CC}">
                <c16:uniqueId val="{00000008-A23B-459B-A7CE-5ADD04DA412D}"/>
              </c:ext>
            </c:extLst>
          </c:dPt>
          <c:val>
            <c:numRef>
              <c:f>'IE 3T'!$K$38:$L$38</c:f>
              <c:numCache>
                <c:formatCode>0.0%</c:formatCode>
                <c:ptCount val="2"/>
                <c:pt idx="0">
                  <c:v>0.41666666666666663</c:v>
                </c:pt>
                <c:pt idx="1">
                  <c:v>0.58333333333333337</c:v>
                </c:pt>
              </c:numCache>
            </c:numRef>
          </c:val>
          <c:extLst>
            <c:ext xmlns:c16="http://schemas.microsoft.com/office/drawing/2014/chart" uri="{C3380CC4-5D6E-409C-BE32-E72D297353CC}">
              <c16:uniqueId val="{00000009-A23B-459B-A7CE-5ADD04DA412D}"/>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617-4F86-9DA1-1F06E033D01D}"/>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617-4F86-9DA1-1F06E033D01D}"/>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617-4F86-9DA1-1F06E033D01D}"/>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617-4F86-9DA1-1F06E033D01D}"/>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617-4F86-9DA1-1F06E033D01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Ejecutivo'!$B$135:$B$139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'Informe Ejecutivo'!$C$135:$C$139</c:f>
              <c:numCache>
                <c:formatCode>0.00%</c:formatCode>
                <c:ptCount val="5"/>
                <c:pt idx="0">
                  <c:v>1</c:v>
                </c:pt>
                <c:pt idx="1">
                  <c:v>1</c:v>
                </c:pt>
                <c:pt idx="2">
                  <c:v>0.75</c:v>
                </c:pt>
                <c:pt idx="3">
                  <c:v>0.9375</c:v>
                </c:pt>
                <c:pt idx="4">
                  <c:v>0.98999999999999988</c:v>
                </c:pt>
              </c:numCache>
            </c:numRef>
          </c:val>
          <c:extLst>
            <c:ext xmlns:c16="http://schemas.microsoft.com/office/drawing/2014/chart" uri="{C3380CC4-5D6E-409C-BE32-E72D297353CC}">
              <c16:uniqueId val="{00000005-6617-4F86-9DA1-1F06E033D01D}"/>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3T'!$J$39</c:f>
              <c:strCache>
                <c:ptCount val="1"/>
                <c:pt idx="0">
                  <c:v> 3 - Rendición de Cuentas (RdC)</c:v>
                </c:pt>
              </c:strCache>
            </c:strRef>
          </c:tx>
          <c:spPr>
            <a:ln w="12700">
              <a:solidFill>
                <a:schemeClr val="bg1"/>
              </a:solidFill>
            </a:ln>
          </c:spPr>
          <c:dPt>
            <c:idx val="0"/>
            <c:bubble3D val="0"/>
            <c:spPr>
              <a:noFill/>
              <a:ln w="12700">
                <a:solidFill>
                  <a:schemeClr val="bg1"/>
                </a:solidFill>
              </a:ln>
            </c:spPr>
            <c:extLst>
              <c:ext xmlns:c16="http://schemas.microsoft.com/office/drawing/2014/chart" uri="{C3380CC4-5D6E-409C-BE32-E72D297353CC}">
                <c16:uniqueId val="{00000001-BDC1-49D7-820E-08793DA5DCBF}"/>
              </c:ext>
            </c:extLst>
          </c:dPt>
          <c:dPt>
            <c:idx val="1"/>
            <c:bubble3D val="0"/>
            <c:spPr>
              <a:solidFill>
                <a:schemeClr val="bg1">
                  <a:lumMod val="65000"/>
                </a:schemeClr>
              </a:solidFill>
              <a:ln w="12700">
                <a:solidFill>
                  <a:schemeClr val="bg1"/>
                </a:solidFill>
              </a:ln>
            </c:spPr>
            <c:extLst>
              <c:ext xmlns:c16="http://schemas.microsoft.com/office/drawing/2014/chart" uri="{C3380CC4-5D6E-409C-BE32-E72D297353CC}">
                <c16:uniqueId val="{00000008-BDC1-49D7-820E-08793DA5DCBF}"/>
              </c:ext>
            </c:extLst>
          </c:dPt>
          <c:val>
            <c:numRef>
              <c:f>'IE 3T'!$K$39:$L$39</c:f>
              <c:numCache>
                <c:formatCode>0.0%</c:formatCode>
                <c:ptCount val="2"/>
                <c:pt idx="0">
                  <c:v>0.88222222222222235</c:v>
                </c:pt>
                <c:pt idx="1">
                  <c:v>0.11777777777777765</c:v>
                </c:pt>
              </c:numCache>
            </c:numRef>
          </c:val>
          <c:extLst>
            <c:ext xmlns:c16="http://schemas.microsoft.com/office/drawing/2014/chart" uri="{C3380CC4-5D6E-409C-BE32-E72D297353CC}">
              <c16:uniqueId val="{00000002-BDC1-49D7-820E-08793DA5DCBF}"/>
            </c:ext>
          </c:extLst>
        </c:ser>
        <c:ser>
          <c:idx val="0"/>
          <c:order val="1"/>
          <c:tx>
            <c:strRef>
              <c:f>'IE 3T'!$J$39</c:f>
              <c:strCache>
                <c:ptCount val="1"/>
                <c:pt idx="0">
                  <c:v> 3 - Rendición de Cuentas (RdC)</c:v>
                </c:pt>
              </c:strCache>
            </c:strRef>
          </c:tx>
          <c:spPr>
            <a:ln w="63500">
              <a:noFill/>
            </a:ln>
          </c:spPr>
          <c:dPt>
            <c:idx val="0"/>
            <c:bubble3D val="0"/>
            <c:spPr>
              <a:solidFill>
                <a:srgbClr val="00B050"/>
              </a:solidFill>
              <a:ln w="63500">
                <a:solidFill>
                  <a:srgbClr val="00B050"/>
                </a:solidFill>
              </a:ln>
            </c:spPr>
            <c:extLst>
              <c:ext xmlns:c16="http://schemas.microsoft.com/office/drawing/2014/chart" uri="{C3380CC4-5D6E-409C-BE32-E72D297353CC}">
                <c16:uniqueId val="{00000004-BDC1-49D7-820E-08793DA5DCBF}"/>
              </c:ext>
            </c:extLst>
          </c:dPt>
          <c:dPt>
            <c:idx val="1"/>
            <c:bubble3D val="0"/>
            <c:spPr>
              <a:noFill/>
              <a:ln w="63500">
                <a:noFill/>
              </a:ln>
            </c:spPr>
            <c:extLst>
              <c:ext xmlns:c16="http://schemas.microsoft.com/office/drawing/2014/chart" uri="{C3380CC4-5D6E-409C-BE32-E72D297353CC}">
                <c16:uniqueId val="{00000006-BDC1-49D7-820E-08793DA5DCBF}"/>
              </c:ext>
            </c:extLst>
          </c:dPt>
          <c:val>
            <c:numRef>
              <c:f>'IE 3T'!$K$39:$L$39</c:f>
              <c:numCache>
                <c:formatCode>0.0%</c:formatCode>
                <c:ptCount val="2"/>
                <c:pt idx="0">
                  <c:v>0.88222222222222235</c:v>
                </c:pt>
                <c:pt idx="1">
                  <c:v>0.11777777777777765</c:v>
                </c:pt>
              </c:numCache>
            </c:numRef>
          </c:val>
          <c:extLst>
            <c:ext xmlns:c16="http://schemas.microsoft.com/office/drawing/2014/chart" uri="{C3380CC4-5D6E-409C-BE32-E72D297353CC}">
              <c16:uniqueId val="{00000007-BDC1-49D7-820E-08793DA5DCBF}"/>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3T'!$J$40</c:f>
              <c:strCache>
                <c:ptCount val="1"/>
                <c:pt idx="0">
                  <c:v> 4 - Mecanismos para mejorar la Atención al Ciudadano</c:v>
                </c:pt>
              </c:strCache>
            </c:strRef>
          </c:tx>
          <c:dPt>
            <c:idx val="0"/>
            <c:bubble3D val="0"/>
            <c:spPr>
              <a:noFill/>
            </c:spPr>
            <c:extLst>
              <c:ext xmlns:c16="http://schemas.microsoft.com/office/drawing/2014/chart" uri="{C3380CC4-5D6E-409C-BE32-E72D297353CC}">
                <c16:uniqueId val="{00000001-D2BD-47BB-9C12-0EEE0B92DC3E}"/>
              </c:ext>
            </c:extLst>
          </c:dPt>
          <c:dPt>
            <c:idx val="1"/>
            <c:bubble3D val="0"/>
            <c:spPr>
              <a:solidFill>
                <a:schemeClr val="bg1">
                  <a:lumMod val="65000"/>
                </a:schemeClr>
              </a:solidFill>
            </c:spPr>
            <c:extLst>
              <c:ext xmlns:c16="http://schemas.microsoft.com/office/drawing/2014/chart" uri="{C3380CC4-5D6E-409C-BE32-E72D297353CC}">
                <c16:uniqueId val="{00000003-D2BD-47BB-9C12-0EEE0B92DC3E}"/>
              </c:ext>
            </c:extLst>
          </c:dPt>
          <c:val>
            <c:numRef>
              <c:f>'IE 3T'!$K$40:$L$40</c:f>
              <c:numCache>
                <c:formatCode>0.0%</c:formatCode>
                <c:ptCount val="2"/>
                <c:pt idx="0">
                  <c:v>0.78589743589743588</c:v>
                </c:pt>
                <c:pt idx="1">
                  <c:v>0.21410256410256412</c:v>
                </c:pt>
              </c:numCache>
            </c:numRef>
          </c:val>
          <c:extLst>
            <c:ext xmlns:c16="http://schemas.microsoft.com/office/drawing/2014/chart" uri="{C3380CC4-5D6E-409C-BE32-E72D297353CC}">
              <c16:uniqueId val="{00000004-D2BD-47BB-9C12-0EEE0B92DC3E}"/>
            </c:ext>
          </c:extLst>
        </c:ser>
        <c:ser>
          <c:idx val="0"/>
          <c:order val="1"/>
          <c:tx>
            <c:strRef>
              <c:f>'IE 3T'!$J$40</c:f>
              <c:strCache>
                <c:ptCount val="1"/>
                <c:pt idx="0">
                  <c:v> 4 - Mecanismos para mejorar la Atención al Ciudadano</c:v>
                </c:pt>
              </c:strCache>
            </c:strRef>
          </c:tx>
          <c:spPr>
            <a:ln>
              <a:solidFill>
                <a:srgbClr val="00B050"/>
              </a:solidFill>
            </a:ln>
          </c:spPr>
          <c:dPt>
            <c:idx val="0"/>
            <c:bubble3D val="0"/>
            <c:spPr>
              <a:solidFill>
                <a:srgbClr val="00B050"/>
              </a:solidFill>
              <a:ln w="60325">
                <a:solidFill>
                  <a:srgbClr val="00B050"/>
                </a:solidFill>
              </a:ln>
            </c:spPr>
            <c:extLst>
              <c:ext xmlns:c16="http://schemas.microsoft.com/office/drawing/2014/chart" uri="{C3380CC4-5D6E-409C-BE32-E72D297353CC}">
                <c16:uniqueId val="{00000006-D2BD-47BB-9C12-0EEE0B92DC3E}"/>
              </c:ext>
            </c:extLst>
          </c:dPt>
          <c:dPt>
            <c:idx val="1"/>
            <c:bubble3D val="0"/>
            <c:spPr>
              <a:noFill/>
              <a:ln>
                <a:noFill/>
              </a:ln>
            </c:spPr>
            <c:extLst>
              <c:ext xmlns:c16="http://schemas.microsoft.com/office/drawing/2014/chart" uri="{C3380CC4-5D6E-409C-BE32-E72D297353CC}">
                <c16:uniqueId val="{00000008-D2BD-47BB-9C12-0EEE0B92DC3E}"/>
              </c:ext>
            </c:extLst>
          </c:dPt>
          <c:val>
            <c:numRef>
              <c:f>'IE 3T'!$K$40:$L$40</c:f>
              <c:numCache>
                <c:formatCode>0.0%</c:formatCode>
                <c:ptCount val="2"/>
                <c:pt idx="0">
                  <c:v>0.78589743589743588</c:v>
                </c:pt>
                <c:pt idx="1">
                  <c:v>0.21410256410256412</c:v>
                </c:pt>
              </c:numCache>
            </c:numRef>
          </c:val>
          <c:extLst>
            <c:ext xmlns:c16="http://schemas.microsoft.com/office/drawing/2014/chart" uri="{C3380CC4-5D6E-409C-BE32-E72D297353CC}">
              <c16:uniqueId val="{00000009-D2BD-47BB-9C12-0EEE0B92DC3E}"/>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3T'!$J$41</c:f>
              <c:strCache>
                <c:ptCount val="1"/>
                <c:pt idx="0">
                  <c:v> 5 - Mecanismos para la Transparencia y Acceso a la Información</c:v>
                </c:pt>
              </c:strCache>
            </c:strRef>
          </c:tx>
          <c:spPr>
            <a:solidFill>
              <a:schemeClr val="bg1">
                <a:lumMod val="65000"/>
              </a:schemeClr>
            </a:solidFill>
          </c:spPr>
          <c:dPt>
            <c:idx val="0"/>
            <c:bubble3D val="0"/>
            <c:spPr>
              <a:solidFill>
                <a:schemeClr val="bg1"/>
              </a:solidFill>
            </c:spPr>
            <c:extLst>
              <c:ext xmlns:c16="http://schemas.microsoft.com/office/drawing/2014/chart" uri="{C3380CC4-5D6E-409C-BE32-E72D297353CC}">
                <c16:uniqueId val="{00000001-4878-44AC-8496-A986476FCA4E}"/>
              </c:ext>
            </c:extLst>
          </c:dPt>
          <c:val>
            <c:numRef>
              <c:f>'IE 3T'!$K$41:$L$41</c:f>
              <c:numCache>
                <c:formatCode>0.0%</c:formatCode>
                <c:ptCount val="2"/>
                <c:pt idx="0">
                  <c:v>0.93333333333333335</c:v>
                </c:pt>
                <c:pt idx="1">
                  <c:v>6.6666666666666652E-2</c:v>
                </c:pt>
              </c:numCache>
            </c:numRef>
          </c:val>
          <c:extLst>
            <c:ext xmlns:c16="http://schemas.microsoft.com/office/drawing/2014/chart" uri="{C3380CC4-5D6E-409C-BE32-E72D297353CC}">
              <c16:uniqueId val="{00000004-4878-44AC-8496-A986476FCA4E}"/>
            </c:ext>
          </c:extLst>
        </c:ser>
        <c:ser>
          <c:idx val="0"/>
          <c:order val="1"/>
          <c:tx>
            <c:strRef>
              <c:f>'IE 3T'!$J$41</c:f>
              <c:strCache>
                <c:ptCount val="1"/>
                <c:pt idx="0">
                  <c:v> 5 - Mecanismos para la Transparencia y Acceso a la Información</c:v>
                </c:pt>
              </c:strCache>
            </c:strRef>
          </c:tx>
          <c:dPt>
            <c:idx val="0"/>
            <c:bubble3D val="0"/>
            <c:spPr>
              <a:solidFill>
                <a:srgbClr val="00B050"/>
              </a:solidFill>
              <a:ln w="63500">
                <a:solidFill>
                  <a:srgbClr val="00B050"/>
                </a:solidFill>
              </a:ln>
            </c:spPr>
            <c:extLst>
              <c:ext xmlns:c16="http://schemas.microsoft.com/office/drawing/2014/chart" uri="{C3380CC4-5D6E-409C-BE32-E72D297353CC}">
                <c16:uniqueId val="{00000006-4878-44AC-8496-A986476FCA4E}"/>
              </c:ext>
            </c:extLst>
          </c:dPt>
          <c:dPt>
            <c:idx val="1"/>
            <c:bubble3D val="0"/>
            <c:spPr>
              <a:noFill/>
            </c:spPr>
            <c:extLst>
              <c:ext xmlns:c16="http://schemas.microsoft.com/office/drawing/2014/chart" uri="{C3380CC4-5D6E-409C-BE32-E72D297353CC}">
                <c16:uniqueId val="{00000008-4878-44AC-8496-A986476FCA4E}"/>
              </c:ext>
            </c:extLst>
          </c:dPt>
          <c:val>
            <c:numRef>
              <c:f>'IE 3T'!$K$41:$L$41</c:f>
              <c:numCache>
                <c:formatCode>0.0%</c:formatCode>
                <c:ptCount val="2"/>
                <c:pt idx="0">
                  <c:v>0.93333333333333335</c:v>
                </c:pt>
                <c:pt idx="1">
                  <c:v>6.6666666666666652E-2</c:v>
                </c:pt>
              </c:numCache>
            </c:numRef>
          </c:val>
          <c:extLst>
            <c:ext xmlns:c16="http://schemas.microsoft.com/office/drawing/2014/chart" uri="{C3380CC4-5D6E-409C-BE32-E72D297353CC}">
              <c16:uniqueId val="{00000009-4878-44AC-8496-A986476FCA4E}"/>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'IE 3T'!$J$42</c:f>
              <c:strCache>
                <c:ptCount val="1"/>
                <c:pt idx="0">
                  <c:v>6- Iniciativas adicionales</c:v>
                </c:pt>
              </c:strCache>
            </c:strRef>
          </c:tx>
          <c:dPt>
            <c:idx val="0"/>
            <c:bubble3D val="0"/>
            <c:spPr>
              <a:solidFill>
                <a:schemeClr val="bg1"/>
              </a:solidFill>
            </c:spPr>
            <c:extLst>
              <c:ext xmlns:c16="http://schemas.microsoft.com/office/drawing/2014/chart" uri="{C3380CC4-5D6E-409C-BE32-E72D297353CC}">
                <c16:uniqueId val="{00000001-8926-467B-A04C-7F1158E70554}"/>
              </c:ext>
            </c:extLst>
          </c:dPt>
          <c:dPt>
            <c:idx val="1"/>
            <c:bubble3D val="0"/>
            <c:spPr>
              <a:solidFill>
                <a:schemeClr val="bg1">
                  <a:lumMod val="65000"/>
                </a:schemeClr>
              </a:solidFill>
            </c:spPr>
            <c:extLst>
              <c:ext xmlns:c16="http://schemas.microsoft.com/office/drawing/2014/chart" uri="{C3380CC4-5D6E-409C-BE32-E72D297353CC}">
                <c16:uniqueId val="{00000008-8926-467B-A04C-7F1158E70554}"/>
              </c:ext>
            </c:extLst>
          </c:dPt>
          <c:val>
            <c:numRef>
              <c:f>'IE 3T'!$K$42:$L$42</c:f>
              <c:numCache>
                <c:formatCode>0.0%</c:formatCode>
                <c:ptCount val="2"/>
                <c:pt idx="0">
                  <c:v>0.75</c:v>
                </c:pt>
                <c:pt idx="1">
                  <c:v>0.25</c:v>
                </c:pt>
              </c:numCache>
            </c:numRef>
          </c:val>
          <c:extLst>
            <c:ext xmlns:c16="http://schemas.microsoft.com/office/drawing/2014/chart" uri="{C3380CC4-5D6E-409C-BE32-E72D297353CC}">
              <c16:uniqueId val="{00000002-8926-467B-A04C-7F1158E70554}"/>
            </c:ext>
          </c:extLst>
        </c:ser>
        <c:ser>
          <c:idx val="0"/>
          <c:order val="1"/>
          <c:tx>
            <c:strRef>
              <c:f>'IE 3T'!$J$42</c:f>
              <c:strCache>
                <c:ptCount val="1"/>
                <c:pt idx="0">
                  <c:v>6- Iniciativas adicionales</c:v>
                </c:pt>
              </c:strCache>
            </c:strRef>
          </c:tx>
          <c:spPr>
            <a:ln w="63500">
              <a:noFill/>
            </a:ln>
          </c:spPr>
          <c:dPt>
            <c:idx val="0"/>
            <c:bubble3D val="0"/>
            <c:spPr>
              <a:solidFill>
                <a:srgbClr val="00B050"/>
              </a:solidFill>
              <a:ln w="63500">
                <a:solidFill>
                  <a:srgbClr val="00B050"/>
                </a:solidFill>
              </a:ln>
            </c:spPr>
            <c:extLst>
              <c:ext xmlns:c16="http://schemas.microsoft.com/office/drawing/2014/chart" uri="{C3380CC4-5D6E-409C-BE32-E72D297353CC}">
                <c16:uniqueId val="{00000004-8926-467B-A04C-7F1158E70554}"/>
              </c:ext>
            </c:extLst>
          </c:dPt>
          <c:dPt>
            <c:idx val="1"/>
            <c:bubble3D val="0"/>
            <c:spPr>
              <a:noFill/>
              <a:ln w="63500">
                <a:noFill/>
              </a:ln>
            </c:spPr>
            <c:extLst>
              <c:ext xmlns:c16="http://schemas.microsoft.com/office/drawing/2014/chart" uri="{C3380CC4-5D6E-409C-BE32-E72D297353CC}">
                <c16:uniqueId val="{00000006-8926-467B-A04C-7F1158E70554}"/>
              </c:ext>
            </c:extLst>
          </c:dPt>
          <c:val>
            <c:numRef>
              <c:f>'IE 3T'!$K$42:$L$42</c:f>
              <c:numCache>
                <c:formatCode>0.0%</c:formatCode>
                <c:ptCount val="2"/>
                <c:pt idx="0">
                  <c:v>0.75</c:v>
                </c:pt>
                <c:pt idx="1">
                  <c:v>0.25</c:v>
                </c:pt>
              </c:numCache>
            </c:numRef>
          </c:val>
          <c:extLst>
            <c:ext xmlns:c16="http://schemas.microsoft.com/office/drawing/2014/chart" uri="{C3380CC4-5D6E-409C-BE32-E72D297353CC}">
              <c16:uniqueId val="{00000007-8926-467B-A04C-7F1158E70554}"/>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solidFill>
      <a:schemeClr val="bg1"/>
    </a:solidFill>
    <a:ln>
      <a:solidFill>
        <a:schemeClr val="bg1"/>
      </a:solidFill>
    </a:ln>
  </c:spPr>
  <c:txPr>
    <a:bodyPr/>
    <a:lstStyle/>
    <a:p>
      <a:pPr>
        <a:defRPr/>
      </a:pPr>
      <a:endParaRPr lang="es-CO"/>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6111111111111113"/>
          <c:y val="0.10185185185185185"/>
          <c:w val="0.53888888888888886"/>
          <c:h val="0.89814814814814814"/>
        </c:manualLayout>
      </c:layout>
      <c:doughnutChart>
        <c:varyColors val="1"/>
        <c:ser>
          <c:idx val="0"/>
          <c:order val="0"/>
          <c:dPt>
            <c:idx val="0"/>
            <c:bubble3D val="0"/>
            <c:spPr>
              <a:solidFill>
                <a:schemeClr val="bg1">
                  <a:lumMod val="75000"/>
                </a:schemeClr>
              </a:solidFill>
              <a:ln w="19050">
                <a:noFill/>
              </a:ln>
              <a:effectLst/>
            </c:spPr>
            <c:extLst>
              <c:ext xmlns:c16="http://schemas.microsoft.com/office/drawing/2014/chart" uri="{C3380CC4-5D6E-409C-BE32-E72D297353CC}">
                <c16:uniqueId val="{00000001-EB78-41AB-9F82-32F630A94FA4}"/>
              </c:ext>
            </c:extLst>
          </c:dPt>
          <c:dPt>
            <c:idx val="1"/>
            <c:bubble3D val="0"/>
            <c:spPr>
              <a:noFill/>
              <a:ln w="19050">
                <a:noFill/>
              </a:ln>
              <a:effectLst/>
            </c:spPr>
            <c:extLst>
              <c:ext xmlns:c16="http://schemas.microsoft.com/office/drawing/2014/chart" uri="{C3380CC4-5D6E-409C-BE32-E72D297353CC}">
                <c16:uniqueId val="{00000003-EB78-41AB-9F82-32F630A94FA4}"/>
              </c:ext>
            </c:extLst>
          </c:dPt>
          <c:val>
            <c:numRef>
              <c:f>'IE 3T'!$K$12:$K$13</c:f>
              <c:numCache>
                <c:formatCode>0%</c:formatCode>
                <c:ptCount val="2"/>
                <c:pt idx="0">
                  <c:v>1</c:v>
                </c:pt>
                <c:pt idx="1">
                  <c:v>1</c:v>
                </c:pt>
              </c:numCache>
            </c:numRef>
          </c:val>
          <c:extLst>
            <c:ext xmlns:c16="http://schemas.microsoft.com/office/drawing/2014/chart" uri="{C3380CC4-5D6E-409C-BE32-E72D297353CC}">
              <c16:uniqueId val="{00000004-EB78-41AB-9F82-32F630A94FA4}"/>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ln>
              <a:noFill/>
            </a:ln>
          </c:spPr>
          <c:dPt>
            <c:idx val="0"/>
            <c:bubble3D val="0"/>
            <c:spPr>
              <a:solidFill>
                <a:srgbClr val="FF0000"/>
              </a:solidFill>
              <a:ln w="19050">
                <a:noFill/>
              </a:ln>
              <a:effectLst/>
            </c:spPr>
            <c:extLst>
              <c:ext xmlns:c16="http://schemas.microsoft.com/office/drawing/2014/chart" uri="{C3380CC4-5D6E-409C-BE32-E72D297353CC}">
                <c16:uniqueId val="{00000001-55D2-4A55-A948-77AE15D79A61}"/>
              </c:ext>
            </c:extLst>
          </c:dPt>
          <c:dPt>
            <c:idx val="1"/>
            <c:bubble3D val="0"/>
            <c:spPr>
              <a:noFill/>
              <a:ln w="19050">
                <a:noFill/>
              </a:ln>
              <a:effectLst/>
            </c:spPr>
            <c:extLst>
              <c:ext xmlns:c16="http://schemas.microsoft.com/office/drawing/2014/chart" uri="{C3380CC4-5D6E-409C-BE32-E72D297353CC}">
                <c16:uniqueId val="{00000003-55D2-4A55-A948-77AE15D79A61}"/>
              </c:ext>
            </c:extLst>
          </c:dPt>
          <c:val>
            <c:numRef>
              <c:f>'IE 3T'!$K$17:$K$18</c:f>
              <c:numCache>
                <c:formatCode>0%</c:formatCode>
                <c:ptCount val="2"/>
                <c:pt idx="0">
                  <c:v>0</c:v>
                </c:pt>
                <c:pt idx="1">
                  <c:v>2</c:v>
                </c:pt>
              </c:numCache>
            </c:numRef>
          </c:val>
          <c:extLst>
            <c:ext xmlns:c16="http://schemas.microsoft.com/office/drawing/2014/chart" uri="{C3380CC4-5D6E-409C-BE32-E72D297353CC}">
              <c16:uniqueId val="{00000004-55D2-4A55-A948-77AE15D79A61}"/>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2"/>
              </a:solidFill>
              <a:ln w="19050">
                <a:noFill/>
              </a:ln>
              <a:effectLst/>
            </c:spPr>
            <c:extLst>
              <c:ext xmlns:c16="http://schemas.microsoft.com/office/drawing/2014/chart" uri="{C3380CC4-5D6E-409C-BE32-E72D297353CC}">
                <c16:uniqueId val="{00000001-48DB-4DED-87D3-DAF6E426318C}"/>
              </c:ext>
            </c:extLst>
          </c:dPt>
          <c:dPt>
            <c:idx val="1"/>
            <c:bubble3D val="0"/>
            <c:spPr>
              <a:noFill/>
              <a:ln w="19050">
                <a:noFill/>
              </a:ln>
              <a:effectLst/>
            </c:spPr>
            <c:extLst>
              <c:ext xmlns:c16="http://schemas.microsoft.com/office/drawing/2014/chart" uri="{C3380CC4-5D6E-409C-BE32-E72D297353CC}">
                <c16:uniqueId val="{00000003-48DB-4DED-87D3-DAF6E426318C}"/>
              </c:ext>
            </c:extLst>
          </c:dPt>
          <c:val>
            <c:numRef>
              <c:f>'IE 3T'!$K$21:$K$22</c:f>
              <c:numCache>
                <c:formatCode>0%</c:formatCode>
                <c:ptCount val="2"/>
                <c:pt idx="0">
                  <c:v>0</c:v>
                </c:pt>
                <c:pt idx="1">
                  <c:v>2</c:v>
                </c:pt>
              </c:numCache>
            </c:numRef>
          </c:val>
          <c:extLst>
            <c:ext xmlns:c16="http://schemas.microsoft.com/office/drawing/2014/chart" uri="{C3380CC4-5D6E-409C-BE32-E72D297353CC}">
              <c16:uniqueId val="{00000004-48DB-4DED-87D3-DAF6E426318C}"/>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4"/>
              </a:solidFill>
              <a:ln w="19050">
                <a:noFill/>
              </a:ln>
              <a:effectLst/>
            </c:spPr>
            <c:extLst>
              <c:ext xmlns:c16="http://schemas.microsoft.com/office/drawing/2014/chart" uri="{C3380CC4-5D6E-409C-BE32-E72D297353CC}">
                <c16:uniqueId val="{00000001-341A-45F5-8A3E-1283BCB7103A}"/>
              </c:ext>
            </c:extLst>
          </c:dPt>
          <c:dPt>
            <c:idx val="1"/>
            <c:bubble3D val="0"/>
            <c:spPr>
              <a:noFill/>
              <a:ln w="19050">
                <a:noFill/>
              </a:ln>
              <a:effectLst/>
            </c:spPr>
            <c:extLst>
              <c:ext xmlns:c16="http://schemas.microsoft.com/office/drawing/2014/chart" uri="{C3380CC4-5D6E-409C-BE32-E72D297353CC}">
                <c16:uniqueId val="{00000003-341A-45F5-8A3E-1283BCB7103A}"/>
              </c:ext>
            </c:extLst>
          </c:dPt>
          <c:val>
            <c:numRef>
              <c:f>'IE 3T'!$K$25:$K$26</c:f>
              <c:numCache>
                <c:formatCode>0%</c:formatCode>
                <c:ptCount val="2"/>
                <c:pt idx="0">
                  <c:v>0</c:v>
                </c:pt>
                <c:pt idx="1">
                  <c:v>2</c:v>
                </c:pt>
              </c:numCache>
            </c:numRef>
          </c:val>
          <c:extLst>
            <c:ext xmlns:c16="http://schemas.microsoft.com/office/drawing/2014/chart" uri="{C3380CC4-5D6E-409C-BE32-E72D297353CC}">
              <c16:uniqueId val="{00000004-341A-45F5-8A3E-1283BCB7103A}"/>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explosion val="23"/>
            <c:spPr>
              <a:noFill/>
              <a:ln w="19050">
                <a:noFill/>
              </a:ln>
              <a:effectLst/>
            </c:spPr>
            <c:extLst>
              <c:ext xmlns:c16="http://schemas.microsoft.com/office/drawing/2014/chart" uri="{C3380CC4-5D6E-409C-BE32-E72D297353CC}">
                <c16:uniqueId val="{00000001-2D37-4529-94FA-5E9E9278E3E6}"/>
              </c:ext>
            </c:extLst>
          </c:dPt>
          <c:dPt>
            <c:idx val="1"/>
            <c:bubble3D val="0"/>
            <c:spPr>
              <a:solidFill>
                <a:schemeClr val="tx1"/>
              </a:solidFill>
              <a:ln w="19050">
                <a:solidFill>
                  <a:schemeClr val="tx1"/>
                </a:solidFill>
              </a:ln>
              <a:effectLst/>
            </c:spPr>
            <c:extLst>
              <c:ext xmlns:c16="http://schemas.microsoft.com/office/drawing/2014/chart" uri="{C3380CC4-5D6E-409C-BE32-E72D297353CC}">
                <c16:uniqueId val="{00000003-2D37-4529-94FA-5E9E9278E3E6}"/>
              </c:ext>
            </c:extLst>
          </c:dPt>
          <c:dPt>
            <c:idx val="2"/>
            <c:bubble3D val="0"/>
            <c:spPr>
              <a:noFill/>
              <a:ln w="19050">
                <a:noFill/>
              </a:ln>
              <a:effectLst/>
            </c:spPr>
            <c:extLst>
              <c:ext xmlns:c16="http://schemas.microsoft.com/office/drawing/2014/chart" uri="{C3380CC4-5D6E-409C-BE32-E72D297353CC}">
                <c16:uniqueId val="{00000005-2D37-4529-94FA-5E9E9278E3E6}"/>
              </c:ext>
            </c:extLst>
          </c:dPt>
          <c:val>
            <c:numRef>
              <c:f>'IE 3T'!$K$33:$K$35</c:f>
              <c:numCache>
                <c:formatCode>0%</c:formatCode>
                <c:ptCount val="3"/>
                <c:pt idx="0">
                  <c:v>0.755</c:v>
                </c:pt>
                <c:pt idx="1">
                  <c:v>0.03</c:v>
                </c:pt>
                <c:pt idx="2">
                  <c:v>1.2149999999999999</c:v>
                </c:pt>
              </c:numCache>
            </c:numRef>
          </c:val>
          <c:extLst>
            <c:ext xmlns:c16="http://schemas.microsoft.com/office/drawing/2014/chart" uri="{C3380CC4-5D6E-409C-BE32-E72D297353CC}">
              <c16:uniqueId val="{00000006-2D37-4529-94FA-5E9E9278E3E6}"/>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00B050"/>
              </a:solidFill>
              <a:ln w="19050">
                <a:noFill/>
              </a:ln>
              <a:effectLst/>
            </c:spPr>
            <c:extLst>
              <c:ext xmlns:c16="http://schemas.microsoft.com/office/drawing/2014/chart" uri="{C3380CC4-5D6E-409C-BE32-E72D297353CC}">
                <c16:uniqueId val="{00000001-AFF0-4938-B07A-6219F56E6122}"/>
              </c:ext>
            </c:extLst>
          </c:dPt>
          <c:dPt>
            <c:idx val="1"/>
            <c:bubble3D val="0"/>
            <c:spPr>
              <a:noFill/>
              <a:ln w="19050">
                <a:noFill/>
              </a:ln>
              <a:effectLst/>
            </c:spPr>
            <c:extLst>
              <c:ext xmlns:c16="http://schemas.microsoft.com/office/drawing/2014/chart" uri="{C3380CC4-5D6E-409C-BE32-E72D297353CC}">
                <c16:uniqueId val="{00000003-AFF0-4938-B07A-6219F56E6122}"/>
              </c:ext>
            </c:extLst>
          </c:dPt>
          <c:val>
            <c:numRef>
              <c:f>'IE 3T'!$K$29:$K$30</c:f>
              <c:numCache>
                <c:formatCode>0%</c:formatCode>
                <c:ptCount val="2"/>
                <c:pt idx="0">
                  <c:v>0.75</c:v>
                </c:pt>
                <c:pt idx="1">
                  <c:v>1.25</c:v>
                </c:pt>
              </c:numCache>
            </c:numRef>
          </c:val>
          <c:extLst>
            <c:ext xmlns:c16="http://schemas.microsoft.com/office/drawing/2014/chart" uri="{C3380CC4-5D6E-409C-BE32-E72D297353CC}">
              <c16:uniqueId val="{00000004-AFF0-4938-B07A-6219F56E6122}"/>
            </c:ext>
          </c:extLst>
        </c:ser>
        <c:dLbls>
          <c:showLegendKey val="0"/>
          <c:showVal val="0"/>
          <c:showCatName val="0"/>
          <c:showSerName val="0"/>
          <c:showPercent val="0"/>
          <c:showBubbleSize val="0"/>
          <c:showLeaderLines val="1"/>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'Informe Ejecutivo'!$B$154:$B$162</c:f>
              <c:strCache>
                <c:ptCount val="9"/>
                <c:pt idx="0">
                  <c:v>Implementar la caja de herramientas del código de integridad</c:v>
                </c:pt>
                <c:pt idx="1">
                  <c:v>Proponer a Colombia  Compra Eficiente Incorporar elementos de integridad pública en los procesos de selección, vinculación, contratación y evaluación de sus servidores, contratistas y en los procesos de contratación con personas jurídicas</c:v>
                </c:pt>
                <c:pt idx="2">
                  <c:v>Realizar jornadas de capacitación para divulgar información sobre conflictos de intereses y su respectivo trámite (identificación, canales, implicaciones, etc.)</c:v>
                </c:pt>
                <c:pt idx="3">
                  <c:v>Analizar y gestionar las declaraciones de conflictos de intereses, impedimentos y recusaciones según el procedimiento establecido</c:v>
                </c:pt>
                <c:pt idx="4">
                  <c:v>Realizar seguimiento al proceso de socializaciones de proyectos, con el fin de garantizar la comunicación efectiva con las comunidades.</c:v>
                </c:pt>
                <c:pt idx="5">
                  <c:v>Realizar Obras con Participación Comunitaria, como principal propuesta de reactivación de las regiones. </c:v>
                </c:pt>
                <c:pt idx="6">
                  <c:v>Generar confianza en la comunidad a través de la siembra y reforestación de árboles</c:v>
                </c:pt>
                <c:pt idx="7">
                  <c:v>Atender el 100% de los requerimientos dando respuesta a la comunidad para el reporte y protección de fauna vulnerable a atropellamiento en las vías administradas por el INVIAS</c:v>
                </c:pt>
                <c:pt idx="8">
                  <c:v>Realizar reuniones de sensibilización o capacitaciones en temas de sostenibilidad dirigidas a grupos de interés</c:v>
                </c:pt>
              </c:strCache>
            </c:strRef>
          </c:cat>
          <c:val>
            <c:numRef>
              <c:f>'Informe Ejecutivo'!$C$154:$C$162</c:f>
              <c:numCache>
                <c:formatCode>0.00%</c:formatCode>
                <c:ptCount val="9"/>
                <c:pt idx="0">
                  <c:v>0.9</c:v>
                </c:pt>
                <c:pt idx="1">
                  <c:v>0</c:v>
                </c:pt>
                <c:pt idx="2">
                  <c:v>1</c:v>
                </c:pt>
                <c:pt idx="3">
                  <c:v>1</c:v>
                </c:pt>
                <c:pt idx="4">
                  <c:v>1</c:v>
                </c:pt>
                <c:pt idx="5">
                  <c:v>1</c:v>
                </c:pt>
                <c:pt idx="6">
                  <c:v>1</c:v>
                </c:pt>
                <c:pt idx="7">
                  <c:v>1</c:v>
                </c:pt>
                <c:pt idx="8">
                  <c:v>1</c:v>
                </c:pt>
              </c:numCache>
            </c:numRef>
          </c:val>
          <c:extLst>
            <c:ext xmlns:c16="http://schemas.microsoft.com/office/drawing/2014/chart" uri="{C3380CC4-5D6E-409C-BE32-E72D297353CC}">
              <c16:uniqueId val="{00000000-2A7D-43F7-92A4-E02C28D38ADB}"/>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es-CO"/>
              <a:t>Resultados por Componente - Subcomponente y líder (según filtro seleccionado)</a:t>
            </a:r>
          </a:p>
        </c:rich>
      </c:tx>
      <c:layout>
        <c:manualLayout>
          <c:xMode val="edge"/>
          <c:yMode val="edge"/>
          <c:x val="6.3743368240712209E-2"/>
          <c:y val="1.5331965730038489E-2"/>
        </c:manualLayout>
      </c:layout>
      <c:overlay val="0"/>
      <c:spPr>
        <a:noFill/>
        <a:ln>
          <a:noFill/>
        </a:ln>
        <a:effectLst/>
      </c:spPr>
      <c:txPr>
        <a:bodyPr rot="0" spcFirstLastPara="1" vertOverflow="ellipsis" vert="horz" wrap="square" anchor="ctr" anchorCtr="1"/>
        <a:lstStyle/>
        <a:p>
          <a:pPr>
            <a:defRPr sz="126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title>
    <c:autoTitleDeleted val="0"/>
    <c:plotArea>
      <c:layout/>
      <c:barChart>
        <c:barDir val="col"/>
        <c:grouping val="clustered"/>
        <c:varyColors val="0"/>
        <c:ser>
          <c:idx val="0"/>
          <c:order val="0"/>
          <c:tx>
            <c:strRef>
              <c:f>'Reporte interactivo'!$D$3</c:f>
              <c:strCache>
                <c:ptCount val="1"/>
                <c:pt idx="0">
                  <c:v>Avance acumulado en el corte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'Reporte interactivo'!$C$4:$C$7</c:f>
              <c:strCache>
                <c:ptCount val="4"/>
                <c:pt idx="0">
                  <c:v>1° Trimestre</c:v>
                </c:pt>
                <c:pt idx="1">
                  <c:v>2° Trimestre</c:v>
                </c:pt>
                <c:pt idx="2">
                  <c:v>3° Trimestre</c:v>
                </c:pt>
                <c:pt idx="3">
                  <c:v>4° Trimestre</c:v>
                </c:pt>
              </c:strCache>
            </c:strRef>
          </c:cat>
          <c:val>
            <c:numRef>
              <c:f>'Reporte interactivo'!$D$4:$D$7</c:f>
              <c:numCache>
                <c:formatCode>0.0%</c:formatCode>
                <c:ptCount val="4"/>
                <c:pt idx="0">
                  <c:v>0.16518444444444444</c:v>
                </c:pt>
                <c:pt idx="1">
                  <c:v>0.36891025641025649</c:v>
                </c:pt>
                <c:pt idx="2">
                  <c:v>0.63213836477987417</c:v>
                </c:pt>
                <c:pt idx="3">
                  <c:v>0.97714285714285709</c:v>
                </c:pt>
              </c:numCache>
            </c:numRef>
          </c:val>
          <c:extLst>
            <c:ext xmlns:c16="http://schemas.microsoft.com/office/drawing/2014/chart" uri="{C3380CC4-5D6E-409C-BE32-E72D297353CC}">
              <c16:uniqueId val="{00000000-8CD0-4E79-B08A-1FF7ADCD0124}"/>
            </c:ext>
          </c:extLst>
        </c:ser>
        <c:ser>
          <c:idx val="1"/>
          <c:order val="1"/>
          <c:tx>
            <c:strRef>
              <c:f>'Reporte interactivo'!$E$3</c:f>
              <c:strCache>
                <c:ptCount val="1"/>
                <c:pt idx="0">
                  <c:v>Desempeño respecto a lo programado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Verdana" panose="020B0604030504040204" pitchFamily="34" charset="0"/>
                    <a:ea typeface="Verdana" panose="020B0604030504040204" pitchFamily="34" charset="0"/>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'Reporte interactivo'!$C$4:$C$7</c:f>
              <c:strCache>
                <c:ptCount val="4"/>
                <c:pt idx="0">
                  <c:v>1° Trimestre</c:v>
                </c:pt>
                <c:pt idx="1">
                  <c:v>2° Trimestre</c:v>
                </c:pt>
                <c:pt idx="2">
                  <c:v>3° Trimestre</c:v>
                </c:pt>
                <c:pt idx="3">
                  <c:v>4° Trimestre</c:v>
                </c:pt>
              </c:strCache>
            </c:strRef>
          </c:cat>
          <c:val>
            <c:numRef>
              <c:f>'Reporte interactivo'!$E$4:$E$7</c:f>
              <c:numCache>
                <c:formatCode>0.0%</c:formatCode>
                <c:ptCount val="4"/>
                <c:pt idx="0">
                  <c:v>0.65184888888888892</c:v>
                </c:pt>
                <c:pt idx="1">
                  <c:v>0.75705128205128203</c:v>
                </c:pt>
                <c:pt idx="2">
                  <c:v>0.84771604938271583</c:v>
                </c:pt>
                <c:pt idx="3">
                  <c:v>0.97714285714285709</c:v>
                </c:pt>
              </c:numCache>
            </c:numRef>
          </c:val>
          <c:extLst>
            <c:ext xmlns:c16="http://schemas.microsoft.com/office/drawing/2014/chart" uri="{C3380CC4-5D6E-409C-BE32-E72D297353CC}">
              <c16:uniqueId val="{00000001-8CD0-4E79-B08A-1FF7ADCD0124}"/>
            </c:ext>
          </c:extLst>
        </c:ser>
        <c:dLbls>
          <c:showLegendKey val="0"/>
          <c:showVal val="0"/>
          <c:showCatName val="0"/>
          <c:showSerName val="0"/>
          <c:showPercent val="0"/>
          <c:showBubbleSize val="0"/>
        </c:dLbls>
        <c:gapWidth val="219"/>
        <c:overlap val="-27"/>
        <c:axId val="1539074576"/>
        <c:axId val="1539071696"/>
      </c:barChart>
      <c:catAx>
        <c:axId val="1539074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crossAx val="1539071696"/>
        <c:crosses val="autoZero"/>
        <c:auto val="1"/>
        <c:lblAlgn val="ctr"/>
        <c:lblOffset val="100"/>
        <c:noMultiLvlLbl val="0"/>
      </c:catAx>
      <c:valAx>
        <c:axId val="153907169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crossAx val="1539074576"/>
        <c:crosses val="autoZero"/>
        <c:crossBetween val="between"/>
      </c:valAx>
      <c:spPr>
        <a:noFill/>
        <a:ln>
          <a:noFill/>
        </a:ln>
        <a:effectLst/>
      </c:spPr>
    </c:plotArea>
    <c:legend>
      <c:legendPos val="b"/>
      <c:layout>
        <c:manualLayout>
          <c:xMode val="edge"/>
          <c:yMode val="edge"/>
          <c:x val="0.25569891430594005"/>
          <c:y val="0.93716594753461857"/>
          <c:w val="0.74430104325890301"/>
          <c:h val="6.2834222964838066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50">
          <a:latin typeface="Verdana" panose="020B0604030504040204" pitchFamily="34" charset="0"/>
          <a:ea typeface="Verdana" panose="020B0604030504040204" pitchFamily="34" charset="0"/>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Avance respecto al total programado en el año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7.3452805758314157E-2"/>
          <c:y val="0.23326559445004177"/>
          <c:w val="0.90732334722596863"/>
          <c:h val="0.47272359919867879"/>
        </c:manualLayout>
      </c:layout>
      <c:barChart>
        <c:barDir val="col"/>
        <c:grouping val="clustered"/>
        <c:varyColors val="0"/>
        <c:ser>
          <c:idx val="0"/>
          <c:order val="0"/>
          <c:tx>
            <c:strRef>
              <c:f>'Informe Ejecutivo'!$C$47</c:f>
              <c:strCache>
                <c:ptCount val="1"/>
                <c:pt idx="0">
                  <c:v>Corte 1° trimestre</c:v>
                </c:pt>
              </c:strCache>
            </c:strRef>
          </c:tx>
          <c:spPr>
            <a:solidFill>
              <a:schemeClr val="accent1"/>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Ejecutivo'!$C$48:$C$55</c:f>
              <c:numCache>
                <c:formatCode>0.0%</c:formatCode>
                <c:ptCount val="8"/>
                <c:pt idx="0">
                  <c:v>0.28125</c:v>
                </c:pt>
                <c:pt idx="1">
                  <c:v>0</c:v>
                </c:pt>
                <c:pt idx="2">
                  <c:v>0.16666666666666666</c:v>
                </c:pt>
                <c:pt idx="3">
                  <c:v>0.1875</c:v>
                </c:pt>
                <c:pt idx="4">
                  <c:v>0.125</c:v>
                </c:pt>
                <c:pt idx="5">
                  <c:v>0.1322875</c:v>
                </c:pt>
              </c:numCache>
            </c:numRef>
          </c:val>
          <c:extLst>
            <c:ext xmlns:c16="http://schemas.microsoft.com/office/drawing/2014/chart" uri="{C3380CC4-5D6E-409C-BE32-E72D297353CC}">
              <c16:uniqueId val="{00000000-3078-4355-9312-1FC2B2AD0336}"/>
            </c:ext>
          </c:extLst>
        </c:ser>
        <c:ser>
          <c:idx val="1"/>
          <c:order val="1"/>
          <c:tx>
            <c:strRef>
              <c:f>'Informe Ejecutivo'!$D$47</c:f>
              <c:strCache>
                <c:ptCount val="1"/>
                <c:pt idx="0">
                  <c:v>Corte 2° trimestre</c:v>
                </c:pt>
              </c:strCache>
            </c:strRef>
          </c:tx>
          <c:spPr>
            <a:solidFill>
              <a:schemeClr val="accent2"/>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Ejecutivo'!$D$48:$D$55</c:f>
              <c:numCache>
                <c:formatCode>0.0%</c:formatCode>
                <c:ptCount val="8"/>
                <c:pt idx="0">
                  <c:v>0.44444444444444442</c:v>
                </c:pt>
                <c:pt idx="1">
                  <c:v>0.125</c:v>
                </c:pt>
                <c:pt idx="2">
                  <c:v>0.33333333333333331</c:v>
                </c:pt>
                <c:pt idx="3">
                  <c:v>0.36212121212121207</c:v>
                </c:pt>
                <c:pt idx="4">
                  <c:v>0.37187500000000001</c:v>
                </c:pt>
                <c:pt idx="5">
                  <c:v>0.375</c:v>
                </c:pt>
              </c:numCache>
            </c:numRef>
          </c:val>
          <c:extLst>
            <c:ext xmlns:c16="http://schemas.microsoft.com/office/drawing/2014/chart" uri="{C3380CC4-5D6E-409C-BE32-E72D297353CC}">
              <c16:uniqueId val="{00000001-3078-4355-9312-1FC2B2AD0336}"/>
            </c:ext>
          </c:extLst>
        </c:ser>
        <c:ser>
          <c:idx val="2"/>
          <c:order val="2"/>
          <c:tx>
            <c:strRef>
              <c:f>'Informe Ejecutivo'!$E$47</c:f>
              <c:strCache>
                <c:ptCount val="1"/>
                <c:pt idx="0">
                  <c:v>Corte 3° trimestre</c:v>
                </c:pt>
              </c:strCache>
            </c:strRef>
          </c:tx>
          <c:spPr>
            <a:solidFill>
              <a:schemeClr val="accent3"/>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Ejecutivo'!$E$48:$E$55</c:f>
              <c:numCache>
                <c:formatCode>0.0%</c:formatCode>
                <c:ptCount val="8"/>
                <c:pt idx="0">
                  <c:v>0.67592592592592593</c:v>
                </c:pt>
                <c:pt idx="1">
                  <c:v>0.25</c:v>
                </c:pt>
                <c:pt idx="2">
                  <c:v>0.66166666666666663</c:v>
                </c:pt>
                <c:pt idx="3">
                  <c:v>0.62916666666666665</c:v>
                </c:pt>
                <c:pt idx="4">
                  <c:v>0.68125000000000002</c:v>
                </c:pt>
                <c:pt idx="5">
                  <c:v>0.5625</c:v>
                </c:pt>
              </c:numCache>
            </c:numRef>
          </c:val>
          <c:extLst>
            <c:ext xmlns:c16="http://schemas.microsoft.com/office/drawing/2014/chart" uri="{C3380CC4-5D6E-409C-BE32-E72D297353CC}">
              <c16:uniqueId val="{00000002-3078-4355-9312-1FC2B2AD0336}"/>
            </c:ext>
          </c:extLst>
        </c:ser>
        <c:ser>
          <c:idx val="3"/>
          <c:order val="3"/>
          <c:tx>
            <c:strRef>
              <c:f>'Informe Ejecutivo'!$F$47</c:f>
              <c:strCache>
                <c:ptCount val="1"/>
                <c:pt idx="0">
                  <c:v>Corte 4° trimestre</c:v>
                </c:pt>
              </c:strCache>
            </c:strRef>
          </c:tx>
          <c:spPr>
            <a:solidFill>
              <a:schemeClr val="accent4"/>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Ejecutivo'!$F$48:$F$55</c:f>
              <c:numCache>
                <c:formatCode>0.0%</c:formatCode>
                <c:ptCount val="8"/>
                <c:pt idx="0">
                  <c:v>1</c:v>
                </c:pt>
                <c:pt idx="1">
                  <c:v>0.875</c:v>
                </c:pt>
                <c:pt idx="2">
                  <c:v>1</c:v>
                </c:pt>
                <c:pt idx="3">
                  <c:v>0.96923076923076923</c:v>
                </c:pt>
                <c:pt idx="4">
                  <c:v>0.96687500000000004</c:v>
                </c:pt>
                <c:pt idx="5">
                  <c:v>0.98750000000000004</c:v>
                </c:pt>
              </c:numCache>
            </c:numRef>
          </c:val>
          <c:extLst>
            <c:ext xmlns:c16="http://schemas.microsoft.com/office/drawing/2014/chart" uri="{C3380CC4-5D6E-409C-BE32-E72D297353CC}">
              <c16:uniqueId val="{00000003-3078-4355-9312-1FC2B2AD0336}"/>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0610276917245727"/>
          <c:y val="9.5517838657585466E-2"/>
          <c:w val="0.69936476538278614"/>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 Avance frente a programado en el trimestre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8.2977102350848833E-2"/>
          <c:y val="0.19024493935220221"/>
          <c:w val="0.88013721987517646"/>
          <c:h val="0.53428089598127726"/>
        </c:manualLayout>
      </c:layout>
      <c:barChart>
        <c:barDir val="col"/>
        <c:grouping val="clustered"/>
        <c:varyColors val="0"/>
        <c:ser>
          <c:idx val="0"/>
          <c:order val="0"/>
          <c:tx>
            <c:strRef>
              <c:f>'Informe Ejecutivo'!$G$47</c:f>
              <c:strCache>
                <c:ptCount val="1"/>
                <c:pt idx="0">
                  <c:v>Corte 1° trimestre</c:v>
                </c:pt>
              </c:strCache>
            </c:strRef>
          </c:tx>
          <c:spPr>
            <a:solidFill>
              <a:schemeClr val="accent1"/>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Ejecutivo'!$G$48:$G$55</c:f>
              <c:numCache>
                <c:formatCode>0.0%</c:formatCode>
                <c:ptCount val="8"/>
                <c:pt idx="0">
                  <c:v>1</c:v>
                </c:pt>
                <c:pt idx="1">
                  <c:v>0</c:v>
                </c:pt>
                <c:pt idx="2">
                  <c:v>0.66666666666666663</c:v>
                </c:pt>
                <c:pt idx="3">
                  <c:v>0.75</c:v>
                </c:pt>
                <c:pt idx="4">
                  <c:v>0.53749999999999998</c:v>
                </c:pt>
                <c:pt idx="5">
                  <c:v>0.52915000000000001</c:v>
                </c:pt>
              </c:numCache>
            </c:numRef>
          </c:val>
          <c:extLst>
            <c:ext xmlns:c16="http://schemas.microsoft.com/office/drawing/2014/chart" uri="{C3380CC4-5D6E-409C-BE32-E72D297353CC}">
              <c16:uniqueId val="{00000000-D1FC-41A2-8221-712DEA1ACB95}"/>
            </c:ext>
          </c:extLst>
        </c:ser>
        <c:ser>
          <c:idx val="1"/>
          <c:order val="1"/>
          <c:tx>
            <c:strRef>
              <c:f>'Informe Ejecutivo'!$H$47</c:f>
              <c:strCache>
                <c:ptCount val="1"/>
                <c:pt idx="0">
                  <c:v>Corte 2° trimestre</c:v>
                </c:pt>
              </c:strCache>
            </c:strRef>
          </c:tx>
          <c:spPr>
            <a:solidFill>
              <a:schemeClr val="accent2"/>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Ejecutivo'!$H$48:$H$55</c:f>
              <c:numCache>
                <c:formatCode>0.0%</c:formatCode>
                <c:ptCount val="8"/>
                <c:pt idx="0">
                  <c:v>0.88888888888888884</c:v>
                </c:pt>
                <c:pt idx="1">
                  <c:v>0.25</c:v>
                </c:pt>
                <c:pt idx="2">
                  <c:v>0.66666666666666663</c:v>
                </c:pt>
                <c:pt idx="3">
                  <c:v>0.75454545454545463</c:v>
                </c:pt>
                <c:pt idx="4">
                  <c:v>0.78541666666666665</c:v>
                </c:pt>
                <c:pt idx="5">
                  <c:v>0.75</c:v>
                </c:pt>
              </c:numCache>
            </c:numRef>
          </c:val>
          <c:extLst>
            <c:ext xmlns:c16="http://schemas.microsoft.com/office/drawing/2014/chart" uri="{C3380CC4-5D6E-409C-BE32-E72D297353CC}">
              <c16:uniqueId val="{00000001-D1FC-41A2-8221-712DEA1ACB95}"/>
            </c:ext>
          </c:extLst>
        </c:ser>
        <c:ser>
          <c:idx val="2"/>
          <c:order val="2"/>
          <c:tx>
            <c:strRef>
              <c:f>'Informe Ejecutivo'!$I$47</c:f>
              <c:strCache>
                <c:ptCount val="1"/>
                <c:pt idx="0">
                  <c:v>Corte 3° trimestre</c:v>
                </c:pt>
              </c:strCache>
            </c:strRef>
          </c:tx>
          <c:spPr>
            <a:solidFill>
              <a:schemeClr val="accent3"/>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Ejecutivo'!$I$48:$I$55</c:f>
              <c:numCache>
                <c:formatCode>0.0%</c:formatCode>
                <c:ptCount val="8"/>
                <c:pt idx="0">
                  <c:v>0.94444444444444442</c:v>
                </c:pt>
                <c:pt idx="1">
                  <c:v>0.41666666666666663</c:v>
                </c:pt>
                <c:pt idx="2">
                  <c:v>0.88222222222222235</c:v>
                </c:pt>
                <c:pt idx="3">
                  <c:v>0.78589743589743588</c:v>
                </c:pt>
                <c:pt idx="4">
                  <c:v>0.93333333333333335</c:v>
                </c:pt>
                <c:pt idx="5">
                  <c:v>0.75</c:v>
                </c:pt>
              </c:numCache>
            </c:numRef>
          </c:val>
          <c:extLst>
            <c:ext xmlns:c16="http://schemas.microsoft.com/office/drawing/2014/chart" uri="{C3380CC4-5D6E-409C-BE32-E72D297353CC}">
              <c16:uniqueId val="{00000002-D1FC-41A2-8221-712DEA1ACB95}"/>
            </c:ext>
          </c:extLst>
        </c:ser>
        <c:ser>
          <c:idx val="3"/>
          <c:order val="3"/>
          <c:tx>
            <c:strRef>
              <c:f>'Informe Ejecutivo'!$J$47</c:f>
              <c:strCache>
                <c:ptCount val="1"/>
                <c:pt idx="0">
                  <c:v>Corte 4° trimestre</c:v>
                </c:pt>
              </c:strCache>
            </c:strRef>
          </c:tx>
          <c:spPr>
            <a:solidFill>
              <a:schemeClr val="accent4"/>
            </a:solidFill>
            <a:ln>
              <a:noFill/>
            </a:ln>
            <a:effectLst/>
          </c:spPr>
          <c:invertIfNegative val="0"/>
          <c:cat>
            <c:strRef>
              <c:f>'Informe Ejecutivo'!$B$48:$B$55</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 de Corrupción</c:v>
                </c:pt>
                <c:pt idx="7">
                  <c:v>Anexo 2: Estratégia de Racionalización de Trámites</c:v>
                </c:pt>
              </c:strCache>
            </c:strRef>
          </c:cat>
          <c:val>
            <c:numRef>
              <c:f>'Informe Ejecutivo'!$J$48:$J$55</c:f>
              <c:numCache>
                <c:formatCode>0.0%</c:formatCode>
                <c:ptCount val="8"/>
                <c:pt idx="0">
                  <c:v>1</c:v>
                </c:pt>
                <c:pt idx="1">
                  <c:v>0.875</c:v>
                </c:pt>
                <c:pt idx="2">
                  <c:v>1</c:v>
                </c:pt>
                <c:pt idx="3">
                  <c:v>0.96923076923076923</c:v>
                </c:pt>
                <c:pt idx="4">
                  <c:v>0.96687500000000004</c:v>
                </c:pt>
                <c:pt idx="5">
                  <c:v>0.98750000000000004</c:v>
                </c:pt>
              </c:numCache>
            </c:numRef>
          </c:val>
          <c:extLst>
            <c:ext xmlns:c16="http://schemas.microsoft.com/office/drawing/2014/chart" uri="{C3380CC4-5D6E-409C-BE32-E72D297353CC}">
              <c16:uniqueId val="{00000003-D1FC-41A2-8221-712DEA1ACB95}"/>
            </c:ext>
          </c:extLst>
        </c:ser>
        <c:dLbls>
          <c:showLegendKey val="0"/>
          <c:showVal val="0"/>
          <c:showCatName val="0"/>
          <c:showSerName val="0"/>
          <c:showPercent val="0"/>
          <c:showBubbleSize val="0"/>
        </c:dLbls>
        <c:gapWidth val="219"/>
        <c:overlap val="-27"/>
        <c:axId val="1354622720"/>
        <c:axId val="1354622240"/>
      </c:barChart>
      <c:catAx>
        <c:axId val="135462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CO"/>
          </a:p>
        </c:txPr>
        <c:crossAx val="1354622240"/>
        <c:crosses val="autoZero"/>
        <c:auto val="1"/>
        <c:lblAlgn val="ctr"/>
        <c:lblOffset val="100"/>
        <c:noMultiLvlLbl val="0"/>
      </c:catAx>
      <c:valAx>
        <c:axId val="135462224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54622720"/>
        <c:crosses val="autoZero"/>
        <c:crossBetween val="between"/>
      </c:valAx>
      <c:spPr>
        <a:noFill/>
        <a:ln>
          <a:noFill/>
        </a:ln>
        <a:effectLst/>
      </c:spPr>
    </c:plotArea>
    <c:legend>
      <c:legendPos val="b"/>
      <c:layout>
        <c:manualLayout>
          <c:xMode val="edge"/>
          <c:yMode val="edge"/>
          <c:x val="0.16812837010995893"/>
          <c:y val="9.1699446212831187E-2"/>
          <c:w val="0.72775678203987848"/>
          <c:h val="6.443582349646287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1"/>
          <c:order val="0"/>
          <c:tx>
            <c:strRef>
              <c:f>'Informe Ejecutivo'!$J$37</c:f>
              <c:strCache>
                <c:ptCount val="1"/>
                <c:pt idx="0">
                  <c:v>1 - Gestión del Riesgo de Corrupción “MAPA DE RIESGOS DE CORRUPCIÓN"</c:v>
                </c:pt>
              </c:strCache>
            </c:strRef>
          </c:tx>
          <c:dPt>
            <c:idx val="0"/>
            <c:bubble3D val="0"/>
            <c:spPr>
              <a:noFill/>
              <a:ln>
                <a:noFill/>
              </a:ln>
            </c:spPr>
            <c:extLst>
              <c:ext xmlns:c16="http://schemas.microsoft.com/office/drawing/2014/chart" uri="{C3380CC4-5D6E-409C-BE32-E72D297353CC}">
                <c16:uniqueId val="{00000001-E4D1-4266-8F15-4F5529BF78A7}"/>
              </c:ext>
            </c:extLst>
          </c:dPt>
          <c:dPt>
            <c:idx val="1"/>
            <c:bubble3D val="0"/>
            <c:spPr>
              <a:solidFill>
                <a:schemeClr val="bg1">
                  <a:lumMod val="65000"/>
                </a:schemeClr>
              </a:solidFill>
              <a:ln w="15875">
                <a:solidFill>
                  <a:schemeClr val="bg1"/>
                </a:solidFill>
              </a:ln>
            </c:spPr>
            <c:extLst>
              <c:ext xmlns:c16="http://schemas.microsoft.com/office/drawing/2014/chart" uri="{C3380CC4-5D6E-409C-BE32-E72D297353CC}">
                <c16:uniqueId val="{00000003-E4D1-4266-8F15-4F5529BF78A7}"/>
              </c:ext>
            </c:extLst>
          </c:dPt>
          <c:val>
            <c:numRef>
              <c:f>'Informe Ejecutivo'!$K$37:$L$37</c:f>
              <c:numCache>
                <c:formatCode>0.0%</c:formatCode>
                <c:ptCount val="2"/>
                <c:pt idx="0">
                  <c:v>1</c:v>
                </c:pt>
                <c:pt idx="1">
                  <c:v>0</c:v>
                </c:pt>
              </c:numCache>
            </c:numRef>
          </c:val>
          <c:extLst>
            <c:ext xmlns:c16="http://schemas.microsoft.com/office/drawing/2014/chart" uri="{C3380CC4-5D6E-409C-BE32-E72D297353CC}">
              <c16:uniqueId val="{00000004-E4D1-4266-8F15-4F5529BF78A7}"/>
            </c:ext>
          </c:extLst>
        </c:ser>
        <c:ser>
          <c:idx val="0"/>
          <c:order val="1"/>
          <c:tx>
            <c:strRef>
              <c:f>'Informe Ejecutivo'!$J$37</c:f>
              <c:strCache>
                <c:ptCount val="1"/>
                <c:pt idx="0">
                  <c:v>1 - Gestión del Riesgo de Corrupción “MAPA DE RIESGOS DE CORRUPCIÓN"</c:v>
                </c:pt>
              </c:strCache>
            </c:strRef>
          </c:tx>
          <c:spPr>
            <a:ln w="63500">
              <a:solidFill>
                <a:srgbClr val="00B050">
                  <a:alpha val="99000"/>
                </a:srgbClr>
              </a:solidFill>
            </a:ln>
          </c:spPr>
          <c:dPt>
            <c:idx val="0"/>
            <c:bubble3D val="0"/>
            <c:spPr>
              <a:solidFill>
                <a:srgbClr val="00B050"/>
              </a:solidFill>
              <a:ln w="63500">
                <a:solidFill>
                  <a:srgbClr val="00B050">
                    <a:alpha val="99000"/>
                  </a:srgbClr>
                </a:solidFill>
              </a:ln>
              <a:effectLst/>
            </c:spPr>
            <c:extLst>
              <c:ext xmlns:c16="http://schemas.microsoft.com/office/drawing/2014/chart" uri="{C3380CC4-5D6E-409C-BE32-E72D297353CC}">
                <c16:uniqueId val="{00000006-E4D1-4266-8F15-4F5529BF78A7}"/>
              </c:ext>
            </c:extLst>
          </c:dPt>
          <c:dPt>
            <c:idx val="1"/>
            <c:bubble3D val="0"/>
            <c:spPr>
              <a:noFill/>
              <a:ln w="63500">
                <a:noFill/>
              </a:ln>
              <a:effectLst/>
            </c:spPr>
            <c:extLst>
              <c:ext xmlns:c16="http://schemas.microsoft.com/office/drawing/2014/chart" uri="{C3380CC4-5D6E-409C-BE32-E72D297353CC}">
                <c16:uniqueId val="{00000008-E4D1-4266-8F15-4F5529BF78A7}"/>
              </c:ext>
            </c:extLst>
          </c:dPt>
          <c:val>
            <c:numRef>
              <c:f>'Informe Ejecutivo'!$K$37:$L$37</c:f>
              <c:numCache>
                <c:formatCode>0.0%</c:formatCode>
                <c:ptCount val="2"/>
                <c:pt idx="0">
                  <c:v>1</c:v>
                </c:pt>
                <c:pt idx="1">
                  <c:v>0</c:v>
                </c:pt>
              </c:numCache>
            </c:numRef>
          </c:val>
          <c:extLst>
            <c:ext xmlns:c16="http://schemas.microsoft.com/office/drawing/2014/chart" uri="{C3380CC4-5D6E-409C-BE32-E72D297353CC}">
              <c16:uniqueId val="{00000009-E4D1-4266-8F15-4F5529BF78A7}"/>
            </c:ext>
          </c:extLst>
        </c:ser>
        <c:dLbls>
          <c:showLegendKey val="0"/>
          <c:showVal val="0"/>
          <c:showCatName val="0"/>
          <c:showSerName val="0"/>
          <c:showPercent val="0"/>
          <c:showBubbleSize val="0"/>
          <c:showLeaderLines val="1"/>
        </c:dLbls>
        <c:firstSliceAng val="0"/>
        <c:holeSize val="60"/>
      </c:doughnutChart>
    </c:plotArea>
    <c:plotVisOnly val="1"/>
    <c:dispBlanksAs val="gap"/>
    <c:showDLblsOverMax val="0"/>
    <c:extLst/>
  </c:chart>
  <c:spPr>
    <a:ln>
      <a:noFill/>
    </a:ln>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_xlchart.v2.2</cx:f>
      </cx:strDim>
      <cx:numDim type="val">
        <cx:f>_xlchart.v2.3</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formatIdx="0">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_xlchart.v2.4</cx:f>
      </cx:strDim>
      <cx:numDim type="val">
        <cx:f>_xlchart.v2.5</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withinLinear" id="17">
  <a:schemeClr val="accent4"/>
</cs:colorStyle>
</file>

<file path=xl/charts/colors1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withinLinear" id="16">
  <a:schemeClr val="accent3"/>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7">
  <a:schemeClr val="accent4"/>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withinLinear" id="17">
  <a:schemeClr val="accent4"/>
</cs:colorStyle>
</file>

<file path=xl/charts/colors3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withinLinear" id="16">
  <a:schemeClr val="accent3"/>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withinLinear" id="16">
  <a:schemeClr val="accent3"/>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2.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6.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image" Target="../media/image2.svg"/><Relationship Id="rId18" Type="http://schemas.openxmlformats.org/officeDocument/2006/relationships/chart" Target="../charts/chart13.xml"/><Relationship Id="rId3" Type="http://schemas.openxmlformats.org/officeDocument/2006/relationships/chart" Target="../charts/chart3.xml"/><Relationship Id="rId21" Type="http://schemas.openxmlformats.org/officeDocument/2006/relationships/chart" Target="../charts/chart16.xml"/><Relationship Id="rId7" Type="http://schemas.openxmlformats.org/officeDocument/2006/relationships/chart" Target="../charts/chart6.xml"/><Relationship Id="rId12" Type="http://schemas.openxmlformats.org/officeDocument/2006/relationships/image" Target="../media/image1.png"/><Relationship Id="rId17" Type="http://schemas.openxmlformats.org/officeDocument/2006/relationships/image" Target="../media/image4.svg"/><Relationship Id="rId25" Type="http://schemas.openxmlformats.org/officeDocument/2006/relationships/chart" Target="../charts/chart20.xml"/><Relationship Id="rId2" Type="http://schemas.openxmlformats.org/officeDocument/2006/relationships/chart" Target="../charts/chart2.xml"/><Relationship Id="rId16" Type="http://schemas.openxmlformats.org/officeDocument/2006/relationships/image" Target="../media/image3.png"/><Relationship Id="rId20" Type="http://schemas.openxmlformats.org/officeDocument/2006/relationships/chart" Target="../charts/chart15.xml"/><Relationship Id="rId1" Type="http://schemas.openxmlformats.org/officeDocument/2006/relationships/chart" Target="../charts/chart1.xml"/><Relationship Id="rId6" Type="http://schemas.microsoft.com/office/2014/relationships/chartEx" Target="../charts/chartEx1.xml"/><Relationship Id="rId11" Type="http://schemas.openxmlformats.org/officeDocument/2006/relationships/chart" Target="../charts/chart10.xml"/><Relationship Id="rId24" Type="http://schemas.openxmlformats.org/officeDocument/2006/relationships/chart" Target="../charts/chart19.xml"/><Relationship Id="rId5" Type="http://schemas.openxmlformats.org/officeDocument/2006/relationships/chart" Target="../charts/chart5.xml"/><Relationship Id="rId15" Type="http://schemas.openxmlformats.org/officeDocument/2006/relationships/chart" Target="../charts/chart12.xml"/><Relationship Id="rId23" Type="http://schemas.openxmlformats.org/officeDocument/2006/relationships/chart" Target="../charts/chart18.xml"/><Relationship Id="rId10" Type="http://schemas.openxmlformats.org/officeDocument/2006/relationships/chart" Target="../charts/chart9.xml"/><Relationship Id="rId19" Type="http://schemas.openxmlformats.org/officeDocument/2006/relationships/chart" Target="../charts/chart14.xml"/><Relationship Id="rId4" Type="http://schemas.openxmlformats.org/officeDocument/2006/relationships/chart" Target="../charts/chart4.xml"/><Relationship Id="rId9" Type="http://schemas.openxmlformats.org/officeDocument/2006/relationships/chart" Target="../charts/chart8.xml"/><Relationship Id="rId14" Type="http://schemas.openxmlformats.org/officeDocument/2006/relationships/chart" Target="../charts/chart11.xml"/><Relationship Id="rId22"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8" Type="http://schemas.openxmlformats.org/officeDocument/2006/relationships/chart" Target="../charts/chart27.xml"/><Relationship Id="rId13" Type="http://schemas.openxmlformats.org/officeDocument/2006/relationships/image" Target="../media/image2.svg"/><Relationship Id="rId18" Type="http://schemas.openxmlformats.org/officeDocument/2006/relationships/chart" Target="../charts/chart33.xml"/><Relationship Id="rId3" Type="http://schemas.openxmlformats.org/officeDocument/2006/relationships/chart" Target="../charts/chart23.xml"/><Relationship Id="rId21" Type="http://schemas.openxmlformats.org/officeDocument/2006/relationships/chart" Target="../charts/chart36.xml"/><Relationship Id="rId7" Type="http://schemas.openxmlformats.org/officeDocument/2006/relationships/chart" Target="../charts/chart26.xml"/><Relationship Id="rId12" Type="http://schemas.openxmlformats.org/officeDocument/2006/relationships/image" Target="../media/image1.png"/><Relationship Id="rId17" Type="http://schemas.openxmlformats.org/officeDocument/2006/relationships/image" Target="../media/image4.svg"/><Relationship Id="rId2" Type="http://schemas.openxmlformats.org/officeDocument/2006/relationships/chart" Target="../charts/chart22.xml"/><Relationship Id="rId16" Type="http://schemas.openxmlformats.org/officeDocument/2006/relationships/image" Target="../media/image3.png"/><Relationship Id="rId20" Type="http://schemas.openxmlformats.org/officeDocument/2006/relationships/chart" Target="../charts/chart35.xml"/><Relationship Id="rId1" Type="http://schemas.openxmlformats.org/officeDocument/2006/relationships/chart" Target="../charts/chart21.xml"/><Relationship Id="rId6" Type="http://schemas.microsoft.com/office/2014/relationships/chartEx" Target="../charts/chartEx2.xml"/><Relationship Id="rId11" Type="http://schemas.openxmlformats.org/officeDocument/2006/relationships/chart" Target="../charts/chart30.xml"/><Relationship Id="rId24" Type="http://schemas.openxmlformats.org/officeDocument/2006/relationships/chart" Target="../charts/chart39.xml"/><Relationship Id="rId5" Type="http://schemas.openxmlformats.org/officeDocument/2006/relationships/chart" Target="../charts/chart25.xml"/><Relationship Id="rId15" Type="http://schemas.openxmlformats.org/officeDocument/2006/relationships/chart" Target="../charts/chart32.xml"/><Relationship Id="rId23" Type="http://schemas.openxmlformats.org/officeDocument/2006/relationships/chart" Target="../charts/chart38.xml"/><Relationship Id="rId10" Type="http://schemas.openxmlformats.org/officeDocument/2006/relationships/chart" Target="../charts/chart29.xml"/><Relationship Id="rId19" Type="http://schemas.openxmlformats.org/officeDocument/2006/relationships/chart" Target="../charts/chart34.xml"/><Relationship Id="rId4" Type="http://schemas.openxmlformats.org/officeDocument/2006/relationships/chart" Target="../charts/chart24.xml"/><Relationship Id="rId9" Type="http://schemas.openxmlformats.org/officeDocument/2006/relationships/chart" Target="../charts/chart28.xml"/><Relationship Id="rId14" Type="http://schemas.openxmlformats.org/officeDocument/2006/relationships/chart" Target="../charts/chart31.xml"/><Relationship Id="rId22" Type="http://schemas.openxmlformats.org/officeDocument/2006/relationships/chart" Target="../charts/chart37.xml"/></Relationships>
</file>

<file path=xl/drawings/_rels/drawing3.xml.rels><?xml version="1.0" encoding="UTF-8" standalone="yes"?>
<Relationships xmlns="http://schemas.openxmlformats.org/package/2006/relationships"><Relationship Id="rId8" Type="http://schemas.openxmlformats.org/officeDocument/2006/relationships/chart" Target="../charts/chart46.xml"/><Relationship Id="rId13" Type="http://schemas.openxmlformats.org/officeDocument/2006/relationships/image" Target="../media/image2.svg"/><Relationship Id="rId18" Type="http://schemas.openxmlformats.org/officeDocument/2006/relationships/chart" Target="../charts/chart52.xml"/><Relationship Id="rId3" Type="http://schemas.openxmlformats.org/officeDocument/2006/relationships/chart" Target="../charts/chart42.xml"/><Relationship Id="rId21" Type="http://schemas.openxmlformats.org/officeDocument/2006/relationships/chart" Target="../charts/chart55.xml"/><Relationship Id="rId7" Type="http://schemas.openxmlformats.org/officeDocument/2006/relationships/chart" Target="../charts/chart45.xml"/><Relationship Id="rId12" Type="http://schemas.openxmlformats.org/officeDocument/2006/relationships/image" Target="../media/image1.png"/><Relationship Id="rId17" Type="http://schemas.openxmlformats.org/officeDocument/2006/relationships/image" Target="../media/image4.svg"/><Relationship Id="rId25" Type="http://schemas.openxmlformats.org/officeDocument/2006/relationships/chart" Target="../charts/chart59.xml"/><Relationship Id="rId2" Type="http://schemas.openxmlformats.org/officeDocument/2006/relationships/chart" Target="../charts/chart41.xml"/><Relationship Id="rId16" Type="http://schemas.openxmlformats.org/officeDocument/2006/relationships/image" Target="../media/image3.png"/><Relationship Id="rId20" Type="http://schemas.openxmlformats.org/officeDocument/2006/relationships/chart" Target="../charts/chart54.xml"/><Relationship Id="rId1" Type="http://schemas.openxmlformats.org/officeDocument/2006/relationships/chart" Target="../charts/chart40.xml"/><Relationship Id="rId6" Type="http://schemas.microsoft.com/office/2014/relationships/chartEx" Target="../charts/chartEx3.xml"/><Relationship Id="rId11" Type="http://schemas.openxmlformats.org/officeDocument/2006/relationships/chart" Target="../charts/chart49.xml"/><Relationship Id="rId24" Type="http://schemas.openxmlformats.org/officeDocument/2006/relationships/chart" Target="../charts/chart58.xml"/><Relationship Id="rId5" Type="http://schemas.openxmlformats.org/officeDocument/2006/relationships/chart" Target="../charts/chart44.xml"/><Relationship Id="rId15" Type="http://schemas.openxmlformats.org/officeDocument/2006/relationships/chart" Target="../charts/chart51.xml"/><Relationship Id="rId23" Type="http://schemas.openxmlformats.org/officeDocument/2006/relationships/chart" Target="../charts/chart57.xml"/><Relationship Id="rId10" Type="http://schemas.openxmlformats.org/officeDocument/2006/relationships/chart" Target="../charts/chart48.xml"/><Relationship Id="rId19" Type="http://schemas.openxmlformats.org/officeDocument/2006/relationships/chart" Target="../charts/chart53.xml"/><Relationship Id="rId4" Type="http://schemas.openxmlformats.org/officeDocument/2006/relationships/chart" Target="../charts/chart43.xml"/><Relationship Id="rId9" Type="http://schemas.openxmlformats.org/officeDocument/2006/relationships/chart" Target="../charts/chart47.xml"/><Relationship Id="rId14" Type="http://schemas.openxmlformats.org/officeDocument/2006/relationships/chart" Target="../charts/chart50.xml"/><Relationship Id="rId22" Type="http://schemas.openxmlformats.org/officeDocument/2006/relationships/chart" Target="../charts/chart5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60.xml"/></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199761</xdr:colOff>
      <xdr:row>42</xdr:row>
      <xdr:rowOff>0</xdr:rowOff>
    </xdr:from>
    <xdr:to>
      <xdr:col>6</xdr:col>
      <xdr:colOff>1619250</xdr:colOff>
      <xdr:row>42</xdr:row>
      <xdr:rowOff>0</xdr:rowOff>
    </xdr:to>
    <xdr:graphicFrame macro="">
      <xdr:nvGraphicFramePr>
        <xdr:cNvPr id="2" name="Gráfico 1">
          <a:extLst>
            <a:ext uri="{FF2B5EF4-FFF2-40B4-BE49-F238E27FC236}">
              <a16:creationId xmlns:a16="http://schemas.microsoft.com/office/drawing/2014/main" id="{3F29A816-8D97-4F41-8918-65E238E3E8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223065</xdr:colOff>
      <xdr:row>69</xdr:row>
      <xdr:rowOff>74504</xdr:rowOff>
    </xdr:from>
    <xdr:to>
      <xdr:col>6</xdr:col>
      <xdr:colOff>1543645</xdr:colOff>
      <xdr:row>84</xdr:row>
      <xdr:rowOff>113784</xdr:rowOff>
    </xdr:to>
    <xdr:graphicFrame macro="">
      <xdr:nvGraphicFramePr>
        <xdr:cNvPr id="3" name="Gráfico 2">
          <a:extLst>
            <a:ext uri="{FF2B5EF4-FFF2-40B4-BE49-F238E27FC236}">
              <a16:creationId xmlns:a16="http://schemas.microsoft.com/office/drawing/2014/main" id="{DD9EC947-6892-4B71-A4FC-02D5D55CFB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194488</xdr:colOff>
      <xdr:row>100</xdr:row>
      <xdr:rowOff>43556</xdr:rowOff>
    </xdr:from>
    <xdr:to>
      <xdr:col>6</xdr:col>
      <xdr:colOff>1402592</xdr:colOff>
      <xdr:row>111</xdr:row>
      <xdr:rowOff>184163</xdr:rowOff>
    </xdr:to>
    <xdr:graphicFrame macro="">
      <xdr:nvGraphicFramePr>
        <xdr:cNvPr id="4" name="Gráfico 3">
          <a:extLst>
            <a:ext uri="{FF2B5EF4-FFF2-40B4-BE49-F238E27FC236}">
              <a16:creationId xmlns:a16="http://schemas.microsoft.com/office/drawing/2014/main" id="{577123C1-1D96-4446-BAD4-469F95BF01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211697</xdr:colOff>
      <xdr:row>112</xdr:row>
      <xdr:rowOff>114720</xdr:rowOff>
    </xdr:from>
    <xdr:to>
      <xdr:col>6</xdr:col>
      <xdr:colOff>1428305</xdr:colOff>
      <xdr:row>128</xdr:row>
      <xdr:rowOff>178221</xdr:rowOff>
    </xdr:to>
    <xdr:graphicFrame macro="">
      <xdr:nvGraphicFramePr>
        <xdr:cNvPr id="5" name="Gráfico 4">
          <a:extLst>
            <a:ext uri="{FF2B5EF4-FFF2-40B4-BE49-F238E27FC236}">
              <a16:creationId xmlns:a16="http://schemas.microsoft.com/office/drawing/2014/main" id="{5F1CE84A-8FBB-47C8-B2F2-C3ED2C979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195288</xdr:colOff>
      <xdr:row>129</xdr:row>
      <xdr:rowOff>112293</xdr:rowOff>
    </xdr:from>
    <xdr:to>
      <xdr:col>6</xdr:col>
      <xdr:colOff>1447614</xdr:colOff>
      <xdr:row>150</xdr:row>
      <xdr:rowOff>100387</xdr:rowOff>
    </xdr:to>
    <xdr:graphicFrame macro="">
      <xdr:nvGraphicFramePr>
        <xdr:cNvPr id="6" name="Gráfico 5">
          <a:extLst>
            <a:ext uri="{FF2B5EF4-FFF2-40B4-BE49-F238E27FC236}">
              <a16:creationId xmlns:a16="http://schemas.microsoft.com/office/drawing/2014/main" id="{10D4DB9C-811B-4976-8257-D8143D2B18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117586</xdr:colOff>
      <xdr:row>85</xdr:row>
      <xdr:rowOff>55489</xdr:rowOff>
    </xdr:from>
    <xdr:to>
      <xdr:col>11</xdr:col>
      <xdr:colOff>1126785</xdr:colOff>
      <xdr:row>99</xdr:row>
      <xdr:rowOff>73856</xdr:rowOff>
    </xdr:to>
    <mc:AlternateContent xmlns:mc="http://schemas.openxmlformats.org/markup-compatibility/2006">
      <mc:Choice xmlns:cx2="http://schemas.microsoft.com/office/drawing/2015/10/21/chartex" Requires="cx2">
        <xdr:graphicFrame macro="">
          <xdr:nvGraphicFramePr>
            <xdr:cNvPr id="7" name="Gráfico 6">
              <a:extLst>
                <a:ext uri="{FF2B5EF4-FFF2-40B4-BE49-F238E27FC236}">
                  <a16:creationId xmlns:a16="http://schemas.microsoft.com/office/drawing/2014/main" id="{43578810-3764-41DE-BE68-FF2FA617F2C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6"/>
            </a:graphicData>
          </a:graphic>
        </xdr:graphicFrame>
      </mc:Choice>
      <mc:Fallback>
        <xdr:sp macro="" textlink="">
          <xdr:nvSpPr>
            <xdr:cNvPr id="0" name=""/>
            <xdr:cNvSpPr>
              <a:spLocks noTextEdit="1"/>
            </xdr:cNvSpPr>
          </xdr:nvSpPr>
          <xdr:spPr>
            <a:xfrm>
              <a:off x="5280136" y="21467689"/>
              <a:ext cx="12601124" cy="1913842"/>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247907</xdr:colOff>
      <xdr:row>151</xdr:row>
      <xdr:rowOff>30085</xdr:rowOff>
    </xdr:from>
    <xdr:to>
      <xdr:col>6</xdr:col>
      <xdr:colOff>1498343</xdr:colOff>
      <xdr:row>169</xdr:row>
      <xdr:rowOff>64691</xdr:rowOff>
    </xdr:to>
    <xdr:graphicFrame macro="">
      <xdr:nvGraphicFramePr>
        <xdr:cNvPr id="8" name="Gráfico 7">
          <a:extLst>
            <a:ext uri="{FF2B5EF4-FFF2-40B4-BE49-F238E27FC236}">
              <a16:creationId xmlns:a16="http://schemas.microsoft.com/office/drawing/2014/main" id="{B0B55825-452A-48D7-97AC-576AEA7D34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oneCellAnchor>
    <xdr:from>
      <xdr:col>5</xdr:col>
      <xdr:colOff>1043902</xdr:colOff>
      <xdr:row>95</xdr:row>
      <xdr:rowOff>43296</xdr:rowOff>
    </xdr:from>
    <xdr:ext cx="2367780" cy="770660"/>
    <xdr:sp macro="" textlink="">
      <xdr:nvSpPr>
        <xdr:cNvPr id="9" name="Rectángulo 8">
          <a:extLst>
            <a:ext uri="{FF2B5EF4-FFF2-40B4-BE49-F238E27FC236}">
              <a16:creationId xmlns:a16="http://schemas.microsoft.com/office/drawing/2014/main" id="{888A8CCC-B253-4CD2-BD65-465CEEACC7B3}"/>
            </a:ext>
          </a:extLst>
        </xdr:cNvPr>
        <xdr:cNvSpPr/>
      </xdr:nvSpPr>
      <xdr:spPr>
        <a:xfrm>
          <a:off x="10435552" y="22598496"/>
          <a:ext cx="2367780" cy="77066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Solicitud reporte Estrategia Racioanlización de Trámites mediante MEMORANDO CIRCULAR No. </a:t>
          </a:r>
          <a:r>
            <a:rPr lang="es-CO" sz="1100">
              <a:solidFill>
                <a:schemeClr val="dk1"/>
              </a:solidFill>
              <a:effectLst/>
              <a:latin typeface="+mn-lt"/>
              <a:ea typeface="+mn-ea"/>
              <a:cs typeface="+mn-cs"/>
            </a:rPr>
            <a:t>2024I-VBOG-036462 del 07/06/24. </a:t>
          </a:r>
          <a:endParaRPr lang="es-CO" sz="1100" b="0" i="0">
            <a:effectLst/>
            <a:latin typeface="+mn-lt"/>
            <a:ea typeface="+mn-ea"/>
            <a:cs typeface="+mn-cs"/>
          </a:endParaRPr>
        </a:p>
      </xdr:txBody>
    </xdr:sp>
    <xdr:clientData/>
  </xdr:oneCellAnchor>
  <xdr:oneCellAnchor>
    <xdr:from>
      <xdr:col>5</xdr:col>
      <xdr:colOff>816428</xdr:colOff>
      <xdr:row>69</xdr:row>
      <xdr:rowOff>152739</xdr:rowOff>
    </xdr:from>
    <xdr:ext cx="2628646" cy="781240"/>
    <xdr:sp macro="" textlink="">
      <xdr:nvSpPr>
        <xdr:cNvPr id="10" name="Rectángulo 9">
          <a:extLst>
            <a:ext uri="{FF2B5EF4-FFF2-40B4-BE49-F238E27FC236}">
              <a16:creationId xmlns:a16="http://schemas.microsoft.com/office/drawing/2014/main" id="{FA0249BA-3A5C-4EFB-BE64-F9B49624A3C3}"/>
            </a:ext>
          </a:extLst>
        </xdr:cNvPr>
        <xdr:cNvSpPr/>
      </xdr:nvSpPr>
      <xdr:spPr>
        <a:xfrm>
          <a:off x="10208078" y="18526464"/>
          <a:ext cx="2628646" cy="781240"/>
        </a:xfrm>
        <a:prstGeom prst="rect">
          <a:avLst/>
        </a:prstGeom>
        <a:noFill/>
        <a:ln>
          <a:solidFill>
            <a:schemeClr val="tx1"/>
          </a:solidFill>
          <a:prstDash val="dash"/>
        </a:ln>
      </xdr:spPr>
      <xdr:txBody>
        <a:bodyPr wrap="square" lIns="91440" tIns="45720" rIns="91440" bIns="45720">
          <a:spAutoFit/>
        </a:bodyPr>
        <a:lstStyle/>
        <a:p>
          <a:pPr algn="ctr"/>
          <a:r>
            <a:rPr lang="es-CO" sz="1100" b="0" i="0">
              <a:effectLst/>
              <a:latin typeface="+mn-lt"/>
              <a:ea typeface="+mn-ea"/>
              <a:cs typeface="+mn-cs"/>
            </a:rPr>
            <a:t>El detalle del monitoreo al anexo 1, </a:t>
          </a:r>
          <a:r>
            <a:rPr lang="es-CO" sz="1100" b="1" i="0">
              <a:effectLst/>
              <a:latin typeface="+mn-lt"/>
              <a:ea typeface="+mn-ea"/>
              <a:cs typeface="+mn-cs"/>
            </a:rPr>
            <a:t>Mapa de Riesgos de Corrupción</a:t>
          </a:r>
          <a:r>
            <a:rPr lang="es-CO" sz="1100" b="0" i="0">
              <a:effectLst/>
              <a:latin typeface="+mn-lt"/>
              <a:ea typeface="+mn-ea"/>
              <a:cs typeface="+mn-cs"/>
            </a:rPr>
            <a:t>, se ecunetra en el estado del arte de la política institucional de admisiración del riesgo.</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oneCellAnchor>
    <xdr:from>
      <xdr:col>5</xdr:col>
      <xdr:colOff>843643</xdr:colOff>
      <xdr:row>75</xdr:row>
      <xdr:rowOff>29148</xdr:rowOff>
    </xdr:from>
    <xdr:ext cx="2656381" cy="1658138"/>
    <xdr:sp macro="" textlink="">
      <xdr:nvSpPr>
        <xdr:cNvPr id="11" name="Rectángulo 10">
          <a:extLst>
            <a:ext uri="{FF2B5EF4-FFF2-40B4-BE49-F238E27FC236}">
              <a16:creationId xmlns:a16="http://schemas.microsoft.com/office/drawing/2014/main" id="{2CB54CDB-0ED8-4460-AA52-F91E47230574}"/>
            </a:ext>
          </a:extLst>
        </xdr:cNvPr>
        <xdr:cNvSpPr/>
      </xdr:nvSpPr>
      <xdr:spPr>
        <a:xfrm>
          <a:off x="10235293" y="19545873"/>
          <a:ext cx="2656381" cy="1658138"/>
        </a:xfrm>
        <a:prstGeom prst="rect">
          <a:avLst/>
        </a:prstGeom>
        <a:noFill/>
        <a:ln>
          <a:solidFill>
            <a:schemeClr val="tx1"/>
          </a:solidFill>
          <a:prstDash val="dash"/>
        </a:ln>
      </xdr:spPr>
      <xdr:txBody>
        <a:bodyPr wrap="square" lIns="91440" tIns="45720" rIns="91440" bIns="45720">
          <a:noAutofit/>
        </a:bodyPr>
        <a:lstStyle/>
        <a:p>
          <a:pPr algn="ctr"/>
          <a:r>
            <a:rPr lang="es-CO" sz="1100" b="0" i="0">
              <a:effectLst/>
              <a:latin typeface="+mn-lt"/>
              <a:ea typeface="+mn-ea"/>
              <a:cs typeface="+mn-cs"/>
            </a:rPr>
            <a:t>El detalle del monitoreo al anexo 2, </a:t>
          </a:r>
          <a:r>
            <a:rPr lang="es-CO" sz="1100" b="1" i="0">
              <a:effectLst/>
              <a:latin typeface="+mn-lt"/>
              <a:ea typeface="+mn-ea"/>
              <a:cs typeface="+mn-cs"/>
            </a:rPr>
            <a:t>Estratégia</a:t>
          </a:r>
          <a:r>
            <a:rPr lang="es-CO" sz="1100" b="1" i="0" baseline="0">
              <a:effectLst/>
              <a:latin typeface="+mn-lt"/>
              <a:ea typeface="+mn-ea"/>
              <a:cs typeface="+mn-cs"/>
            </a:rPr>
            <a:t> de racioanlización de trámites</a:t>
          </a:r>
          <a:r>
            <a:rPr lang="es-CO" sz="1100" b="0" i="0">
              <a:effectLst/>
              <a:latin typeface="+mn-lt"/>
              <a:ea typeface="+mn-ea"/>
              <a:cs typeface="+mn-cs"/>
            </a:rPr>
            <a:t>, se ecunetra en el reporte del sistema  Único de Información de Trámites SUIT.</a:t>
          </a:r>
        </a:p>
        <a:p>
          <a:pPr algn="ctr"/>
          <a:endParaRPr lang="es-CO" sz="1100" b="0" i="0" cap="none" spc="0">
            <a:ln w="10160">
              <a:solidFill>
                <a:schemeClr val="accent5"/>
              </a:solidFill>
              <a:prstDash val="solid"/>
            </a:ln>
            <a:solidFill>
              <a:srgbClr val="FFFFFF"/>
            </a:solidFill>
            <a:effectLst/>
            <a:latin typeface="+mn-lt"/>
            <a:ea typeface="+mn-ea"/>
            <a:cs typeface="+mn-cs"/>
          </a:endParaRPr>
        </a:p>
        <a:p>
          <a:pPr algn="ctr"/>
          <a:r>
            <a:rPr lang="es-CO" sz="1100" b="0" i="0">
              <a:effectLst/>
              <a:latin typeface="+mn-lt"/>
              <a:ea typeface="+mn-ea"/>
              <a:cs typeface="+mn-cs"/>
            </a:rPr>
            <a:t>2024I-VBOG-072544 del 02/10/24 OFICINA DE TECNOLOGIAS DE LA INFORMACION Y LAS COMUNICACIONES aporta nuevamwnte plan de implementación</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twoCellAnchor>
    <xdr:from>
      <xdr:col>3</xdr:col>
      <xdr:colOff>278671</xdr:colOff>
      <xdr:row>44</xdr:row>
      <xdr:rowOff>29417</xdr:rowOff>
    </xdr:from>
    <xdr:to>
      <xdr:col>7</xdr:col>
      <xdr:colOff>374432</xdr:colOff>
      <xdr:row>61</xdr:row>
      <xdr:rowOff>106200</xdr:rowOff>
    </xdr:to>
    <xdr:graphicFrame macro="">
      <xdr:nvGraphicFramePr>
        <xdr:cNvPr id="12" name="Gráfico 11">
          <a:extLst>
            <a:ext uri="{FF2B5EF4-FFF2-40B4-BE49-F238E27FC236}">
              <a16:creationId xmlns:a16="http://schemas.microsoft.com/office/drawing/2014/main" id="{1FDFF29D-329D-4B53-9A57-E1CA949A42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313204</xdr:colOff>
      <xdr:row>44</xdr:row>
      <xdr:rowOff>57870</xdr:rowOff>
    </xdr:from>
    <xdr:to>
      <xdr:col>3</xdr:col>
      <xdr:colOff>255284</xdr:colOff>
      <xdr:row>61</xdr:row>
      <xdr:rowOff>134653</xdr:rowOff>
    </xdr:to>
    <xdr:graphicFrame macro="">
      <xdr:nvGraphicFramePr>
        <xdr:cNvPr id="13" name="Gráfico 12">
          <a:extLst>
            <a:ext uri="{FF2B5EF4-FFF2-40B4-BE49-F238E27FC236}">
              <a16:creationId xmlns:a16="http://schemas.microsoft.com/office/drawing/2014/main" id="{FBA6995B-9372-4BE2-B3CF-9A243245B4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oneCellAnchor>
    <xdr:from>
      <xdr:col>5</xdr:col>
      <xdr:colOff>935182</xdr:colOff>
      <xdr:row>103</xdr:row>
      <xdr:rowOff>86591</xdr:rowOff>
    </xdr:from>
    <xdr:ext cx="2367780" cy="770660"/>
    <xdr:sp macro="" textlink="">
      <xdr:nvSpPr>
        <xdr:cNvPr id="14" name="Rectángulo 13">
          <a:extLst>
            <a:ext uri="{FF2B5EF4-FFF2-40B4-BE49-F238E27FC236}">
              <a16:creationId xmlns:a16="http://schemas.microsoft.com/office/drawing/2014/main" id="{B3B765EA-6205-4655-8C42-F5697B4013D4}"/>
            </a:ext>
          </a:extLst>
        </xdr:cNvPr>
        <xdr:cNvSpPr/>
      </xdr:nvSpPr>
      <xdr:spPr>
        <a:xfrm>
          <a:off x="10326832" y="24165791"/>
          <a:ext cx="2367780" cy="77066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El principal espacio de rendición</a:t>
          </a:r>
          <a:r>
            <a:rPr lang="es-CO" sz="1100" b="0" i="0" baseline="0">
              <a:effectLst/>
              <a:latin typeface="+mn-lt"/>
              <a:ea typeface="+mn-ea"/>
              <a:cs typeface="+mn-cs"/>
            </a:rPr>
            <a:t> de cuentas se realizará en el 4° trimestre</a:t>
          </a:r>
          <a:endParaRPr lang="es-CO" sz="1100" b="0" i="0">
            <a:effectLst/>
            <a:latin typeface="+mn-lt"/>
            <a:ea typeface="+mn-ea"/>
            <a:cs typeface="+mn-cs"/>
          </a:endParaRPr>
        </a:p>
      </xdr:txBody>
    </xdr:sp>
    <xdr:clientData/>
  </xdr:oneCellAnchor>
  <xdr:twoCellAnchor>
    <xdr:from>
      <xdr:col>0</xdr:col>
      <xdr:colOff>234107</xdr:colOff>
      <xdr:row>9</xdr:row>
      <xdr:rowOff>152399</xdr:rowOff>
    </xdr:from>
    <xdr:to>
      <xdr:col>1</xdr:col>
      <xdr:colOff>2583269</xdr:colOff>
      <xdr:row>25</xdr:row>
      <xdr:rowOff>123264</xdr:rowOff>
    </xdr:to>
    <xdr:grpSp>
      <xdr:nvGrpSpPr>
        <xdr:cNvPr id="15" name="Grupo 14">
          <a:extLst>
            <a:ext uri="{FF2B5EF4-FFF2-40B4-BE49-F238E27FC236}">
              <a16:creationId xmlns:a16="http://schemas.microsoft.com/office/drawing/2014/main" id="{2E691F13-5BAA-4CA1-BB90-0A4EF52C8375}"/>
            </a:ext>
          </a:extLst>
        </xdr:cNvPr>
        <xdr:cNvGrpSpPr/>
      </xdr:nvGrpSpPr>
      <xdr:grpSpPr>
        <a:xfrm>
          <a:off x="234107" y="1914524"/>
          <a:ext cx="2682537" cy="3018865"/>
          <a:chOff x="95758" y="1609164"/>
          <a:chExt cx="2685338" cy="3018865"/>
        </a:xfrm>
      </xdr:grpSpPr>
      <xdr:graphicFrame macro="">
        <xdr:nvGraphicFramePr>
          <xdr:cNvPr id="16" name="Gráfico 15">
            <a:extLst>
              <a:ext uri="{FF2B5EF4-FFF2-40B4-BE49-F238E27FC236}">
                <a16:creationId xmlns:a16="http://schemas.microsoft.com/office/drawing/2014/main" id="{4E63F15C-2462-79B2-FDE6-C598D30F0761}"/>
              </a:ext>
            </a:extLst>
          </xdr:cNvPr>
          <xdr:cNvGraphicFramePr/>
        </xdr:nvGraphicFramePr>
        <xdr:xfrm>
          <a:off x="95758" y="1609164"/>
          <a:ext cx="2527131" cy="2520000"/>
        </xdr:xfrm>
        <a:graphic>
          <a:graphicData uri="http://schemas.openxmlformats.org/drawingml/2006/chart">
            <c:chart xmlns:c="http://schemas.openxmlformats.org/drawingml/2006/chart" xmlns:r="http://schemas.openxmlformats.org/officeDocument/2006/relationships" r:id="rId10"/>
          </a:graphicData>
        </a:graphic>
      </xdr:graphicFrame>
      <xdr:sp macro="" textlink="">
        <xdr:nvSpPr>
          <xdr:cNvPr id="17" name="Elipse 16">
            <a:extLst>
              <a:ext uri="{FF2B5EF4-FFF2-40B4-BE49-F238E27FC236}">
                <a16:creationId xmlns:a16="http://schemas.microsoft.com/office/drawing/2014/main" id="{3C4C89D5-3323-45B6-9C50-1242B20F5B37}"/>
              </a:ext>
            </a:extLst>
          </xdr:cNvPr>
          <xdr:cNvSpPr/>
        </xdr:nvSpPr>
        <xdr:spPr>
          <a:xfrm>
            <a:off x="731232" y="2196078"/>
            <a:ext cx="1375474" cy="1375876"/>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7">
        <xdr:nvSpPr>
          <xdr:cNvPr id="18" name="CuadroTexto 17">
            <a:extLst>
              <a:ext uri="{FF2B5EF4-FFF2-40B4-BE49-F238E27FC236}">
                <a16:creationId xmlns:a16="http://schemas.microsoft.com/office/drawing/2014/main" id="{D8C45A22-BE17-9D8B-B15C-5B1F9FCCDC9B}"/>
              </a:ext>
            </a:extLst>
          </xdr:cNvPr>
          <xdr:cNvSpPr txBox="1"/>
        </xdr:nvSpPr>
        <xdr:spPr>
          <a:xfrm>
            <a:off x="912362" y="2909759"/>
            <a:ext cx="1108058"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56EC7ABB-C53B-4FF6-9D88-82F172F61608}" type="TxLink">
              <a:rPr lang="en-US" sz="2800" b="1" i="0" u="none" strike="noStrike">
                <a:solidFill>
                  <a:schemeClr val="bg1"/>
                </a:solidFill>
                <a:latin typeface="Calibri"/>
                <a:ea typeface="Calibri"/>
                <a:cs typeface="Calibri"/>
              </a:rPr>
              <a:pPr/>
              <a:t>100,0%</a:t>
            </a:fld>
            <a:endParaRPr lang="es-CO" sz="2800" b="1">
              <a:solidFill>
                <a:schemeClr val="bg1"/>
              </a:solidFill>
            </a:endParaRPr>
          </a:p>
        </xdr:txBody>
      </xdr:sp>
      <xdr:grpSp>
        <xdr:nvGrpSpPr>
          <xdr:cNvPr id="19" name="Gráfico 27" descr="Advertencia contorno">
            <a:extLst>
              <a:ext uri="{FF2B5EF4-FFF2-40B4-BE49-F238E27FC236}">
                <a16:creationId xmlns:a16="http://schemas.microsoft.com/office/drawing/2014/main" id="{B4533768-D51F-9E18-D763-C5A252D766BC}"/>
              </a:ext>
            </a:extLst>
          </xdr:cNvPr>
          <xdr:cNvGrpSpPr/>
        </xdr:nvGrpSpPr>
        <xdr:grpSpPr>
          <a:xfrm>
            <a:off x="1061781" y="2320692"/>
            <a:ext cx="750770" cy="580408"/>
            <a:chOff x="8393791" y="4147456"/>
            <a:chExt cx="821538" cy="724148"/>
          </a:xfrm>
          <a:solidFill>
            <a:schemeClr val="bg1"/>
          </a:solidFill>
        </xdr:grpSpPr>
        <xdr:sp macro="" textlink="">
          <xdr:nvSpPr>
            <xdr:cNvPr id="21" name="Forma libre: forma 20">
              <a:extLst>
                <a:ext uri="{FF2B5EF4-FFF2-40B4-BE49-F238E27FC236}">
                  <a16:creationId xmlns:a16="http://schemas.microsoft.com/office/drawing/2014/main" id="{CC5E4DE9-45DA-23AA-81D5-742015C739D0}"/>
                </a:ext>
              </a:extLst>
            </xdr:cNvPr>
            <xdr:cNvSpPr/>
          </xdr:nvSpPr>
          <xdr:spPr>
            <a:xfrm>
              <a:off x="8393791" y="4147456"/>
              <a:ext cx="821538" cy="724148"/>
            </a:xfrm>
            <a:custGeom>
              <a:avLst/>
              <a:gdLst>
                <a:gd name="connsiteX0" fmla="*/ 816537 w 821538"/>
                <a:gd name="connsiteY0" fmla="*/ 666999 h 724148"/>
                <a:gd name="connsiteX1" fmla="*/ 444110 w 821538"/>
                <a:gd name="connsiteY1" fmla="*/ 19299 h 724148"/>
                <a:gd name="connsiteX2" fmla="*/ 392907 w 821538"/>
                <a:gd name="connsiteY2" fmla="*/ 4779 h 724148"/>
                <a:gd name="connsiteX3" fmla="*/ 378387 w 821538"/>
                <a:gd name="connsiteY3" fmla="*/ 19299 h 724148"/>
                <a:gd name="connsiteX4" fmla="*/ 5007 w 821538"/>
                <a:gd name="connsiteY4" fmla="*/ 666999 h 724148"/>
                <a:gd name="connsiteX5" fmla="*/ 19342 w 821538"/>
                <a:gd name="connsiteY5" fmla="*/ 719148 h 724148"/>
                <a:gd name="connsiteX6" fmla="*/ 38345 w 821538"/>
                <a:gd name="connsiteY6" fmla="*/ 724149 h 724148"/>
                <a:gd name="connsiteX7" fmla="*/ 783200 w 821538"/>
                <a:gd name="connsiteY7" fmla="*/ 724149 h 724148"/>
                <a:gd name="connsiteX8" fmla="*/ 821538 w 821538"/>
                <a:gd name="connsiteY8" fmla="*/ 686001 h 724148"/>
                <a:gd name="connsiteX9" fmla="*/ 816537 w 821538"/>
                <a:gd name="connsiteY9" fmla="*/ 666999 h 724148"/>
                <a:gd name="connsiteX10" fmla="*/ 799764 w 821538"/>
                <a:gd name="connsiteY10" fmla="*/ 695755 h 724148"/>
                <a:gd name="connsiteX11" fmla="*/ 783200 w 821538"/>
                <a:gd name="connsiteY11" fmla="*/ 705099 h 724148"/>
                <a:gd name="connsiteX12" fmla="*/ 38345 w 821538"/>
                <a:gd name="connsiteY12" fmla="*/ 705099 h 724148"/>
                <a:gd name="connsiteX13" fmla="*/ 21781 w 821538"/>
                <a:gd name="connsiteY13" fmla="*/ 695745 h 724148"/>
                <a:gd name="connsiteX14" fmla="*/ 21514 w 821538"/>
                <a:gd name="connsiteY14" fmla="*/ 676524 h 724148"/>
                <a:gd name="connsiteX15" fmla="*/ 395037 w 821538"/>
                <a:gd name="connsiteY15" fmla="*/ 28548 h 724148"/>
                <a:gd name="connsiteX16" fmla="*/ 420359 w 821538"/>
                <a:gd name="connsiteY16" fmla="*/ 21467 h 724148"/>
                <a:gd name="connsiteX17" fmla="*/ 427594 w 821538"/>
                <a:gd name="connsiteY17" fmla="*/ 28824 h 724148"/>
                <a:gd name="connsiteX18" fmla="*/ 799888 w 821538"/>
                <a:gd name="connsiteY18" fmla="*/ 676248 h 724148"/>
                <a:gd name="connsiteX19" fmla="*/ 799764 w 821538"/>
                <a:gd name="connsiteY19" fmla="*/ 695755 h 7241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821538" h="724148">
                  <a:moveTo>
                    <a:pt x="816537" y="666999"/>
                  </a:moveTo>
                  <a:lnTo>
                    <a:pt x="444110" y="19299"/>
                  </a:lnTo>
                  <a:cubicBezTo>
                    <a:pt x="433980" y="1150"/>
                    <a:pt x="411056" y="-5351"/>
                    <a:pt x="392907" y="4779"/>
                  </a:cubicBezTo>
                  <a:cubicBezTo>
                    <a:pt x="386815" y="8179"/>
                    <a:pt x="381788" y="13207"/>
                    <a:pt x="378387" y="19299"/>
                  </a:cubicBezTo>
                  <a:lnTo>
                    <a:pt x="5007" y="666999"/>
                  </a:lnTo>
                  <a:cubicBezTo>
                    <a:pt x="-5435" y="685358"/>
                    <a:pt x="983" y="708706"/>
                    <a:pt x="19342" y="719148"/>
                  </a:cubicBezTo>
                  <a:cubicBezTo>
                    <a:pt x="25133" y="722442"/>
                    <a:pt x="31683" y="724165"/>
                    <a:pt x="38345" y="724149"/>
                  </a:cubicBezTo>
                  <a:lnTo>
                    <a:pt x="783200" y="724149"/>
                  </a:lnTo>
                  <a:cubicBezTo>
                    <a:pt x="804321" y="724201"/>
                    <a:pt x="821486" y="707122"/>
                    <a:pt x="821538" y="686001"/>
                  </a:cubicBezTo>
                  <a:cubicBezTo>
                    <a:pt x="821555" y="679339"/>
                    <a:pt x="819831" y="672789"/>
                    <a:pt x="816537" y="666999"/>
                  </a:cubicBezTo>
                  <a:close/>
                  <a:moveTo>
                    <a:pt x="799764" y="695755"/>
                  </a:moveTo>
                  <a:cubicBezTo>
                    <a:pt x="796343" y="701641"/>
                    <a:pt x="790007" y="705216"/>
                    <a:pt x="783200" y="705099"/>
                  </a:cubicBezTo>
                  <a:lnTo>
                    <a:pt x="38345" y="705099"/>
                  </a:lnTo>
                  <a:cubicBezTo>
                    <a:pt x="31535" y="705218"/>
                    <a:pt x="25196" y="701638"/>
                    <a:pt x="21781" y="695745"/>
                  </a:cubicBezTo>
                  <a:cubicBezTo>
                    <a:pt x="18229" y="689856"/>
                    <a:pt x="18127" y="682509"/>
                    <a:pt x="21514" y="676524"/>
                  </a:cubicBezTo>
                  <a:lnTo>
                    <a:pt x="395037" y="28548"/>
                  </a:lnTo>
                  <a:cubicBezTo>
                    <a:pt x="400074" y="19600"/>
                    <a:pt x="411412" y="16429"/>
                    <a:pt x="420359" y="21467"/>
                  </a:cubicBezTo>
                  <a:cubicBezTo>
                    <a:pt x="423417" y="23187"/>
                    <a:pt x="425925" y="25738"/>
                    <a:pt x="427594" y="28824"/>
                  </a:cubicBezTo>
                  <a:lnTo>
                    <a:pt x="799888" y="676248"/>
                  </a:lnTo>
                  <a:cubicBezTo>
                    <a:pt x="803380" y="682293"/>
                    <a:pt x="803333" y="689754"/>
                    <a:pt x="799764" y="695755"/>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22" name="Forma libre: forma 21">
              <a:extLst>
                <a:ext uri="{FF2B5EF4-FFF2-40B4-BE49-F238E27FC236}">
                  <a16:creationId xmlns:a16="http://schemas.microsoft.com/office/drawing/2014/main" id="{E7BF0A9F-717E-18FA-0C96-2B24BB820620}"/>
                </a:ext>
              </a:extLst>
            </xdr:cNvPr>
            <xdr:cNvSpPr/>
          </xdr:nvSpPr>
          <xdr:spPr>
            <a:xfrm>
              <a:off x="8783058" y="4713822"/>
              <a:ext cx="43635" cy="43300"/>
            </a:xfrm>
            <a:custGeom>
              <a:avLst/>
              <a:gdLst>
                <a:gd name="connsiteX0" fmla="*/ 21505 w 43635"/>
                <a:gd name="connsiteY0" fmla="*/ 43292 h 43300"/>
                <a:gd name="connsiteX1" fmla="*/ 6208 w 43635"/>
                <a:gd name="connsiteY1" fmla="*/ 37005 h 43300"/>
                <a:gd name="connsiteX2" fmla="*/ 17 w 43635"/>
                <a:gd name="connsiteY2" fmla="*/ 21489 h 43300"/>
                <a:gd name="connsiteX3" fmla="*/ 6141 w 43635"/>
                <a:gd name="connsiteY3" fmla="*/ 6030 h 43300"/>
                <a:gd name="connsiteX4" fmla="*/ 21505 w 43635"/>
                <a:gd name="connsiteY4" fmla="*/ 10 h 43300"/>
                <a:gd name="connsiteX5" fmla="*/ 37241 w 43635"/>
                <a:gd name="connsiteY5" fmla="*/ 6087 h 43300"/>
                <a:gd name="connsiteX6" fmla="*/ 43622 w 43635"/>
                <a:gd name="connsiteY6" fmla="*/ 21489 h 43300"/>
                <a:gd name="connsiteX7" fmla="*/ 37183 w 43635"/>
                <a:gd name="connsiteY7" fmla="*/ 36948 h 43300"/>
                <a:gd name="connsiteX8" fmla="*/ 21505 w 43635"/>
                <a:gd name="connsiteY8" fmla="*/ 43292 h 433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635" h="43300">
                  <a:moveTo>
                    <a:pt x="21505" y="43292"/>
                  </a:moveTo>
                  <a:cubicBezTo>
                    <a:pt x="15745" y="43459"/>
                    <a:pt x="10186" y="41174"/>
                    <a:pt x="6208" y="37005"/>
                  </a:cubicBezTo>
                  <a:cubicBezTo>
                    <a:pt x="2098" y="32905"/>
                    <a:pt x="-141" y="27293"/>
                    <a:pt x="17" y="21489"/>
                  </a:cubicBezTo>
                  <a:cubicBezTo>
                    <a:pt x="-218" y="15703"/>
                    <a:pt x="2008" y="10087"/>
                    <a:pt x="6141" y="6030"/>
                  </a:cubicBezTo>
                  <a:cubicBezTo>
                    <a:pt x="10224" y="2007"/>
                    <a:pt x="15776" y="-169"/>
                    <a:pt x="21505" y="10"/>
                  </a:cubicBezTo>
                  <a:cubicBezTo>
                    <a:pt x="27350" y="-135"/>
                    <a:pt x="33011" y="2051"/>
                    <a:pt x="37241" y="6087"/>
                  </a:cubicBezTo>
                  <a:cubicBezTo>
                    <a:pt x="41508" y="10048"/>
                    <a:pt x="43838" y="15671"/>
                    <a:pt x="43622" y="21489"/>
                  </a:cubicBezTo>
                  <a:cubicBezTo>
                    <a:pt x="43762" y="27321"/>
                    <a:pt x="41423" y="32940"/>
                    <a:pt x="37183" y="36948"/>
                  </a:cubicBezTo>
                  <a:cubicBezTo>
                    <a:pt x="33050" y="41126"/>
                    <a:pt x="27380" y="43420"/>
                    <a:pt x="21505" y="43292"/>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23" name="Forma libre: forma 22">
              <a:extLst>
                <a:ext uri="{FF2B5EF4-FFF2-40B4-BE49-F238E27FC236}">
                  <a16:creationId xmlns:a16="http://schemas.microsoft.com/office/drawing/2014/main" id="{28D62674-0A03-BB9C-009B-7817FB359FC9}"/>
                </a:ext>
              </a:extLst>
            </xdr:cNvPr>
            <xdr:cNvSpPr/>
          </xdr:nvSpPr>
          <xdr:spPr>
            <a:xfrm>
              <a:off x="8791019" y="4345701"/>
              <a:ext cx="25822" cy="303018"/>
            </a:xfrm>
            <a:custGeom>
              <a:avLst/>
              <a:gdLst>
                <a:gd name="connsiteX0" fmla="*/ 3077 w 25822"/>
                <a:gd name="connsiteY0" fmla="*/ 303019 h 303018"/>
                <a:gd name="connsiteX1" fmla="*/ 0 w 25822"/>
                <a:gd name="connsiteY1" fmla="*/ 0 h 303018"/>
                <a:gd name="connsiteX2" fmla="*/ 25822 w 25822"/>
                <a:gd name="connsiteY2" fmla="*/ 0 h 303018"/>
                <a:gd name="connsiteX3" fmla="*/ 22746 w 25822"/>
                <a:gd name="connsiteY3" fmla="*/ 303019 h 303018"/>
                <a:gd name="connsiteX4" fmla="*/ 3077 w 25822"/>
                <a:gd name="connsiteY4" fmla="*/ 303019 h 303018"/>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5822" h="303018">
                  <a:moveTo>
                    <a:pt x="3077" y="303019"/>
                  </a:moveTo>
                  <a:lnTo>
                    <a:pt x="0" y="0"/>
                  </a:lnTo>
                  <a:lnTo>
                    <a:pt x="25822" y="0"/>
                  </a:lnTo>
                  <a:lnTo>
                    <a:pt x="22746" y="303019"/>
                  </a:lnTo>
                  <a:lnTo>
                    <a:pt x="3077" y="303019"/>
                  </a:lnTo>
                  <a:close/>
                </a:path>
              </a:pathLst>
            </a:custGeom>
            <a:grpFill/>
            <a:ln w="38100" cap="flat">
              <a:solidFill>
                <a:schemeClr val="bg1"/>
              </a:solidFill>
              <a:prstDash val="solid"/>
              <a:miter/>
            </a:ln>
          </xdr:spPr>
          <xdr:txBody>
            <a:bodyPr rtlCol="0" anchor="ctr"/>
            <a:lstStyle/>
            <a:p>
              <a:endParaRPr lang="es-CO"/>
            </a:p>
          </xdr:txBody>
        </xdr:sp>
      </xdr:grpSp>
      <xdr:sp macro="" textlink="$J$37">
        <xdr:nvSpPr>
          <xdr:cNvPr id="20" name="Rectángulo 19">
            <a:extLst>
              <a:ext uri="{FF2B5EF4-FFF2-40B4-BE49-F238E27FC236}">
                <a16:creationId xmlns:a16="http://schemas.microsoft.com/office/drawing/2014/main" id="{0E8C9529-20EB-F0E6-6371-06F21AF5172A}"/>
              </a:ext>
            </a:extLst>
          </xdr:cNvPr>
          <xdr:cNvSpPr/>
        </xdr:nvSpPr>
        <xdr:spPr>
          <a:xfrm>
            <a:off x="268940" y="4090962"/>
            <a:ext cx="2512156" cy="53706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6CE004A1-A373-4D8F-AF55-74E33894EA4C}" type="TxLink">
              <a:rPr lang="en-US" sz="1100" b="0" i="0" u="none" strike="noStrike">
                <a:solidFill>
                  <a:srgbClr val="00B050"/>
                </a:solidFill>
                <a:latin typeface="Calibri"/>
                <a:ea typeface="Calibri"/>
                <a:cs typeface="Calibri"/>
              </a:rPr>
              <a:pPr algn="ctr"/>
              <a:t>1 - Gestión del Riesgo de Corrupción “MAPA DE RIESGOS DE CORRUPCIÓN"</a:t>
            </a:fld>
            <a:endParaRPr lang="es-CO" sz="1100">
              <a:solidFill>
                <a:srgbClr val="00B050"/>
              </a:solidFill>
            </a:endParaRPr>
          </a:p>
        </xdr:txBody>
      </xdr:sp>
    </xdr:grpSp>
    <xdr:clientData/>
  </xdr:twoCellAnchor>
  <xdr:twoCellAnchor>
    <xdr:from>
      <xdr:col>1</xdr:col>
      <xdr:colOff>2544857</xdr:colOff>
      <xdr:row>10</xdr:row>
      <xdr:rowOff>150159</xdr:rowOff>
    </xdr:from>
    <xdr:to>
      <xdr:col>2</xdr:col>
      <xdr:colOff>304595</xdr:colOff>
      <xdr:row>24</xdr:row>
      <xdr:rowOff>145675</xdr:rowOff>
    </xdr:to>
    <xdr:grpSp>
      <xdr:nvGrpSpPr>
        <xdr:cNvPr id="24" name="Grupo 23">
          <a:extLst>
            <a:ext uri="{FF2B5EF4-FFF2-40B4-BE49-F238E27FC236}">
              <a16:creationId xmlns:a16="http://schemas.microsoft.com/office/drawing/2014/main" id="{EA7A4A32-588F-4BF0-B266-C292861AF2EF}"/>
            </a:ext>
          </a:extLst>
        </xdr:cNvPr>
        <xdr:cNvGrpSpPr/>
      </xdr:nvGrpSpPr>
      <xdr:grpSpPr>
        <a:xfrm>
          <a:off x="2878232" y="2102784"/>
          <a:ext cx="2588913" cy="2662516"/>
          <a:chOff x="3217210" y="1539689"/>
          <a:chExt cx="2589474" cy="2662516"/>
        </a:xfrm>
      </xdr:grpSpPr>
      <xdr:graphicFrame macro="">
        <xdr:nvGraphicFramePr>
          <xdr:cNvPr id="25" name="Gráfico 24">
            <a:extLst>
              <a:ext uri="{FF2B5EF4-FFF2-40B4-BE49-F238E27FC236}">
                <a16:creationId xmlns:a16="http://schemas.microsoft.com/office/drawing/2014/main" id="{F98C732B-F89E-EB80-334C-C37DF237CB61}"/>
              </a:ext>
            </a:extLst>
          </xdr:cNvPr>
          <xdr:cNvGraphicFramePr>
            <a:graphicFrameLocks/>
          </xdr:cNvGraphicFramePr>
        </xdr:nvGraphicFramePr>
        <xdr:xfrm>
          <a:off x="3217210" y="1539689"/>
          <a:ext cx="2517963" cy="2520000"/>
        </xdr:xfrm>
        <a:graphic>
          <a:graphicData uri="http://schemas.openxmlformats.org/drawingml/2006/chart">
            <c:chart xmlns:c="http://schemas.openxmlformats.org/drawingml/2006/chart" xmlns:r="http://schemas.openxmlformats.org/officeDocument/2006/relationships" r:id="rId11"/>
          </a:graphicData>
        </a:graphic>
      </xdr:graphicFrame>
      <xdr:sp macro="" textlink="">
        <xdr:nvSpPr>
          <xdr:cNvPr id="26" name="Elipse 25">
            <a:extLst>
              <a:ext uri="{FF2B5EF4-FFF2-40B4-BE49-F238E27FC236}">
                <a16:creationId xmlns:a16="http://schemas.microsoft.com/office/drawing/2014/main" id="{00365836-C9C7-5049-D142-FB6AA42683AE}"/>
              </a:ext>
            </a:extLst>
          </xdr:cNvPr>
          <xdr:cNvSpPr/>
        </xdr:nvSpPr>
        <xdr:spPr>
          <a:xfrm>
            <a:off x="3829049" y="2196607"/>
            <a:ext cx="1281642" cy="1209981"/>
          </a:xfrm>
          <a:prstGeom prst="ellipse">
            <a:avLst/>
          </a:prstGeom>
          <a:solidFill>
            <a:srgbClr val="FF000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8">
        <xdr:nvSpPr>
          <xdr:cNvPr id="27" name="CuadroTexto 26">
            <a:extLst>
              <a:ext uri="{FF2B5EF4-FFF2-40B4-BE49-F238E27FC236}">
                <a16:creationId xmlns:a16="http://schemas.microsoft.com/office/drawing/2014/main" id="{BA3B3948-73BC-C413-8DA1-5BE4DA332C15}"/>
              </a:ext>
            </a:extLst>
          </xdr:cNvPr>
          <xdr:cNvSpPr txBox="1"/>
        </xdr:nvSpPr>
        <xdr:spPr>
          <a:xfrm>
            <a:off x="3953436" y="2821336"/>
            <a:ext cx="1106732"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5BBA8FFC-3F74-4C19-A26B-5EDDD8683C09}" type="TxLink">
              <a:rPr lang="en-US" sz="2800" b="1" i="0" u="none" strike="noStrike">
                <a:solidFill>
                  <a:schemeClr val="bg1"/>
                </a:solidFill>
                <a:latin typeface="Calibri"/>
                <a:ea typeface="Calibri"/>
                <a:cs typeface="Calibri"/>
              </a:rPr>
              <a:pPr marL="0" indent="0"/>
              <a:t>87,5%</a:t>
            </a:fld>
            <a:endParaRPr lang="es-CO" sz="2800" b="1" i="0" u="none" strike="noStrike">
              <a:solidFill>
                <a:schemeClr val="bg1"/>
              </a:solidFill>
              <a:latin typeface="Calibri"/>
              <a:ea typeface="Calibri"/>
              <a:cs typeface="Calibri"/>
            </a:endParaRPr>
          </a:p>
        </xdr:txBody>
      </xdr:sp>
      <xdr:pic>
        <xdr:nvPicPr>
          <xdr:cNvPr id="28" name="Gráfico 27" descr="Selfie con relleno sólido">
            <a:extLst>
              <a:ext uri="{FF2B5EF4-FFF2-40B4-BE49-F238E27FC236}">
                <a16:creationId xmlns:a16="http://schemas.microsoft.com/office/drawing/2014/main" id="{E93F8DFB-F199-075D-D02B-475D00E83D20}"/>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4207810" y="2310349"/>
            <a:ext cx="647700" cy="647700"/>
          </a:xfrm>
          <a:prstGeom prst="rect">
            <a:avLst/>
          </a:prstGeom>
        </xdr:spPr>
      </xdr:pic>
      <xdr:sp macro="" textlink="$J$38">
        <xdr:nvSpPr>
          <xdr:cNvPr id="29" name="Rectángulo 28">
            <a:extLst>
              <a:ext uri="{FF2B5EF4-FFF2-40B4-BE49-F238E27FC236}">
                <a16:creationId xmlns:a16="http://schemas.microsoft.com/office/drawing/2014/main" id="{DB274C09-F000-D881-2381-EEEF8934ECB0}"/>
              </a:ext>
            </a:extLst>
          </xdr:cNvPr>
          <xdr:cNvSpPr/>
        </xdr:nvSpPr>
        <xdr:spPr>
          <a:xfrm>
            <a:off x="3296210" y="3906931"/>
            <a:ext cx="2510474" cy="295274"/>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E87CB54-0D80-49E4-BDF6-0E59C1FFE26B}" type="TxLink">
              <a:rPr lang="en-US" sz="1100" b="0" i="0" u="none" strike="noStrike">
                <a:solidFill>
                  <a:srgbClr val="FF0000"/>
                </a:solidFill>
                <a:latin typeface="Calibri"/>
                <a:ea typeface="Calibri"/>
                <a:cs typeface="Calibri"/>
              </a:rPr>
              <a:pPr algn="ctr"/>
              <a:t> 2 - Racionalización de Trámites</a:t>
            </a:fld>
            <a:endParaRPr lang="es-CO" sz="1100">
              <a:solidFill>
                <a:srgbClr val="FF0000"/>
              </a:solidFill>
            </a:endParaRPr>
          </a:p>
        </xdr:txBody>
      </xdr:sp>
    </xdr:grpSp>
    <xdr:clientData/>
  </xdr:twoCellAnchor>
  <xdr:twoCellAnchor>
    <xdr:from>
      <xdr:col>2</xdr:col>
      <xdr:colOff>739587</xdr:colOff>
      <xdr:row>10</xdr:row>
      <xdr:rowOff>12886</xdr:rowOff>
    </xdr:from>
    <xdr:to>
      <xdr:col>4</xdr:col>
      <xdr:colOff>116184</xdr:colOff>
      <xdr:row>25</xdr:row>
      <xdr:rowOff>33059</xdr:rowOff>
    </xdr:to>
    <xdr:grpSp>
      <xdr:nvGrpSpPr>
        <xdr:cNvPr id="30" name="Grupo 29">
          <a:extLst>
            <a:ext uri="{FF2B5EF4-FFF2-40B4-BE49-F238E27FC236}">
              <a16:creationId xmlns:a16="http://schemas.microsoft.com/office/drawing/2014/main" id="{5994EB41-4635-4606-BC46-5BD2A034F8C6}"/>
            </a:ext>
          </a:extLst>
        </xdr:cNvPr>
        <xdr:cNvGrpSpPr/>
      </xdr:nvGrpSpPr>
      <xdr:grpSpPr>
        <a:xfrm>
          <a:off x="5902137" y="1965511"/>
          <a:ext cx="2557947" cy="2877673"/>
          <a:chOff x="5905499" y="1581710"/>
          <a:chExt cx="2559067" cy="2877673"/>
        </a:xfrm>
      </xdr:grpSpPr>
      <xdr:graphicFrame macro="">
        <xdr:nvGraphicFramePr>
          <xdr:cNvPr id="31" name="Gráfico 30">
            <a:extLst>
              <a:ext uri="{FF2B5EF4-FFF2-40B4-BE49-F238E27FC236}">
                <a16:creationId xmlns:a16="http://schemas.microsoft.com/office/drawing/2014/main" id="{4C76D0F9-18D7-A08B-38DF-820331B63BFA}"/>
              </a:ext>
            </a:extLst>
          </xdr:cNvPr>
          <xdr:cNvGraphicFramePr>
            <a:graphicFrameLocks/>
          </xdr:cNvGraphicFramePr>
        </xdr:nvGraphicFramePr>
        <xdr:xfrm>
          <a:off x="5948642" y="1581710"/>
          <a:ext cx="2515924" cy="2520000"/>
        </xdr:xfrm>
        <a:graphic>
          <a:graphicData uri="http://schemas.openxmlformats.org/drawingml/2006/chart">
            <c:chart xmlns:c="http://schemas.openxmlformats.org/drawingml/2006/chart" xmlns:r="http://schemas.openxmlformats.org/officeDocument/2006/relationships" r:id="rId14"/>
          </a:graphicData>
        </a:graphic>
      </xdr:graphicFrame>
      <xdr:sp macro="" textlink="$J$39">
        <xdr:nvSpPr>
          <xdr:cNvPr id="32" name="Rectángulo 31">
            <a:extLst>
              <a:ext uri="{FF2B5EF4-FFF2-40B4-BE49-F238E27FC236}">
                <a16:creationId xmlns:a16="http://schemas.microsoft.com/office/drawing/2014/main" id="{A62A6019-965F-D2AD-A3AD-2AC08C33A2ED}"/>
              </a:ext>
            </a:extLst>
          </xdr:cNvPr>
          <xdr:cNvSpPr/>
        </xdr:nvSpPr>
        <xdr:spPr>
          <a:xfrm>
            <a:off x="5905499" y="4097433"/>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8786AC6F-4D77-4572-B368-874F5712A2D8}" type="TxLink">
              <a:rPr lang="en-US" sz="1100" b="0" i="0" u="none" strike="noStrike">
                <a:solidFill>
                  <a:srgbClr val="00B050"/>
                </a:solidFill>
                <a:latin typeface="Calibri"/>
                <a:ea typeface="Calibri"/>
                <a:cs typeface="Calibri"/>
              </a:rPr>
              <a:pPr algn="ctr"/>
              <a:t> 3 - Rendición de Cuentas (RdC)</a:t>
            </a:fld>
            <a:endParaRPr lang="es-CO" sz="1100">
              <a:solidFill>
                <a:srgbClr val="00B050"/>
              </a:solidFill>
            </a:endParaRPr>
          </a:p>
        </xdr:txBody>
      </xdr:sp>
      <xdr:sp macro="" textlink="">
        <xdr:nvSpPr>
          <xdr:cNvPr id="33" name="Elipse 32">
            <a:extLst>
              <a:ext uri="{FF2B5EF4-FFF2-40B4-BE49-F238E27FC236}">
                <a16:creationId xmlns:a16="http://schemas.microsoft.com/office/drawing/2014/main" id="{53B495A2-3070-15CB-15DE-7A448C746097}"/>
              </a:ext>
            </a:extLst>
          </xdr:cNvPr>
          <xdr:cNvSpPr/>
        </xdr:nvSpPr>
        <xdr:spPr>
          <a:xfrm>
            <a:off x="6590891" y="2219273"/>
            <a:ext cx="1208403" cy="1230459"/>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9">
        <xdr:nvSpPr>
          <xdr:cNvPr id="34" name="CuadroTexto 33">
            <a:extLst>
              <a:ext uri="{FF2B5EF4-FFF2-40B4-BE49-F238E27FC236}">
                <a16:creationId xmlns:a16="http://schemas.microsoft.com/office/drawing/2014/main" id="{0A5C6BB9-8060-A187-CD2F-A4C99EEF55BF}"/>
              </a:ext>
            </a:extLst>
          </xdr:cNvPr>
          <xdr:cNvSpPr txBox="1"/>
        </xdr:nvSpPr>
        <xdr:spPr>
          <a:xfrm>
            <a:off x="6732240" y="2845071"/>
            <a:ext cx="1107497"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2510098D-A67E-4273-A540-31D4CA98A70B}" type="TxLink">
              <a:rPr lang="en-US" sz="2800" b="1" i="0" u="none" strike="noStrike">
                <a:solidFill>
                  <a:schemeClr val="bg1"/>
                </a:solidFill>
                <a:latin typeface="Calibri"/>
                <a:ea typeface="Calibri"/>
                <a:cs typeface="Calibri"/>
              </a:rPr>
              <a:pPr marL="0" indent="0"/>
              <a:t>100,0%</a:t>
            </a:fld>
            <a:endParaRPr lang="es-CO" sz="2800" b="1" i="0" u="none" strike="noStrike">
              <a:solidFill>
                <a:schemeClr val="bg1"/>
              </a:solidFill>
              <a:latin typeface="Calibri"/>
              <a:ea typeface="Calibri"/>
              <a:cs typeface="Calibri"/>
            </a:endParaRPr>
          </a:p>
        </xdr:txBody>
      </xdr:sp>
      <xdr:grpSp>
        <xdr:nvGrpSpPr>
          <xdr:cNvPr id="35" name="Grupo 34">
            <a:extLst>
              <a:ext uri="{FF2B5EF4-FFF2-40B4-BE49-F238E27FC236}">
                <a16:creationId xmlns:a16="http://schemas.microsoft.com/office/drawing/2014/main" id="{D68F257B-D226-8361-6CF7-67AD00DEEFA4}"/>
              </a:ext>
            </a:extLst>
          </xdr:cNvPr>
          <xdr:cNvGrpSpPr/>
        </xdr:nvGrpSpPr>
        <xdr:grpSpPr>
          <a:xfrm>
            <a:off x="6798048" y="2285600"/>
            <a:ext cx="800100" cy="677235"/>
            <a:chOff x="11401425" y="1170615"/>
            <a:chExt cx="800099" cy="573788"/>
          </a:xfrm>
        </xdr:grpSpPr>
        <xdr:sp macro="" textlink="">
          <xdr:nvSpPr>
            <xdr:cNvPr id="36" name="Forma libre: forma 35">
              <a:extLst>
                <a:ext uri="{FF2B5EF4-FFF2-40B4-BE49-F238E27FC236}">
                  <a16:creationId xmlns:a16="http://schemas.microsoft.com/office/drawing/2014/main" id="{59B07045-A1FC-C2C0-A86D-3E722A30AD7B}"/>
                </a:ext>
              </a:extLst>
            </xdr:cNvPr>
            <xdr:cNvSpPr/>
          </xdr:nvSpPr>
          <xdr:spPr>
            <a:xfrm>
              <a:off x="11630025" y="1584007"/>
              <a:ext cx="342900" cy="120967"/>
            </a:xfrm>
            <a:custGeom>
              <a:avLst/>
              <a:gdLst>
                <a:gd name="connsiteX0" fmla="*/ 326708 w 342900"/>
                <a:gd name="connsiteY0" fmla="*/ 74295 h 120967"/>
                <a:gd name="connsiteX1" fmla="*/ 303848 w 342900"/>
                <a:gd name="connsiteY1" fmla="*/ 20003 h 120967"/>
                <a:gd name="connsiteX2" fmla="*/ 298133 w 342900"/>
                <a:gd name="connsiteY2" fmla="*/ 14288 h 120967"/>
                <a:gd name="connsiteX3" fmla="*/ 20002 w 342900"/>
                <a:gd name="connsiteY3" fmla="*/ 0 h 120967"/>
                <a:gd name="connsiteX4" fmla="*/ 17145 w 342900"/>
                <a:gd name="connsiteY4" fmla="*/ 1905 h 120967"/>
                <a:gd name="connsiteX5" fmla="*/ 0 w 342900"/>
                <a:gd name="connsiteY5" fmla="*/ 35243 h 120967"/>
                <a:gd name="connsiteX6" fmla="*/ 0 w 342900"/>
                <a:gd name="connsiteY6" fmla="*/ 120968 h 120967"/>
                <a:gd name="connsiteX7" fmla="*/ 342900 w 342900"/>
                <a:gd name="connsiteY7" fmla="*/ 120968 h 120967"/>
                <a:gd name="connsiteX8" fmla="*/ 342900 w 342900"/>
                <a:gd name="connsiteY8" fmla="*/ 90488 h 120967"/>
                <a:gd name="connsiteX9" fmla="*/ 326708 w 342900"/>
                <a:gd name="connsiteY9" fmla="*/ 74295 h 12096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42900" h="120967">
                  <a:moveTo>
                    <a:pt x="326708" y="74295"/>
                  </a:moveTo>
                  <a:cubicBezTo>
                    <a:pt x="312420" y="60007"/>
                    <a:pt x="303848" y="40005"/>
                    <a:pt x="303848" y="20003"/>
                  </a:cubicBezTo>
                  <a:lnTo>
                    <a:pt x="298133" y="14288"/>
                  </a:lnTo>
                  <a:cubicBezTo>
                    <a:pt x="211455" y="67628"/>
                    <a:pt x="100965" y="61913"/>
                    <a:pt x="20002" y="0"/>
                  </a:cubicBezTo>
                  <a:lnTo>
                    <a:pt x="17145" y="1905"/>
                  </a:lnTo>
                  <a:cubicBezTo>
                    <a:pt x="6668" y="9525"/>
                    <a:pt x="0" y="21907"/>
                    <a:pt x="0" y="35243"/>
                  </a:cubicBezTo>
                  <a:lnTo>
                    <a:pt x="0" y="120968"/>
                  </a:lnTo>
                  <a:lnTo>
                    <a:pt x="342900" y="120968"/>
                  </a:lnTo>
                  <a:lnTo>
                    <a:pt x="342900" y="90488"/>
                  </a:lnTo>
                  <a:lnTo>
                    <a:pt x="326708" y="74295"/>
                  </a:ln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7" name="Forma libre: forma 36">
              <a:extLst>
                <a:ext uri="{FF2B5EF4-FFF2-40B4-BE49-F238E27FC236}">
                  <a16:creationId xmlns:a16="http://schemas.microsoft.com/office/drawing/2014/main" id="{14FC7CDB-A368-5364-3B6F-C235078BB604}"/>
                </a:ext>
              </a:extLst>
            </xdr:cNvPr>
            <xdr:cNvSpPr/>
          </xdr:nvSpPr>
          <xdr:spPr>
            <a:xfrm>
              <a:off x="11979592" y="1205679"/>
              <a:ext cx="136393" cy="170683"/>
            </a:xfrm>
            <a:custGeom>
              <a:avLst/>
              <a:gdLst>
                <a:gd name="connsiteX0" fmla="*/ 64770 w 136393"/>
                <a:gd name="connsiteY0" fmla="*/ 170683 h 170683"/>
                <a:gd name="connsiteX1" fmla="*/ 135255 w 136393"/>
                <a:gd name="connsiteY1" fmla="*/ 71623 h 170683"/>
                <a:gd name="connsiteX2" fmla="*/ 36195 w 136393"/>
                <a:gd name="connsiteY2" fmla="*/ 1138 h 170683"/>
                <a:gd name="connsiteX3" fmla="*/ 0 w 136393"/>
                <a:gd name="connsiteY3" fmla="*/ 16378 h 170683"/>
                <a:gd name="connsiteX4" fmla="*/ 64770 w 136393"/>
                <a:gd name="connsiteY4" fmla="*/ 170683 h 17068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6393" h="170683">
                  <a:moveTo>
                    <a:pt x="64770" y="170683"/>
                  </a:moveTo>
                  <a:cubicBezTo>
                    <a:pt x="111443" y="163063"/>
                    <a:pt x="142875" y="118296"/>
                    <a:pt x="135255" y="71623"/>
                  </a:cubicBezTo>
                  <a:cubicBezTo>
                    <a:pt x="127635" y="24951"/>
                    <a:pt x="82868" y="-6482"/>
                    <a:pt x="36195" y="1138"/>
                  </a:cubicBezTo>
                  <a:cubicBezTo>
                    <a:pt x="22860" y="3043"/>
                    <a:pt x="10478" y="8758"/>
                    <a:pt x="0" y="16378"/>
                  </a:cubicBezTo>
                  <a:cubicBezTo>
                    <a:pt x="39053" y="58288"/>
                    <a:pt x="61913" y="112581"/>
                    <a:pt x="64770" y="1706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8" name="Forma libre: forma 37">
              <a:extLst>
                <a:ext uri="{FF2B5EF4-FFF2-40B4-BE49-F238E27FC236}">
                  <a16:creationId xmlns:a16="http://schemas.microsoft.com/office/drawing/2014/main" id="{872207A2-A523-8861-D9F0-004026622CB1}"/>
                </a:ext>
              </a:extLst>
            </xdr:cNvPr>
            <xdr:cNvSpPr/>
          </xdr:nvSpPr>
          <xdr:spPr>
            <a:xfrm>
              <a:off x="12008167" y="1401127"/>
              <a:ext cx="193357" cy="170497"/>
            </a:xfrm>
            <a:custGeom>
              <a:avLst/>
              <a:gdLst>
                <a:gd name="connsiteX0" fmla="*/ 176213 w 193357"/>
                <a:gd name="connsiteY0" fmla="*/ 50483 h 170497"/>
                <a:gd name="connsiteX1" fmla="*/ 92393 w 193357"/>
                <a:gd name="connsiteY1" fmla="*/ 10478 h 170497"/>
                <a:gd name="connsiteX2" fmla="*/ 36195 w 193357"/>
                <a:gd name="connsiteY2" fmla="*/ 0 h 170497"/>
                <a:gd name="connsiteX3" fmla="*/ 0 w 193357"/>
                <a:gd name="connsiteY3" fmla="*/ 116205 h 170497"/>
                <a:gd name="connsiteX4" fmla="*/ 5715 w 193357"/>
                <a:gd name="connsiteY4" fmla="*/ 121920 h 170497"/>
                <a:gd name="connsiteX5" fmla="*/ 60008 w 193357"/>
                <a:gd name="connsiteY5" fmla="*/ 144780 h 170497"/>
                <a:gd name="connsiteX6" fmla="*/ 85725 w 193357"/>
                <a:gd name="connsiteY6" fmla="*/ 170498 h 170497"/>
                <a:gd name="connsiteX7" fmla="*/ 193358 w 193357"/>
                <a:gd name="connsiteY7" fmla="*/ 170498 h 170497"/>
                <a:gd name="connsiteX8" fmla="*/ 193358 w 193357"/>
                <a:gd name="connsiteY8" fmla="*/ 84773 h 170497"/>
                <a:gd name="connsiteX9" fmla="*/ 176213 w 193357"/>
                <a:gd name="connsiteY9" fmla="*/ 50483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93357" h="170497">
                  <a:moveTo>
                    <a:pt x="176213" y="50483"/>
                  </a:moveTo>
                  <a:cubicBezTo>
                    <a:pt x="151448" y="31433"/>
                    <a:pt x="122873" y="17145"/>
                    <a:pt x="92393" y="10478"/>
                  </a:cubicBezTo>
                  <a:cubicBezTo>
                    <a:pt x="74295" y="4763"/>
                    <a:pt x="55245" y="1905"/>
                    <a:pt x="36195" y="0"/>
                  </a:cubicBezTo>
                  <a:cubicBezTo>
                    <a:pt x="34290" y="40958"/>
                    <a:pt x="21908" y="80963"/>
                    <a:pt x="0" y="116205"/>
                  </a:cubicBezTo>
                  <a:lnTo>
                    <a:pt x="5715" y="121920"/>
                  </a:lnTo>
                  <a:cubicBezTo>
                    <a:pt x="25718" y="121920"/>
                    <a:pt x="45720" y="130493"/>
                    <a:pt x="60008" y="144780"/>
                  </a:cubicBezTo>
                  <a:lnTo>
                    <a:pt x="85725" y="170498"/>
                  </a:lnTo>
                  <a:lnTo>
                    <a:pt x="193358" y="170498"/>
                  </a:lnTo>
                  <a:lnTo>
                    <a:pt x="193358" y="84773"/>
                  </a:lnTo>
                  <a:cubicBezTo>
                    <a:pt x="193358" y="71438"/>
                    <a:pt x="187643" y="58103"/>
                    <a:pt x="176213" y="504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9" name="Forma libre: forma 38">
              <a:extLst>
                <a:ext uri="{FF2B5EF4-FFF2-40B4-BE49-F238E27FC236}">
                  <a16:creationId xmlns:a16="http://schemas.microsoft.com/office/drawing/2014/main" id="{0E565351-E3D3-3C66-2B7F-313525096596}"/>
                </a:ext>
              </a:extLst>
            </xdr:cNvPr>
            <xdr:cNvSpPr/>
          </xdr:nvSpPr>
          <xdr:spPr>
            <a:xfrm>
              <a:off x="11581447" y="1170615"/>
              <a:ext cx="573781" cy="573788"/>
            </a:xfrm>
            <a:custGeom>
              <a:avLst/>
              <a:gdLst>
                <a:gd name="connsiteX0" fmla="*/ 557213 w 573781"/>
                <a:gd name="connsiteY0" fmla="*/ 485782 h 573788"/>
                <a:gd name="connsiteX1" fmla="*/ 467678 w 573781"/>
                <a:gd name="connsiteY1" fmla="*/ 395294 h 573788"/>
                <a:gd name="connsiteX2" fmla="*/ 421957 w 573781"/>
                <a:gd name="connsiteY2" fmla="*/ 381959 h 573788"/>
                <a:gd name="connsiteX3" fmla="*/ 389573 w 573781"/>
                <a:gd name="connsiteY3" fmla="*/ 350527 h 573788"/>
                <a:gd name="connsiteX4" fmla="*/ 434340 w 573781"/>
                <a:gd name="connsiteY4" fmla="*/ 219082 h 573788"/>
                <a:gd name="connsiteX5" fmla="*/ 217170 w 573781"/>
                <a:gd name="connsiteY5" fmla="*/ 7 h 573788"/>
                <a:gd name="connsiteX6" fmla="*/ 0 w 573781"/>
                <a:gd name="connsiteY6" fmla="*/ 216224 h 573788"/>
                <a:gd name="connsiteX7" fmla="*/ 217170 w 573781"/>
                <a:gd name="connsiteY7" fmla="*/ 435299 h 573788"/>
                <a:gd name="connsiteX8" fmla="*/ 350520 w 573781"/>
                <a:gd name="connsiteY8" fmla="*/ 390532 h 573788"/>
                <a:gd name="connsiteX9" fmla="*/ 382905 w 573781"/>
                <a:gd name="connsiteY9" fmla="*/ 421964 h 573788"/>
                <a:gd name="connsiteX10" fmla="*/ 396240 w 573781"/>
                <a:gd name="connsiteY10" fmla="*/ 467684 h 573788"/>
                <a:gd name="connsiteX11" fmla="*/ 486728 w 573781"/>
                <a:gd name="connsiteY11" fmla="*/ 558172 h 573788"/>
                <a:gd name="connsiteX12" fmla="*/ 558165 w 573781"/>
                <a:gd name="connsiteY12" fmla="*/ 560077 h 573788"/>
                <a:gd name="connsiteX13" fmla="*/ 560070 w 573781"/>
                <a:gd name="connsiteY13" fmla="*/ 488639 h 573788"/>
                <a:gd name="connsiteX14" fmla="*/ 557213 w 573781"/>
                <a:gd name="connsiteY14" fmla="*/ 485782 h 573788"/>
                <a:gd name="connsiteX15" fmla="*/ 557213 w 573781"/>
                <a:gd name="connsiteY15" fmla="*/ 485782 h 573788"/>
                <a:gd name="connsiteX16" fmla="*/ 218123 w 573781"/>
                <a:gd name="connsiteY16" fmla="*/ 44774 h 573788"/>
                <a:gd name="connsiteX17" fmla="*/ 391478 w 573781"/>
                <a:gd name="connsiteY17" fmla="*/ 218129 h 573788"/>
                <a:gd name="connsiteX18" fmla="*/ 350520 w 573781"/>
                <a:gd name="connsiteY18" fmla="*/ 329572 h 573788"/>
                <a:gd name="connsiteX19" fmla="*/ 295275 w 573781"/>
                <a:gd name="connsiteY19" fmla="*/ 309569 h 573788"/>
                <a:gd name="connsiteX20" fmla="*/ 216217 w 573781"/>
                <a:gd name="connsiteY20" fmla="*/ 297187 h 573788"/>
                <a:gd name="connsiteX21" fmla="*/ 137160 w 573781"/>
                <a:gd name="connsiteY21" fmla="*/ 309569 h 573788"/>
                <a:gd name="connsiteX22" fmla="*/ 85725 w 573781"/>
                <a:gd name="connsiteY22" fmla="*/ 330524 h 573788"/>
                <a:gd name="connsiteX23" fmla="*/ 104775 w 573781"/>
                <a:gd name="connsiteY23" fmla="*/ 86684 h 573788"/>
                <a:gd name="connsiteX24" fmla="*/ 218123 w 573781"/>
                <a:gd name="connsiteY24" fmla="*/ 44774 h 57378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573781" h="573788">
                  <a:moveTo>
                    <a:pt x="557213" y="485782"/>
                  </a:moveTo>
                  <a:lnTo>
                    <a:pt x="467678" y="395294"/>
                  </a:lnTo>
                  <a:cubicBezTo>
                    <a:pt x="455295" y="383864"/>
                    <a:pt x="439103" y="378149"/>
                    <a:pt x="421957" y="381959"/>
                  </a:cubicBezTo>
                  <a:lnTo>
                    <a:pt x="389573" y="350527"/>
                  </a:lnTo>
                  <a:cubicBezTo>
                    <a:pt x="419100" y="312427"/>
                    <a:pt x="434340" y="266707"/>
                    <a:pt x="434340" y="219082"/>
                  </a:cubicBezTo>
                  <a:cubicBezTo>
                    <a:pt x="435293" y="99067"/>
                    <a:pt x="338138" y="959"/>
                    <a:pt x="217170" y="7"/>
                  </a:cubicBezTo>
                  <a:cubicBezTo>
                    <a:pt x="96203" y="-946"/>
                    <a:pt x="0" y="96209"/>
                    <a:pt x="0" y="216224"/>
                  </a:cubicBezTo>
                  <a:cubicBezTo>
                    <a:pt x="0" y="336239"/>
                    <a:pt x="96203" y="434347"/>
                    <a:pt x="217170" y="435299"/>
                  </a:cubicBezTo>
                  <a:cubicBezTo>
                    <a:pt x="264795" y="435299"/>
                    <a:pt x="311468" y="420059"/>
                    <a:pt x="350520" y="390532"/>
                  </a:cubicBezTo>
                  <a:lnTo>
                    <a:pt x="382905" y="421964"/>
                  </a:lnTo>
                  <a:cubicBezTo>
                    <a:pt x="380048" y="438157"/>
                    <a:pt x="384810" y="455302"/>
                    <a:pt x="396240" y="467684"/>
                  </a:cubicBezTo>
                  <a:lnTo>
                    <a:pt x="486728" y="558172"/>
                  </a:lnTo>
                  <a:cubicBezTo>
                    <a:pt x="505778" y="578174"/>
                    <a:pt x="538163" y="579127"/>
                    <a:pt x="558165" y="560077"/>
                  </a:cubicBezTo>
                  <a:cubicBezTo>
                    <a:pt x="578168" y="541027"/>
                    <a:pt x="579120" y="508642"/>
                    <a:pt x="560070" y="488639"/>
                  </a:cubicBezTo>
                  <a:cubicBezTo>
                    <a:pt x="559118" y="487687"/>
                    <a:pt x="558165" y="486734"/>
                    <a:pt x="557213" y="485782"/>
                  </a:cubicBezTo>
                  <a:lnTo>
                    <a:pt x="557213" y="485782"/>
                  </a:lnTo>
                  <a:close/>
                  <a:moveTo>
                    <a:pt x="218123" y="44774"/>
                  </a:moveTo>
                  <a:cubicBezTo>
                    <a:pt x="314325" y="44774"/>
                    <a:pt x="391478" y="121927"/>
                    <a:pt x="391478" y="218129"/>
                  </a:cubicBezTo>
                  <a:cubicBezTo>
                    <a:pt x="391478" y="259087"/>
                    <a:pt x="377190" y="299092"/>
                    <a:pt x="350520" y="329572"/>
                  </a:cubicBezTo>
                  <a:cubicBezTo>
                    <a:pt x="332423" y="320999"/>
                    <a:pt x="314325" y="314332"/>
                    <a:pt x="295275" y="309569"/>
                  </a:cubicBezTo>
                  <a:cubicBezTo>
                    <a:pt x="269558" y="301949"/>
                    <a:pt x="242888" y="297187"/>
                    <a:pt x="216217" y="297187"/>
                  </a:cubicBezTo>
                  <a:cubicBezTo>
                    <a:pt x="189548" y="297187"/>
                    <a:pt x="162878" y="301949"/>
                    <a:pt x="137160" y="309569"/>
                  </a:cubicBezTo>
                  <a:cubicBezTo>
                    <a:pt x="119063" y="314332"/>
                    <a:pt x="101917" y="320999"/>
                    <a:pt x="85725" y="330524"/>
                  </a:cubicBezTo>
                  <a:cubicBezTo>
                    <a:pt x="23813" y="258134"/>
                    <a:pt x="32385" y="148597"/>
                    <a:pt x="104775" y="86684"/>
                  </a:cubicBezTo>
                  <a:cubicBezTo>
                    <a:pt x="136208" y="59062"/>
                    <a:pt x="176213" y="44774"/>
                    <a:pt x="218123" y="44774"/>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0" name="Forma libre: forma 39">
              <a:extLst>
                <a:ext uri="{FF2B5EF4-FFF2-40B4-BE49-F238E27FC236}">
                  <a16:creationId xmlns:a16="http://schemas.microsoft.com/office/drawing/2014/main" id="{655BBEDA-5421-6F4B-8E9B-66A92031886C}"/>
                </a:ext>
              </a:extLst>
            </xdr:cNvPr>
            <xdr:cNvSpPr/>
          </xdr:nvSpPr>
          <xdr:spPr>
            <a:xfrm>
              <a:off x="11701462" y="1254442"/>
              <a:ext cx="192405" cy="192405"/>
            </a:xfrm>
            <a:custGeom>
              <a:avLst/>
              <a:gdLst>
                <a:gd name="connsiteX0" fmla="*/ 192405 w 192405"/>
                <a:gd name="connsiteY0" fmla="*/ 96202 h 192405"/>
                <a:gd name="connsiteX1" fmla="*/ 96203 w 192405"/>
                <a:gd name="connsiteY1" fmla="*/ 192405 h 192405"/>
                <a:gd name="connsiteX2" fmla="*/ 0 w 192405"/>
                <a:gd name="connsiteY2" fmla="*/ 96202 h 192405"/>
                <a:gd name="connsiteX3" fmla="*/ 96203 w 192405"/>
                <a:gd name="connsiteY3" fmla="*/ 0 h 192405"/>
                <a:gd name="connsiteX4" fmla="*/ 192405 w 192405"/>
                <a:gd name="connsiteY4" fmla="*/ 96202 h 19240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2405" h="192405">
                  <a:moveTo>
                    <a:pt x="192405" y="96202"/>
                  </a:moveTo>
                  <a:cubicBezTo>
                    <a:pt x="192405" y="149334"/>
                    <a:pt x="149334" y="192405"/>
                    <a:pt x="96203" y="192405"/>
                  </a:cubicBezTo>
                  <a:cubicBezTo>
                    <a:pt x="43071" y="192405"/>
                    <a:pt x="0" y="149334"/>
                    <a:pt x="0" y="96202"/>
                  </a:cubicBezTo>
                  <a:cubicBezTo>
                    <a:pt x="0" y="43071"/>
                    <a:pt x="43071" y="0"/>
                    <a:pt x="96203" y="0"/>
                  </a:cubicBezTo>
                  <a:cubicBezTo>
                    <a:pt x="149334" y="0"/>
                    <a:pt x="192405" y="43071"/>
                    <a:pt x="192405" y="96202"/>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1" name="Forma libre: forma 40">
              <a:extLst>
                <a:ext uri="{FF2B5EF4-FFF2-40B4-BE49-F238E27FC236}">
                  <a16:creationId xmlns:a16="http://schemas.microsoft.com/office/drawing/2014/main" id="{460E5074-E0F0-6EDD-0FAE-B5B487A46208}"/>
                </a:ext>
              </a:extLst>
            </xdr:cNvPr>
            <xdr:cNvSpPr/>
          </xdr:nvSpPr>
          <xdr:spPr>
            <a:xfrm>
              <a:off x="11401425" y="1401127"/>
              <a:ext cx="220027" cy="170497"/>
            </a:xfrm>
            <a:custGeom>
              <a:avLst/>
              <a:gdLst>
                <a:gd name="connsiteX0" fmla="*/ 152400 w 220027"/>
                <a:gd name="connsiteY0" fmla="*/ 0 h 170497"/>
                <a:gd name="connsiteX1" fmla="*/ 100965 w 220027"/>
                <a:gd name="connsiteY1" fmla="*/ 10478 h 170497"/>
                <a:gd name="connsiteX2" fmla="*/ 17145 w 220027"/>
                <a:gd name="connsiteY2" fmla="*/ 50483 h 170497"/>
                <a:gd name="connsiteX3" fmla="*/ 0 w 220027"/>
                <a:gd name="connsiteY3" fmla="*/ 84773 h 170497"/>
                <a:gd name="connsiteX4" fmla="*/ 0 w 220027"/>
                <a:gd name="connsiteY4" fmla="*/ 170498 h 170497"/>
                <a:gd name="connsiteX5" fmla="*/ 205740 w 220027"/>
                <a:gd name="connsiteY5" fmla="*/ 170498 h 170497"/>
                <a:gd name="connsiteX6" fmla="*/ 220028 w 220027"/>
                <a:gd name="connsiteY6" fmla="*/ 156210 h 170497"/>
                <a:gd name="connsiteX7" fmla="*/ 152400 w 220027"/>
                <a:gd name="connsiteY7" fmla="*/ 0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20027" h="170497">
                  <a:moveTo>
                    <a:pt x="152400" y="0"/>
                  </a:moveTo>
                  <a:cubicBezTo>
                    <a:pt x="135255" y="1905"/>
                    <a:pt x="118110" y="4763"/>
                    <a:pt x="100965" y="10478"/>
                  </a:cubicBezTo>
                  <a:cubicBezTo>
                    <a:pt x="71438" y="19050"/>
                    <a:pt x="42863" y="33338"/>
                    <a:pt x="17145" y="50483"/>
                  </a:cubicBezTo>
                  <a:cubicBezTo>
                    <a:pt x="5715" y="58103"/>
                    <a:pt x="0" y="71438"/>
                    <a:pt x="0" y="84773"/>
                  </a:cubicBezTo>
                  <a:lnTo>
                    <a:pt x="0" y="170498"/>
                  </a:lnTo>
                  <a:lnTo>
                    <a:pt x="205740" y="170498"/>
                  </a:lnTo>
                  <a:cubicBezTo>
                    <a:pt x="209550" y="164783"/>
                    <a:pt x="214313" y="160020"/>
                    <a:pt x="220028" y="156210"/>
                  </a:cubicBezTo>
                  <a:cubicBezTo>
                    <a:pt x="179070" y="113348"/>
                    <a:pt x="155258" y="58103"/>
                    <a:pt x="152400" y="0"/>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2" name="Forma libre: forma 41">
              <a:extLst>
                <a:ext uri="{FF2B5EF4-FFF2-40B4-BE49-F238E27FC236}">
                  <a16:creationId xmlns:a16="http://schemas.microsoft.com/office/drawing/2014/main" id="{592FD368-C580-6C27-DFEA-22E26F71001B}"/>
                </a:ext>
              </a:extLst>
            </xdr:cNvPr>
            <xdr:cNvSpPr/>
          </xdr:nvSpPr>
          <xdr:spPr>
            <a:xfrm>
              <a:off x="11486703" y="1205418"/>
              <a:ext cx="133796" cy="169991"/>
            </a:xfrm>
            <a:custGeom>
              <a:avLst/>
              <a:gdLst>
                <a:gd name="connsiteX0" fmla="*/ 67122 w 133796"/>
                <a:gd name="connsiteY0" fmla="*/ 169992 h 169991"/>
                <a:gd name="connsiteX1" fmla="*/ 133797 w 133796"/>
                <a:gd name="connsiteY1" fmla="*/ 14734 h 169991"/>
                <a:gd name="connsiteX2" fmla="*/ 14734 w 133796"/>
                <a:gd name="connsiteY2" fmla="*/ 38547 h 169991"/>
                <a:gd name="connsiteX3" fmla="*/ 38547 w 133796"/>
                <a:gd name="connsiteY3" fmla="*/ 157609 h 169991"/>
                <a:gd name="connsiteX4" fmla="*/ 67122 w 133796"/>
                <a:gd name="connsiteY4" fmla="*/ 169992 h 16999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3796" h="169991">
                  <a:moveTo>
                    <a:pt x="67122" y="169992"/>
                  </a:moveTo>
                  <a:cubicBezTo>
                    <a:pt x="69979" y="111889"/>
                    <a:pt x="93792" y="57597"/>
                    <a:pt x="133797" y="14734"/>
                  </a:cubicBezTo>
                  <a:cubicBezTo>
                    <a:pt x="94744" y="-11936"/>
                    <a:pt x="41404" y="-1458"/>
                    <a:pt x="14734" y="38547"/>
                  </a:cubicBezTo>
                  <a:cubicBezTo>
                    <a:pt x="-11936" y="78552"/>
                    <a:pt x="-1458" y="130939"/>
                    <a:pt x="38547" y="157609"/>
                  </a:cubicBezTo>
                  <a:cubicBezTo>
                    <a:pt x="47119" y="163324"/>
                    <a:pt x="56644" y="167134"/>
                    <a:pt x="67122" y="169992"/>
                  </a:cubicBezTo>
                  <a:close/>
                </a:path>
              </a:pathLst>
            </a:custGeom>
            <a:solidFill>
              <a:schemeClr val="bg1"/>
            </a:solidFill>
            <a:ln w="9525" cap="flat">
              <a:solidFill>
                <a:schemeClr val="bg1"/>
              </a:solidFill>
              <a:prstDash val="solid"/>
              <a:miter/>
            </a:ln>
          </xdr:spPr>
          <xdr:txBody>
            <a:bodyPr rtlCol="0" anchor="ctr"/>
            <a:lstStyle/>
            <a:p>
              <a:endParaRPr lang="es-CO"/>
            </a:p>
          </xdr:txBody>
        </xdr:sp>
      </xdr:grpSp>
    </xdr:grpSp>
    <xdr:clientData/>
  </xdr:twoCellAnchor>
  <xdr:twoCellAnchor>
    <xdr:from>
      <xdr:col>4</xdr:col>
      <xdr:colOff>415128</xdr:colOff>
      <xdr:row>10</xdr:row>
      <xdr:rowOff>80121</xdr:rowOff>
    </xdr:from>
    <xdr:to>
      <xdr:col>5</xdr:col>
      <xdr:colOff>1946258</xdr:colOff>
      <xdr:row>26</xdr:row>
      <xdr:rowOff>22412</xdr:rowOff>
    </xdr:to>
    <xdr:grpSp>
      <xdr:nvGrpSpPr>
        <xdr:cNvPr id="43" name="Grupo 42">
          <a:extLst>
            <a:ext uri="{FF2B5EF4-FFF2-40B4-BE49-F238E27FC236}">
              <a16:creationId xmlns:a16="http://schemas.microsoft.com/office/drawing/2014/main" id="{CB0F6E28-F5E2-44F3-9F85-F8F78D36B935}"/>
            </a:ext>
          </a:extLst>
        </xdr:cNvPr>
        <xdr:cNvGrpSpPr/>
      </xdr:nvGrpSpPr>
      <xdr:grpSpPr>
        <a:xfrm>
          <a:off x="8759028" y="2032746"/>
          <a:ext cx="2578880" cy="2990291"/>
          <a:chOff x="8763510" y="1648945"/>
          <a:chExt cx="2584483" cy="2990291"/>
        </a:xfrm>
      </xdr:grpSpPr>
      <xdr:graphicFrame macro="">
        <xdr:nvGraphicFramePr>
          <xdr:cNvPr id="44" name="Gráfico 43">
            <a:extLst>
              <a:ext uri="{FF2B5EF4-FFF2-40B4-BE49-F238E27FC236}">
                <a16:creationId xmlns:a16="http://schemas.microsoft.com/office/drawing/2014/main" id="{448B453E-A47E-70C7-3F86-A2B6BA4C9E48}"/>
              </a:ext>
            </a:extLst>
          </xdr:cNvPr>
          <xdr:cNvGraphicFramePr>
            <a:graphicFrameLocks/>
          </xdr:cNvGraphicFramePr>
        </xdr:nvGraphicFramePr>
        <xdr:xfrm>
          <a:off x="8763510" y="1648945"/>
          <a:ext cx="2516944" cy="2520000"/>
        </xdr:xfrm>
        <a:graphic>
          <a:graphicData uri="http://schemas.openxmlformats.org/drawingml/2006/chart">
            <c:chart xmlns:c="http://schemas.openxmlformats.org/drawingml/2006/chart" xmlns:r="http://schemas.openxmlformats.org/officeDocument/2006/relationships" r:id="rId15"/>
          </a:graphicData>
        </a:graphic>
      </xdr:graphicFrame>
      <xdr:sp macro="" textlink="$J$40">
        <xdr:nvSpPr>
          <xdr:cNvPr id="45" name="Rectángulo 44">
            <a:extLst>
              <a:ext uri="{FF2B5EF4-FFF2-40B4-BE49-F238E27FC236}">
                <a16:creationId xmlns:a16="http://schemas.microsoft.com/office/drawing/2014/main" id="{88D58FA2-ED71-590F-BBD7-2D4B61F71083}"/>
              </a:ext>
            </a:extLst>
          </xdr:cNvPr>
          <xdr:cNvSpPr/>
        </xdr:nvSpPr>
        <xdr:spPr>
          <a:xfrm>
            <a:off x="8835278" y="4196044"/>
            <a:ext cx="2512715" cy="443192"/>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51000C10-8078-453A-A1CA-ED016DC53D0A}" type="TxLink">
              <a:rPr lang="en-US" sz="1100" b="0" i="0" u="none" strike="noStrike">
                <a:solidFill>
                  <a:srgbClr val="00B050"/>
                </a:solidFill>
                <a:latin typeface="Calibri"/>
                <a:ea typeface="Calibri"/>
                <a:cs typeface="Calibri"/>
              </a:rPr>
              <a:pPr algn="ctr"/>
              <a:t> 4 - Mecanismos para mejorar la Atención al Ciudadano</a:t>
            </a:fld>
            <a:endParaRPr lang="es-CO" sz="1100">
              <a:solidFill>
                <a:srgbClr val="00B050"/>
              </a:solidFill>
            </a:endParaRPr>
          </a:p>
        </xdr:txBody>
      </xdr:sp>
      <xdr:sp macro="" textlink="">
        <xdr:nvSpPr>
          <xdr:cNvPr id="46" name="Elipse 45">
            <a:extLst>
              <a:ext uri="{FF2B5EF4-FFF2-40B4-BE49-F238E27FC236}">
                <a16:creationId xmlns:a16="http://schemas.microsoft.com/office/drawing/2014/main" id="{ADD897B7-B2F2-0745-D57B-D722D9A9E9AB}"/>
              </a:ext>
            </a:extLst>
          </xdr:cNvPr>
          <xdr:cNvSpPr/>
        </xdr:nvSpPr>
        <xdr:spPr>
          <a:xfrm>
            <a:off x="9406370" y="2273470"/>
            <a:ext cx="1228013" cy="1278795"/>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0">
        <xdr:nvSpPr>
          <xdr:cNvPr id="47" name="CuadroTexto 46">
            <a:extLst>
              <a:ext uri="{FF2B5EF4-FFF2-40B4-BE49-F238E27FC236}">
                <a16:creationId xmlns:a16="http://schemas.microsoft.com/office/drawing/2014/main" id="{14B23F16-05FE-20DB-8E13-95AB50AB641E}"/>
              </a:ext>
            </a:extLst>
          </xdr:cNvPr>
          <xdr:cNvSpPr txBox="1"/>
        </xdr:nvSpPr>
        <xdr:spPr>
          <a:xfrm>
            <a:off x="9597636" y="2916431"/>
            <a:ext cx="1112539"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6C8DEDE7-8BBA-4C4A-9C4D-0A709C5D8979}" type="TxLink">
              <a:rPr lang="en-US" sz="2800" b="1" i="0" u="none" strike="noStrike">
                <a:solidFill>
                  <a:schemeClr val="bg1"/>
                </a:solidFill>
                <a:latin typeface="Calibri"/>
                <a:ea typeface="Calibri"/>
                <a:cs typeface="Calibri"/>
              </a:rPr>
              <a:pPr marL="0" indent="0"/>
              <a:t>96,9%</a:t>
            </a:fld>
            <a:endParaRPr lang="es-CO" sz="2800" b="1" i="0" u="none" strike="noStrike">
              <a:solidFill>
                <a:schemeClr val="bg1"/>
              </a:solidFill>
              <a:latin typeface="Calibri"/>
              <a:ea typeface="Calibri"/>
              <a:cs typeface="Calibri"/>
            </a:endParaRPr>
          </a:p>
        </xdr:txBody>
      </xdr:sp>
      <xdr:pic>
        <xdr:nvPicPr>
          <xdr:cNvPr id="48" name="Gráfico 47" descr="Sala de juntas con relleno sólido">
            <a:extLst>
              <a:ext uri="{FF2B5EF4-FFF2-40B4-BE49-F238E27FC236}">
                <a16:creationId xmlns:a16="http://schemas.microsoft.com/office/drawing/2014/main" id="{D3F5A208-DEE7-D615-9CA9-2B0180EFD484}"/>
              </a:ext>
            </a:extLst>
          </xdr:cNvPr>
          <xdr:cNvPicPr>
            <a:picLocks noChangeAspect="1"/>
          </xdr:cNvPicPr>
        </xdr:nvPicPr>
        <xdr:blipFill>
          <a:blip xmlns:r="http://schemas.openxmlformats.org/officeDocument/2006/relationships" r:embed="rId16">
            <a:extLst>
              <a:ext uri="{96DAC541-7B7A-43D3-8B79-37D633B846F1}">
                <asvg:svgBlip xmlns:asvg="http://schemas.microsoft.com/office/drawing/2016/SVG/main" r:embed="rId17"/>
              </a:ext>
            </a:extLst>
          </a:blip>
          <a:stretch>
            <a:fillRect/>
          </a:stretch>
        </xdr:blipFill>
        <xdr:spPr>
          <a:xfrm>
            <a:off x="9620651" y="2225888"/>
            <a:ext cx="919442" cy="914400"/>
          </a:xfrm>
          <a:prstGeom prst="rect">
            <a:avLst/>
          </a:prstGeom>
        </xdr:spPr>
      </xdr:pic>
    </xdr:grpSp>
    <xdr:clientData/>
  </xdr:twoCellAnchor>
  <xdr:twoCellAnchor>
    <xdr:from>
      <xdr:col>1</xdr:col>
      <xdr:colOff>2730313</xdr:colOff>
      <xdr:row>26</xdr:row>
      <xdr:rowOff>22411</xdr:rowOff>
    </xdr:from>
    <xdr:to>
      <xdr:col>2</xdr:col>
      <xdr:colOff>449151</xdr:colOff>
      <xdr:row>41</xdr:row>
      <xdr:rowOff>67234</xdr:rowOff>
    </xdr:to>
    <xdr:grpSp>
      <xdr:nvGrpSpPr>
        <xdr:cNvPr id="49" name="Grupo 48">
          <a:extLst>
            <a:ext uri="{FF2B5EF4-FFF2-40B4-BE49-F238E27FC236}">
              <a16:creationId xmlns:a16="http://schemas.microsoft.com/office/drawing/2014/main" id="{D2458FEC-9830-443B-84D2-1B76523E9D7B}"/>
            </a:ext>
          </a:extLst>
        </xdr:cNvPr>
        <xdr:cNvGrpSpPr/>
      </xdr:nvGrpSpPr>
      <xdr:grpSpPr>
        <a:xfrm>
          <a:off x="3063688" y="5023036"/>
          <a:ext cx="2548013" cy="2902323"/>
          <a:chOff x="3066489" y="4639235"/>
          <a:chExt cx="2548574" cy="2902323"/>
        </a:xfrm>
      </xdr:grpSpPr>
      <xdr:graphicFrame macro="">
        <xdr:nvGraphicFramePr>
          <xdr:cNvPr id="50" name="Gráfico 49">
            <a:extLst>
              <a:ext uri="{FF2B5EF4-FFF2-40B4-BE49-F238E27FC236}">
                <a16:creationId xmlns:a16="http://schemas.microsoft.com/office/drawing/2014/main" id="{4A2C57FE-86EF-B548-6CEA-86C157BA50AF}"/>
              </a:ext>
            </a:extLst>
          </xdr:cNvPr>
          <xdr:cNvGraphicFramePr>
            <a:graphicFrameLocks/>
          </xdr:cNvGraphicFramePr>
        </xdr:nvGraphicFramePr>
        <xdr:xfrm>
          <a:off x="3066489" y="4639235"/>
          <a:ext cx="2517963" cy="2520000"/>
        </xdr:xfrm>
        <a:graphic>
          <a:graphicData uri="http://schemas.openxmlformats.org/drawingml/2006/chart">
            <c:chart xmlns:c="http://schemas.openxmlformats.org/drawingml/2006/chart" xmlns:r="http://schemas.openxmlformats.org/officeDocument/2006/relationships" r:id="rId18"/>
          </a:graphicData>
        </a:graphic>
      </xdr:graphicFrame>
      <xdr:sp macro="" textlink="">
        <xdr:nvSpPr>
          <xdr:cNvPr id="51" name="Elipse 50">
            <a:extLst>
              <a:ext uri="{FF2B5EF4-FFF2-40B4-BE49-F238E27FC236}">
                <a16:creationId xmlns:a16="http://schemas.microsoft.com/office/drawing/2014/main" id="{8DD02709-CECE-62AC-6057-AD8B659321FE}"/>
              </a:ext>
            </a:extLst>
          </xdr:cNvPr>
          <xdr:cNvSpPr/>
        </xdr:nvSpPr>
        <xdr:spPr>
          <a:xfrm>
            <a:off x="3740676" y="5330639"/>
            <a:ext cx="1212324" cy="1112744"/>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1">
        <xdr:nvSpPr>
          <xdr:cNvPr id="52" name="CuadroTexto 51">
            <a:extLst>
              <a:ext uri="{FF2B5EF4-FFF2-40B4-BE49-F238E27FC236}">
                <a16:creationId xmlns:a16="http://schemas.microsoft.com/office/drawing/2014/main" id="{BD27D96A-51D7-02C5-F82B-D3BEACFBCF7D}"/>
              </a:ext>
            </a:extLst>
          </xdr:cNvPr>
          <xdr:cNvSpPr txBox="1"/>
        </xdr:nvSpPr>
        <xdr:spPr>
          <a:xfrm>
            <a:off x="3791662" y="5861238"/>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9B519FE9-A98D-4FDB-A438-C83A92439553}" type="TxLink">
              <a:rPr lang="en-US" sz="2800" b="1" i="0" u="none" strike="noStrike">
                <a:solidFill>
                  <a:schemeClr val="bg1"/>
                </a:solidFill>
                <a:latin typeface="Calibri"/>
                <a:ea typeface="Calibri"/>
                <a:cs typeface="Calibri"/>
              </a:rPr>
              <a:pPr marL="0" indent="0"/>
              <a:t>96,7%</a:t>
            </a:fld>
            <a:endParaRPr lang="es-CO" sz="2800" b="1" i="0" u="none" strike="noStrike">
              <a:solidFill>
                <a:schemeClr val="bg1"/>
              </a:solidFill>
              <a:latin typeface="Calibri"/>
              <a:ea typeface="Calibri"/>
              <a:cs typeface="Calibri"/>
            </a:endParaRPr>
          </a:p>
        </xdr:txBody>
      </xdr:sp>
      <xdr:sp macro="" textlink="$J$41">
        <xdr:nvSpPr>
          <xdr:cNvPr id="53" name="Rectángulo 52">
            <a:extLst>
              <a:ext uri="{FF2B5EF4-FFF2-40B4-BE49-F238E27FC236}">
                <a16:creationId xmlns:a16="http://schemas.microsoft.com/office/drawing/2014/main" id="{BF99A4A2-A2BB-DED1-BBEB-C41F70FF17DA}"/>
              </a:ext>
            </a:extLst>
          </xdr:cNvPr>
          <xdr:cNvSpPr/>
        </xdr:nvSpPr>
        <xdr:spPr>
          <a:xfrm>
            <a:off x="3110191" y="7061947"/>
            <a:ext cx="2504872" cy="47961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E2ECB01F-CB29-4218-8B52-62473BE4380D}" type="TxLink">
              <a:rPr lang="en-US" sz="1100" b="0" i="0" u="none" strike="noStrike">
                <a:solidFill>
                  <a:srgbClr val="00B050"/>
                </a:solidFill>
                <a:latin typeface="Calibri"/>
                <a:ea typeface="Calibri"/>
                <a:cs typeface="Calibri"/>
              </a:rPr>
              <a:pPr algn="ctr"/>
              <a:t> 5 - Mecanismos para la Transparencia y Acceso a la Información</a:t>
            </a:fld>
            <a:endParaRPr lang="es-CO" sz="1100">
              <a:solidFill>
                <a:srgbClr val="00B050"/>
              </a:solidFill>
            </a:endParaRPr>
          </a:p>
        </xdr:txBody>
      </xdr:sp>
      <xdr:grpSp>
        <xdr:nvGrpSpPr>
          <xdr:cNvPr id="54" name="Grupo 53">
            <a:extLst>
              <a:ext uri="{FF2B5EF4-FFF2-40B4-BE49-F238E27FC236}">
                <a16:creationId xmlns:a16="http://schemas.microsoft.com/office/drawing/2014/main" id="{1E0FE040-D915-D54E-7B3C-385A6A423886}"/>
              </a:ext>
            </a:extLst>
          </xdr:cNvPr>
          <xdr:cNvGrpSpPr/>
        </xdr:nvGrpSpPr>
        <xdr:grpSpPr>
          <a:xfrm>
            <a:off x="3911524" y="5522987"/>
            <a:ext cx="823969" cy="495484"/>
            <a:chOff x="14769464" y="999172"/>
            <a:chExt cx="826770" cy="495484"/>
          </a:xfrm>
        </xdr:grpSpPr>
        <xdr:sp macro="" textlink="">
          <xdr:nvSpPr>
            <xdr:cNvPr id="55" name="Forma libre: forma 54">
              <a:extLst>
                <a:ext uri="{FF2B5EF4-FFF2-40B4-BE49-F238E27FC236}">
                  <a16:creationId xmlns:a16="http://schemas.microsoft.com/office/drawing/2014/main" id="{F6E28812-3495-0604-DDDF-E2349D1FC57E}"/>
                </a:ext>
              </a:extLst>
            </xdr:cNvPr>
            <xdr:cNvSpPr/>
          </xdr:nvSpPr>
          <xdr:spPr>
            <a:xfrm>
              <a:off x="15132671" y="1399526"/>
              <a:ext cx="74640" cy="80658"/>
            </a:xfrm>
            <a:custGeom>
              <a:avLst/>
              <a:gdLst>
                <a:gd name="connsiteX0" fmla="*/ 20651 w 74640"/>
                <a:gd name="connsiteY0" fmla="*/ 80659 h 80658"/>
                <a:gd name="connsiteX1" fmla="*/ 6364 w 74640"/>
                <a:gd name="connsiteY1" fmla="*/ 75896 h 80658"/>
                <a:gd name="connsiteX2" fmla="*/ 4459 w 74640"/>
                <a:gd name="connsiteY2" fmla="*/ 49226 h 80658"/>
                <a:gd name="connsiteX3" fmla="*/ 41606 w 74640"/>
                <a:gd name="connsiteY3" fmla="*/ 6364 h 80658"/>
                <a:gd name="connsiteX4" fmla="*/ 68276 w 74640"/>
                <a:gd name="connsiteY4" fmla="*/ 4459 h 80658"/>
                <a:gd name="connsiteX5" fmla="*/ 70181 w 74640"/>
                <a:gd name="connsiteY5" fmla="*/ 31129 h 80658"/>
                <a:gd name="connsiteX6" fmla="*/ 33034 w 74640"/>
                <a:gd name="connsiteY6" fmla="*/ 73991 h 80658"/>
                <a:gd name="connsiteX7" fmla="*/ 20651 w 74640"/>
                <a:gd name="connsiteY7" fmla="*/ 80659 h 806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4640" h="80658">
                  <a:moveTo>
                    <a:pt x="20651" y="80659"/>
                  </a:moveTo>
                  <a:cubicBezTo>
                    <a:pt x="15889" y="80659"/>
                    <a:pt x="10174" y="79706"/>
                    <a:pt x="6364" y="75896"/>
                  </a:cubicBezTo>
                  <a:cubicBezTo>
                    <a:pt x="-1256" y="69229"/>
                    <a:pt x="-2209" y="56846"/>
                    <a:pt x="4459" y="49226"/>
                  </a:cubicBezTo>
                  <a:lnTo>
                    <a:pt x="41606" y="6364"/>
                  </a:lnTo>
                  <a:cubicBezTo>
                    <a:pt x="48274" y="-1256"/>
                    <a:pt x="60656" y="-2209"/>
                    <a:pt x="68276" y="4459"/>
                  </a:cubicBezTo>
                  <a:cubicBezTo>
                    <a:pt x="75896" y="11126"/>
                    <a:pt x="76849" y="23509"/>
                    <a:pt x="70181" y="31129"/>
                  </a:cubicBezTo>
                  <a:lnTo>
                    <a:pt x="33034" y="73991"/>
                  </a:lnTo>
                  <a:cubicBezTo>
                    <a:pt x="30176" y="77801"/>
                    <a:pt x="25414" y="79706"/>
                    <a:pt x="20651" y="80659"/>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6" name="Forma libre: forma 55">
              <a:extLst>
                <a:ext uri="{FF2B5EF4-FFF2-40B4-BE49-F238E27FC236}">
                  <a16:creationId xmlns:a16="http://schemas.microsoft.com/office/drawing/2014/main" id="{1B63AB1A-970B-C240-952B-3C1EFA216F9D}"/>
                </a:ext>
              </a:extLst>
            </xdr:cNvPr>
            <xdr:cNvSpPr/>
          </xdr:nvSpPr>
          <xdr:spPr>
            <a:xfrm>
              <a:off x="15069341" y="1360961"/>
              <a:ext cx="90810" cy="97554"/>
            </a:xfrm>
            <a:custGeom>
              <a:avLst/>
              <a:gdLst>
                <a:gd name="connsiteX0" fmla="*/ 25879 w 90810"/>
                <a:gd name="connsiteY0" fmla="*/ 97316 h 97554"/>
                <a:gd name="connsiteX1" fmla="*/ 7781 w 90810"/>
                <a:gd name="connsiteY1" fmla="*/ 91601 h 97554"/>
                <a:gd name="connsiteX2" fmla="*/ 5876 w 90810"/>
                <a:gd name="connsiteY2" fmla="*/ 58264 h 97554"/>
                <a:gd name="connsiteX3" fmla="*/ 49691 w 90810"/>
                <a:gd name="connsiteY3" fmla="*/ 7781 h 97554"/>
                <a:gd name="connsiteX4" fmla="*/ 83029 w 90810"/>
                <a:gd name="connsiteY4" fmla="*/ 5876 h 97554"/>
                <a:gd name="connsiteX5" fmla="*/ 84934 w 90810"/>
                <a:gd name="connsiteY5" fmla="*/ 39214 h 97554"/>
                <a:gd name="connsiteX6" fmla="*/ 41119 w 90810"/>
                <a:gd name="connsiteY6" fmla="*/ 89696 h 97554"/>
                <a:gd name="connsiteX7" fmla="*/ 25879 w 90810"/>
                <a:gd name="connsiteY7" fmla="*/ 97316 h 9755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90810" h="97554">
                  <a:moveTo>
                    <a:pt x="25879" y="97316"/>
                  </a:moveTo>
                  <a:cubicBezTo>
                    <a:pt x="19211" y="98269"/>
                    <a:pt x="13496" y="96364"/>
                    <a:pt x="7781" y="91601"/>
                  </a:cubicBezTo>
                  <a:cubicBezTo>
                    <a:pt x="-1744" y="83029"/>
                    <a:pt x="-2696" y="67789"/>
                    <a:pt x="5876" y="58264"/>
                  </a:cubicBezTo>
                  <a:lnTo>
                    <a:pt x="49691" y="7781"/>
                  </a:lnTo>
                  <a:cubicBezTo>
                    <a:pt x="58264" y="-1744"/>
                    <a:pt x="73504" y="-2696"/>
                    <a:pt x="83029" y="5876"/>
                  </a:cubicBezTo>
                  <a:cubicBezTo>
                    <a:pt x="92554" y="14449"/>
                    <a:pt x="93506" y="29689"/>
                    <a:pt x="84934" y="39214"/>
                  </a:cubicBezTo>
                  <a:lnTo>
                    <a:pt x="41119" y="89696"/>
                  </a:lnTo>
                  <a:cubicBezTo>
                    <a:pt x="37309" y="94459"/>
                    <a:pt x="31594" y="97316"/>
                    <a:pt x="25879" y="9731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7" name="Forma libre: forma 56">
              <a:extLst>
                <a:ext uri="{FF2B5EF4-FFF2-40B4-BE49-F238E27FC236}">
                  <a16:creationId xmlns:a16="http://schemas.microsoft.com/office/drawing/2014/main" id="{FE7CF00D-BA03-2EAC-9DA0-C37E860F2F7F}"/>
                </a:ext>
              </a:extLst>
            </xdr:cNvPr>
            <xdr:cNvSpPr/>
          </xdr:nvSpPr>
          <xdr:spPr>
            <a:xfrm>
              <a:off x="15004516" y="1316139"/>
              <a:ext cx="100443" cy="107078"/>
            </a:xfrm>
            <a:custGeom>
              <a:avLst/>
              <a:gdLst>
                <a:gd name="connsiteX0" fmla="*/ 30696 w 100443"/>
                <a:gd name="connsiteY0" fmla="*/ 106896 h 107078"/>
                <a:gd name="connsiteX1" fmla="*/ 9741 w 100443"/>
                <a:gd name="connsiteY1" fmla="*/ 100228 h 107078"/>
                <a:gd name="connsiteX2" fmla="*/ 6883 w 100443"/>
                <a:gd name="connsiteY2" fmla="*/ 60223 h 107078"/>
                <a:gd name="connsiteX3" fmla="*/ 50698 w 100443"/>
                <a:gd name="connsiteY3" fmla="*/ 9741 h 107078"/>
                <a:gd name="connsiteX4" fmla="*/ 90703 w 100443"/>
                <a:gd name="connsiteY4" fmla="*/ 6883 h 107078"/>
                <a:gd name="connsiteX5" fmla="*/ 93561 w 100443"/>
                <a:gd name="connsiteY5" fmla="*/ 46888 h 107078"/>
                <a:gd name="connsiteX6" fmla="*/ 49746 w 100443"/>
                <a:gd name="connsiteY6" fmla="*/ 97371 h 107078"/>
                <a:gd name="connsiteX7" fmla="*/ 30696 w 100443"/>
                <a:gd name="connsiteY7" fmla="*/ 106896 h 10707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0443" h="107078">
                  <a:moveTo>
                    <a:pt x="30696" y="106896"/>
                  </a:moveTo>
                  <a:cubicBezTo>
                    <a:pt x="23076" y="107848"/>
                    <a:pt x="15456" y="104991"/>
                    <a:pt x="9741" y="100228"/>
                  </a:cubicBezTo>
                  <a:cubicBezTo>
                    <a:pt x="-1689" y="89751"/>
                    <a:pt x="-3594" y="71653"/>
                    <a:pt x="6883" y="60223"/>
                  </a:cubicBezTo>
                  <a:lnTo>
                    <a:pt x="50698" y="9741"/>
                  </a:lnTo>
                  <a:cubicBezTo>
                    <a:pt x="61176" y="-1689"/>
                    <a:pt x="79273" y="-3594"/>
                    <a:pt x="90703" y="6883"/>
                  </a:cubicBezTo>
                  <a:cubicBezTo>
                    <a:pt x="102133" y="17361"/>
                    <a:pt x="104038" y="35458"/>
                    <a:pt x="93561" y="46888"/>
                  </a:cubicBezTo>
                  <a:lnTo>
                    <a:pt x="49746" y="97371"/>
                  </a:lnTo>
                  <a:cubicBezTo>
                    <a:pt x="44983" y="103086"/>
                    <a:pt x="37363" y="106896"/>
                    <a:pt x="30696" y="10689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8" name="Forma libre: forma 57">
              <a:extLst>
                <a:ext uri="{FF2B5EF4-FFF2-40B4-BE49-F238E27FC236}">
                  <a16:creationId xmlns:a16="http://schemas.microsoft.com/office/drawing/2014/main" id="{329F721C-0748-E80C-48FA-ABCB9B8642FB}"/>
                </a:ext>
              </a:extLst>
            </xdr:cNvPr>
            <xdr:cNvSpPr/>
          </xdr:nvSpPr>
          <xdr:spPr>
            <a:xfrm>
              <a:off x="14934984" y="1274229"/>
              <a:ext cx="107111" cy="113745"/>
            </a:xfrm>
            <a:custGeom>
              <a:avLst/>
              <a:gdLst>
                <a:gd name="connsiteX0" fmla="*/ 30696 w 107111"/>
                <a:gd name="connsiteY0" fmla="*/ 113563 h 113745"/>
                <a:gd name="connsiteX1" fmla="*/ 9741 w 107111"/>
                <a:gd name="connsiteY1" fmla="*/ 106896 h 113745"/>
                <a:gd name="connsiteX2" fmla="*/ 6883 w 107111"/>
                <a:gd name="connsiteY2" fmla="*/ 66891 h 113745"/>
                <a:gd name="connsiteX3" fmla="*/ 57366 w 107111"/>
                <a:gd name="connsiteY3" fmla="*/ 9741 h 113745"/>
                <a:gd name="connsiteX4" fmla="*/ 97371 w 107111"/>
                <a:gd name="connsiteY4" fmla="*/ 6883 h 113745"/>
                <a:gd name="connsiteX5" fmla="*/ 100228 w 107111"/>
                <a:gd name="connsiteY5" fmla="*/ 46888 h 113745"/>
                <a:gd name="connsiteX6" fmla="*/ 49746 w 107111"/>
                <a:gd name="connsiteY6" fmla="*/ 104038 h 113745"/>
                <a:gd name="connsiteX7" fmla="*/ 30696 w 107111"/>
                <a:gd name="connsiteY7" fmla="*/ 113563 h 1137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7111" h="113745">
                  <a:moveTo>
                    <a:pt x="30696" y="113563"/>
                  </a:moveTo>
                  <a:cubicBezTo>
                    <a:pt x="23076" y="114516"/>
                    <a:pt x="15456" y="111658"/>
                    <a:pt x="9741" y="106896"/>
                  </a:cubicBezTo>
                  <a:cubicBezTo>
                    <a:pt x="-1689" y="96418"/>
                    <a:pt x="-3594" y="78321"/>
                    <a:pt x="6883" y="66891"/>
                  </a:cubicBezTo>
                  <a:lnTo>
                    <a:pt x="57366" y="9741"/>
                  </a:lnTo>
                  <a:cubicBezTo>
                    <a:pt x="67843" y="-1689"/>
                    <a:pt x="85941" y="-3594"/>
                    <a:pt x="97371" y="6883"/>
                  </a:cubicBezTo>
                  <a:cubicBezTo>
                    <a:pt x="108801" y="17361"/>
                    <a:pt x="110706" y="35458"/>
                    <a:pt x="100228" y="46888"/>
                  </a:cubicBezTo>
                  <a:lnTo>
                    <a:pt x="49746" y="104038"/>
                  </a:lnTo>
                  <a:cubicBezTo>
                    <a:pt x="44031" y="109753"/>
                    <a:pt x="37363" y="112611"/>
                    <a:pt x="30696" y="11356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9" name="Forma libre: forma 58">
              <a:extLst>
                <a:ext uri="{FF2B5EF4-FFF2-40B4-BE49-F238E27FC236}">
                  <a16:creationId xmlns:a16="http://schemas.microsoft.com/office/drawing/2014/main" id="{160F9DA9-FE06-A190-B7CF-09F6D6AAFF72}"/>
                </a:ext>
              </a:extLst>
            </xdr:cNvPr>
            <xdr:cNvSpPr/>
          </xdr:nvSpPr>
          <xdr:spPr>
            <a:xfrm>
              <a:off x="14769464" y="999172"/>
              <a:ext cx="190574" cy="226769"/>
            </a:xfrm>
            <a:custGeom>
              <a:avLst/>
              <a:gdLst>
                <a:gd name="connsiteX0" fmla="*/ 0 w 190574"/>
                <a:gd name="connsiteY0" fmla="*/ 179070 h 226769"/>
                <a:gd name="connsiteX1" fmla="*/ 73343 w 190574"/>
                <a:gd name="connsiteY1" fmla="*/ 223838 h 226769"/>
                <a:gd name="connsiteX2" fmla="*/ 99060 w 190574"/>
                <a:gd name="connsiteY2" fmla="*/ 217170 h 226769"/>
                <a:gd name="connsiteX3" fmla="*/ 187643 w 190574"/>
                <a:gd name="connsiteY3" fmla="*/ 70485 h 226769"/>
                <a:gd name="connsiteX4" fmla="*/ 180975 w 190574"/>
                <a:gd name="connsiteY4" fmla="*/ 44768 h 226769"/>
                <a:gd name="connsiteX5" fmla="*/ 108585 w 190574"/>
                <a:gd name="connsiteY5" fmla="*/ 0 h 226769"/>
                <a:gd name="connsiteX6" fmla="*/ 0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0" y="179070"/>
                  </a:moveTo>
                  <a:lnTo>
                    <a:pt x="73343" y="223838"/>
                  </a:lnTo>
                  <a:cubicBezTo>
                    <a:pt x="81915" y="229553"/>
                    <a:pt x="94298" y="226695"/>
                    <a:pt x="99060" y="217170"/>
                  </a:cubicBezTo>
                  <a:lnTo>
                    <a:pt x="187643" y="70485"/>
                  </a:lnTo>
                  <a:cubicBezTo>
                    <a:pt x="193358" y="61913"/>
                    <a:pt x="190500" y="49530"/>
                    <a:pt x="180975" y="44768"/>
                  </a:cubicBezTo>
                  <a:lnTo>
                    <a:pt x="108585" y="0"/>
                  </a:lnTo>
                  <a:lnTo>
                    <a:pt x="0"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60" name="Forma libre: forma 59">
              <a:extLst>
                <a:ext uri="{FF2B5EF4-FFF2-40B4-BE49-F238E27FC236}">
                  <a16:creationId xmlns:a16="http://schemas.microsoft.com/office/drawing/2014/main" id="{C951DD9D-719A-D862-8A8C-78FE3F002EFD}"/>
                </a:ext>
              </a:extLst>
            </xdr:cNvPr>
            <xdr:cNvSpPr/>
          </xdr:nvSpPr>
          <xdr:spPr>
            <a:xfrm>
              <a:off x="14886622" y="1084897"/>
              <a:ext cx="510700" cy="409759"/>
            </a:xfrm>
            <a:custGeom>
              <a:avLst/>
              <a:gdLst>
                <a:gd name="connsiteX0" fmla="*/ 500063 w 510700"/>
                <a:gd name="connsiteY0" fmla="*/ 218123 h 409759"/>
                <a:gd name="connsiteX1" fmla="*/ 346710 w 510700"/>
                <a:gd name="connsiteY1" fmla="*/ 86678 h 409759"/>
                <a:gd name="connsiteX2" fmla="*/ 336233 w 510700"/>
                <a:gd name="connsiteY2" fmla="*/ 77153 h 409759"/>
                <a:gd name="connsiteX3" fmla="*/ 270510 w 510700"/>
                <a:gd name="connsiteY3" fmla="*/ 152400 h 409759"/>
                <a:gd name="connsiteX4" fmla="*/ 232410 w 510700"/>
                <a:gd name="connsiteY4" fmla="*/ 171450 h 409759"/>
                <a:gd name="connsiteX5" fmla="*/ 227648 w 510700"/>
                <a:gd name="connsiteY5" fmla="*/ 171450 h 409759"/>
                <a:gd name="connsiteX6" fmla="*/ 190500 w 510700"/>
                <a:gd name="connsiteY6" fmla="*/ 157163 h 409759"/>
                <a:gd name="connsiteX7" fmla="*/ 184785 w 510700"/>
                <a:gd name="connsiteY7" fmla="*/ 76200 h 409759"/>
                <a:gd name="connsiteX8" fmla="*/ 240983 w 510700"/>
                <a:gd name="connsiteY8" fmla="*/ 11430 h 409759"/>
                <a:gd name="connsiteX9" fmla="*/ 82868 w 510700"/>
                <a:gd name="connsiteY9" fmla="*/ 0 h 409759"/>
                <a:gd name="connsiteX10" fmla="*/ 0 w 510700"/>
                <a:gd name="connsiteY10" fmla="*/ 137160 h 409759"/>
                <a:gd name="connsiteX11" fmla="*/ 64770 w 510700"/>
                <a:gd name="connsiteY11" fmla="*/ 212408 h 409759"/>
                <a:gd name="connsiteX12" fmla="*/ 89535 w 510700"/>
                <a:gd name="connsiteY12" fmla="*/ 183833 h 409759"/>
                <a:gd name="connsiteX13" fmla="*/ 125730 w 510700"/>
                <a:gd name="connsiteY13" fmla="*/ 167640 h 409759"/>
                <a:gd name="connsiteX14" fmla="*/ 125730 w 510700"/>
                <a:gd name="connsiteY14" fmla="*/ 167640 h 409759"/>
                <a:gd name="connsiteX15" fmla="*/ 157163 w 510700"/>
                <a:gd name="connsiteY15" fmla="*/ 179070 h 409759"/>
                <a:gd name="connsiteX16" fmla="*/ 173355 w 510700"/>
                <a:gd name="connsiteY16" fmla="*/ 213360 h 409759"/>
                <a:gd name="connsiteX17" fmla="*/ 189548 w 510700"/>
                <a:gd name="connsiteY17" fmla="*/ 210503 h 409759"/>
                <a:gd name="connsiteX18" fmla="*/ 220980 w 510700"/>
                <a:gd name="connsiteY18" fmla="*/ 221933 h 409759"/>
                <a:gd name="connsiteX19" fmla="*/ 237173 w 510700"/>
                <a:gd name="connsiteY19" fmla="*/ 257175 h 409759"/>
                <a:gd name="connsiteX20" fmla="*/ 249555 w 510700"/>
                <a:gd name="connsiteY20" fmla="*/ 255270 h 409759"/>
                <a:gd name="connsiteX21" fmla="*/ 249555 w 510700"/>
                <a:gd name="connsiteY21" fmla="*/ 255270 h 409759"/>
                <a:gd name="connsiteX22" fmla="*/ 278130 w 510700"/>
                <a:gd name="connsiteY22" fmla="*/ 265748 h 409759"/>
                <a:gd name="connsiteX23" fmla="*/ 292418 w 510700"/>
                <a:gd name="connsiteY23" fmla="*/ 295275 h 409759"/>
                <a:gd name="connsiteX24" fmla="*/ 302895 w 510700"/>
                <a:gd name="connsiteY24" fmla="*/ 293370 h 409759"/>
                <a:gd name="connsiteX25" fmla="*/ 302895 w 510700"/>
                <a:gd name="connsiteY25" fmla="*/ 293370 h 409759"/>
                <a:gd name="connsiteX26" fmla="*/ 327660 w 510700"/>
                <a:gd name="connsiteY26" fmla="*/ 302895 h 409759"/>
                <a:gd name="connsiteX27" fmla="*/ 340995 w 510700"/>
                <a:gd name="connsiteY27" fmla="*/ 328613 h 409759"/>
                <a:gd name="connsiteX28" fmla="*/ 331470 w 510700"/>
                <a:gd name="connsiteY28" fmla="*/ 356235 h 409759"/>
                <a:gd name="connsiteX29" fmla="*/ 299085 w 510700"/>
                <a:gd name="connsiteY29" fmla="*/ 393382 h 409759"/>
                <a:gd name="connsiteX30" fmla="*/ 312420 w 510700"/>
                <a:gd name="connsiteY30" fmla="*/ 403860 h 409759"/>
                <a:gd name="connsiteX31" fmla="*/ 335280 w 510700"/>
                <a:gd name="connsiteY31" fmla="*/ 409575 h 409759"/>
                <a:gd name="connsiteX32" fmla="*/ 369570 w 510700"/>
                <a:gd name="connsiteY32" fmla="*/ 368618 h 409759"/>
                <a:gd name="connsiteX33" fmla="*/ 369570 w 510700"/>
                <a:gd name="connsiteY33" fmla="*/ 367665 h 409759"/>
                <a:gd name="connsiteX34" fmla="*/ 379095 w 510700"/>
                <a:gd name="connsiteY34" fmla="*/ 368618 h 409759"/>
                <a:gd name="connsiteX35" fmla="*/ 413385 w 510700"/>
                <a:gd name="connsiteY35" fmla="*/ 327660 h 409759"/>
                <a:gd name="connsiteX36" fmla="*/ 413385 w 510700"/>
                <a:gd name="connsiteY36" fmla="*/ 326707 h 409759"/>
                <a:gd name="connsiteX37" fmla="*/ 422910 w 510700"/>
                <a:gd name="connsiteY37" fmla="*/ 327660 h 409759"/>
                <a:gd name="connsiteX38" fmla="*/ 457200 w 510700"/>
                <a:gd name="connsiteY38" fmla="*/ 286703 h 409759"/>
                <a:gd name="connsiteX39" fmla="*/ 456248 w 510700"/>
                <a:gd name="connsiteY39" fmla="*/ 280988 h 409759"/>
                <a:gd name="connsiteX40" fmla="*/ 476250 w 510700"/>
                <a:gd name="connsiteY40" fmla="*/ 284798 h 409759"/>
                <a:gd name="connsiteX41" fmla="*/ 510540 w 510700"/>
                <a:gd name="connsiteY41" fmla="*/ 243840 h 409759"/>
                <a:gd name="connsiteX42" fmla="*/ 500063 w 510700"/>
                <a:gd name="connsiteY42" fmla="*/ 218123 h 40975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Lst>
              <a:rect l="l" t="t" r="r" b="b"/>
              <a:pathLst>
                <a:path w="510700" h="409759">
                  <a:moveTo>
                    <a:pt x="500063" y="218123"/>
                  </a:moveTo>
                  <a:lnTo>
                    <a:pt x="346710" y="86678"/>
                  </a:lnTo>
                  <a:lnTo>
                    <a:pt x="336233" y="77153"/>
                  </a:lnTo>
                  <a:lnTo>
                    <a:pt x="270510" y="152400"/>
                  </a:lnTo>
                  <a:cubicBezTo>
                    <a:pt x="260985" y="163830"/>
                    <a:pt x="247650" y="170498"/>
                    <a:pt x="232410" y="171450"/>
                  </a:cubicBezTo>
                  <a:cubicBezTo>
                    <a:pt x="230505" y="171450"/>
                    <a:pt x="228600" y="171450"/>
                    <a:pt x="227648" y="171450"/>
                  </a:cubicBezTo>
                  <a:cubicBezTo>
                    <a:pt x="213360" y="171450"/>
                    <a:pt x="200025" y="166688"/>
                    <a:pt x="190500" y="157163"/>
                  </a:cubicBezTo>
                  <a:cubicBezTo>
                    <a:pt x="166688" y="136208"/>
                    <a:pt x="164783" y="100013"/>
                    <a:pt x="184785" y="76200"/>
                  </a:cubicBezTo>
                  <a:lnTo>
                    <a:pt x="240983" y="11430"/>
                  </a:lnTo>
                  <a:cubicBezTo>
                    <a:pt x="197167" y="5715"/>
                    <a:pt x="140970" y="28575"/>
                    <a:pt x="82868" y="0"/>
                  </a:cubicBezTo>
                  <a:lnTo>
                    <a:pt x="0" y="137160"/>
                  </a:lnTo>
                  <a:lnTo>
                    <a:pt x="64770" y="212408"/>
                  </a:lnTo>
                  <a:lnTo>
                    <a:pt x="89535" y="183833"/>
                  </a:lnTo>
                  <a:cubicBezTo>
                    <a:pt x="98108" y="173355"/>
                    <a:pt x="111443" y="167640"/>
                    <a:pt x="125730" y="167640"/>
                  </a:cubicBezTo>
                  <a:lnTo>
                    <a:pt x="125730" y="167640"/>
                  </a:lnTo>
                  <a:cubicBezTo>
                    <a:pt x="137160" y="167640"/>
                    <a:pt x="148590" y="171450"/>
                    <a:pt x="157163" y="179070"/>
                  </a:cubicBezTo>
                  <a:cubicBezTo>
                    <a:pt x="167640" y="187642"/>
                    <a:pt x="172403" y="200025"/>
                    <a:pt x="173355" y="213360"/>
                  </a:cubicBezTo>
                  <a:cubicBezTo>
                    <a:pt x="178117" y="211455"/>
                    <a:pt x="183833" y="210503"/>
                    <a:pt x="189548" y="210503"/>
                  </a:cubicBezTo>
                  <a:cubicBezTo>
                    <a:pt x="200978" y="210503"/>
                    <a:pt x="212408" y="214313"/>
                    <a:pt x="220980" y="221933"/>
                  </a:cubicBezTo>
                  <a:cubicBezTo>
                    <a:pt x="231458" y="231458"/>
                    <a:pt x="237173" y="243840"/>
                    <a:pt x="237173" y="257175"/>
                  </a:cubicBezTo>
                  <a:cubicBezTo>
                    <a:pt x="240983" y="256223"/>
                    <a:pt x="245745" y="255270"/>
                    <a:pt x="249555" y="255270"/>
                  </a:cubicBezTo>
                  <a:lnTo>
                    <a:pt x="249555" y="255270"/>
                  </a:lnTo>
                  <a:cubicBezTo>
                    <a:pt x="260033" y="255270"/>
                    <a:pt x="269558" y="259080"/>
                    <a:pt x="278130" y="265748"/>
                  </a:cubicBezTo>
                  <a:cubicBezTo>
                    <a:pt x="286703" y="273368"/>
                    <a:pt x="291465" y="283845"/>
                    <a:pt x="292418" y="295275"/>
                  </a:cubicBezTo>
                  <a:cubicBezTo>
                    <a:pt x="295275" y="294323"/>
                    <a:pt x="299085" y="293370"/>
                    <a:pt x="302895" y="293370"/>
                  </a:cubicBezTo>
                  <a:lnTo>
                    <a:pt x="302895" y="293370"/>
                  </a:lnTo>
                  <a:cubicBezTo>
                    <a:pt x="312420" y="293370"/>
                    <a:pt x="320993" y="296228"/>
                    <a:pt x="327660" y="302895"/>
                  </a:cubicBezTo>
                  <a:cubicBezTo>
                    <a:pt x="335280" y="309563"/>
                    <a:pt x="340043" y="319088"/>
                    <a:pt x="340995" y="328613"/>
                  </a:cubicBezTo>
                  <a:cubicBezTo>
                    <a:pt x="341948" y="339090"/>
                    <a:pt x="338138" y="348615"/>
                    <a:pt x="331470" y="356235"/>
                  </a:cubicBezTo>
                  <a:lnTo>
                    <a:pt x="299085" y="393382"/>
                  </a:lnTo>
                  <a:lnTo>
                    <a:pt x="312420" y="403860"/>
                  </a:lnTo>
                  <a:cubicBezTo>
                    <a:pt x="319088" y="407670"/>
                    <a:pt x="326708" y="410528"/>
                    <a:pt x="335280" y="409575"/>
                  </a:cubicBezTo>
                  <a:cubicBezTo>
                    <a:pt x="356235" y="407670"/>
                    <a:pt x="371475" y="389573"/>
                    <a:pt x="369570" y="368618"/>
                  </a:cubicBezTo>
                  <a:cubicBezTo>
                    <a:pt x="369570" y="368618"/>
                    <a:pt x="369570" y="367665"/>
                    <a:pt x="369570" y="367665"/>
                  </a:cubicBezTo>
                  <a:cubicBezTo>
                    <a:pt x="372428" y="368618"/>
                    <a:pt x="376238" y="368618"/>
                    <a:pt x="379095" y="368618"/>
                  </a:cubicBezTo>
                  <a:cubicBezTo>
                    <a:pt x="400050" y="366713"/>
                    <a:pt x="415290" y="348615"/>
                    <a:pt x="413385" y="327660"/>
                  </a:cubicBezTo>
                  <a:cubicBezTo>
                    <a:pt x="413385" y="327660"/>
                    <a:pt x="413385" y="326707"/>
                    <a:pt x="413385" y="326707"/>
                  </a:cubicBezTo>
                  <a:cubicBezTo>
                    <a:pt x="416243" y="327660"/>
                    <a:pt x="420053" y="327660"/>
                    <a:pt x="422910" y="327660"/>
                  </a:cubicBezTo>
                  <a:cubicBezTo>
                    <a:pt x="443865" y="325755"/>
                    <a:pt x="459105" y="307658"/>
                    <a:pt x="457200" y="286703"/>
                  </a:cubicBezTo>
                  <a:cubicBezTo>
                    <a:pt x="457200" y="284798"/>
                    <a:pt x="456248" y="282893"/>
                    <a:pt x="456248" y="280988"/>
                  </a:cubicBezTo>
                  <a:cubicBezTo>
                    <a:pt x="461963" y="283845"/>
                    <a:pt x="468630" y="285750"/>
                    <a:pt x="476250" y="284798"/>
                  </a:cubicBezTo>
                  <a:cubicBezTo>
                    <a:pt x="497205" y="282893"/>
                    <a:pt x="512445" y="264795"/>
                    <a:pt x="510540" y="243840"/>
                  </a:cubicBezTo>
                  <a:cubicBezTo>
                    <a:pt x="511493" y="233363"/>
                    <a:pt x="506730" y="224790"/>
                    <a:pt x="500063" y="21812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61" name="Forma libre: forma 60">
              <a:extLst>
                <a:ext uri="{FF2B5EF4-FFF2-40B4-BE49-F238E27FC236}">
                  <a16:creationId xmlns:a16="http://schemas.microsoft.com/office/drawing/2014/main" id="{67B2E789-6582-40A5-039A-18C1B9A7173F}"/>
                </a:ext>
              </a:extLst>
            </xdr:cNvPr>
            <xdr:cNvSpPr/>
          </xdr:nvSpPr>
          <xdr:spPr>
            <a:xfrm>
              <a:off x="15405660" y="999172"/>
              <a:ext cx="190574" cy="226769"/>
            </a:xfrm>
            <a:custGeom>
              <a:avLst/>
              <a:gdLst>
                <a:gd name="connsiteX0" fmla="*/ 190575 w 190574"/>
                <a:gd name="connsiteY0" fmla="*/ 179070 h 226769"/>
                <a:gd name="connsiteX1" fmla="*/ 117232 w 190574"/>
                <a:gd name="connsiteY1" fmla="*/ 223838 h 226769"/>
                <a:gd name="connsiteX2" fmla="*/ 91515 w 190574"/>
                <a:gd name="connsiteY2" fmla="*/ 217170 h 226769"/>
                <a:gd name="connsiteX3" fmla="*/ 2932 w 190574"/>
                <a:gd name="connsiteY3" fmla="*/ 70485 h 226769"/>
                <a:gd name="connsiteX4" fmla="*/ 9600 w 190574"/>
                <a:gd name="connsiteY4" fmla="*/ 44768 h 226769"/>
                <a:gd name="connsiteX5" fmla="*/ 82942 w 190574"/>
                <a:gd name="connsiteY5" fmla="*/ 0 h 226769"/>
                <a:gd name="connsiteX6" fmla="*/ 190575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190575" y="179070"/>
                  </a:moveTo>
                  <a:lnTo>
                    <a:pt x="117232" y="223838"/>
                  </a:lnTo>
                  <a:cubicBezTo>
                    <a:pt x="108660" y="229553"/>
                    <a:pt x="96277" y="226695"/>
                    <a:pt x="91515" y="217170"/>
                  </a:cubicBezTo>
                  <a:lnTo>
                    <a:pt x="2932" y="70485"/>
                  </a:lnTo>
                  <a:cubicBezTo>
                    <a:pt x="-2783" y="61913"/>
                    <a:pt x="75" y="49530"/>
                    <a:pt x="9600" y="44768"/>
                  </a:cubicBezTo>
                  <a:lnTo>
                    <a:pt x="82942" y="0"/>
                  </a:lnTo>
                  <a:lnTo>
                    <a:pt x="190575"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62" name="Forma libre: forma 61">
              <a:extLst>
                <a:ext uri="{FF2B5EF4-FFF2-40B4-BE49-F238E27FC236}">
                  <a16:creationId xmlns:a16="http://schemas.microsoft.com/office/drawing/2014/main" id="{E885338D-1193-4CDE-69CA-396BBF26FD93}"/>
                </a:ext>
              </a:extLst>
            </xdr:cNvPr>
            <xdr:cNvSpPr/>
          </xdr:nvSpPr>
          <xdr:spPr>
            <a:xfrm>
              <a:off x="15075117" y="1076183"/>
              <a:ext cx="403007" cy="223979"/>
            </a:xfrm>
            <a:custGeom>
              <a:avLst/>
              <a:gdLst>
                <a:gd name="connsiteX0" fmla="*/ 322045 w 403007"/>
                <a:gd name="connsiteY0" fmla="*/ 12524 h 223979"/>
                <a:gd name="connsiteX1" fmla="*/ 122020 w 403007"/>
                <a:gd name="connsiteY1" fmla="*/ 1094 h 223979"/>
                <a:gd name="connsiteX2" fmla="*/ 117258 w 403007"/>
                <a:gd name="connsiteY2" fmla="*/ 142 h 223979"/>
                <a:gd name="connsiteX3" fmla="*/ 84873 w 403007"/>
                <a:gd name="connsiteY3" fmla="*/ 12524 h 223979"/>
                <a:gd name="connsiteX4" fmla="*/ 9625 w 403007"/>
                <a:gd name="connsiteY4" fmla="*/ 98249 h 223979"/>
                <a:gd name="connsiteX5" fmla="*/ 13435 w 403007"/>
                <a:gd name="connsiteY5" fmla="*/ 151589 h 223979"/>
                <a:gd name="connsiteX6" fmla="*/ 42010 w 403007"/>
                <a:gd name="connsiteY6" fmla="*/ 161114 h 223979"/>
                <a:gd name="connsiteX7" fmla="*/ 67728 w 403007"/>
                <a:gd name="connsiteY7" fmla="*/ 147779 h 223979"/>
                <a:gd name="connsiteX8" fmla="*/ 145833 w 403007"/>
                <a:gd name="connsiteY8" fmla="*/ 58244 h 223979"/>
                <a:gd name="connsiteX9" fmla="*/ 323950 w 403007"/>
                <a:gd name="connsiteY9" fmla="*/ 211597 h 223979"/>
                <a:gd name="connsiteX10" fmla="*/ 323950 w 403007"/>
                <a:gd name="connsiteY10" fmla="*/ 211597 h 223979"/>
                <a:gd name="connsiteX11" fmla="*/ 323950 w 403007"/>
                <a:gd name="connsiteY11" fmla="*/ 211597 h 223979"/>
                <a:gd name="connsiteX12" fmla="*/ 334428 w 403007"/>
                <a:gd name="connsiteY12" fmla="*/ 223979 h 223979"/>
                <a:gd name="connsiteX13" fmla="*/ 403008 w 403007"/>
                <a:gd name="connsiteY13" fmla="*/ 144922 h 223979"/>
                <a:gd name="connsiteX14" fmla="*/ 322045 w 403007"/>
                <a:gd name="connsiteY14" fmla="*/ 12524 h 22397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403007" h="223979">
                  <a:moveTo>
                    <a:pt x="322045" y="12524"/>
                  </a:moveTo>
                  <a:cubicBezTo>
                    <a:pt x="242988" y="41099"/>
                    <a:pt x="185838" y="13477"/>
                    <a:pt x="122020" y="1094"/>
                  </a:cubicBezTo>
                  <a:cubicBezTo>
                    <a:pt x="121068" y="1094"/>
                    <a:pt x="117258" y="142"/>
                    <a:pt x="117258" y="142"/>
                  </a:cubicBezTo>
                  <a:cubicBezTo>
                    <a:pt x="105828" y="-811"/>
                    <a:pt x="93445" y="2999"/>
                    <a:pt x="84873" y="12524"/>
                  </a:cubicBezTo>
                  <a:lnTo>
                    <a:pt x="9625" y="98249"/>
                  </a:lnTo>
                  <a:cubicBezTo>
                    <a:pt x="-4662" y="114442"/>
                    <a:pt x="-2757" y="138254"/>
                    <a:pt x="13435" y="151589"/>
                  </a:cubicBezTo>
                  <a:cubicBezTo>
                    <a:pt x="22008" y="158257"/>
                    <a:pt x="31533" y="162067"/>
                    <a:pt x="42010" y="161114"/>
                  </a:cubicBezTo>
                  <a:cubicBezTo>
                    <a:pt x="51535" y="160162"/>
                    <a:pt x="61060" y="156352"/>
                    <a:pt x="67728" y="147779"/>
                  </a:cubicBezTo>
                  <a:cubicBezTo>
                    <a:pt x="67728" y="147779"/>
                    <a:pt x="145833" y="58244"/>
                    <a:pt x="145833" y="58244"/>
                  </a:cubicBezTo>
                  <a:lnTo>
                    <a:pt x="323950" y="211597"/>
                  </a:lnTo>
                  <a:lnTo>
                    <a:pt x="323950" y="211597"/>
                  </a:lnTo>
                  <a:lnTo>
                    <a:pt x="323950" y="211597"/>
                  </a:lnTo>
                  <a:cubicBezTo>
                    <a:pt x="328713" y="216359"/>
                    <a:pt x="330618" y="218264"/>
                    <a:pt x="334428" y="223979"/>
                  </a:cubicBezTo>
                  <a:lnTo>
                    <a:pt x="403008" y="144922"/>
                  </a:lnTo>
                  <a:lnTo>
                    <a:pt x="322045" y="12524"/>
                  </a:lnTo>
                  <a:close/>
                </a:path>
              </a:pathLst>
            </a:custGeom>
            <a:solidFill>
              <a:schemeClr val="bg1"/>
            </a:solidFill>
            <a:ln w="9525" cap="flat">
              <a:noFill/>
              <a:prstDash val="solid"/>
              <a:miter/>
            </a:ln>
          </xdr:spPr>
          <xdr:txBody>
            <a:bodyPr rtlCol="0" anchor="ctr"/>
            <a:lstStyle/>
            <a:p>
              <a:endParaRPr lang="es-CO"/>
            </a:p>
          </xdr:txBody>
        </xdr:sp>
      </xdr:grpSp>
    </xdr:grpSp>
    <xdr:clientData/>
  </xdr:twoCellAnchor>
  <xdr:twoCellAnchor>
    <xdr:from>
      <xdr:col>2</xdr:col>
      <xdr:colOff>479051</xdr:colOff>
      <xdr:row>26</xdr:row>
      <xdr:rowOff>156883</xdr:rowOff>
    </xdr:from>
    <xdr:to>
      <xdr:col>3</xdr:col>
      <xdr:colOff>1874539</xdr:colOff>
      <xdr:row>41</xdr:row>
      <xdr:rowOff>113739</xdr:rowOff>
    </xdr:to>
    <xdr:grpSp>
      <xdr:nvGrpSpPr>
        <xdr:cNvPr id="63" name="Grupo 62">
          <a:extLst>
            <a:ext uri="{FF2B5EF4-FFF2-40B4-BE49-F238E27FC236}">
              <a16:creationId xmlns:a16="http://schemas.microsoft.com/office/drawing/2014/main" id="{A0F42258-6F77-4D05-99A9-2250323AD95C}"/>
            </a:ext>
          </a:extLst>
        </xdr:cNvPr>
        <xdr:cNvGrpSpPr/>
      </xdr:nvGrpSpPr>
      <xdr:grpSpPr>
        <a:xfrm>
          <a:off x="5641601" y="5157508"/>
          <a:ext cx="2624213" cy="2814356"/>
          <a:chOff x="6205257" y="4572001"/>
          <a:chExt cx="2628135" cy="2814356"/>
        </a:xfrm>
      </xdr:grpSpPr>
      <xdr:graphicFrame macro="">
        <xdr:nvGraphicFramePr>
          <xdr:cNvPr id="64" name="Gráfico 63">
            <a:extLst>
              <a:ext uri="{FF2B5EF4-FFF2-40B4-BE49-F238E27FC236}">
                <a16:creationId xmlns:a16="http://schemas.microsoft.com/office/drawing/2014/main" id="{43735709-DCC7-7431-5733-37766AAC8D5A}"/>
              </a:ext>
            </a:extLst>
          </xdr:cNvPr>
          <xdr:cNvGraphicFramePr>
            <a:graphicFrameLocks/>
          </xdr:cNvGraphicFramePr>
        </xdr:nvGraphicFramePr>
        <xdr:xfrm>
          <a:off x="6205257" y="4572001"/>
          <a:ext cx="2515924" cy="2520000"/>
        </xdr:xfrm>
        <a:graphic>
          <a:graphicData uri="http://schemas.openxmlformats.org/drawingml/2006/chart">
            <c:chart xmlns:c="http://schemas.openxmlformats.org/drawingml/2006/chart" xmlns:r="http://schemas.openxmlformats.org/officeDocument/2006/relationships" r:id="rId19"/>
          </a:graphicData>
        </a:graphic>
      </xdr:graphicFrame>
      <xdr:sp macro="" textlink="$J$42">
        <xdr:nvSpPr>
          <xdr:cNvPr id="65" name="Rectángulo 64">
            <a:extLst>
              <a:ext uri="{FF2B5EF4-FFF2-40B4-BE49-F238E27FC236}">
                <a16:creationId xmlns:a16="http://schemas.microsoft.com/office/drawing/2014/main" id="{50CEA5DB-E1D9-80A5-5918-541BA21EE6C8}"/>
              </a:ext>
            </a:extLst>
          </xdr:cNvPr>
          <xdr:cNvSpPr/>
        </xdr:nvSpPr>
        <xdr:spPr>
          <a:xfrm>
            <a:off x="6328520" y="7024407"/>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C0C252FE-78FD-4E4E-8272-37DA43BCDBCB}" type="TxLink">
              <a:rPr lang="en-US" sz="1100" b="0" i="0" u="none" strike="noStrike">
                <a:solidFill>
                  <a:srgbClr val="00B050"/>
                </a:solidFill>
                <a:latin typeface="Calibri"/>
                <a:ea typeface="Calibri"/>
                <a:cs typeface="Calibri"/>
              </a:rPr>
              <a:pPr algn="ctr"/>
              <a:t>6- Iniciativas adicionales</a:t>
            </a:fld>
            <a:endParaRPr lang="es-CO" sz="1100">
              <a:solidFill>
                <a:srgbClr val="00B050"/>
              </a:solidFill>
            </a:endParaRPr>
          </a:p>
        </xdr:txBody>
      </xdr:sp>
      <xdr:sp macro="" textlink="">
        <xdr:nvSpPr>
          <xdr:cNvPr id="66" name="Elipse 65">
            <a:extLst>
              <a:ext uri="{FF2B5EF4-FFF2-40B4-BE49-F238E27FC236}">
                <a16:creationId xmlns:a16="http://schemas.microsoft.com/office/drawing/2014/main" id="{207BDB52-3B41-FD23-01A1-87B2F79B30F9}"/>
              </a:ext>
            </a:extLst>
          </xdr:cNvPr>
          <xdr:cNvSpPr/>
        </xdr:nvSpPr>
        <xdr:spPr>
          <a:xfrm>
            <a:off x="6831258" y="5196174"/>
            <a:ext cx="1315418" cy="1213590"/>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2">
        <xdr:nvSpPr>
          <xdr:cNvPr id="67" name="CuadroTexto 66">
            <a:extLst>
              <a:ext uri="{FF2B5EF4-FFF2-40B4-BE49-F238E27FC236}">
                <a16:creationId xmlns:a16="http://schemas.microsoft.com/office/drawing/2014/main" id="{82AE459A-56CB-0C94-7320-3218FA8E1BFE}"/>
              </a:ext>
            </a:extLst>
          </xdr:cNvPr>
          <xdr:cNvSpPr txBox="1"/>
        </xdr:nvSpPr>
        <xdr:spPr>
          <a:xfrm>
            <a:off x="6978615" y="5866840"/>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2F760E30-1515-49A3-8EFF-D9BF5A0055DF}" type="TxLink">
              <a:rPr lang="en-US" sz="2800" b="1" i="0" u="none" strike="noStrike">
                <a:solidFill>
                  <a:schemeClr val="bg1"/>
                </a:solidFill>
                <a:latin typeface="Calibri"/>
                <a:ea typeface="Calibri"/>
                <a:cs typeface="Calibri"/>
              </a:rPr>
              <a:pPr marL="0" indent="0"/>
              <a:t>98,8%</a:t>
            </a:fld>
            <a:endParaRPr lang="es-CO" sz="2800" b="1" i="0" u="none" strike="noStrike">
              <a:solidFill>
                <a:schemeClr val="bg1"/>
              </a:solidFill>
              <a:latin typeface="Calibri"/>
              <a:ea typeface="Calibri"/>
              <a:cs typeface="Calibri"/>
            </a:endParaRPr>
          </a:p>
        </xdr:txBody>
      </xdr:sp>
      <xdr:grpSp>
        <xdr:nvGrpSpPr>
          <xdr:cNvPr id="68" name="Grupo 67">
            <a:extLst>
              <a:ext uri="{FF2B5EF4-FFF2-40B4-BE49-F238E27FC236}">
                <a16:creationId xmlns:a16="http://schemas.microsoft.com/office/drawing/2014/main" id="{8E2FC024-56CF-7E4A-0D5B-759D792A6575}"/>
              </a:ext>
            </a:extLst>
          </xdr:cNvPr>
          <xdr:cNvGrpSpPr/>
        </xdr:nvGrpSpPr>
        <xdr:grpSpPr>
          <a:xfrm>
            <a:off x="7124829" y="5265402"/>
            <a:ext cx="702049" cy="687123"/>
            <a:chOff x="11790959" y="913038"/>
            <a:chExt cx="704850" cy="687123"/>
          </a:xfrm>
        </xdr:grpSpPr>
        <xdr:sp macro="" textlink="">
          <xdr:nvSpPr>
            <xdr:cNvPr id="69" name="Forma libre: forma 68">
              <a:extLst>
                <a:ext uri="{FF2B5EF4-FFF2-40B4-BE49-F238E27FC236}">
                  <a16:creationId xmlns:a16="http://schemas.microsoft.com/office/drawing/2014/main" id="{5BD89B01-4A29-A0E6-4794-D015A45676A2}"/>
                </a:ext>
              </a:extLst>
            </xdr:cNvPr>
            <xdr:cNvSpPr/>
          </xdr:nvSpPr>
          <xdr:spPr>
            <a:xfrm>
              <a:off x="12019560" y="913038"/>
              <a:ext cx="247650" cy="258498"/>
            </a:xfrm>
            <a:custGeom>
              <a:avLst/>
              <a:gdLst>
                <a:gd name="connsiteX0" fmla="*/ 30118 w 247650"/>
                <a:gd name="connsiteY0" fmla="*/ 206188 h 258498"/>
                <a:gd name="connsiteX1" fmla="*/ 59055 w 247650"/>
                <a:gd name="connsiteY1" fmla="*/ 253251 h 258498"/>
                <a:gd name="connsiteX2" fmla="*/ 67523 w 247650"/>
                <a:gd name="connsiteY2" fmla="*/ 258499 h 258498"/>
                <a:gd name="connsiteX3" fmla="*/ 180089 w 247650"/>
                <a:gd name="connsiteY3" fmla="*/ 258499 h 258498"/>
                <a:gd name="connsiteX4" fmla="*/ 188557 w 247650"/>
                <a:gd name="connsiteY4" fmla="*/ 253251 h 258498"/>
                <a:gd name="connsiteX5" fmla="*/ 217532 w 247650"/>
                <a:gd name="connsiteY5" fmla="*/ 206188 h 258498"/>
                <a:gd name="connsiteX6" fmla="*/ 239030 w 247650"/>
                <a:gd name="connsiteY6" fmla="*/ 170945 h 258498"/>
                <a:gd name="connsiteX7" fmla="*/ 247650 w 247650"/>
                <a:gd name="connsiteY7" fmla="*/ 128083 h 258498"/>
                <a:gd name="connsiteX8" fmla="*/ 247650 w 247650"/>
                <a:gd name="connsiteY8" fmla="*/ 123825 h 258498"/>
                <a:gd name="connsiteX9" fmla="*/ 123825 w 247650"/>
                <a:gd name="connsiteY9" fmla="*/ 0 h 258498"/>
                <a:gd name="connsiteX10" fmla="*/ 0 w 247650"/>
                <a:gd name="connsiteY10" fmla="*/ 123825 h 258498"/>
                <a:gd name="connsiteX11" fmla="*/ 0 w 247650"/>
                <a:gd name="connsiteY11" fmla="*/ 128083 h 258498"/>
                <a:gd name="connsiteX12" fmla="*/ 8620 w 247650"/>
                <a:gd name="connsiteY12" fmla="*/ 170945 h 258498"/>
                <a:gd name="connsiteX13" fmla="*/ 30118 w 247650"/>
                <a:gd name="connsiteY13" fmla="*/ 206188 h 258498"/>
                <a:gd name="connsiteX14" fmla="*/ 123825 w 247650"/>
                <a:gd name="connsiteY14" fmla="*/ 20574 h 258498"/>
                <a:gd name="connsiteX15" fmla="*/ 228600 w 247650"/>
                <a:gd name="connsiteY15" fmla="*/ 123844 h 258498"/>
                <a:gd name="connsiteX16" fmla="*/ 228600 w 247650"/>
                <a:gd name="connsiteY16" fmla="*/ 127797 h 258498"/>
                <a:gd name="connsiteX17" fmla="*/ 221275 w 247650"/>
                <a:gd name="connsiteY17" fmla="*/ 164068 h 258498"/>
                <a:gd name="connsiteX18" fmla="*/ 203483 w 247650"/>
                <a:gd name="connsiteY18" fmla="*/ 193319 h 258498"/>
                <a:gd name="connsiteX19" fmla="*/ 174155 w 247650"/>
                <a:gd name="connsiteY19" fmla="*/ 239449 h 258498"/>
                <a:gd name="connsiteX20" fmla="*/ 73495 w 247650"/>
                <a:gd name="connsiteY20" fmla="*/ 239449 h 258498"/>
                <a:gd name="connsiteX21" fmla="*/ 44358 w 247650"/>
                <a:gd name="connsiteY21" fmla="*/ 193538 h 258498"/>
                <a:gd name="connsiteX22" fmla="*/ 26403 w 247650"/>
                <a:gd name="connsiteY22" fmla="*/ 164144 h 258498"/>
                <a:gd name="connsiteX23" fmla="*/ 19050 w 247650"/>
                <a:gd name="connsiteY23" fmla="*/ 127787 h 258498"/>
                <a:gd name="connsiteX24" fmla="*/ 19050 w 247650"/>
                <a:gd name="connsiteY24" fmla="*/ 124196 h 258498"/>
                <a:gd name="connsiteX25" fmla="*/ 123825 w 247650"/>
                <a:gd name="connsiteY25" fmla="*/ 20574 h 25849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247650" h="258498">
                  <a:moveTo>
                    <a:pt x="30118" y="206188"/>
                  </a:moveTo>
                  <a:cubicBezTo>
                    <a:pt x="41577" y="220686"/>
                    <a:pt x="51289" y="236482"/>
                    <a:pt x="59055" y="253251"/>
                  </a:cubicBezTo>
                  <a:cubicBezTo>
                    <a:pt x="60649" y="256468"/>
                    <a:pt x="63932" y="258503"/>
                    <a:pt x="67523" y="258499"/>
                  </a:cubicBezTo>
                  <a:lnTo>
                    <a:pt x="180089" y="258499"/>
                  </a:lnTo>
                  <a:cubicBezTo>
                    <a:pt x="183680" y="258503"/>
                    <a:pt x="186962" y="256468"/>
                    <a:pt x="188557" y="253251"/>
                  </a:cubicBezTo>
                  <a:cubicBezTo>
                    <a:pt x="196345" y="236486"/>
                    <a:pt x="206070" y="220691"/>
                    <a:pt x="217532" y="206188"/>
                  </a:cubicBezTo>
                  <a:cubicBezTo>
                    <a:pt x="226742" y="195816"/>
                    <a:pt x="234023" y="183880"/>
                    <a:pt x="239030" y="170945"/>
                  </a:cubicBezTo>
                  <a:cubicBezTo>
                    <a:pt x="244290" y="157243"/>
                    <a:pt x="247203" y="142753"/>
                    <a:pt x="247650" y="128083"/>
                  </a:cubicBezTo>
                  <a:lnTo>
                    <a:pt x="247650" y="123825"/>
                  </a:lnTo>
                  <a:cubicBezTo>
                    <a:pt x="247650" y="55438"/>
                    <a:pt x="192212" y="0"/>
                    <a:pt x="123825" y="0"/>
                  </a:cubicBezTo>
                  <a:cubicBezTo>
                    <a:pt x="55438" y="0"/>
                    <a:pt x="0" y="55438"/>
                    <a:pt x="0" y="123825"/>
                  </a:cubicBezTo>
                  <a:lnTo>
                    <a:pt x="0" y="128083"/>
                  </a:lnTo>
                  <a:cubicBezTo>
                    <a:pt x="451" y="142752"/>
                    <a:pt x="3365" y="157242"/>
                    <a:pt x="8620" y="170945"/>
                  </a:cubicBezTo>
                  <a:cubicBezTo>
                    <a:pt x="13627" y="183880"/>
                    <a:pt x="20908" y="195816"/>
                    <a:pt x="30118" y="206188"/>
                  </a:cubicBezTo>
                  <a:close/>
                  <a:moveTo>
                    <a:pt x="123825" y="20574"/>
                  </a:moveTo>
                  <a:cubicBezTo>
                    <a:pt x="181079" y="20640"/>
                    <a:pt x="227706" y="66598"/>
                    <a:pt x="228600" y="123844"/>
                  </a:cubicBezTo>
                  <a:lnTo>
                    <a:pt x="228600" y="127797"/>
                  </a:lnTo>
                  <a:cubicBezTo>
                    <a:pt x="228192" y="140211"/>
                    <a:pt x="225717" y="152470"/>
                    <a:pt x="221275" y="164068"/>
                  </a:cubicBezTo>
                  <a:cubicBezTo>
                    <a:pt x="217129" y="174798"/>
                    <a:pt x="211104" y="184703"/>
                    <a:pt x="203483" y="193319"/>
                  </a:cubicBezTo>
                  <a:cubicBezTo>
                    <a:pt x="191911" y="207477"/>
                    <a:pt x="182066" y="222963"/>
                    <a:pt x="174155" y="239449"/>
                  </a:cubicBezTo>
                  <a:lnTo>
                    <a:pt x="73495" y="239449"/>
                  </a:lnTo>
                  <a:cubicBezTo>
                    <a:pt x="65693" y="223014"/>
                    <a:pt x="55908" y="207595"/>
                    <a:pt x="44358" y="193538"/>
                  </a:cubicBezTo>
                  <a:cubicBezTo>
                    <a:pt x="36670" y="184888"/>
                    <a:pt x="30590" y="174933"/>
                    <a:pt x="26403" y="164144"/>
                  </a:cubicBezTo>
                  <a:cubicBezTo>
                    <a:pt x="21946" y="152519"/>
                    <a:pt x="19461" y="140231"/>
                    <a:pt x="19050" y="127787"/>
                  </a:cubicBezTo>
                  <a:lnTo>
                    <a:pt x="19050" y="124196"/>
                  </a:lnTo>
                  <a:cubicBezTo>
                    <a:pt x="19789" y="66827"/>
                    <a:pt x="66451" y="20679"/>
                    <a:pt x="123825" y="20574"/>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0" name="Forma libre: forma 69">
              <a:extLst>
                <a:ext uri="{FF2B5EF4-FFF2-40B4-BE49-F238E27FC236}">
                  <a16:creationId xmlns:a16="http://schemas.microsoft.com/office/drawing/2014/main" id="{88091A66-00B7-70ED-56ED-6F9E9E3583F7}"/>
                </a:ext>
              </a:extLst>
            </xdr:cNvPr>
            <xdr:cNvSpPr/>
          </xdr:nvSpPr>
          <xdr:spPr>
            <a:xfrm>
              <a:off x="12086235" y="1190587"/>
              <a:ext cx="114300" cy="19050"/>
            </a:xfrm>
            <a:custGeom>
              <a:avLst/>
              <a:gdLst>
                <a:gd name="connsiteX0" fmla="*/ 114300 w 114300"/>
                <a:gd name="connsiteY0" fmla="*/ 9525 h 19050"/>
                <a:gd name="connsiteX1" fmla="*/ 104775 w 114300"/>
                <a:gd name="connsiteY1" fmla="*/ 0 h 19050"/>
                <a:gd name="connsiteX2" fmla="*/ 9525 w 114300"/>
                <a:gd name="connsiteY2" fmla="*/ 0 h 19050"/>
                <a:gd name="connsiteX3" fmla="*/ 0 w 114300"/>
                <a:gd name="connsiteY3" fmla="*/ 9525 h 19050"/>
                <a:gd name="connsiteX4" fmla="*/ 9525 w 114300"/>
                <a:gd name="connsiteY4" fmla="*/ 19050 h 19050"/>
                <a:gd name="connsiteX5" fmla="*/ 104775 w 114300"/>
                <a:gd name="connsiteY5" fmla="*/ 19050 h 19050"/>
                <a:gd name="connsiteX6" fmla="*/ 114300 w 114300"/>
                <a:gd name="connsiteY6" fmla="*/ 9525 h 190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14300" h="19050">
                  <a:moveTo>
                    <a:pt x="114300" y="9525"/>
                  </a:moveTo>
                  <a:cubicBezTo>
                    <a:pt x="114300" y="4264"/>
                    <a:pt x="110036" y="0"/>
                    <a:pt x="104775" y="0"/>
                  </a:cubicBezTo>
                  <a:lnTo>
                    <a:pt x="9525" y="0"/>
                  </a:lnTo>
                  <a:cubicBezTo>
                    <a:pt x="4264" y="0"/>
                    <a:pt x="0" y="4264"/>
                    <a:pt x="0" y="9525"/>
                  </a:cubicBezTo>
                  <a:cubicBezTo>
                    <a:pt x="0" y="14786"/>
                    <a:pt x="4264" y="19050"/>
                    <a:pt x="9525" y="19050"/>
                  </a:cubicBezTo>
                  <a:lnTo>
                    <a:pt x="104775" y="19050"/>
                  </a:lnTo>
                  <a:cubicBezTo>
                    <a:pt x="110036" y="19050"/>
                    <a:pt x="114300" y="14786"/>
                    <a:pt x="114300" y="95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1" name="Forma libre: forma 70">
              <a:extLst>
                <a:ext uri="{FF2B5EF4-FFF2-40B4-BE49-F238E27FC236}">
                  <a16:creationId xmlns:a16="http://schemas.microsoft.com/office/drawing/2014/main" id="{7E9816AB-0ED4-40BD-D933-2AE231D26680}"/>
                </a:ext>
              </a:extLst>
            </xdr:cNvPr>
            <xdr:cNvSpPr/>
          </xdr:nvSpPr>
          <xdr:spPr>
            <a:xfrm>
              <a:off x="12114810" y="1230859"/>
              <a:ext cx="57150" cy="26403"/>
            </a:xfrm>
            <a:custGeom>
              <a:avLst/>
              <a:gdLst>
                <a:gd name="connsiteX0" fmla="*/ 28575 w 57150"/>
                <a:gd name="connsiteY0" fmla="*/ 26403 h 26403"/>
                <a:gd name="connsiteX1" fmla="*/ 57150 w 57150"/>
                <a:gd name="connsiteY1" fmla="*/ 0 h 26403"/>
                <a:gd name="connsiteX2" fmla="*/ 0 w 57150"/>
                <a:gd name="connsiteY2" fmla="*/ 0 h 26403"/>
                <a:gd name="connsiteX3" fmla="*/ 28575 w 57150"/>
                <a:gd name="connsiteY3" fmla="*/ 26403 h 26403"/>
              </a:gdLst>
              <a:ahLst/>
              <a:cxnLst>
                <a:cxn ang="0">
                  <a:pos x="connsiteX0" y="connsiteY0"/>
                </a:cxn>
                <a:cxn ang="0">
                  <a:pos x="connsiteX1" y="connsiteY1"/>
                </a:cxn>
                <a:cxn ang="0">
                  <a:pos x="connsiteX2" y="connsiteY2"/>
                </a:cxn>
                <a:cxn ang="0">
                  <a:pos x="connsiteX3" y="connsiteY3"/>
                </a:cxn>
              </a:cxnLst>
              <a:rect l="l" t="t" r="r" b="b"/>
              <a:pathLst>
                <a:path w="57150" h="26403">
                  <a:moveTo>
                    <a:pt x="28575" y="26403"/>
                  </a:moveTo>
                  <a:cubicBezTo>
                    <a:pt x="43524" y="26391"/>
                    <a:pt x="55958" y="14902"/>
                    <a:pt x="57150" y="0"/>
                  </a:cubicBezTo>
                  <a:lnTo>
                    <a:pt x="0" y="0"/>
                  </a:lnTo>
                  <a:cubicBezTo>
                    <a:pt x="1213" y="14891"/>
                    <a:pt x="13635" y="26368"/>
                    <a:pt x="28575" y="2640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2" name="Forma libre: forma 71">
              <a:extLst>
                <a:ext uri="{FF2B5EF4-FFF2-40B4-BE49-F238E27FC236}">
                  <a16:creationId xmlns:a16="http://schemas.microsoft.com/office/drawing/2014/main" id="{3DB13C5C-B231-F586-81AF-021BA1B915F8}"/>
                </a:ext>
              </a:extLst>
            </xdr:cNvPr>
            <xdr:cNvSpPr/>
          </xdr:nvSpPr>
          <xdr:spPr>
            <a:xfrm>
              <a:off x="12092045" y="971550"/>
              <a:ext cx="102679" cy="142922"/>
            </a:xfrm>
            <a:custGeom>
              <a:avLst/>
              <a:gdLst>
                <a:gd name="connsiteX0" fmla="*/ 50387 w 102679"/>
                <a:gd name="connsiteY0" fmla="*/ 142923 h 142922"/>
                <a:gd name="connsiteX1" fmla="*/ 102680 w 102679"/>
                <a:gd name="connsiteY1" fmla="*/ 46596 h 142922"/>
                <a:gd name="connsiteX2" fmla="*/ 50387 w 102679"/>
                <a:gd name="connsiteY2" fmla="*/ 56979 h 142922"/>
                <a:gd name="connsiteX3" fmla="*/ 50387 w 102679"/>
                <a:gd name="connsiteY3" fmla="*/ 0 h 142922"/>
                <a:gd name="connsiteX4" fmla="*/ 0 w 102679"/>
                <a:gd name="connsiteY4" fmla="*/ 98422 h 142922"/>
                <a:gd name="connsiteX5" fmla="*/ 50387 w 102679"/>
                <a:gd name="connsiteY5" fmla="*/ 86992 h 142922"/>
                <a:gd name="connsiteX6" fmla="*/ 50387 w 102679"/>
                <a:gd name="connsiteY6" fmla="*/ 142923 h 142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02679" h="142922">
                  <a:moveTo>
                    <a:pt x="50387" y="142923"/>
                  </a:moveTo>
                  <a:lnTo>
                    <a:pt x="102680" y="46596"/>
                  </a:lnTo>
                  <a:lnTo>
                    <a:pt x="50387" y="56979"/>
                  </a:lnTo>
                  <a:lnTo>
                    <a:pt x="50387" y="0"/>
                  </a:lnTo>
                  <a:lnTo>
                    <a:pt x="0" y="98422"/>
                  </a:lnTo>
                  <a:lnTo>
                    <a:pt x="50387" y="86992"/>
                  </a:lnTo>
                  <a:lnTo>
                    <a:pt x="50387" y="142923"/>
                  </a:ln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3" name="Forma libre: forma 72">
              <a:extLst>
                <a:ext uri="{FF2B5EF4-FFF2-40B4-BE49-F238E27FC236}">
                  <a16:creationId xmlns:a16="http://schemas.microsoft.com/office/drawing/2014/main" id="{2D8867B3-02DC-3320-7AFC-F53A0FBB6B2B}"/>
                </a:ext>
              </a:extLst>
            </xdr:cNvPr>
            <xdr:cNvSpPr/>
          </xdr:nvSpPr>
          <xdr:spPr>
            <a:xfrm>
              <a:off x="11869655" y="1240155"/>
              <a:ext cx="147466" cy="147466"/>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4" name="Forma libre: forma 73">
              <a:extLst>
                <a:ext uri="{FF2B5EF4-FFF2-40B4-BE49-F238E27FC236}">
                  <a16:creationId xmlns:a16="http://schemas.microsoft.com/office/drawing/2014/main" id="{42A1617E-305E-1970-4173-EAB9BBE1B830}"/>
                </a:ext>
              </a:extLst>
            </xdr:cNvPr>
            <xdr:cNvSpPr/>
          </xdr:nvSpPr>
          <xdr:spPr>
            <a:xfrm>
              <a:off x="12269705" y="1238212"/>
              <a:ext cx="147446" cy="147447"/>
            </a:xfrm>
            <a:custGeom>
              <a:avLst/>
              <a:gdLst>
                <a:gd name="connsiteX0" fmla="*/ 73704 w 147446"/>
                <a:gd name="connsiteY0" fmla="*/ 147447 h 147447"/>
                <a:gd name="connsiteX1" fmla="*/ 147447 w 147446"/>
                <a:gd name="connsiteY1" fmla="*/ 73743 h 147447"/>
                <a:gd name="connsiteX2" fmla="*/ 73743 w 147446"/>
                <a:gd name="connsiteY2" fmla="*/ 0 h 147447"/>
                <a:gd name="connsiteX3" fmla="*/ 0 w 147446"/>
                <a:gd name="connsiteY3" fmla="*/ 73704 h 147447"/>
                <a:gd name="connsiteX4" fmla="*/ 0 w 147446"/>
                <a:gd name="connsiteY4" fmla="*/ 73724 h 147447"/>
                <a:gd name="connsiteX5" fmla="*/ 73704 w 147446"/>
                <a:gd name="connsiteY5" fmla="*/ 147447 h 147447"/>
                <a:gd name="connsiteX6" fmla="*/ 73704 w 147446"/>
                <a:gd name="connsiteY6" fmla="*/ 19050 h 147447"/>
                <a:gd name="connsiteX7" fmla="*/ 128397 w 147446"/>
                <a:gd name="connsiteY7" fmla="*/ 73704 h 147447"/>
                <a:gd name="connsiteX8" fmla="*/ 73743 w 147446"/>
                <a:gd name="connsiteY8" fmla="*/ 128397 h 147447"/>
                <a:gd name="connsiteX9" fmla="*/ 19050 w 147446"/>
                <a:gd name="connsiteY9" fmla="*/ 73743 h 147447"/>
                <a:gd name="connsiteX10" fmla="*/ 19050 w 147446"/>
                <a:gd name="connsiteY10" fmla="*/ 73724 h 147447"/>
                <a:gd name="connsiteX11" fmla="*/ 73704 w 147446"/>
                <a:gd name="connsiteY11" fmla="*/ 19050 h 14744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47446" h="147447">
                  <a:moveTo>
                    <a:pt x="73704" y="147447"/>
                  </a:moveTo>
                  <a:cubicBezTo>
                    <a:pt x="114421" y="147457"/>
                    <a:pt x="147437" y="114459"/>
                    <a:pt x="147447" y="73743"/>
                  </a:cubicBezTo>
                  <a:cubicBezTo>
                    <a:pt x="147457" y="33026"/>
                    <a:pt x="114459" y="10"/>
                    <a:pt x="73743" y="0"/>
                  </a:cubicBezTo>
                  <a:cubicBezTo>
                    <a:pt x="33026" y="-10"/>
                    <a:pt x="11" y="32988"/>
                    <a:pt x="0" y="73704"/>
                  </a:cubicBezTo>
                  <a:cubicBezTo>
                    <a:pt x="0" y="73711"/>
                    <a:pt x="0" y="73717"/>
                    <a:pt x="0" y="73724"/>
                  </a:cubicBezTo>
                  <a:cubicBezTo>
                    <a:pt x="-6" y="114434"/>
                    <a:pt x="32994" y="147441"/>
                    <a:pt x="73704" y="147447"/>
                  </a:cubicBezTo>
                  <a:close/>
                  <a:moveTo>
                    <a:pt x="73704" y="19050"/>
                  </a:moveTo>
                  <a:cubicBezTo>
                    <a:pt x="103900" y="19040"/>
                    <a:pt x="128387" y="43509"/>
                    <a:pt x="128397" y="73704"/>
                  </a:cubicBezTo>
                  <a:cubicBezTo>
                    <a:pt x="128407" y="103900"/>
                    <a:pt x="103938" y="128387"/>
                    <a:pt x="73743" y="128397"/>
                  </a:cubicBezTo>
                  <a:cubicBezTo>
                    <a:pt x="43547" y="128407"/>
                    <a:pt x="19061" y="103938"/>
                    <a:pt x="19050" y="73743"/>
                  </a:cubicBezTo>
                  <a:cubicBezTo>
                    <a:pt x="19050" y="73736"/>
                    <a:pt x="19050" y="73730"/>
                    <a:pt x="19050" y="73724"/>
                  </a:cubicBezTo>
                  <a:cubicBezTo>
                    <a:pt x="19077" y="43546"/>
                    <a:pt x="43527" y="19087"/>
                    <a:pt x="73704" y="1905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5" name="Forma libre: forma 74">
              <a:extLst>
                <a:ext uri="{FF2B5EF4-FFF2-40B4-BE49-F238E27FC236}">
                  <a16:creationId xmlns:a16="http://schemas.microsoft.com/office/drawing/2014/main" id="{3B03792D-013E-D44F-6498-6B9584FEB059}"/>
                </a:ext>
              </a:extLst>
            </xdr:cNvPr>
            <xdr:cNvSpPr/>
          </xdr:nvSpPr>
          <xdr:spPr>
            <a:xfrm>
              <a:off x="12204754" y="1399108"/>
              <a:ext cx="291055" cy="142017"/>
            </a:xfrm>
            <a:custGeom>
              <a:avLst/>
              <a:gdLst>
                <a:gd name="connsiteX0" fmla="*/ 273272 w 291055"/>
                <a:gd name="connsiteY0" fmla="*/ 45025 h 142017"/>
                <a:gd name="connsiteX1" fmla="*/ 200330 w 291055"/>
                <a:gd name="connsiteY1" fmla="*/ 9344 h 142017"/>
                <a:gd name="connsiteX2" fmla="*/ 138655 w 291055"/>
                <a:gd name="connsiteY2" fmla="*/ 0 h 142017"/>
                <a:gd name="connsiteX3" fmla="*/ 77105 w 291055"/>
                <a:gd name="connsiteY3" fmla="*/ 9306 h 142017"/>
                <a:gd name="connsiteX4" fmla="*/ 4115 w 291055"/>
                <a:gd name="connsiteY4" fmla="*/ 44958 h 142017"/>
                <a:gd name="connsiteX5" fmla="*/ 0 w 291055"/>
                <a:gd name="connsiteY5" fmla="*/ 48673 h 142017"/>
                <a:gd name="connsiteX6" fmla="*/ 5772 w 291055"/>
                <a:gd name="connsiteY6" fmla="*/ 50197 h 142017"/>
                <a:gd name="connsiteX7" fmla="*/ 22546 w 291055"/>
                <a:gd name="connsiteY7" fmla="*/ 55588 h 142017"/>
                <a:gd name="connsiteX8" fmla="*/ 82229 w 291055"/>
                <a:gd name="connsiteY8" fmla="*/ 27699 h 142017"/>
                <a:gd name="connsiteX9" fmla="*/ 138655 w 291055"/>
                <a:gd name="connsiteY9" fmla="*/ 19126 h 142017"/>
                <a:gd name="connsiteX10" fmla="*/ 194977 w 291055"/>
                <a:gd name="connsiteY10" fmla="*/ 27699 h 142017"/>
                <a:gd name="connsiteX11" fmla="*/ 261290 w 291055"/>
                <a:gd name="connsiteY11" fmla="*/ 59912 h 142017"/>
                <a:gd name="connsiteX12" fmla="*/ 272005 w 291055"/>
                <a:gd name="connsiteY12" fmla="*/ 81058 h 142017"/>
                <a:gd name="connsiteX13" fmla="*/ 272005 w 291055"/>
                <a:gd name="connsiteY13" fmla="*/ 142018 h 142017"/>
                <a:gd name="connsiteX14" fmla="*/ 291055 w 291055"/>
                <a:gd name="connsiteY14" fmla="*/ 142018 h 142017"/>
                <a:gd name="connsiteX15" fmla="*/ 291055 w 291055"/>
                <a:gd name="connsiteY15" fmla="*/ 81058 h 142017"/>
                <a:gd name="connsiteX16" fmla="*/ 273272 w 291055"/>
                <a:gd name="connsiteY16" fmla="*/ 45025 h 142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91055" h="142017">
                  <a:moveTo>
                    <a:pt x="273272" y="45025"/>
                  </a:moveTo>
                  <a:cubicBezTo>
                    <a:pt x="251619" y="28324"/>
                    <a:pt x="226806" y="16186"/>
                    <a:pt x="200330" y="9344"/>
                  </a:cubicBezTo>
                  <a:cubicBezTo>
                    <a:pt x="180346" y="3199"/>
                    <a:pt x="159562" y="51"/>
                    <a:pt x="138655" y="0"/>
                  </a:cubicBezTo>
                  <a:cubicBezTo>
                    <a:pt x="117815" y="338"/>
                    <a:pt x="97114" y="3468"/>
                    <a:pt x="77105" y="9306"/>
                  </a:cubicBezTo>
                  <a:cubicBezTo>
                    <a:pt x="50910" y="16916"/>
                    <a:pt x="26220" y="28977"/>
                    <a:pt x="4115" y="44958"/>
                  </a:cubicBezTo>
                  <a:cubicBezTo>
                    <a:pt x="2675" y="46118"/>
                    <a:pt x="1301" y="47358"/>
                    <a:pt x="0" y="48673"/>
                  </a:cubicBezTo>
                  <a:cubicBezTo>
                    <a:pt x="1905" y="49206"/>
                    <a:pt x="3810" y="49625"/>
                    <a:pt x="5772" y="50197"/>
                  </a:cubicBezTo>
                  <a:cubicBezTo>
                    <a:pt x="11563" y="51845"/>
                    <a:pt x="17107" y="53673"/>
                    <a:pt x="22546" y="55588"/>
                  </a:cubicBezTo>
                  <a:cubicBezTo>
                    <a:pt x="40937" y="43365"/>
                    <a:pt x="61054" y="33963"/>
                    <a:pt x="82229" y="27699"/>
                  </a:cubicBezTo>
                  <a:cubicBezTo>
                    <a:pt x="100574" y="22347"/>
                    <a:pt x="119549" y="19463"/>
                    <a:pt x="138655" y="19126"/>
                  </a:cubicBezTo>
                  <a:cubicBezTo>
                    <a:pt x="157750" y="19182"/>
                    <a:pt x="176731" y="22071"/>
                    <a:pt x="194977" y="27699"/>
                  </a:cubicBezTo>
                  <a:cubicBezTo>
                    <a:pt x="219029" y="33851"/>
                    <a:pt x="241586" y="44808"/>
                    <a:pt x="261290" y="59912"/>
                  </a:cubicBezTo>
                  <a:cubicBezTo>
                    <a:pt x="267858" y="64992"/>
                    <a:pt x="271793" y="72757"/>
                    <a:pt x="272005" y="81058"/>
                  </a:cubicBezTo>
                  <a:lnTo>
                    <a:pt x="272005" y="142018"/>
                  </a:lnTo>
                  <a:lnTo>
                    <a:pt x="291055" y="142018"/>
                  </a:lnTo>
                  <a:lnTo>
                    <a:pt x="291055" y="81058"/>
                  </a:lnTo>
                  <a:cubicBezTo>
                    <a:pt x="290852" y="66983"/>
                    <a:pt x="284319" y="53749"/>
                    <a:pt x="273272" y="450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6" name="Forma libre: forma 75">
              <a:extLst>
                <a:ext uri="{FF2B5EF4-FFF2-40B4-BE49-F238E27FC236}">
                  <a16:creationId xmlns:a16="http://schemas.microsoft.com/office/drawing/2014/main" id="{246FBCD7-33D0-278C-4674-0492490AA153}"/>
                </a:ext>
              </a:extLst>
            </xdr:cNvPr>
            <xdr:cNvSpPr/>
          </xdr:nvSpPr>
          <xdr:spPr>
            <a:xfrm>
              <a:off x="11790959" y="1401089"/>
              <a:ext cx="289455" cy="141922"/>
            </a:xfrm>
            <a:custGeom>
              <a:avLst/>
              <a:gdLst>
                <a:gd name="connsiteX0" fmla="*/ 267252 w 289455"/>
                <a:gd name="connsiteY0" fmla="*/ 54293 h 141922"/>
                <a:gd name="connsiteX1" fmla="*/ 285645 w 289455"/>
                <a:gd name="connsiteY1" fmla="*/ 48158 h 141922"/>
                <a:gd name="connsiteX2" fmla="*/ 289455 w 289455"/>
                <a:gd name="connsiteY2" fmla="*/ 47206 h 141922"/>
                <a:gd name="connsiteX3" fmla="*/ 287026 w 289455"/>
                <a:gd name="connsiteY3" fmla="*/ 45034 h 141922"/>
                <a:gd name="connsiteX4" fmla="*/ 214084 w 289455"/>
                <a:gd name="connsiteY4" fmla="*/ 9335 h 141922"/>
                <a:gd name="connsiteX5" fmla="*/ 152400 w 289455"/>
                <a:gd name="connsiteY5" fmla="*/ 0 h 141922"/>
                <a:gd name="connsiteX6" fmla="*/ 90849 w 289455"/>
                <a:gd name="connsiteY6" fmla="*/ 9296 h 141922"/>
                <a:gd name="connsiteX7" fmla="*/ 17859 w 289455"/>
                <a:gd name="connsiteY7" fmla="*/ 44958 h 141922"/>
                <a:gd name="connsiteX8" fmla="*/ 0 w 289455"/>
                <a:gd name="connsiteY8" fmla="*/ 80963 h 141922"/>
                <a:gd name="connsiteX9" fmla="*/ 0 w 289455"/>
                <a:gd name="connsiteY9" fmla="*/ 141923 h 141922"/>
                <a:gd name="connsiteX10" fmla="*/ 19050 w 289455"/>
                <a:gd name="connsiteY10" fmla="*/ 141923 h 141922"/>
                <a:gd name="connsiteX11" fmla="*/ 19050 w 289455"/>
                <a:gd name="connsiteY11" fmla="*/ 80963 h 141922"/>
                <a:gd name="connsiteX12" fmla="*/ 29413 w 289455"/>
                <a:gd name="connsiteY12" fmla="*/ 60084 h 141922"/>
                <a:gd name="connsiteX13" fmla="*/ 95974 w 289455"/>
                <a:gd name="connsiteY13" fmla="*/ 27623 h 141922"/>
                <a:gd name="connsiteX14" fmla="*/ 152400 w 289455"/>
                <a:gd name="connsiteY14" fmla="*/ 19050 h 141922"/>
                <a:gd name="connsiteX15" fmla="*/ 208721 w 289455"/>
                <a:gd name="connsiteY15" fmla="*/ 27623 h 141922"/>
                <a:gd name="connsiteX16" fmla="*/ 267252 w 289455"/>
                <a:gd name="connsiteY16" fmla="*/ 54293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89455" h="141922">
                  <a:moveTo>
                    <a:pt x="267252" y="54293"/>
                  </a:moveTo>
                  <a:cubicBezTo>
                    <a:pt x="273377" y="51987"/>
                    <a:pt x="279521" y="49901"/>
                    <a:pt x="285645" y="48158"/>
                  </a:cubicBezTo>
                  <a:cubicBezTo>
                    <a:pt x="286950" y="47806"/>
                    <a:pt x="288160" y="47558"/>
                    <a:pt x="289455" y="47206"/>
                  </a:cubicBezTo>
                  <a:cubicBezTo>
                    <a:pt x="288655" y="46472"/>
                    <a:pt x="287884" y="45711"/>
                    <a:pt x="287026" y="45034"/>
                  </a:cubicBezTo>
                  <a:cubicBezTo>
                    <a:pt x="265376" y="28325"/>
                    <a:pt x="240562" y="16180"/>
                    <a:pt x="214084" y="9335"/>
                  </a:cubicBezTo>
                  <a:cubicBezTo>
                    <a:pt x="194096" y="3197"/>
                    <a:pt x="173309" y="51"/>
                    <a:pt x="152400" y="0"/>
                  </a:cubicBezTo>
                  <a:cubicBezTo>
                    <a:pt x="131560" y="341"/>
                    <a:pt x="110861" y="3467"/>
                    <a:pt x="90849" y="9296"/>
                  </a:cubicBezTo>
                  <a:cubicBezTo>
                    <a:pt x="64652" y="16905"/>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29577" y="33201"/>
                    <a:pt x="249358" y="42215"/>
                    <a:pt x="267252" y="5429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7" name="Forma libre: forma 76">
              <a:extLst>
                <a:ext uri="{FF2B5EF4-FFF2-40B4-BE49-F238E27FC236}">
                  <a16:creationId xmlns:a16="http://schemas.microsoft.com/office/drawing/2014/main" id="{5047DD0F-B791-850F-A51B-2FDE299361C1}"/>
                </a:ext>
              </a:extLst>
            </xdr:cNvPr>
            <xdr:cNvSpPr/>
          </xdr:nvSpPr>
          <xdr:spPr>
            <a:xfrm>
              <a:off x="11990985" y="1458239"/>
              <a:ext cx="304800" cy="141922"/>
            </a:xfrm>
            <a:custGeom>
              <a:avLst/>
              <a:gdLst>
                <a:gd name="connsiteX0" fmla="*/ 287017 w 304800"/>
                <a:gd name="connsiteY0" fmla="*/ 45006 h 141922"/>
                <a:gd name="connsiteX1" fmla="*/ 214074 w 304800"/>
                <a:gd name="connsiteY1" fmla="*/ 9306 h 141922"/>
                <a:gd name="connsiteX2" fmla="*/ 152400 w 304800"/>
                <a:gd name="connsiteY2" fmla="*/ 0 h 141922"/>
                <a:gd name="connsiteX3" fmla="*/ 90849 w 304800"/>
                <a:gd name="connsiteY3" fmla="*/ 9296 h 141922"/>
                <a:gd name="connsiteX4" fmla="*/ 17859 w 304800"/>
                <a:gd name="connsiteY4" fmla="*/ 44958 h 141922"/>
                <a:gd name="connsiteX5" fmla="*/ 0 w 304800"/>
                <a:gd name="connsiteY5" fmla="*/ 80963 h 141922"/>
                <a:gd name="connsiteX6" fmla="*/ 0 w 304800"/>
                <a:gd name="connsiteY6" fmla="*/ 141923 h 141922"/>
                <a:gd name="connsiteX7" fmla="*/ 19050 w 304800"/>
                <a:gd name="connsiteY7" fmla="*/ 141923 h 141922"/>
                <a:gd name="connsiteX8" fmla="*/ 19050 w 304800"/>
                <a:gd name="connsiteY8" fmla="*/ 80963 h 141922"/>
                <a:gd name="connsiteX9" fmla="*/ 29413 w 304800"/>
                <a:gd name="connsiteY9" fmla="*/ 60084 h 141922"/>
                <a:gd name="connsiteX10" fmla="*/ 95974 w 304800"/>
                <a:gd name="connsiteY10" fmla="*/ 27623 h 141922"/>
                <a:gd name="connsiteX11" fmla="*/ 152400 w 304800"/>
                <a:gd name="connsiteY11" fmla="*/ 19050 h 141922"/>
                <a:gd name="connsiteX12" fmla="*/ 208721 w 304800"/>
                <a:gd name="connsiteY12" fmla="*/ 27623 h 141922"/>
                <a:gd name="connsiteX13" fmla="*/ 275034 w 304800"/>
                <a:gd name="connsiteY13" fmla="*/ 59836 h 141922"/>
                <a:gd name="connsiteX14" fmla="*/ 285750 w 304800"/>
                <a:gd name="connsiteY14" fmla="*/ 80963 h 141922"/>
                <a:gd name="connsiteX15" fmla="*/ 285750 w 304800"/>
                <a:gd name="connsiteY15" fmla="*/ 141923 h 141922"/>
                <a:gd name="connsiteX16" fmla="*/ 304800 w 304800"/>
                <a:gd name="connsiteY16" fmla="*/ 141923 h 141922"/>
                <a:gd name="connsiteX17" fmla="*/ 304800 w 304800"/>
                <a:gd name="connsiteY17" fmla="*/ 80963 h 141922"/>
                <a:gd name="connsiteX18" fmla="*/ 287017 w 304800"/>
                <a:gd name="connsiteY18" fmla="*/ 45006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304800" h="141922">
                  <a:moveTo>
                    <a:pt x="287017" y="45006"/>
                  </a:moveTo>
                  <a:cubicBezTo>
                    <a:pt x="265366" y="28296"/>
                    <a:pt x="240552" y="16152"/>
                    <a:pt x="214074" y="9306"/>
                  </a:cubicBezTo>
                  <a:cubicBezTo>
                    <a:pt x="194088" y="3179"/>
                    <a:pt x="173305" y="43"/>
                    <a:pt x="152400" y="0"/>
                  </a:cubicBezTo>
                  <a:cubicBezTo>
                    <a:pt x="131560" y="341"/>
                    <a:pt x="110860" y="3467"/>
                    <a:pt x="90849" y="9296"/>
                  </a:cubicBezTo>
                  <a:cubicBezTo>
                    <a:pt x="64652" y="16904"/>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32773" y="33777"/>
                    <a:pt x="255330" y="44734"/>
                    <a:pt x="275034" y="59836"/>
                  </a:cubicBezTo>
                  <a:cubicBezTo>
                    <a:pt x="281598" y="64912"/>
                    <a:pt x="285532" y="72668"/>
                    <a:pt x="285750" y="80963"/>
                  </a:cubicBezTo>
                  <a:lnTo>
                    <a:pt x="285750" y="141923"/>
                  </a:lnTo>
                  <a:lnTo>
                    <a:pt x="304800" y="141923"/>
                  </a:lnTo>
                  <a:lnTo>
                    <a:pt x="304800" y="80963"/>
                  </a:lnTo>
                  <a:cubicBezTo>
                    <a:pt x="304577" y="66913"/>
                    <a:pt x="298047" y="53710"/>
                    <a:pt x="287017" y="45006"/>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8" name="Forma libre: forma 77">
              <a:extLst>
                <a:ext uri="{FF2B5EF4-FFF2-40B4-BE49-F238E27FC236}">
                  <a16:creationId xmlns:a16="http://schemas.microsoft.com/office/drawing/2014/main" id="{EACA87F3-308E-1FAA-2AC7-BC084FE17F59}"/>
                </a:ext>
              </a:extLst>
            </xdr:cNvPr>
            <xdr:cNvSpPr/>
          </xdr:nvSpPr>
          <xdr:spPr>
            <a:xfrm>
              <a:off x="12069680" y="1315641"/>
              <a:ext cx="147466" cy="110794"/>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grpSp>
    </xdr:grpSp>
    <xdr:clientData/>
  </xdr:twoCellAnchor>
  <xdr:twoCellAnchor>
    <xdr:from>
      <xdr:col>1</xdr:col>
      <xdr:colOff>3388178</xdr:colOff>
      <xdr:row>0</xdr:row>
      <xdr:rowOff>231322</xdr:rowOff>
    </xdr:from>
    <xdr:to>
      <xdr:col>4</xdr:col>
      <xdr:colOff>112258</xdr:colOff>
      <xdr:row>13</xdr:row>
      <xdr:rowOff>117360</xdr:rowOff>
    </xdr:to>
    <xdr:grpSp>
      <xdr:nvGrpSpPr>
        <xdr:cNvPr id="80" name="Grupo 79">
          <a:extLst>
            <a:ext uri="{FF2B5EF4-FFF2-40B4-BE49-F238E27FC236}">
              <a16:creationId xmlns:a16="http://schemas.microsoft.com/office/drawing/2014/main" id="{E6D522FD-F340-BDE7-CF6F-F7F45CFB7A32}"/>
            </a:ext>
          </a:extLst>
        </xdr:cNvPr>
        <xdr:cNvGrpSpPr/>
      </xdr:nvGrpSpPr>
      <xdr:grpSpPr>
        <a:xfrm>
          <a:off x="3721553" y="231322"/>
          <a:ext cx="4734605" cy="2410163"/>
          <a:chOff x="8903073" y="5144620"/>
          <a:chExt cx="4723279" cy="2933699"/>
        </a:xfrm>
      </xdr:grpSpPr>
      <xdr:graphicFrame macro="">
        <xdr:nvGraphicFramePr>
          <xdr:cNvPr id="82" name="Gráfico 81">
            <a:extLst>
              <a:ext uri="{FF2B5EF4-FFF2-40B4-BE49-F238E27FC236}">
                <a16:creationId xmlns:a16="http://schemas.microsoft.com/office/drawing/2014/main" id="{73219130-3DD4-BC3A-27F4-E7148DA9A150}"/>
              </a:ext>
            </a:extLst>
          </xdr:cNvPr>
          <xdr:cNvGraphicFramePr/>
        </xdr:nvGraphicFramePr>
        <xdr:xfrm>
          <a:off x="8903073" y="5144620"/>
          <a:ext cx="4572000" cy="2743200"/>
        </xdr:xfrm>
        <a:graphic>
          <a:graphicData uri="http://schemas.openxmlformats.org/drawingml/2006/chart">
            <c:chart xmlns:c="http://schemas.openxmlformats.org/drawingml/2006/chart" xmlns:r="http://schemas.openxmlformats.org/officeDocument/2006/relationships" r:id="rId20"/>
          </a:graphicData>
        </a:graphic>
      </xdr:graphicFrame>
      <xdr:graphicFrame macro="">
        <xdr:nvGraphicFramePr>
          <xdr:cNvPr id="83" name="Gráfico 82">
            <a:extLst>
              <a:ext uri="{FF2B5EF4-FFF2-40B4-BE49-F238E27FC236}">
                <a16:creationId xmlns:a16="http://schemas.microsoft.com/office/drawing/2014/main" id="{45BF2A30-59BD-1C55-7242-88BA4D77EE7E}"/>
              </a:ext>
            </a:extLst>
          </xdr:cNvPr>
          <xdr:cNvGraphicFramePr/>
        </xdr:nvGraphicFramePr>
        <xdr:xfrm>
          <a:off x="9043146" y="5267884"/>
          <a:ext cx="4572000" cy="2743200"/>
        </xdr:xfrm>
        <a:graphic>
          <a:graphicData uri="http://schemas.openxmlformats.org/drawingml/2006/chart">
            <c:chart xmlns:c="http://schemas.openxmlformats.org/drawingml/2006/chart" xmlns:r="http://schemas.openxmlformats.org/officeDocument/2006/relationships" r:id="rId21"/>
          </a:graphicData>
        </a:graphic>
      </xdr:graphicFrame>
      <xdr:graphicFrame macro="">
        <xdr:nvGraphicFramePr>
          <xdr:cNvPr id="84" name="Gráfico 83">
            <a:extLst>
              <a:ext uri="{FF2B5EF4-FFF2-40B4-BE49-F238E27FC236}">
                <a16:creationId xmlns:a16="http://schemas.microsoft.com/office/drawing/2014/main" id="{111A774C-979B-CFF8-5268-A2DCBFBD8256}"/>
              </a:ext>
            </a:extLst>
          </xdr:cNvPr>
          <xdr:cNvGraphicFramePr/>
        </xdr:nvGraphicFramePr>
        <xdr:xfrm>
          <a:off x="9031941" y="5301502"/>
          <a:ext cx="4572000" cy="2743200"/>
        </xdr:xfrm>
        <a:graphic>
          <a:graphicData uri="http://schemas.openxmlformats.org/drawingml/2006/chart">
            <c:chart xmlns:c="http://schemas.openxmlformats.org/drawingml/2006/chart" xmlns:r="http://schemas.openxmlformats.org/officeDocument/2006/relationships" r:id="rId22"/>
          </a:graphicData>
        </a:graphic>
      </xdr:graphicFrame>
      <xdr:graphicFrame macro="">
        <xdr:nvGraphicFramePr>
          <xdr:cNvPr id="85" name="Gráfico 84">
            <a:extLst>
              <a:ext uri="{FF2B5EF4-FFF2-40B4-BE49-F238E27FC236}">
                <a16:creationId xmlns:a16="http://schemas.microsoft.com/office/drawing/2014/main" id="{CA722B43-1823-74F3-7DDA-7755D07ABBC8}"/>
              </a:ext>
            </a:extLst>
          </xdr:cNvPr>
          <xdr:cNvGraphicFramePr/>
        </xdr:nvGraphicFramePr>
        <xdr:xfrm>
          <a:off x="9054352" y="5279088"/>
          <a:ext cx="4572000" cy="2743200"/>
        </xdr:xfrm>
        <a:graphic>
          <a:graphicData uri="http://schemas.openxmlformats.org/drawingml/2006/chart">
            <c:chart xmlns:c="http://schemas.openxmlformats.org/drawingml/2006/chart" xmlns:r="http://schemas.openxmlformats.org/officeDocument/2006/relationships" r:id="rId23"/>
          </a:graphicData>
        </a:graphic>
      </xdr:graphicFrame>
      <xdr:graphicFrame macro="">
        <xdr:nvGraphicFramePr>
          <xdr:cNvPr id="86" name="Gráfico 85">
            <a:extLst>
              <a:ext uri="{FF2B5EF4-FFF2-40B4-BE49-F238E27FC236}">
                <a16:creationId xmlns:a16="http://schemas.microsoft.com/office/drawing/2014/main" id="{B5846081-4BA3-A6D6-477B-59B425FBFB44}"/>
              </a:ext>
            </a:extLst>
          </xdr:cNvPr>
          <xdr:cNvGraphicFramePr/>
        </xdr:nvGraphicFramePr>
        <xdr:xfrm>
          <a:off x="9054352" y="5335119"/>
          <a:ext cx="4572000" cy="2743200"/>
        </xdr:xfrm>
        <a:graphic>
          <a:graphicData uri="http://schemas.openxmlformats.org/drawingml/2006/chart">
            <c:chart xmlns:c="http://schemas.openxmlformats.org/drawingml/2006/chart" xmlns:r="http://schemas.openxmlformats.org/officeDocument/2006/relationships" r:id="rId24"/>
          </a:graphicData>
        </a:graphic>
      </xdr:graphicFrame>
      <xdr:sp macro="" textlink="">
        <xdr:nvSpPr>
          <xdr:cNvPr id="87" name="Elipse 86">
            <a:extLst>
              <a:ext uri="{FF2B5EF4-FFF2-40B4-BE49-F238E27FC236}">
                <a16:creationId xmlns:a16="http://schemas.microsoft.com/office/drawing/2014/main" id="{25146BB8-AAFD-5581-BF83-BD5D0E13EFB0}"/>
              </a:ext>
            </a:extLst>
          </xdr:cNvPr>
          <xdr:cNvSpPr/>
        </xdr:nvSpPr>
        <xdr:spPr>
          <a:xfrm>
            <a:off x="11295529" y="6667500"/>
            <a:ext cx="145676" cy="145676"/>
          </a:xfrm>
          <a:prstGeom prst="ellipse">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9">
        <xdr:nvSpPr>
          <xdr:cNvPr id="88" name="CuadroTexto 87">
            <a:extLst>
              <a:ext uri="{FF2B5EF4-FFF2-40B4-BE49-F238E27FC236}">
                <a16:creationId xmlns:a16="http://schemas.microsoft.com/office/drawing/2014/main" id="{244100BF-9AA3-B934-D819-FFFAC2466B6B}"/>
              </a:ext>
            </a:extLst>
          </xdr:cNvPr>
          <xdr:cNvSpPr txBox="1"/>
        </xdr:nvSpPr>
        <xdr:spPr>
          <a:xfrm>
            <a:off x="11026587" y="6801971"/>
            <a:ext cx="739589" cy="36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886B3484-82F4-4930-AC0A-21389656AEF1}" type="TxLink">
              <a:rPr lang="en-US" sz="1600" b="1" i="0" u="none" strike="noStrike">
                <a:solidFill>
                  <a:srgbClr val="000000"/>
                </a:solidFill>
                <a:latin typeface="Verdana" panose="020B0604030504040204" pitchFamily="34" charset="0"/>
                <a:ea typeface="Verdana" panose="020B0604030504040204" pitchFamily="34" charset="0"/>
                <a:cs typeface="Calibri"/>
              </a:rPr>
              <a:pPr algn="ctr"/>
              <a:t>0,0%</a:t>
            </a:fld>
            <a:endParaRPr lang="es-CO" sz="1600" b="1">
              <a:latin typeface="Verdana" panose="020B0604030504040204" pitchFamily="34" charset="0"/>
              <a:ea typeface="Verdana" panose="020B0604030504040204" pitchFamily="34" charset="0"/>
            </a:endParaRPr>
          </a:p>
        </xdr:txBody>
      </xdr:sp>
    </xdr:grpSp>
    <xdr:clientData/>
  </xdr:twoCellAnchor>
  <xdr:twoCellAnchor>
    <xdr:from>
      <xdr:col>1</xdr:col>
      <xdr:colOff>3506165</xdr:colOff>
      <xdr:row>1</xdr:row>
      <xdr:rowOff>116458</xdr:rowOff>
    </xdr:from>
    <xdr:to>
      <xdr:col>4</xdr:col>
      <xdr:colOff>78549</xdr:colOff>
      <xdr:row>13</xdr:row>
      <xdr:rowOff>81499</xdr:rowOff>
    </xdr:to>
    <xdr:graphicFrame macro="">
      <xdr:nvGraphicFramePr>
        <xdr:cNvPr id="81" name="Gráfico 80">
          <a:extLst>
            <a:ext uri="{FF2B5EF4-FFF2-40B4-BE49-F238E27FC236}">
              <a16:creationId xmlns:a16="http://schemas.microsoft.com/office/drawing/2014/main" id="{D51043B4-1E55-D031-7ED2-8012EFE185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xdr:col>
      <xdr:colOff>685800</xdr:colOff>
      <xdr:row>8</xdr:row>
      <xdr:rowOff>66675</xdr:rowOff>
    </xdr:from>
    <xdr:to>
      <xdr:col>3</xdr:col>
      <xdr:colOff>228600</xdr:colOff>
      <xdr:row>10</xdr:row>
      <xdr:rowOff>76200</xdr:rowOff>
    </xdr:to>
    <xdr:sp macro="" textlink="$K$9">
      <xdr:nvSpPr>
        <xdr:cNvPr id="89" name="Rectángulo 88">
          <a:extLst>
            <a:ext uri="{FF2B5EF4-FFF2-40B4-BE49-F238E27FC236}">
              <a16:creationId xmlns:a16="http://schemas.microsoft.com/office/drawing/2014/main" id="{9B6E16A5-9CA6-F4C3-7E9E-FDAD3A4EB405}"/>
            </a:ext>
          </a:extLst>
        </xdr:cNvPr>
        <xdr:cNvSpPr/>
      </xdr:nvSpPr>
      <xdr:spPr>
        <a:xfrm>
          <a:off x="5848350" y="1638300"/>
          <a:ext cx="771525" cy="390525"/>
        </a:xfrm>
        <a:prstGeom prst="rect">
          <a:avLst/>
        </a:prstGeom>
        <a:solidFill>
          <a:schemeClr val="bg1"/>
        </a:solidFill>
        <a:ln>
          <a:no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fld id="{1CF98098-CF2E-48A7-8E65-5185D0AA5E49}" type="TxLink">
            <a:rPr lang="en-US" sz="1600" b="1" i="0" u="none" strike="noStrike">
              <a:solidFill>
                <a:sysClr val="windowText" lastClr="000000"/>
              </a:solidFill>
              <a:latin typeface="Calibri"/>
              <a:cs typeface="Calibri"/>
            </a:rPr>
            <a:pPr algn="ctr"/>
            <a:t>0,0%</a:t>
          </a:fld>
          <a:endParaRPr lang="es-CO" sz="16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199761</xdr:colOff>
      <xdr:row>42</xdr:row>
      <xdr:rowOff>0</xdr:rowOff>
    </xdr:from>
    <xdr:to>
      <xdr:col>6</xdr:col>
      <xdr:colOff>1619250</xdr:colOff>
      <xdr:row>42</xdr:row>
      <xdr:rowOff>0</xdr:rowOff>
    </xdr:to>
    <xdr:graphicFrame macro="">
      <xdr:nvGraphicFramePr>
        <xdr:cNvPr id="2" name="Gráfico 1">
          <a:extLst>
            <a:ext uri="{FF2B5EF4-FFF2-40B4-BE49-F238E27FC236}">
              <a16:creationId xmlns:a16="http://schemas.microsoft.com/office/drawing/2014/main" id="{55E2598B-5AE3-4052-BF02-CC3EF7F9D0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211859</xdr:colOff>
      <xdr:row>67</xdr:row>
      <xdr:rowOff>119327</xdr:rowOff>
    </xdr:from>
    <xdr:to>
      <xdr:col>6</xdr:col>
      <xdr:colOff>1532439</xdr:colOff>
      <xdr:row>82</xdr:row>
      <xdr:rowOff>158607</xdr:rowOff>
    </xdr:to>
    <xdr:graphicFrame macro="">
      <xdr:nvGraphicFramePr>
        <xdr:cNvPr id="3" name="Gráfico 2">
          <a:extLst>
            <a:ext uri="{FF2B5EF4-FFF2-40B4-BE49-F238E27FC236}">
              <a16:creationId xmlns:a16="http://schemas.microsoft.com/office/drawing/2014/main" id="{301BAB0D-066D-4AD8-AA40-4E4A08C52A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239313</xdr:colOff>
      <xdr:row>98</xdr:row>
      <xdr:rowOff>99585</xdr:rowOff>
    </xdr:from>
    <xdr:to>
      <xdr:col>6</xdr:col>
      <xdr:colOff>1447417</xdr:colOff>
      <xdr:row>110</xdr:row>
      <xdr:rowOff>49692</xdr:rowOff>
    </xdr:to>
    <xdr:graphicFrame macro="">
      <xdr:nvGraphicFramePr>
        <xdr:cNvPr id="4" name="Gráfico 3">
          <a:extLst>
            <a:ext uri="{FF2B5EF4-FFF2-40B4-BE49-F238E27FC236}">
              <a16:creationId xmlns:a16="http://schemas.microsoft.com/office/drawing/2014/main" id="{F553054B-0984-4348-B645-64B20BE4E7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222904</xdr:colOff>
      <xdr:row>111</xdr:row>
      <xdr:rowOff>2660</xdr:rowOff>
    </xdr:from>
    <xdr:to>
      <xdr:col>6</xdr:col>
      <xdr:colOff>1439512</xdr:colOff>
      <xdr:row>127</xdr:row>
      <xdr:rowOff>66161</xdr:rowOff>
    </xdr:to>
    <xdr:graphicFrame macro="">
      <xdr:nvGraphicFramePr>
        <xdr:cNvPr id="5" name="Gráfico 4">
          <a:extLst>
            <a:ext uri="{FF2B5EF4-FFF2-40B4-BE49-F238E27FC236}">
              <a16:creationId xmlns:a16="http://schemas.microsoft.com/office/drawing/2014/main" id="{AFBC0286-634D-44C2-B4C4-99D9EF2C5D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240111</xdr:colOff>
      <xdr:row>128</xdr:row>
      <xdr:rowOff>22646</xdr:rowOff>
    </xdr:from>
    <xdr:to>
      <xdr:col>6</xdr:col>
      <xdr:colOff>1492437</xdr:colOff>
      <xdr:row>149</xdr:row>
      <xdr:rowOff>10740</xdr:rowOff>
    </xdr:to>
    <xdr:graphicFrame macro="">
      <xdr:nvGraphicFramePr>
        <xdr:cNvPr id="6" name="Gráfico 5">
          <a:extLst>
            <a:ext uri="{FF2B5EF4-FFF2-40B4-BE49-F238E27FC236}">
              <a16:creationId xmlns:a16="http://schemas.microsoft.com/office/drawing/2014/main" id="{6DD60631-CBC1-4C49-B1F3-E6925AD778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209550</xdr:colOff>
      <xdr:row>83</xdr:row>
      <xdr:rowOff>38100</xdr:rowOff>
    </xdr:from>
    <xdr:to>
      <xdr:col>6</xdr:col>
      <xdr:colOff>1457325</xdr:colOff>
      <xdr:row>98</xdr:row>
      <xdr:rowOff>28575</xdr:rowOff>
    </xdr:to>
    <mc:AlternateContent xmlns:mc="http://schemas.openxmlformats.org/markup-compatibility/2006">
      <mc:Choice xmlns:cx2="http://schemas.microsoft.com/office/drawing/2015/10/21/chartex" Requires="cx2">
        <xdr:graphicFrame macro="">
          <xdr:nvGraphicFramePr>
            <xdr:cNvPr id="7" name="Gráfico 6">
              <a:extLst>
                <a:ext uri="{FF2B5EF4-FFF2-40B4-BE49-F238E27FC236}">
                  <a16:creationId xmlns:a16="http://schemas.microsoft.com/office/drawing/2014/main" id="{249FCCB1-F9FC-4C9A-80EB-E5E169448A87}"/>
                </a:ext>
                <a:ext uri="{147F2762-F138-4A5C-976F-8EAC2B608ADB}">
                  <a16:predDERef xmlns:a16="http://schemas.microsoft.com/office/drawing/2014/main" pred="{6DD60631-CBC1-4C49-B1F3-E6925AD778E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6"/>
            </a:graphicData>
          </a:graphic>
        </xdr:graphicFrame>
      </mc:Choice>
      <mc:Fallback>
        <xdr:sp macro="" textlink="">
          <xdr:nvSpPr>
            <xdr:cNvPr id="0" name=""/>
            <xdr:cNvSpPr>
              <a:spLocks noTextEdit="1"/>
            </xdr:cNvSpPr>
          </xdr:nvSpPr>
          <xdr:spPr>
            <a:xfrm>
              <a:off x="209550" y="19211925"/>
              <a:ext cx="12096750" cy="2266950"/>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235021</xdr:colOff>
      <xdr:row>149</xdr:row>
      <xdr:rowOff>91156</xdr:rowOff>
    </xdr:from>
    <xdr:to>
      <xdr:col>6</xdr:col>
      <xdr:colOff>1485457</xdr:colOff>
      <xdr:row>168</xdr:row>
      <xdr:rowOff>125762</xdr:rowOff>
    </xdr:to>
    <xdr:graphicFrame macro="">
      <xdr:nvGraphicFramePr>
        <xdr:cNvPr id="8" name="Gráfico 7">
          <a:extLst>
            <a:ext uri="{FF2B5EF4-FFF2-40B4-BE49-F238E27FC236}">
              <a16:creationId xmlns:a16="http://schemas.microsoft.com/office/drawing/2014/main" id="{20333678-1B6D-45CC-AEA6-83F7382F7450}"/>
            </a:ext>
            <a:ext uri="{147F2762-F138-4A5C-976F-8EAC2B608ADB}">
              <a16:predDERef xmlns:a16="http://schemas.microsoft.com/office/drawing/2014/main" pred="{249FCCB1-F9FC-4C9A-80EB-E5E169448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oneCellAnchor>
    <xdr:from>
      <xdr:col>5</xdr:col>
      <xdr:colOff>819150</xdr:colOff>
      <xdr:row>67</xdr:row>
      <xdr:rowOff>152400</xdr:rowOff>
    </xdr:from>
    <xdr:ext cx="2419350" cy="962025"/>
    <xdr:sp macro="" textlink="">
      <xdr:nvSpPr>
        <xdr:cNvPr id="10" name="Rectángulo 9">
          <a:extLst>
            <a:ext uri="{FF2B5EF4-FFF2-40B4-BE49-F238E27FC236}">
              <a16:creationId xmlns:a16="http://schemas.microsoft.com/office/drawing/2014/main" id="{B1E4D19C-D728-408A-9227-FE3F8A3E05E8}"/>
            </a:ext>
            <a:ext uri="{147F2762-F138-4A5C-976F-8EAC2B608ADB}">
              <a16:predDERef xmlns:a16="http://schemas.microsoft.com/office/drawing/2014/main" pred="{20333678-1B6D-45CC-AEA6-83F7382F7450}"/>
            </a:ext>
          </a:extLst>
        </xdr:cNvPr>
        <xdr:cNvSpPr/>
      </xdr:nvSpPr>
      <xdr:spPr>
        <a:xfrm>
          <a:off x="10210800" y="18135600"/>
          <a:ext cx="2419350" cy="962025"/>
        </a:xfrm>
        <a:prstGeom prst="rect">
          <a:avLst/>
        </a:prstGeom>
        <a:noFill/>
        <a:ln>
          <a:solidFill>
            <a:schemeClr val="tx1"/>
          </a:solidFill>
          <a:prstDash val="dash"/>
        </a:ln>
      </xdr:spPr>
      <xdr:txBody>
        <a:bodyPr wrap="square" lIns="91440" tIns="45720" rIns="91440" bIns="45720">
          <a:noAutofit/>
        </a:bodyPr>
        <a:lstStyle/>
        <a:p>
          <a:pPr algn="ctr"/>
          <a:r>
            <a:rPr lang="es-CO" sz="1100" b="0" i="0">
              <a:effectLst/>
              <a:latin typeface="+mn-lt"/>
              <a:ea typeface="+mn-ea"/>
              <a:cs typeface="+mn-cs"/>
            </a:rPr>
            <a:t>El detalle del monitoreo al anexo 1, </a:t>
          </a:r>
          <a:r>
            <a:rPr lang="es-CO" sz="1100" b="1" i="0">
              <a:effectLst/>
              <a:latin typeface="+mn-lt"/>
              <a:ea typeface="+mn-ea"/>
              <a:cs typeface="+mn-cs"/>
            </a:rPr>
            <a:t>Mapa de Riesgos de Corrupción</a:t>
          </a:r>
          <a:r>
            <a:rPr lang="es-CO" sz="1100" b="0" i="0">
              <a:effectLst/>
              <a:latin typeface="+mn-lt"/>
              <a:ea typeface="+mn-ea"/>
              <a:cs typeface="+mn-cs"/>
            </a:rPr>
            <a:t>, se ecunetra en el estado del arte de la política institucional de admisiración del riesgo.</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oneCellAnchor>
    <xdr:from>
      <xdr:col>5</xdr:col>
      <xdr:colOff>723900</xdr:colOff>
      <xdr:row>91</xdr:row>
      <xdr:rowOff>361950</xdr:rowOff>
    </xdr:from>
    <xdr:ext cx="2362200" cy="971550"/>
    <xdr:sp macro="" textlink="">
      <xdr:nvSpPr>
        <xdr:cNvPr id="11" name="Rectángulo 10">
          <a:extLst>
            <a:ext uri="{FF2B5EF4-FFF2-40B4-BE49-F238E27FC236}">
              <a16:creationId xmlns:a16="http://schemas.microsoft.com/office/drawing/2014/main" id="{7D147CC2-784A-4C26-BFCE-D2D719DA5B83}"/>
            </a:ext>
            <a:ext uri="{147F2762-F138-4A5C-976F-8EAC2B608ADB}">
              <a16:predDERef xmlns:a16="http://schemas.microsoft.com/office/drawing/2014/main" pred="{B1E4D19C-D728-408A-9227-FE3F8A3E05E8}"/>
            </a:ext>
          </a:extLst>
        </xdr:cNvPr>
        <xdr:cNvSpPr/>
      </xdr:nvSpPr>
      <xdr:spPr>
        <a:xfrm>
          <a:off x="10115550" y="19450050"/>
          <a:ext cx="2362200" cy="971550"/>
        </a:xfrm>
        <a:prstGeom prst="rect">
          <a:avLst/>
        </a:prstGeom>
        <a:noFill/>
        <a:ln>
          <a:solidFill>
            <a:schemeClr val="tx1"/>
          </a:solidFill>
          <a:prstDash val="dash"/>
        </a:ln>
      </xdr:spPr>
      <xdr:txBody>
        <a:bodyPr wrap="square" lIns="91440" tIns="45720" rIns="91440" bIns="45720">
          <a:noAutofit/>
        </a:bodyPr>
        <a:lstStyle/>
        <a:p>
          <a:pPr algn="ctr"/>
          <a:r>
            <a:rPr lang="es-CO" sz="1100" b="0" i="0">
              <a:effectLst/>
              <a:latin typeface="+mn-lt"/>
              <a:ea typeface="+mn-ea"/>
              <a:cs typeface="+mn-cs"/>
            </a:rPr>
            <a:t>El detalle del monitoreo al anexo 2, </a:t>
          </a:r>
          <a:r>
            <a:rPr lang="es-CO" sz="1100" b="1" i="0">
              <a:effectLst/>
              <a:latin typeface="+mn-lt"/>
              <a:ea typeface="+mn-ea"/>
              <a:cs typeface="+mn-cs"/>
            </a:rPr>
            <a:t>Estratégia</a:t>
          </a:r>
          <a:r>
            <a:rPr lang="es-CO" sz="1100" b="1" i="0" baseline="0">
              <a:effectLst/>
              <a:latin typeface="+mn-lt"/>
              <a:ea typeface="+mn-ea"/>
              <a:cs typeface="+mn-cs"/>
            </a:rPr>
            <a:t> de racioanlización de trámites</a:t>
          </a:r>
          <a:r>
            <a:rPr lang="es-CO" sz="1100" b="0" i="0">
              <a:effectLst/>
              <a:latin typeface="+mn-lt"/>
              <a:ea typeface="+mn-ea"/>
              <a:cs typeface="+mn-cs"/>
            </a:rPr>
            <a:t>, se ecunetra en el reporte del sistema  Único de Información de Trámites SUIT.</a:t>
          </a:r>
        </a:p>
        <a:p>
          <a:pPr algn="ctr"/>
          <a:endParaRPr lang="es-CO" sz="1100" b="0" i="0" cap="none" spc="0">
            <a:ln w="10160">
              <a:solidFill>
                <a:schemeClr val="accent5"/>
              </a:solidFill>
              <a:prstDash val="solid"/>
            </a:ln>
            <a:solidFill>
              <a:srgbClr val="FFFFFF"/>
            </a:solidFill>
            <a:effectLst/>
            <a:latin typeface="+mn-lt"/>
            <a:ea typeface="+mn-ea"/>
            <a:cs typeface="+mn-cs"/>
          </a:endParaRPr>
        </a:p>
      </xdr:txBody>
    </xdr:sp>
    <xdr:clientData/>
  </xdr:oneCellAnchor>
  <xdr:twoCellAnchor>
    <xdr:from>
      <xdr:col>3</xdr:col>
      <xdr:colOff>258495</xdr:colOff>
      <xdr:row>43</xdr:row>
      <xdr:rowOff>49992</xdr:rowOff>
    </xdr:from>
    <xdr:to>
      <xdr:col>7</xdr:col>
      <xdr:colOff>348653</xdr:colOff>
      <xdr:row>60</xdr:row>
      <xdr:rowOff>84191</xdr:rowOff>
    </xdr:to>
    <xdr:graphicFrame macro="">
      <xdr:nvGraphicFramePr>
        <xdr:cNvPr id="12" name="Gráfico 11">
          <a:extLst>
            <a:ext uri="{FF2B5EF4-FFF2-40B4-BE49-F238E27FC236}">
              <a16:creationId xmlns:a16="http://schemas.microsoft.com/office/drawing/2014/main" id="{E22AE6E3-C3D5-4D1F-97EE-53DF0FC42B69}"/>
            </a:ext>
            <a:ext uri="{147F2762-F138-4A5C-976F-8EAC2B608ADB}">
              <a16:predDERef xmlns:a16="http://schemas.microsoft.com/office/drawing/2014/main" pred="{7D147CC2-784A-4C26-BFCE-D2D719DA5B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291354</xdr:colOff>
      <xdr:row>43</xdr:row>
      <xdr:rowOff>43862</xdr:rowOff>
    </xdr:from>
    <xdr:to>
      <xdr:col>3</xdr:col>
      <xdr:colOff>233434</xdr:colOff>
      <xdr:row>60</xdr:row>
      <xdr:rowOff>79743</xdr:rowOff>
    </xdr:to>
    <xdr:graphicFrame macro="">
      <xdr:nvGraphicFramePr>
        <xdr:cNvPr id="13" name="Gráfico 12">
          <a:extLst>
            <a:ext uri="{FF2B5EF4-FFF2-40B4-BE49-F238E27FC236}">
              <a16:creationId xmlns:a16="http://schemas.microsoft.com/office/drawing/2014/main" id="{C85042CD-8D33-4E07-BCD1-7C2687F08030}"/>
            </a:ext>
            <a:ext uri="{147F2762-F138-4A5C-976F-8EAC2B608ADB}">
              <a16:predDERef xmlns:a16="http://schemas.microsoft.com/office/drawing/2014/main" pred="{E22AE6E3-C3D5-4D1F-97EE-53DF0FC42B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241434</xdr:colOff>
      <xdr:row>9</xdr:row>
      <xdr:rowOff>152399</xdr:rowOff>
    </xdr:from>
    <xdr:to>
      <xdr:col>1</xdr:col>
      <xdr:colOff>2590596</xdr:colOff>
      <xdr:row>25</xdr:row>
      <xdr:rowOff>123264</xdr:rowOff>
    </xdr:to>
    <xdr:grpSp>
      <xdr:nvGrpSpPr>
        <xdr:cNvPr id="15" name="Grupo 14">
          <a:extLst>
            <a:ext uri="{FF2B5EF4-FFF2-40B4-BE49-F238E27FC236}">
              <a16:creationId xmlns:a16="http://schemas.microsoft.com/office/drawing/2014/main" id="{58BECF6A-14C2-4FBE-A5DA-E463CC78072E}"/>
            </a:ext>
            <a:ext uri="{147F2762-F138-4A5C-976F-8EAC2B608ADB}">
              <a16:predDERef xmlns:a16="http://schemas.microsoft.com/office/drawing/2014/main" pred="{C85042CD-8D33-4E07-BCD1-7C2687F08030}"/>
            </a:ext>
          </a:extLst>
        </xdr:cNvPr>
        <xdr:cNvGrpSpPr/>
      </xdr:nvGrpSpPr>
      <xdr:grpSpPr>
        <a:xfrm>
          <a:off x="241434" y="1916595"/>
          <a:ext cx="2680466" cy="3018865"/>
          <a:chOff x="95758" y="1609164"/>
          <a:chExt cx="2685338" cy="3018865"/>
        </a:xfrm>
      </xdr:grpSpPr>
      <xdr:graphicFrame macro="">
        <xdr:nvGraphicFramePr>
          <xdr:cNvPr id="16" name="Gráfico 15">
            <a:extLst>
              <a:ext uri="{FF2B5EF4-FFF2-40B4-BE49-F238E27FC236}">
                <a16:creationId xmlns:a16="http://schemas.microsoft.com/office/drawing/2014/main" id="{5E54B45B-7BCD-0E11-3258-732C3070828B}"/>
              </a:ext>
            </a:extLst>
          </xdr:cNvPr>
          <xdr:cNvGraphicFramePr/>
        </xdr:nvGraphicFramePr>
        <xdr:xfrm>
          <a:off x="95758" y="1609164"/>
          <a:ext cx="2527131" cy="2520000"/>
        </xdr:xfrm>
        <a:graphic>
          <a:graphicData uri="http://schemas.openxmlformats.org/drawingml/2006/chart">
            <c:chart xmlns:c="http://schemas.openxmlformats.org/drawingml/2006/chart" xmlns:r="http://schemas.openxmlformats.org/officeDocument/2006/relationships" r:id="rId10"/>
          </a:graphicData>
        </a:graphic>
      </xdr:graphicFrame>
      <xdr:sp macro="" textlink="">
        <xdr:nvSpPr>
          <xdr:cNvPr id="17" name="Elipse 16">
            <a:extLst>
              <a:ext uri="{FF2B5EF4-FFF2-40B4-BE49-F238E27FC236}">
                <a16:creationId xmlns:a16="http://schemas.microsoft.com/office/drawing/2014/main" id="{41780E5A-C9FC-20E4-581F-609CB863FB83}"/>
              </a:ext>
            </a:extLst>
          </xdr:cNvPr>
          <xdr:cNvSpPr/>
        </xdr:nvSpPr>
        <xdr:spPr>
          <a:xfrm>
            <a:off x="764850" y="2252108"/>
            <a:ext cx="1184974" cy="1221716"/>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7">
        <xdr:nvSpPr>
          <xdr:cNvPr id="18" name="CuadroTexto 17">
            <a:extLst>
              <a:ext uri="{FF2B5EF4-FFF2-40B4-BE49-F238E27FC236}">
                <a16:creationId xmlns:a16="http://schemas.microsoft.com/office/drawing/2014/main" id="{A2CDD868-30DE-C980-8391-9FEDCD6B5795}"/>
              </a:ext>
            </a:extLst>
          </xdr:cNvPr>
          <xdr:cNvSpPr txBox="1"/>
        </xdr:nvSpPr>
        <xdr:spPr>
          <a:xfrm>
            <a:off x="912362" y="2909759"/>
            <a:ext cx="1108058"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047FAB49-24BA-4F71-B376-3CA9C262CA27}" type="TxLink">
              <a:rPr lang="en-US" sz="1800" b="1" i="0" u="none" strike="noStrike">
                <a:solidFill>
                  <a:schemeClr val="bg1"/>
                </a:solidFill>
                <a:latin typeface="Verdana" panose="020B0604030504040204" pitchFamily="34" charset="0"/>
                <a:ea typeface="Verdana" panose="020B0604030504040204" pitchFamily="34" charset="0"/>
                <a:cs typeface="Calibri"/>
              </a:rPr>
              <a:pPr algn="ctr"/>
              <a:t>100,0%</a:t>
            </a:fld>
            <a:endParaRPr lang="es-CO" sz="4400" b="1">
              <a:solidFill>
                <a:schemeClr val="bg1"/>
              </a:solidFill>
              <a:latin typeface="Verdana" panose="020B0604030504040204" pitchFamily="34" charset="0"/>
              <a:ea typeface="Verdana" panose="020B0604030504040204" pitchFamily="34" charset="0"/>
            </a:endParaRPr>
          </a:p>
        </xdr:txBody>
      </xdr:sp>
      <xdr:grpSp>
        <xdr:nvGrpSpPr>
          <xdr:cNvPr id="19" name="Gráfico 27" descr="Advertencia contorno">
            <a:extLst>
              <a:ext uri="{FF2B5EF4-FFF2-40B4-BE49-F238E27FC236}">
                <a16:creationId xmlns:a16="http://schemas.microsoft.com/office/drawing/2014/main" id="{AE4B7D2E-6F0E-EDBC-9897-F3FF190017D7}"/>
              </a:ext>
            </a:extLst>
          </xdr:cNvPr>
          <xdr:cNvGrpSpPr/>
        </xdr:nvGrpSpPr>
        <xdr:grpSpPr>
          <a:xfrm>
            <a:off x="1061781" y="2320692"/>
            <a:ext cx="750770" cy="580408"/>
            <a:chOff x="8393791" y="4147456"/>
            <a:chExt cx="821538" cy="724148"/>
          </a:xfrm>
          <a:solidFill>
            <a:schemeClr val="bg1"/>
          </a:solidFill>
        </xdr:grpSpPr>
        <xdr:sp macro="" textlink="">
          <xdr:nvSpPr>
            <xdr:cNvPr id="21" name="Forma libre: forma 20">
              <a:extLst>
                <a:ext uri="{FF2B5EF4-FFF2-40B4-BE49-F238E27FC236}">
                  <a16:creationId xmlns:a16="http://schemas.microsoft.com/office/drawing/2014/main" id="{B36C0386-2BBC-46BC-5DC5-0E71C95B1076}"/>
                </a:ext>
              </a:extLst>
            </xdr:cNvPr>
            <xdr:cNvSpPr/>
          </xdr:nvSpPr>
          <xdr:spPr>
            <a:xfrm>
              <a:off x="8393791" y="4147456"/>
              <a:ext cx="821538" cy="724148"/>
            </a:xfrm>
            <a:custGeom>
              <a:avLst/>
              <a:gdLst>
                <a:gd name="connsiteX0" fmla="*/ 816537 w 821538"/>
                <a:gd name="connsiteY0" fmla="*/ 666999 h 724148"/>
                <a:gd name="connsiteX1" fmla="*/ 444110 w 821538"/>
                <a:gd name="connsiteY1" fmla="*/ 19299 h 724148"/>
                <a:gd name="connsiteX2" fmla="*/ 392907 w 821538"/>
                <a:gd name="connsiteY2" fmla="*/ 4779 h 724148"/>
                <a:gd name="connsiteX3" fmla="*/ 378387 w 821538"/>
                <a:gd name="connsiteY3" fmla="*/ 19299 h 724148"/>
                <a:gd name="connsiteX4" fmla="*/ 5007 w 821538"/>
                <a:gd name="connsiteY4" fmla="*/ 666999 h 724148"/>
                <a:gd name="connsiteX5" fmla="*/ 19342 w 821538"/>
                <a:gd name="connsiteY5" fmla="*/ 719148 h 724148"/>
                <a:gd name="connsiteX6" fmla="*/ 38345 w 821538"/>
                <a:gd name="connsiteY6" fmla="*/ 724149 h 724148"/>
                <a:gd name="connsiteX7" fmla="*/ 783200 w 821538"/>
                <a:gd name="connsiteY7" fmla="*/ 724149 h 724148"/>
                <a:gd name="connsiteX8" fmla="*/ 821538 w 821538"/>
                <a:gd name="connsiteY8" fmla="*/ 686001 h 724148"/>
                <a:gd name="connsiteX9" fmla="*/ 816537 w 821538"/>
                <a:gd name="connsiteY9" fmla="*/ 666999 h 724148"/>
                <a:gd name="connsiteX10" fmla="*/ 799764 w 821538"/>
                <a:gd name="connsiteY10" fmla="*/ 695755 h 724148"/>
                <a:gd name="connsiteX11" fmla="*/ 783200 w 821538"/>
                <a:gd name="connsiteY11" fmla="*/ 705099 h 724148"/>
                <a:gd name="connsiteX12" fmla="*/ 38345 w 821538"/>
                <a:gd name="connsiteY12" fmla="*/ 705099 h 724148"/>
                <a:gd name="connsiteX13" fmla="*/ 21781 w 821538"/>
                <a:gd name="connsiteY13" fmla="*/ 695745 h 724148"/>
                <a:gd name="connsiteX14" fmla="*/ 21514 w 821538"/>
                <a:gd name="connsiteY14" fmla="*/ 676524 h 724148"/>
                <a:gd name="connsiteX15" fmla="*/ 395037 w 821538"/>
                <a:gd name="connsiteY15" fmla="*/ 28548 h 724148"/>
                <a:gd name="connsiteX16" fmla="*/ 420359 w 821538"/>
                <a:gd name="connsiteY16" fmla="*/ 21467 h 724148"/>
                <a:gd name="connsiteX17" fmla="*/ 427594 w 821538"/>
                <a:gd name="connsiteY17" fmla="*/ 28824 h 724148"/>
                <a:gd name="connsiteX18" fmla="*/ 799888 w 821538"/>
                <a:gd name="connsiteY18" fmla="*/ 676248 h 724148"/>
                <a:gd name="connsiteX19" fmla="*/ 799764 w 821538"/>
                <a:gd name="connsiteY19" fmla="*/ 695755 h 7241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821538" h="724148">
                  <a:moveTo>
                    <a:pt x="816537" y="666999"/>
                  </a:moveTo>
                  <a:lnTo>
                    <a:pt x="444110" y="19299"/>
                  </a:lnTo>
                  <a:cubicBezTo>
                    <a:pt x="433980" y="1150"/>
                    <a:pt x="411056" y="-5351"/>
                    <a:pt x="392907" y="4779"/>
                  </a:cubicBezTo>
                  <a:cubicBezTo>
                    <a:pt x="386815" y="8179"/>
                    <a:pt x="381788" y="13207"/>
                    <a:pt x="378387" y="19299"/>
                  </a:cubicBezTo>
                  <a:lnTo>
                    <a:pt x="5007" y="666999"/>
                  </a:lnTo>
                  <a:cubicBezTo>
                    <a:pt x="-5435" y="685358"/>
                    <a:pt x="983" y="708706"/>
                    <a:pt x="19342" y="719148"/>
                  </a:cubicBezTo>
                  <a:cubicBezTo>
                    <a:pt x="25133" y="722442"/>
                    <a:pt x="31683" y="724165"/>
                    <a:pt x="38345" y="724149"/>
                  </a:cubicBezTo>
                  <a:lnTo>
                    <a:pt x="783200" y="724149"/>
                  </a:lnTo>
                  <a:cubicBezTo>
                    <a:pt x="804321" y="724201"/>
                    <a:pt x="821486" y="707122"/>
                    <a:pt x="821538" y="686001"/>
                  </a:cubicBezTo>
                  <a:cubicBezTo>
                    <a:pt x="821555" y="679339"/>
                    <a:pt x="819831" y="672789"/>
                    <a:pt x="816537" y="666999"/>
                  </a:cubicBezTo>
                  <a:close/>
                  <a:moveTo>
                    <a:pt x="799764" y="695755"/>
                  </a:moveTo>
                  <a:cubicBezTo>
                    <a:pt x="796343" y="701641"/>
                    <a:pt x="790007" y="705216"/>
                    <a:pt x="783200" y="705099"/>
                  </a:cubicBezTo>
                  <a:lnTo>
                    <a:pt x="38345" y="705099"/>
                  </a:lnTo>
                  <a:cubicBezTo>
                    <a:pt x="31535" y="705218"/>
                    <a:pt x="25196" y="701638"/>
                    <a:pt x="21781" y="695745"/>
                  </a:cubicBezTo>
                  <a:cubicBezTo>
                    <a:pt x="18229" y="689856"/>
                    <a:pt x="18127" y="682509"/>
                    <a:pt x="21514" y="676524"/>
                  </a:cubicBezTo>
                  <a:lnTo>
                    <a:pt x="395037" y="28548"/>
                  </a:lnTo>
                  <a:cubicBezTo>
                    <a:pt x="400074" y="19600"/>
                    <a:pt x="411412" y="16429"/>
                    <a:pt x="420359" y="21467"/>
                  </a:cubicBezTo>
                  <a:cubicBezTo>
                    <a:pt x="423417" y="23187"/>
                    <a:pt x="425925" y="25738"/>
                    <a:pt x="427594" y="28824"/>
                  </a:cubicBezTo>
                  <a:lnTo>
                    <a:pt x="799888" y="676248"/>
                  </a:lnTo>
                  <a:cubicBezTo>
                    <a:pt x="803380" y="682293"/>
                    <a:pt x="803333" y="689754"/>
                    <a:pt x="799764" y="695755"/>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22" name="Forma libre: forma 21">
              <a:extLst>
                <a:ext uri="{FF2B5EF4-FFF2-40B4-BE49-F238E27FC236}">
                  <a16:creationId xmlns:a16="http://schemas.microsoft.com/office/drawing/2014/main" id="{961FAF9F-6CB9-8AB3-30D8-9DDF7B64931A}"/>
                </a:ext>
              </a:extLst>
            </xdr:cNvPr>
            <xdr:cNvSpPr/>
          </xdr:nvSpPr>
          <xdr:spPr>
            <a:xfrm>
              <a:off x="8783058" y="4713822"/>
              <a:ext cx="43635" cy="43300"/>
            </a:xfrm>
            <a:custGeom>
              <a:avLst/>
              <a:gdLst>
                <a:gd name="connsiteX0" fmla="*/ 21505 w 43635"/>
                <a:gd name="connsiteY0" fmla="*/ 43292 h 43300"/>
                <a:gd name="connsiteX1" fmla="*/ 6208 w 43635"/>
                <a:gd name="connsiteY1" fmla="*/ 37005 h 43300"/>
                <a:gd name="connsiteX2" fmla="*/ 17 w 43635"/>
                <a:gd name="connsiteY2" fmla="*/ 21489 h 43300"/>
                <a:gd name="connsiteX3" fmla="*/ 6141 w 43635"/>
                <a:gd name="connsiteY3" fmla="*/ 6030 h 43300"/>
                <a:gd name="connsiteX4" fmla="*/ 21505 w 43635"/>
                <a:gd name="connsiteY4" fmla="*/ 10 h 43300"/>
                <a:gd name="connsiteX5" fmla="*/ 37241 w 43635"/>
                <a:gd name="connsiteY5" fmla="*/ 6087 h 43300"/>
                <a:gd name="connsiteX6" fmla="*/ 43622 w 43635"/>
                <a:gd name="connsiteY6" fmla="*/ 21489 h 43300"/>
                <a:gd name="connsiteX7" fmla="*/ 37183 w 43635"/>
                <a:gd name="connsiteY7" fmla="*/ 36948 h 43300"/>
                <a:gd name="connsiteX8" fmla="*/ 21505 w 43635"/>
                <a:gd name="connsiteY8" fmla="*/ 43292 h 433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635" h="43300">
                  <a:moveTo>
                    <a:pt x="21505" y="43292"/>
                  </a:moveTo>
                  <a:cubicBezTo>
                    <a:pt x="15745" y="43459"/>
                    <a:pt x="10186" y="41174"/>
                    <a:pt x="6208" y="37005"/>
                  </a:cubicBezTo>
                  <a:cubicBezTo>
                    <a:pt x="2098" y="32905"/>
                    <a:pt x="-141" y="27293"/>
                    <a:pt x="17" y="21489"/>
                  </a:cubicBezTo>
                  <a:cubicBezTo>
                    <a:pt x="-218" y="15703"/>
                    <a:pt x="2008" y="10087"/>
                    <a:pt x="6141" y="6030"/>
                  </a:cubicBezTo>
                  <a:cubicBezTo>
                    <a:pt x="10224" y="2007"/>
                    <a:pt x="15776" y="-169"/>
                    <a:pt x="21505" y="10"/>
                  </a:cubicBezTo>
                  <a:cubicBezTo>
                    <a:pt x="27350" y="-135"/>
                    <a:pt x="33011" y="2051"/>
                    <a:pt x="37241" y="6087"/>
                  </a:cubicBezTo>
                  <a:cubicBezTo>
                    <a:pt x="41508" y="10048"/>
                    <a:pt x="43838" y="15671"/>
                    <a:pt x="43622" y="21489"/>
                  </a:cubicBezTo>
                  <a:cubicBezTo>
                    <a:pt x="43762" y="27321"/>
                    <a:pt x="41423" y="32940"/>
                    <a:pt x="37183" y="36948"/>
                  </a:cubicBezTo>
                  <a:cubicBezTo>
                    <a:pt x="33050" y="41126"/>
                    <a:pt x="27380" y="43420"/>
                    <a:pt x="21505" y="43292"/>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23" name="Forma libre: forma 22">
              <a:extLst>
                <a:ext uri="{FF2B5EF4-FFF2-40B4-BE49-F238E27FC236}">
                  <a16:creationId xmlns:a16="http://schemas.microsoft.com/office/drawing/2014/main" id="{2710B2B5-DC30-23FF-9B15-2A3CEB1D2FA7}"/>
                </a:ext>
              </a:extLst>
            </xdr:cNvPr>
            <xdr:cNvSpPr/>
          </xdr:nvSpPr>
          <xdr:spPr>
            <a:xfrm>
              <a:off x="8791019" y="4345701"/>
              <a:ext cx="25822" cy="303018"/>
            </a:xfrm>
            <a:custGeom>
              <a:avLst/>
              <a:gdLst>
                <a:gd name="connsiteX0" fmla="*/ 3077 w 25822"/>
                <a:gd name="connsiteY0" fmla="*/ 303019 h 303018"/>
                <a:gd name="connsiteX1" fmla="*/ 0 w 25822"/>
                <a:gd name="connsiteY1" fmla="*/ 0 h 303018"/>
                <a:gd name="connsiteX2" fmla="*/ 25822 w 25822"/>
                <a:gd name="connsiteY2" fmla="*/ 0 h 303018"/>
                <a:gd name="connsiteX3" fmla="*/ 22746 w 25822"/>
                <a:gd name="connsiteY3" fmla="*/ 303019 h 303018"/>
                <a:gd name="connsiteX4" fmla="*/ 3077 w 25822"/>
                <a:gd name="connsiteY4" fmla="*/ 303019 h 303018"/>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5822" h="303018">
                  <a:moveTo>
                    <a:pt x="3077" y="303019"/>
                  </a:moveTo>
                  <a:lnTo>
                    <a:pt x="0" y="0"/>
                  </a:lnTo>
                  <a:lnTo>
                    <a:pt x="25822" y="0"/>
                  </a:lnTo>
                  <a:lnTo>
                    <a:pt x="22746" y="303019"/>
                  </a:lnTo>
                  <a:lnTo>
                    <a:pt x="3077" y="303019"/>
                  </a:lnTo>
                  <a:close/>
                </a:path>
              </a:pathLst>
            </a:custGeom>
            <a:grpFill/>
            <a:ln w="38100" cap="flat">
              <a:solidFill>
                <a:schemeClr val="bg1"/>
              </a:solidFill>
              <a:prstDash val="solid"/>
              <a:miter/>
            </a:ln>
          </xdr:spPr>
          <xdr:txBody>
            <a:bodyPr rtlCol="0" anchor="ctr"/>
            <a:lstStyle/>
            <a:p>
              <a:endParaRPr lang="es-CO"/>
            </a:p>
          </xdr:txBody>
        </xdr:sp>
      </xdr:grpSp>
      <xdr:sp macro="" textlink="$J$37">
        <xdr:nvSpPr>
          <xdr:cNvPr id="20" name="Rectángulo 19">
            <a:extLst>
              <a:ext uri="{FF2B5EF4-FFF2-40B4-BE49-F238E27FC236}">
                <a16:creationId xmlns:a16="http://schemas.microsoft.com/office/drawing/2014/main" id="{ABE9101F-91AD-7850-82AB-2515C3B8AE16}"/>
              </a:ext>
            </a:extLst>
          </xdr:cNvPr>
          <xdr:cNvSpPr/>
        </xdr:nvSpPr>
        <xdr:spPr>
          <a:xfrm>
            <a:off x="268940" y="4090962"/>
            <a:ext cx="2512156" cy="53706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6CE004A1-A373-4D8F-AF55-74E33894EA4C}" type="TxLink">
              <a:rPr lang="en-US" sz="1100" b="0" i="0" u="none" strike="noStrike">
                <a:solidFill>
                  <a:srgbClr val="00B050"/>
                </a:solidFill>
                <a:latin typeface="Calibri"/>
                <a:ea typeface="Calibri"/>
                <a:cs typeface="Calibri"/>
              </a:rPr>
              <a:pPr algn="ctr"/>
              <a:t>1 - Gestión del Riesgo de Corrupción “MAPA DE RIESGOS DE CORRUPCIÓN"</a:t>
            </a:fld>
            <a:endParaRPr lang="es-CO" sz="1100">
              <a:solidFill>
                <a:srgbClr val="00B050"/>
              </a:solidFill>
            </a:endParaRPr>
          </a:p>
        </xdr:txBody>
      </xdr:sp>
    </xdr:grpSp>
    <xdr:clientData/>
  </xdr:twoCellAnchor>
  <xdr:twoCellAnchor>
    <xdr:from>
      <xdr:col>1</xdr:col>
      <xdr:colOff>2544857</xdr:colOff>
      <xdr:row>10</xdr:row>
      <xdr:rowOff>150159</xdr:rowOff>
    </xdr:from>
    <xdr:to>
      <xdr:col>2</xdr:col>
      <xdr:colOff>304595</xdr:colOff>
      <xdr:row>24</xdr:row>
      <xdr:rowOff>145675</xdr:rowOff>
    </xdr:to>
    <xdr:grpSp>
      <xdr:nvGrpSpPr>
        <xdr:cNvPr id="24" name="Grupo 23">
          <a:extLst>
            <a:ext uri="{FF2B5EF4-FFF2-40B4-BE49-F238E27FC236}">
              <a16:creationId xmlns:a16="http://schemas.microsoft.com/office/drawing/2014/main" id="{C86EF0C3-9339-449D-A591-32C767CF0E8B}"/>
            </a:ext>
          </a:extLst>
        </xdr:cNvPr>
        <xdr:cNvGrpSpPr/>
      </xdr:nvGrpSpPr>
      <xdr:grpSpPr>
        <a:xfrm>
          <a:off x="2876161" y="2104855"/>
          <a:ext cx="2091543" cy="2662516"/>
          <a:chOff x="3217210" y="1539689"/>
          <a:chExt cx="2589474" cy="2662516"/>
        </a:xfrm>
      </xdr:grpSpPr>
      <xdr:graphicFrame macro="">
        <xdr:nvGraphicFramePr>
          <xdr:cNvPr id="25" name="Gráfico 24">
            <a:extLst>
              <a:ext uri="{FF2B5EF4-FFF2-40B4-BE49-F238E27FC236}">
                <a16:creationId xmlns:a16="http://schemas.microsoft.com/office/drawing/2014/main" id="{6281BF84-35CB-3015-195D-37764B1C58E6}"/>
              </a:ext>
            </a:extLst>
          </xdr:cNvPr>
          <xdr:cNvGraphicFramePr>
            <a:graphicFrameLocks/>
          </xdr:cNvGraphicFramePr>
        </xdr:nvGraphicFramePr>
        <xdr:xfrm>
          <a:off x="3217210" y="1539689"/>
          <a:ext cx="2517963" cy="2520000"/>
        </xdr:xfrm>
        <a:graphic>
          <a:graphicData uri="http://schemas.openxmlformats.org/drawingml/2006/chart">
            <c:chart xmlns:c="http://schemas.openxmlformats.org/drawingml/2006/chart" xmlns:r="http://schemas.openxmlformats.org/officeDocument/2006/relationships" r:id="rId11"/>
          </a:graphicData>
        </a:graphic>
      </xdr:graphicFrame>
      <xdr:sp macro="" textlink="">
        <xdr:nvSpPr>
          <xdr:cNvPr id="26" name="Elipse 25">
            <a:extLst>
              <a:ext uri="{FF2B5EF4-FFF2-40B4-BE49-F238E27FC236}">
                <a16:creationId xmlns:a16="http://schemas.microsoft.com/office/drawing/2014/main" id="{F6300F93-9229-BF93-CA3B-47488A86F137}"/>
              </a:ext>
            </a:extLst>
          </xdr:cNvPr>
          <xdr:cNvSpPr/>
        </xdr:nvSpPr>
        <xdr:spPr>
          <a:xfrm>
            <a:off x="3862667" y="2241432"/>
            <a:ext cx="1213599" cy="1131540"/>
          </a:xfrm>
          <a:prstGeom prst="ellipse">
            <a:avLst/>
          </a:prstGeom>
          <a:solidFill>
            <a:srgbClr val="FF000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8">
        <xdr:nvSpPr>
          <xdr:cNvPr id="27" name="CuadroTexto 26">
            <a:extLst>
              <a:ext uri="{FF2B5EF4-FFF2-40B4-BE49-F238E27FC236}">
                <a16:creationId xmlns:a16="http://schemas.microsoft.com/office/drawing/2014/main" id="{41F8FCE6-83AB-0BDC-B256-F3D9D5FB8FC5}"/>
              </a:ext>
            </a:extLst>
          </xdr:cNvPr>
          <xdr:cNvSpPr txBox="1"/>
        </xdr:nvSpPr>
        <xdr:spPr>
          <a:xfrm>
            <a:off x="3953436" y="2821336"/>
            <a:ext cx="1106732"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ctr"/>
            <a:fld id="{DD9818D6-21E5-408E-88A3-03D4FB368FE9}" type="TxLink">
              <a:rPr lang="en-US" sz="1800" b="1" i="0" u="none" strike="noStrike">
                <a:solidFill>
                  <a:schemeClr val="bg1"/>
                </a:solidFill>
                <a:latin typeface="Verdana" panose="020B0604030504040204" pitchFamily="34" charset="0"/>
                <a:ea typeface="Verdana" panose="020B0604030504040204" pitchFamily="34" charset="0"/>
                <a:cs typeface="Calibri"/>
              </a:rPr>
              <a:pPr marL="0" indent="0" algn="ctr"/>
              <a:t>87,5%</a:t>
            </a:fld>
            <a:endParaRPr lang="es-CO" sz="1800" b="1" i="0" u="none" strike="noStrike">
              <a:solidFill>
                <a:schemeClr val="bg1"/>
              </a:solidFill>
              <a:latin typeface="Verdana" panose="020B0604030504040204" pitchFamily="34" charset="0"/>
              <a:ea typeface="Verdana" panose="020B0604030504040204" pitchFamily="34" charset="0"/>
              <a:cs typeface="Calibri"/>
            </a:endParaRPr>
          </a:p>
        </xdr:txBody>
      </xdr:sp>
      <xdr:pic>
        <xdr:nvPicPr>
          <xdr:cNvPr id="28" name="Gráfico 27" descr="Selfie con relleno sólido">
            <a:extLst>
              <a:ext uri="{FF2B5EF4-FFF2-40B4-BE49-F238E27FC236}">
                <a16:creationId xmlns:a16="http://schemas.microsoft.com/office/drawing/2014/main" id="{5E7089D7-8FED-03B1-A375-429652B526B0}"/>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4207810" y="2310349"/>
            <a:ext cx="647700" cy="647700"/>
          </a:xfrm>
          <a:prstGeom prst="rect">
            <a:avLst/>
          </a:prstGeom>
        </xdr:spPr>
      </xdr:pic>
      <xdr:sp macro="" textlink="$J$38">
        <xdr:nvSpPr>
          <xdr:cNvPr id="29" name="Rectángulo 28">
            <a:extLst>
              <a:ext uri="{FF2B5EF4-FFF2-40B4-BE49-F238E27FC236}">
                <a16:creationId xmlns:a16="http://schemas.microsoft.com/office/drawing/2014/main" id="{E1BB674A-67A0-F0B3-1ECF-A6FE8E44DD43}"/>
              </a:ext>
            </a:extLst>
          </xdr:cNvPr>
          <xdr:cNvSpPr/>
        </xdr:nvSpPr>
        <xdr:spPr>
          <a:xfrm>
            <a:off x="3296210" y="3906931"/>
            <a:ext cx="2510474" cy="295274"/>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E87CB54-0D80-49E4-BDF6-0E59C1FFE26B}" type="TxLink">
              <a:rPr lang="en-US" sz="1100" b="0" i="0" u="none" strike="noStrike">
                <a:solidFill>
                  <a:srgbClr val="FF0000"/>
                </a:solidFill>
                <a:latin typeface="Calibri"/>
                <a:ea typeface="Calibri"/>
                <a:cs typeface="Calibri"/>
              </a:rPr>
              <a:pPr algn="ctr"/>
              <a:t> 2 - Racionalización de Trámites</a:t>
            </a:fld>
            <a:endParaRPr lang="es-CO" sz="1100">
              <a:solidFill>
                <a:srgbClr val="FF0000"/>
              </a:solidFill>
            </a:endParaRPr>
          </a:p>
        </xdr:txBody>
      </xdr:sp>
    </xdr:grpSp>
    <xdr:clientData/>
  </xdr:twoCellAnchor>
  <xdr:twoCellAnchor>
    <xdr:from>
      <xdr:col>2</xdr:col>
      <xdr:colOff>739587</xdr:colOff>
      <xdr:row>10</xdr:row>
      <xdr:rowOff>12886</xdr:rowOff>
    </xdr:from>
    <xdr:to>
      <xdr:col>4</xdr:col>
      <xdr:colOff>116184</xdr:colOff>
      <xdr:row>25</xdr:row>
      <xdr:rowOff>33059</xdr:rowOff>
    </xdr:to>
    <xdr:grpSp>
      <xdr:nvGrpSpPr>
        <xdr:cNvPr id="30" name="Grupo 29">
          <a:extLst>
            <a:ext uri="{FF2B5EF4-FFF2-40B4-BE49-F238E27FC236}">
              <a16:creationId xmlns:a16="http://schemas.microsoft.com/office/drawing/2014/main" id="{C56AFCDF-5983-4D73-9C1F-D3EFDD760147}"/>
            </a:ext>
          </a:extLst>
        </xdr:cNvPr>
        <xdr:cNvGrpSpPr/>
      </xdr:nvGrpSpPr>
      <xdr:grpSpPr>
        <a:xfrm>
          <a:off x="5402696" y="1967582"/>
          <a:ext cx="2557118" cy="2877673"/>
          <a:chOff x="5905499" y="1581710"/>
          <a:chExt cx="2559067" cy="2877673"/>
        </a:xfrm>
      </xdr:grpSpPr>
      <xdr:graphicFrame macro="">
        <xdr:nvGraphicFramePr>
          <xdr:cNvPr id="31" name="Gráfico 30">
            <a:extLst>
              <a:ext uri="{FF2B5EF4-FFF2-40B4-BE49-F238E27FC236}">
                <a16:creationId xmlns:a16="http://schemas.microsoft.com/office/drawing/2014/main" id="{983F6EE1-CF56-DEBA-0DE1-A12ED6AEC03A}"/>
              </a:ext>
            </a:extLst>
          </xdr:cNvPr>
          <xdr:cNvGraphicFramePr>
            <a:graphicFrameLocks/>
          </xdr:cNvGraphicFramePr>
        </xdr:nvGraphicFramePr>
        <xdr:xfrm>
          <a:off x="5948642" y="1581710"/>
          <a:ext cx="2515924" cy="2520000"/>
        </xdr:xfrm>
        <a:graphic>
          <a:graphicData uri="http://schemas.openxmlformats.org/drawingml/2006/chart">
            <c:chart xmlns:c="http://schemas.openxmlformats.org/drawingml/2006/chart" xmlns:r="http://schemas.openxmlformats.org/officeDocument/2006/relationships" r:id="rId14"/>
          </a:graphicData>
        </a:graphic>
      </xdr:graphicFrame>
      <xdr:sp macro="" textlink="$J$39">
        <xdr:nvSpPr>
          <xdr:cNvPr id="32" name="Rectángulo 31">
            <a:extLst>
              <a:ext uri="{FF2B5EF4-FFF2-40B4-BE49-F238E27FC236}">
                <a16:creationId xmlns:a16="http://schemas.microsoft.com/office/drawing/2014/main" id="{8A7EB3D9-4F59-BC08-8B4C-265065D02BCC}"/>
              </a:ext>
            </a:extLst>
          </xdr:cNvPr>
          <xdr:cNvSpPr/>
        </xdr:nvSpPr>
        <xdr:spPr>
          <a:xfrm>
            <a:off x="5905499" y="4097433"/>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8786AC6F-4D77-4572-B368-874F5712A2D8}" type="TxLink">
              <a:rPr lang="en-US" sz="1100" b="0" i="0" u="none" strike="noStrike">
                <a:solidFill>
                  <a:srgbClr val="00B050"/>
                </a:solidFill>
                <a:latin typeface="Calibri"/>
                <a:ea typeface="Calibri"/>
                <a:cs typeface="Calibri"/>
              </a:rPr>
              <a:pPr algn="ctr"/>
              <a:t> 3 - Rendición de Cuentas (RdC)</a:t>
            </a:fld>
            <a:endParaRPr lang="es-CO" sz="1100">
              <a:solidFill>
                <a:srgbClr val="00B050"/>
              </a:solidFill>
            </a:endParaRPr>
          </a:p>
        </xdr:txBody>
      </xdr:sp>
      <xdr:sp macro="" textlink="">
        <xdr:nvSpPr>
          <xdr:cNvPr id="33" name="Elipse 32">
            <a:extLst>
              <a:ext uri="{FF2B5EF4-FFF2-40B4-BE49-F238E27FC236}">
                <a16:creationId xmlns:a16="http://schemas.microsoft.com/office/drawing/2014/main" id="{22240E0A-ADFF-24F1-01B4-05214C46B3C7}"/>
              </a:ext>
            </a:extLst>
          </xdr:cNvPr>
          <xdr:cNvSpPr/>
        </xdr:nvSpPr>
        <xdr:spPr>
          <a:xfrm>
            <a:off x="6590891" y="2219273"/>
            <a:ext cx="1208403" cy="1230459"/>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9">
        <xdr:nvSpPr>
          <xdr:cNvPr id="34" name="CuadroTexto 33">
            <a:extLst>
              <a:ext uri="{FF2B5EF4-FFF2-40B4-BE49-F238E27FC236}">
                <a16:creationId xmlns:a16="http://schemas.microsoft.com/office/drawing/2014/main" id="{6DFE4943-09EE-1356-68D3-C2EC2607B536}"/>
              </a:ext>
            </a:extLst>
          </xdr:cNvPr>
          <xdr:cNvSpPr txBox="1"/>
        </xdr:nvSpPr>
        <xdr:spPr>
          <a:xfrm>
            <a:off x="6732240" y="2845071"/>
            <a:ext cx="1107497"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05A78BAA-BA71-48EA-A282-5413B820E997}" type="TxLink">
              <a:rPr lang="en-US" sz="1800" b="1" i="0" u="none" strike="noStrike">
                <a:solidFill>
                  <a:schemeClr val="bg1"/>
                </a:solidFill>
                <a:latin typeface="Verdana" panose="020B0604030504040204" pitchFamily="34" charset="0"/>
                <a:ea typeface="Verdana" panose="020B0604030504040204" pitchFamily="34" charset="0"/>
                <a:cs typeface="Calibri"/>
              </a:rPr>
              <a:pPr marL="0" indent="0"/>
              <a:t>100,0%</a:t>
            </a:fld>
            <a:endParaRPr lang="es-CO" sz="1800" b="1" i="0" u="none" strike="noStrike">
              <a:solidFill>
                <a:schemeClr val="bg1"/>
              </a:solidFill>
              <a:latin typeface="Verdana" panose="020B0604030504040204" pitchFamily="34" charset="0"/>
              <a:ea typeface="Verdana" panose="020B0604030504040204" pitchFamily="34" charset="0"/>
              <a:cs typeface="Calibri"/>
            </a:endParaRPr>
          </a:p>
        </xdr:txBody>
      </xdr:sp>
      <xdr:grpSp>
        <xdr:nvGrpSpPr>
          <xdr:cNvPr id="35" name="Grupo 34">
            <a:extLst>
              <a:ext uri="{FF2B5EF4-FFF2-40B4-BE49-F238E27FC236}">
                <a16:creationId xmlns:a16="http://schemas.microsoft.com/office/drawing/2014/main" id="{A62F8B6F-272A-5A3A-8F6D-EBEE28690206}"/>
              </a:ext>
            </a:extLst>
          </xdr:cNvPr>
          <xdr:cNvGrpSpPr/>
        </xdr:nvGrpSpPr>
        <xdr:grpSpPr>
          <a:xfrm>
            <a:off x="6798048" y="2285600"/>
            <a:ext cx="800100" cy="677235"/>
            <a:chOff x="11401425" y="1170615"/>
            <a:chExt cx="800099" cy="573788"/>
          </a:xfrm>
        </xdr:grpSpPr>
        <xdr:sp macro="" textlink="">
          <xdr:nvSpPr>
            <xdr:cNvPr id="36" name="Forma libre: forma 35">
              <a:extLst>
                <a:ext uri="{FF2B5EF4-FFF2-40B4-BE49-F238E27FC236}">
                  <a16:creationId xmlns:a16="http://schemas.microsoft.com/office/drawing/2014/main" id="{487FDA81-ED8D-CB4A-C6BF-9BCFE4930D41}"/>
                </a:ext>
              </a:extLst>
            </xdr:cNvPr>
            <xdr:cNvSpPr/>
          </xdr:nvSpPr>
          <xdr:spPr>
            <a:xfrm>
              <a:off x="11630025" y="1584007"/>
              <a:ext cx="342900" cy="120967"/>
            </a:xfrm>
            <a:custGeom>
              <a:avLst/>
              <a:gdLst>
                <a:gd name="connsiteX0" fmla="*/ 326708 w 342900"/>
                <a:gd name="connsiteY0" fmla="*/ 74295 h 120967"/>
                <a:gd name="connsiteX1" fmla="*/ 303848 w 342900"/>
                <a:gd name="connsiteY1" fmla="*/ 20003 h 120967"/>
                <a:gd name="connsiteX2" fmla="*/ 298133 w 342900"/>
                <a:gd name="connsiteY2" fmla="*/ 14288 h 120967"/>
                <a:gd name="connsiteX3" fmla="*/ 20002 w 342900"/>
                <a:gd name="connsiteY3" fmla="*/ 0 h 120967"/>
                <a:gd name="connsiteX4" fmla="*/ 17145 w 342900"/>
                <a:gd name="connsiteY4" fmla="*/ 1905 h 120967"/>
                <a:gd name="connsiteX5" fmla="*/ 0 w 342900"/>
                <a:gd name="connsiteY5" fmla="*/ 35243 h 120967"/>
                <a:gd name="connsiteX6" fmla="*/ 0 w 342900"/>
                <a:gd name="connsiteY6" fmla="*/ 120968 h 120967"/>
                <a:gd name="connsiteX7" fmla="*/ 342900 w 342900"/>
                <a:gd name="connsiteY7" fmla="*/ 120968 h 120967"/>
                <a:gd name="connsiteX8" fmla="*/ 342900 w 342900"/>
                <a:gd name="connsiteY8" fmla="*/ 90488 h 120967"/>
                <a:gd name="connsiteX9" fmla="*/ 326708 w 342900"/>
                <a:gd name="connsiteY9" fmla="*/ 74295 h 12096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42900" h="120967">
                  <a:moveTo>
                    <a:pt x="326708" y="74295"/>
                  </a:moveTo>
                  <a:cubicBezTo>
                    <a:pt x="312420" y="60007"/>
                    <a:pt x="303848" y="40005"/>
                    <a:pt x="303848" y="20003"/>
                  </a:cubicBezTo>
                  <a:lnTo>
                    <a:pt x="298133" y="14288"/>
                  </a:lnTo>
                  <a:cubicBezTo>
                    <a:pt x="211455" y="67628"/>
                    <a:pt x="100965" y="61913"/>
                    <a:pt x="20002" y="0"/>
                  </a:cubicBezTo>
                  <a:lnTo>
                    <a:pt x="17145" y="1905"/>
                  </a:lnTo>
                  <a:cubicBezTo>
                    <a:pt x="6668" y="9525"/>
                    <a:pt x="0" y="21907"/>
                    <a:pt x="0" y="35243"/>
                  </a:cubicBezTo>
                  <a:lnTo>
                    <a:pt x="0" y="120968"/>
                  </a:lnTo>
                  <a:lnTo>
                    <a:pt x="342900" y="120968"/>
                  </a:lnTo>
                  <a:lnTo>
                    <a:pt x="342900" y="90488"/>
                  </a:lnTo>
                  <a:lnTo>
                    <a:pt x="326708" y="74295"/>
                  </a:ln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7" name="Forma libre: forma 36">
              <a:extLst>
                <a:ext uri="{FF2B5EF4-FFF2-40B4-BE49-F238E27FC236}">
                  <a16:creationId xmlns:a16="http://schemas.microsoft.com/office/drawing/2014/main" id="{02E2F2B8-3307-24A5-EEF4-D85ECFD43370}"/>
                </a:ext>
              </a:extLst>
            </xdr:cNvPr>
            <xdr:cNvSpPr/>
          </xdr:nvSpPr>
          <xdr:spPr>
            <a:xfrm>
              <a:off x="11979592" y="1205679"/>
              <a:ext cx="136393" cy="170683"/>
            </a:xfrm>
            <a:custGeom>
              <a:avLst/>
              <a:gdLst>
                <a:gd name="connsiteX0" fmla="*/ 64770 w 136393"/>
                <a:gd name="connsiteY0" fmla="*/ 170683 h 170683"/>
                <a:gd name="connsiteX1" fmla="*/ 135255 w 136393"/>
                <a:gd name="connsiteY1" fmla="*/ 71623 h 170683"/>
                <a:gd name="connsiteX2" fmla="*/ 36195 w 136393"/>
                <a:gd name="connsiteY2" fmla="*/ 1138 h 170683"/>
                <a:gd name="connsiteX3" fmla="*/ 0 w 136393"/>
                <a:gd name="connsiteY3" fmla="*/ 16378 h 170683"/>
                <a:gd name="connsiteX4" fmla="*/ 64770 w 136393"/>
                <a:gd name="connsiteY4" fmla="*/ 170683 h 17068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6393" h="170683">
                  <a:moveTo>
                    <a:pt x="64770" y="170683"/>
                  </a:moveTo>
                  <a:cubicBezTo>
                    <a:pt x="111443" y="163063"/>
                    <a:pt x="142875" y="118296"/>
                    <a:pt x="135255" y="71623"/>
                  </a:cubicBezTo>
                  <a:cubicBezTo>
                    <a:pt x="127635" y="24951"/>
                    <a:pt x="82868" y="-6482"/>
                    <a:pt x="36195" y="1138"/>
                  </a:cubicBezTo>
                  <a:cubicBezTo>
                    <a:pt x="22860" y="3043"/>
                    <a:pt x="10478" y="8758"/>
                    <a:pt x="0" y="16378"/>
                  </a:cubicBezTo>
                  <a:cubicBezTo>
                    <a:pt x="39053" y="58288"/>
                    <a:pt x="61913" y="112581"/>
                    <a:pt x="64770" y="1706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8" name="Forma libre: forma 37">
              <a:extLst>
                <a:ext uri="{FF2B5EF4-FFF2-40B4-BE49-F238E27FC236}">
                  <a16:creationId xmlns:a16="http://schemas.microsoft.com/office/drawing/2014/main" id="{BEA0FA1A-142A-7C15-FC4B-E881A7651D34}"/>
                </a:ext>
              </a:extLst>
            </xdr:cNvPr>
            <xdr:cNvSpPr/>
          </xdr:nvSpPr>
          <xdr:spPr>
            <a:xfrm>
              <a:off x="12008167" y="1401127"/>
              <a:ext cx="193357" cy="170497"/>
            </a:xfrm>
            <a:custGeom>
              <a:avLst/>
              <a:gdLst>
                <a:gd name="connsiteX0" fmla="*/ 176213 w 193357"/>
                <a:gd name="connsiteY0" fmla="*/ 50483 h 170497"/>
                <a:gd name="connsiteX1" fmla="*/ 92393 w 193357"/>
                <a:gd name="connsiteY1" fmla="*/ 10478 h 170497"/>
                <a:gd name="connsiteX2" fmla="*/ 36195 w 193357"/>
                <a:gd name="connsiteY2" fmla="*/ 0 h 170497"/>
                <a:gd name="connsiteX3" fmla="*/ 0 w 193357"/>
                <a:gd name="connsiteY3" fmla="*/ 116205 h 170497"/>
                <a:gd name="connsiteX4" fmla="*/ 5715 w 193357"/>
                <a:gd name="connsiteY4" fmla="*/ 121920 h 170497"/>
                <a:gd name="connsiteX5" fmla="*/ 60008 w 193357"/>
                <a:gd name="connsiteY5" fmla="*/ 144780 h 170497"/>
                <a:gd name="connsiteX6" fmla="*/ 85725 w 193357"/>
                <a:gd name="connsiteY6" fmla="*/ 170498 h 170497"/>
                <a:gd name="connsiteX7" fmla="*/ 193358 w 193357"/>
                <a:gd name="connsiteY7" fmla="*/ 170498 h 170497"/>
                <a:gd name="connsiteX8" fmla="*/ 193358 w 193357"/>
                <a:gd name="connsiteY8" fmla="*/ 84773 h 170497"/>
                <a:gd name="connsiteX9" fmla="*/ 176213 w 193357"/>
                <a:gd name="connsiteY9" fmla="*/ 50483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93357" h="170497">
                  <a:moveTo>
                    <a:pt x="176213" y="50483"/>
                  </a:moveTo>
                  <a:cubicBezTo>
                    <a:pt x="151448" y="31433"/>
                    <a:pt x="122873" y="17145"/>
                    <a:pt x="92393" y="10478"/>
                  </a:cubicBezTo>
                  <a:cubicBezTo>
                    <a:pt x="74295" y="4763"/>
                    <a:pt x="55245" y="1905"/>
                    <a:pt x="36195" y="0"/>
                  </a:cubicBezTo>
                  <a:cubicBezTo>
                    <a:pt x="34290" y="40958"/>
                    <a:pt x="21908" y="80963"/>
                    <a:pt x="0" y="116205"/>
                  </a:cubicBezTo>
                  <a:lnTo>
                    <a:pt x="5715" y="121920"/>
                  </a:lnTo>
                  <a:cubicBezTo>
                    <a:pt x="25718" y="121920"/>
                    <a:pt x="45720" y="130493"/>
                    <a:pt x="60008" y="144780"/>
                  </a:cubicBezTo>
                  <a:lnTo>
                    <a:pt x="85725" y="170498"/>
                  </a:lnTo>
                  <a:lnTo>
                    <a:pt x="193358" y="170498"/>
                  </a:lnTo>
                  <a:lnTo>
                    <a:pt x="193358" y="84773"/>
                  </a:lnTo>
                  <a:cubicBezTo>
                    <a:pt x="193358" y="71438"/>
                    <a:pt x="187643" y="58103"/>
                    <a:pt x="176213" y="504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39" name="Forma libre: forma 38">
              <a:extLst>
                <a:ext uri="{FF2B5EF4-FFF2-40B4-BE49-F238E27FC236}">
                  <a16:creationId xmlns:a16="http://schemas.microsoft.com/office/drawing/2014/main" id="{C794039A-804F-0981-2FA8-76BB153889AB}"/>
                </a:ext>
              </a:extLst>
            </xdr:cNvPr>
            <xdr:cNvSpPr/>
          </xdr:nvSpPr>
          <xdr:spPr>
            <a:xfrm>
              <a:off x="11581447" y="1170615"/>
              <a:ext cx="573781" cy="573788"/>
            </a:xfrm>
            <a:custGeom>
              <a:avLst/>
              <a:gdLst>
                <a:gd name="connsiteX0" fmla="*/ 557213 w 573781"/>
                <a:gd name="connsiteY0" fmla="*/ 485782 h 573788"/>
                <a:gd name="connsiteX1" fmla="*/ 467678 w 573781"/>
                <a:gd name="connsiteY1" fmla="*/ 395294 h 573788"/>
                <a:gd name="connsiteX2" fmla="*/ 421957 w 573781"/>
                <a:gd name="connsiteY2" fmla="*/ 381959 h 573788"/>
                <a:gd name="connsiteX3" fmla="*/ 389573 w 573781"/>
                <a:gd name="connsiteY3" fmla="*/ 350527 h 573788"/>
                <a:gd name="connsiteX4" fmla="*/ 434340 w 573781"/>
                <a:gd name="connsiteY4" fmla="*/ 219082 h 573788"/>
                <a:gd name="connsiteX5" fmla="*/ 217170 w 573781"/>
                <a:gd name="connsiteY5" fmla="*/ 7 h 573788"/>
                <a:gd name="connsiteX6" fmla="*/ 0 w 573781"/>
                <a:gd name="connsiteY6" fmla="*/ 216224 h 573788"/>
                <a:gd name="connsiteX7" fmla="*/ 217170 w 573781"/>
                <a:gd name="connsiteY7" fmla="*/ 435299 h 573788"/>
                <a:gd name="connsiteX8" fmla="*/ 350520 w 573781"/>
                <a:gd name="connsiteY8" fmla="*/ 390532 h 573788"/>
                <a:gd name="connsiteX9" fmla="*/ 382905 w 573781"/>
                <a:gd name="connsiteY9" fmla="*/ 421964 h 573788"/>
                <a:gd name="connsiteX10" fmla="*/ 396240 w 573781"/>
                <a:gd name="connsiteY10" fmla="*/ 467684 h 573788"/>
                <a:gd name="connsiteX11" fmla="*/ 486728 w 573781"/>
                <a:gd name="connsiteY11" fmla="*/ 558172 h 573788"/>
                <a:gd name="connsiteX12" fmla="*/ 558165 w 573781"/>
                <a:gd name="connsiteY12" fmla="*/ 560077 h 573788"/>
                <a:gd name="connsiteX13" fmla="*/ 560070 w 573781"/>
                <a:gd name="connsiteY13" fmla="*/ 488639 h 573788"/>
                <a:gd name="connsiteX14" fmla="*/ 557213 w 573781"/>
                <a:gd name="connsiteY14" fmla="*/ 485782 h 573788"/>
                <a:gd name="connsiteX15" fmla="*/ 557213 w 573781"/>
                <a:gd name="connsiteY15" fmla="*/ 485782 h 573788"/>
                <a:gd name="connsiteX16" fmla="*/ 218123 w 573781"/>
                <a:gd name="connsiteY16" fmla="*/ 44774 h 573788"/>
                <a:gd name="connsiteX17" fmla="*/ 391478 w 573781"/>
                <a:gd name="connsiteY17" fmla="*/ 218129 h 573788"/>
                <a:gd name="connsiteX18" fmla="*/ 350520 w 573781"/>
                <a:gd name="connsiteY18" fmla="*/ 329572 h 573788"/>
                <a:gd name="connsiteX19" fmla="*/ 295275 w 573781"/>
                <a:gd name="connsiteY19" fmla="*/ 309569 h 573788"/>
                <a:gd name="connsiteX20" fmla="*/ 216217 w 573781"/>
                <a:gd name="connsiteY20" fmla="*/ 297187 h 573788"/>
                <a:gd name="connsiteX21" fmla="*/ 137160 w 573781"/>
                <a:gd name="connsiteY21" fmla="*/ 309569 h 573788"/>
                <a:gd name="connsiteX22" fmla="*/ 85725 w 573781"/>
                <a:gd name="connsiteY22" fmla="*/ 330524 h 573788"/>
                <a:gd name="connsiteX23" fmla="*/ 104775 w 573781"/>
                <a:gd name="connsiteY23" fmla="*/ 86684 h 573788"/>
                <a:gd name="connsiteX24" fmla="*/ 218123 w 573781"/>
                <a:gd name="connsiteY24" fmla="*/ 44774 h 57378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573781" h="573788">
                  <a:moveTo>
                    <a:pt x="557213" y="485782"/>
                  </a:moveTo>
                  <a:lnTo>
                    <a:pt x="467678" y="395294"/>
                  </a:lnTo>
                  <a:cubicBezTo>
                    <a:pt x="455295" y="383864"/>
                    <a:pt x="439103" y="378149"/>
                    <a:pt x="421957" y="381959"/>
                  </a:cubicBezTo>
                  <a:lnTo>
                    <a:pt x="389573" y="350527"/>
                  </a:lnTo>
                  <a:cubicBezTo>
                    <a:pt x="419100" y="312427"/>
                    <a:pt x="434340" y="266707"/>
                    <a:pt x="434340" y="219082"/>
                  </a:cubicBezTo>
                  <a:cubicBezTo>
                    <a:pt x="435293" y="99067"/>
                    <a:pt x="338138" y="959"/>
                    <a:pt x="217170" y="7"/>
                  </a:cubicBezTo>
                  <a:cubicBezTo>
                    <a:pt x="96203" y="-946"/>
                    <a:pt x="0" y="96209"/>
                    <a:pt x="0" y="216224"/>
                  </a:cubicBezTo>
                  <a:cubicBezTo>
                    <a:pt x="0" y="336239"/>
                    <a:pt x="96203" y="434347"/>
                    <a:pt x="217170" y="435299"/>
                  </a:cubicBezTo>
                  <a:cubicBezTo>
                    <a:pt x="264795" y="435299"/>
                    <a:pt x="311468" y="420059"/>
                    <a:pt x="350520" y="390532"/>
                  </a:cubicBezTo>
                  <a:lnTo>
                    <a:pt x="382905" y="421964"/>
                  </a:lnTo>
                  <a:cubicBezTo>
                    <a:pt x="380048" y="438157"/>
                    <a:pt x="384810" y="455302"/>
                    <a:pt x="396240" y="467684"/>
                  </a:cubicBezTo>
                  <a:lnTo>
                    <a:pt x="486728" y="558172"/>
                  </a:lnTo>
                  <a:cubicBezTo>
                    <a:pt x="505778" y="578174"/>
                    <a:pt x="538163" y="579127"/>
                    <a:pt x="558165" y="560077"/>
                  </a:cubicBezTo>
                  <a:cubicBezTo>
                    <a:pt x="578168" y="541027"/>
                    <a:pt x="579120" y="508642"/>
                    <a:pt x="560070" y="488639"/>
                  </a:cubicBezTo>
                  <a:cubicBezTo>
                    <a:pt x="559118" y="487687"/>
                    <a:pt x="558165" y="486734"/>
                    <a:pt x="557213" y="485782"/>
                  </a:cubicBezTo>
                  <a:lnTo>
                    <a:pt x="557213" y="485782"/>
                  </a:lnTo>
                  <a:close/>
                  <a:moveTo>
                    <a:pt x="218123" y="44774"/>
                  </a:moveTo>
                  <a:cubicBezTo>
                    <a:pt x="314325" y="44774"/>
                    <a:pt x="391478" y="121927"/>
                    <a:pt x="391478" y="218129"/>
                  </a:cubicBezTo>
                  <a:cubicBezTo>
                    <a:pt x="391478" y="259087"/>
                    <a:pt x="377190" y="299092"/>
                    <a:pt x="350520" y="329572"/>
                  </a:cubicBezTo>
                  <a:cubicBezTo>
                    <a:pt x="332423" y="320999"/>
                    <a:pt x="314325" y="314332"/>
                    <a:pt x="295275" y="309569"/>
                  </a:cubicBezTo>
                  <a:cubicBezTo>
                    <a:pt x="269558" y="301949"/>
                    <a:pt x="242888" y="297187"/>
                    <a:pt x="216217" y="297187"/>
                  </a:cubicBezTo>
                  <a:cubicBezTo>
                    <a:pt x="189548" y="297187"/>
                    <a:pt x="162878" y="301949"/>
                    <a:pt x="137160" y="309569"/>
                  </a:cubicBezTo>
                  <a:cubicBezTo>
                    <a:pt x="119063" y="314332"/>
                    <a:pt x="101917" y="320999"/>
                    <a:pt x="85725" y="330524"/>
                  </a:cubicBezTo>
                  <a:cubicBezTo>
                    <a:pt x="23813" y="258134"/>
                    <a:pt x="32385" y="148597"/>
                    <a:pt x="104775" y="86684"/>
                  </a:cubicBezTo>
                  <a:cubicBezTo>
                    <a:pt x="136208" y="59062"/>
                    <a:pt x="176213" y="44774"/>
                    <a:pt x="218123" y="44774"/>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0" name="Forma libre: forma 39">
              <a:extLst>
                <a:ext uri="{FF2B5EF4-FFF2-40B4-BE49-F238E27FC236}">
                  <a16:creationId xmlns:a16="http://schemas.microsoft.com/office/drawing/2014/main" id="{1C423C33-1C11-AD63-AB36-BFAD3531757A}"/>
                </a:ext>
              </a:extLst>
            </xdr:cNvPr>
            <xdr:cNvSpPr/>
          </xdr:nvSpPr>
          <xdr:spPr>
            <a:xfrm>
              <a:off x="11701462" y="1254442"/>
              <a:ext cx="192405" cy="192405"/>
            </a:xfrm>
            <a:custGeom>
              <a:avLst/>
              <a:gdLst>
                <a:gd name="connsiteX0" fmla="*/ 192405 w 192405"/>
                <a:gd name="connsiteY0" fmla="*/ 96202 h 192405"/>
                <a:gd name="connsiteX1" fmla="*/ 96203 w 192405"/>
                <a:gd name="connsiteY1" fmla="*/ 192405 h 192405"/>
                <a:gd name="connsiteX2" fmla="*/ 0 w 192405"/>
                <a:gd name="connsiteY2" fmla="*/ 96202 h 192405"/>
                <a:gd name="connsiteX3" fmla="*/ 96203 w 192405"/>
                <a:gd name="connsiteY3" fmla="*/ 0 h 192405"/>
                <a:gd name="connsiteX4" fmla="*/ 192405 w 192405"/>
                <a:gd name="connsiteY4" fmla="*/ 96202 h 19240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2405" h="192405">
                  <a:moveTo>
                    <a:pt x="192405" y="96202"/>
                  </a:moveTo>
                  <a:cubicBezTo>
                    <a:pt x="192405" y="149334"/>
                    <a:pt x="149334" y="192405"/>
                    <a:pt x="96203" y="192405"/>
                  </a:cubicBezTo>
                  <a:cubicBezTo>
                    <a:pt x="43071" y="192405"/>
                    <a:pt x="0" y="149334"/>
                    <a:pt x="0" y="96202"/>
                  </a:cubicBezTo>
                  <a:cubicBezTo>
                    <a:pt x="0" y="43071"/>
                    <a:pt x="43071" y="0"/>
                    <a:pt x="96203" y="0"/>
                  </a:cubicBezTo>
                  <a:cubicBezTo>
                    <a:pt x="149334" y="0"/>
                    <a:pt x="192405" y="43071"/>
                    <a:pt x="192405" y="96202"/>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1" name="Forma libre: forma 40">
              <a:extLst>
                <a:ext uri="{FF2B5EF4-FFF2-40B4-BE49-F238E27FC236}">
                  <a16:creationId xmlns:a16="http://schemas.microsoft.com/office/drawing/2014/main" id="{E3D72926-A174-E890-CD10-E35756AF0552}"/>
                </a:ext>
              </a:extLst>
            </xdr:cNvPr>
            <xdr:cNvSpPr/>
          </xdr:nvSpPr>
          <xdr:spPr>
            <a:xfrm>
              <a:off x="11401425" y="1401127"/>
              <a:ext cx="220027" cy="170497"/>
            </a:xfrm>
            <a:custGeom>
              <a:avLst/>
              <a:gdLst>
                <a:gd name="connsiteX0" fmla="*/ 152400 w 220027"/>
                <a:gd name="connsiteY0" fmla="*/ 0 h 170497"/>
                <a:gd name="connsiteX1" fmla="*/ 100965 w 220027"/>
                <a:gd name="connsiteY1" fmla="*/ 10478 h 170497"/>
                <a:gd name="connsiteX2" fmla="*/ 17145 w 220027"/>
                <a:gd name="connsiteY2" fmla="*/ 50483 h 170497"/>
                <a:gd name="connsiteX3" fmla="*/ 0 w 220027"/>
                <a:gd name="connsiteY3" fmla="*/ 84773 h 170497"/>
                <a:gd name="connsiteX4" fmla="*/ 0 w 220027"/>
                <a:gd name="connsiteY4" fmla="*/ 170498 h 170497"/>
                <a:gd name="connsiteX5" fmla="*/ 205740 w 220027"/>
                <a:gd name="connsiteY5" fmla="*/ 170498 h 170497"/>
                <a:gd name="connsiteX6" fmla="*/ 220028 w 220027"/>
                <a:gd name="connsiteY6" fmla="*/ 156210 h 170497"/>
                <a:gd name="connsiteX7" fmla="*/ 152400 w 220027"/>
                <a:gd name="connsiteY7" fmla="*/ 0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20027" h="170497">
                  <a:moveTo>
                    <a:pt x="152400" y="0"/>
                  </a:moveTo>
                  <a:cubicBezTo>
                    <a:pt x="135255" y="1905"/>
                    <a:pt x="118110" y="4763"/>
                    <a:pt x="100965" y="10478"/>
                  </a:cubicBezTo>
                  <a:cubicBezTo>
                    <a:pt x="71438" y="19050"/>
                    <a:pt x="42863" y="33338"/>
                    <a:pt x="17145" y="50483"/>
                  </a:cubicBezTo>
                  <a:cubicBezTo>
                    <a:pt x="5715" y="58103"/>
                    <a:pt x="0" y="71438"/>
                    <a:pt x="0" y="84773"/>
                  </a:cubicBezTo>
                  <a:lnTo>
                    <a:pt x="0" y="170498"/>
                  </a:lnTo>
                  <a:lnTo>
                    <a:pt x="205740" y="170498"/>
                  </a:lnTo>
                  <a:cubicBezTo>
                    <a:pt x="209550" y="164783"/>
                    <a:pt x="214313" y="160020"/>
                    <a:pt x="220028" y="156210"/>
                  </a:cubicBezTo>
                  <a:cubicBezTo>
                    <a:pt x="179070" y="113348"/>
                    <a:pt x="155258" y="58103"/>
                    <a:pt x="152400" y="0"/>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42" name="Forma libre: forma 41">
              <a:extLst>
                <a:ext uri="{FF2B5EF4-FFF2-40B4-BE49-F238E27FC236}">
                  <a16:creationId xmlns:a16="http://schemas.microsoft.com/office/drawing/2014/main" id="{CBFE01EC-3C25-2D86-238A-89AA245D8FF7}"/>
                </a:ext>
              </a:extLst>
            </xdr:cNvPr>
            <xdr:cNvSpPr/>
          </xdr:nvSpPr>
          <xdr:spPr>
            <a:xfrm>
              <a:off x="11486703" y="1205418"/>
              <a:ext cx="133796" cy="169991"/>
            </a:xfrm>
            <a:custGeom>
              <a:avLst/>
              <a:gdLst>
                <a:gd name="connsiteX0" fmla="*/ 67122 w 133796"/>
                <a:gd name="connsiteY0" fmla="*/ 169992 h 169991"/>
                <a:gd name="connsiteX1" fmla="*/ 133797 w 133796"/>
                <a:gd name="connsiteY1" fmla="*/ 14734 h 169991"/>
                <a:gd name="connsiteX2" fmla="*/ 14734 w 133796"/>
                <a:gd name="connsiteY2" fmla="*/ 38547 h 169991"/>
                <a:gd name="connsiteX3" fmla="*/ 38547 w 133796"/>
                <a:gd name="connsiteY3" fmla="*/ 157609 h 169991"/>
                <a:gd name="connsiteX4" fmla="*/ 67122 w 133796"/>
                <a:gd name="connsiteY4" fmla="*/ 169992 h 16999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3796" h="169991">
                  <a:moveTo>
                    <a:pt x="67122" y="169992"/>
                  </a:moveTo>
                  <a:cubicBezTo>
                    <a:pt x="69979" y="111889"/>
                    <a:pt x="93792" y="57597"/>
                    <a:pt x="133797" y="14734"/>
                  </a:cubicBezTo>
                  <a:cubicBezTo>
                    <a:pt x="94744" y="-11936"/>
                    <a:pt x="41404" y="-1458"/>
                    <a:pt x="14734" y="38547"/>
                  </a:cubicBezTo>
                  <a:cubicBezTo>
                    <a:pt x="-11936" y="78552"/>
                    <a:pt x="-1458" y="130939"/>
                    <a:pt x="38547" y="157609"/>
                  </a:cubicBezTo>
                  <a:cubicBezTo>
                    <a:pt x="47119" y="163324"/>
                    <a:pt x="56644" y="167134"/>
                    <a:pt x="67122" y="169992"/>
                  </a:cubicBezTo>
                  <a:close/>
                </a:path>
              </a:pathLst>
            </a:custGeom>
            <a:solidFill>
              <a:schemeClr val="bg1"/>
            </a:solidFill>
            <a:ln w="9525" cap="flat">
              <a:solidFill>
                <a:schemeClr val="bg1"/>
              </a:solidFill>
              <a:prstDash val="solid"/>
              <a:miter/>
            </a:ln>
          </xdr:spPr>
          <xdr:txBody>
            <a:bodyPr rtlCol="0" anchor="ctr"/>
            <a:lstStyle/>
            <a:p>
              <a:endParaRPr lang="es-CO"/>
            </a:p>
          </xdr:txBody>
        </xdr:sp>
      </xdr:grpSp>
    </xdr:grpSp>
    <xdr:clientData/>
  </xdr:twoCellAnchor>
  <xdr:twoCellAnchor>
    <xdr:from>
      <xdr:col>4</xdr:col>
      <xdr:colOff>415128</xdr:colOff>
      <xdr:row>10</xdr:row>
      <xdr:rowOff>80121</xdr:rowOff>
    </xdr:from>
    <xdr:to>
      <xdr:col>5</xdr:col>
      <xdr:colOff>1946258</xdr:colOff>
      <xdr:row>26</xdr:row>
      <xdr:rowOff>22412</xdr:rowOff>
    </xdr:to>
    <xdr:grpSp>
      <xdr:nvGrpSpPr>
        <xdr:cNvPr id="43" name="Grupo 42">
          <a:extLst>
            <a:ext uri="{FF2B5EF4-FFF2-40B4-BE49-F238E27FC236}">
              <a16:creationId xmlns:a16="http://schemas.microsoft.com/office/drawing/2014/main" id="{34FE64C6-5725-4DCE-8418-8C6DC3786A45}"/>
            </a:ext>
          </a:extLst>
        </xdr:cNvPr>
        <xdr:cNvGrpSpPr/>
      </xdr:nvGrpSpPr>
      <xdr:grpSpPr>
        <a:xfrm>
          <a:off x="8258758" y="2034817"/>
          <a:ext cx="2583022" cy="2990291"/>
          <a:chOff x="8763510" y="1648945"/>
          <a:chExt cx="2584483" cy="2990291"/>
        </a:xfrm>
      </xdr:grpSpPr>
      <xdr:graphicFrame macro="">
        <xdr:nvGraphicFramePr>
          <xdr:cNvPr id="44" name="Gráfico 43">
            <a:extLst>
              <a:ext uri="{FF2B5EF4-FFF2-40B4-BE49-F238E27FC236}">
                <a16:creationId xmlns:a16="http://schemas.microsoft.com/office/drawing/2014/main" id="{5A8CD6D5-CC02-B308-0AA2-1BA7128EBCD2}"/>
              </a:ext>
            </a:extLst>
          </xdr:cNvPr>
          <xdr:cNvGraphicFramePr>
            <a:graphicFrameLocks/>
          </xdr:cNvGraphicFramePr>
        </xdr:nvGraphicFramePr>
        <xdr:xfrm>
          <a:off x="8763510" y="1648945"/>
          <a:ext cx="2516944" cy="2520000"/>
        </xdr:xfrm>
        <a:graphic>
          <a:graphicData uri="http://schemas.openxmlformats.org/drawingml/2006/chart">
            <c:chart xmlns:c="http://schemas.openxmlformats.org/drawingml/2006/chart" xmlns:r="http://schemas.openxmlformats.org/officeDocument/2006/relationships" r:id="rId15"/>
          </a:graphicData>
        </a:graphic>
      </xdr:graphicFrame>
      <xdr:sp macro="" textlink="$J$40">
        <xdr:nvSpPr>
          <xdr:cNvPr id="45" name="Rectángulo 44">
            <a:extLst>
              <a:ext uri="{FF2B5EF4-FFF2-40B4-BE49-F238E27FC236}">
                <a16:creationId xmlns:a16="http://schemas.microsoft.com/office/drawing/2014/main" id="{8E4C8705-C090-599B-84D9-9630A3032C7B}"/>
              </a:ext>
            </a:extLst>
          </xdr:cNvPr>
          <xdr:cNvSpPr/>
        </xdr:nvSpPr>
        <xdr:spPr>
          <a:xfrm>
            <a:off x="8835278" y="4196044"/>
            <a:ext cx="2512715" cy="443192"/>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51000C10-8078-453A-A1CA-ED016DC53D0A}" type="TxLink">
              <a:rPr lang="en-US" sz="1100" b="0" i="0" u="none" strike="noStrike">
                <a:solidFill>
                  <a:srgbClr val="00B050"/>
                </a:solidFill>
                <a:latin typeface="Calibri"/>
                <a:ea typeface="Calibri"/>
                <a:cs typeface="Calibri"/>
              </a:rPr>
              <a:pPr algn="ctr"/>
              <a:t> 4 - Mecanismos para mejorar la Atención al Ciudadano</a:t>
            </a:fld>
            <a:endParaRPr lang="es-CO" sz="1100">
              <a:solidFill>
                <a:srgbClr val="00B050"/>
              </a:solidFill>
            </a:endParaRPr>
          </a:p>
        </xdr:txBody>
      </xdr:sp>
      <xdr:sp macro="" textlink="">
        <xdr:nvSpPr>
          <xdr:cNvPr id="46" name="Elipse 45">
            <a:extLst>
              <a:ext uri="{FF2B5EF4-FFF2-40B4-BE49-F238E27FC236}">
                <a16:creationId xmlns:a16="http://schemas.microsoft.com/office/drawing/2014/main" id="{34B8A5FC-7AF5-7665-1E17-975CC31F4D8D}"/>
              </a:ext>
            </a:extLst>
          </xdr:cNvPr>
          <xdr:cNvSpPr/>
        </xdr:nvSpPr>
        <xdr:spPr>
          <a:xfrm>
            <a:off x="9451194" y="2318295"/>
            <a:ext cx="1160777" cy="1166736"/>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0">
        <xdr:nvSpPr>
          <xdr:cNvPr id="47" name="CuadroTexto 46">
            <a:extLst>
              <a:ext uri="{FF2B5EF4-FFF2-40B4-BE49-F238E27FC236}">
                <a16:creationId xmlns:a16="http://schemas.microsoft.com/office/drawing/2014/main" id="{F7C14DF3-1187-4358-B77A-5595214D94D5}"/>
              </a:ext>
            </a:extLst>
          </xdr:cNvPr>
          <xdr:cNvSpPr txBox="1"/>
        </xdr:nvSpPr>
        <xdr:spPr>
          <a:xfrm>
            <a:off x="9597636" y="2916431"/>
            <a:ext cx="1112539"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ctr"/>
            <a:fld id="{E14D3373-788D-4C08-B783-2B30230A976A}" type="TxLink">
              <a:rPr lang="en-US" sz="1800" b="1" i="0" u="none" strike="noStrike">
                <a:solidFill>
                  <a:schemeClr val="bg1"/>
                </a:solidFill>
                <a:latin typeface="Verdana" panose="020B0604030504040204" pitchFamily="34" charset="0"/>
                <a:ea typeface="Verdana" panose="020B0604030504040204" pitchFamily="34" charset="0"/>
                <a:cs typeface="Calibri"/>
              </a:rPr>
              <a:pPr marL="0" indent="0" algn="ctr"/>
              <a:t>96,9%</a:t>
            </a:fld>
            <a:endParaRPr lang="es-CO" sz="1800" b="1" i="0" u="none" strike="noStrike">
              <a:solidFill>
                <a:schemeClr val="bg1"/>
              </a:solidFill>
              <a:latin typeface="Verdana" panose="020B0604030504040204" pitchFamily="34" charset="0"/>
              <a:ea typeface="Verdana" panose="020B0604030504040204" pitchFamily="34" charset="0"/>
              <a:cs typeface="Calibri"/>
            </a:endParaRPr>
          </a:p>
        </xdr:txBody>
      </xdr:sp>
      <xdr:pic>
        <xdr:nvPicPr>
          <xdr:cNvPr id="48" name="Gráfico 47" descr="Sala de juntas con relleno sólido">
            <a:extLst>
              <a:ext uri="{FF2B5EF4-FFF2-40B4-BE49-F238E27FC236}">
                <a16:creationId xmlns:a16="http://schemas.microsoft.com/office/drawing/2014/main" id="{E672ED09-D711-E0DB-CBA4-5B47C514BB23}"/>
              </a:ext>
            </a:extLst>
          </xdr:cNvPr>
          <xdr:cNvPicPr>
            <a:picLocks noChangeAspect="1"/>
          </xdr:cNvPicPr>
        </xdr:nvPicPr>
        <xdr:blipFill>
          <a:blip xmlns:r="http://schemas.openxmlformats.org/officeDocument/2006/relationships" r:embed="rId16">
            <a:extLst>
              <a:ext uri="{96DAC541-7B7A-43D3-8B79-37D633B846F1}">
                <asvg:svgBlip xmlns:asvg="http://schemas.microsoft.com/office/drawing/2016/SVG/main" r:embed="rId17"/>
              </a:ext>
            </a:extLst>
          </a:blip>
          <a:stretch>
            <a:fillRect/>
          </a:stretch>
        </xdr:blipFill>
        <xdr:spPr>
          <a:xfrm>
            <a:off x="9620651" y="2225888"/>
            <a:ext cx="919442" cy="914400"/>
          </a:xfrm>
          <a:prstGeom prst="rect">
            <a:avLst/>
          </a:prstGeom>
        </xdr:spPr>
      </xdr:pic>
    </xdr:grpSp>
    <xdr:clientData/>
  </xdr:twoCellAnchor>
  <xdr:twoCellAnchor>
    <xdr:from>
      <xdr:col>1</xdr:col>
      <xdr:colOff>2730313</xdr:colOff>
      <xdr:row>26</xdr:row>
      <xdr:rowOff>22411</xdr:rowOff>
    </xdr:from>
    <xdr:to>
      <xdr:col>2</xdr:col>
      <xdr:colOff>449151</xdr:colOff>
      <xdr:row>41</xdr:row>
      <xdr:rowOff>67234</xdr:rowOff>
    </xdr:to>
    <xdr:grpSp>
      <xdr:nvGrpSpPr>
        <xdr:cNvPr id="49" name="Grupo 48">
          <a:extLst>
            <a:ext uri="{FF2B5EF4-FFF2-40B4-BE49-F238E27FC236}">
              <a16:creationId xmlns:a16="http://schemas.microsoft.com/office/drawing/2014/main" id="{586CEA88-1190-405C-9E61-180F9298386A}"/>
            </a:ext>
            <a:ext uri="{147F2762-F138-4A5C-976F-8EAC2B608ADB}">
              <a16:predDERef xmlns:a16="http://schemas.microsoft.com/office/drawing/2014/main" pred="{34FE64C6-5725-4DCE-8418-8C6DC3786A45}"/>
            </a:ext>
          </a:extLst>
        </xdr:cNvPr>
        <xdr:cNvGrpSpPr/>
      </xdr:nvGrpSpPr>
      <xdr:grpSpPr>
        <a:xfrm>
          <a:off x="3061617" y="5025107"/>
          <a:ext cx="2050643" cy="2902323"/>
          <a:chOff x="3066489" y="4639235"/>
          <a:chExt cx="2548574" cy="2902323"/>
        </a:xfrm>
      </xdr:grpSpPr>
      <xdr:graphicFrame macro="">
        <xdr:nvGraphicFramePr>
          <xdr:cNvPr id="50" name="Gráfico 49">
            <a:extLst>
              <a:ext uri="{FF2B5EF4-FFF2-40B4-BE49-F238E27FC236}">
                <a16:creationId xmlns:a16="http://schemas.microsoft.com/office/drawing/2014/main" id="{081EAF18-46EC-E8DC-48FF-243DD2FDEC56}"/>
              </a:ext>
            </a:extLst>
          </xdr:cNvPr>
          <xdr:cNvGraphicFramePr>
            <a:graphicFrameLocks/>
          </xdr:cNvGraphicFramePr>
        </xdr:nvGraphicFramePr>
        <xdr:xfrm>
          <a:off x="3066489" y="4639235"/>
          <a:ext cx="2517963" cy="2520000"/>
        </xdr:xfrm>
        <a:graphic>
          <a:graphicData uri="http://schemas.openxmlformats.org/drawingml/2006/chart">
            <c:chart xmlns:c="http://schemas.openxmlformats.org/drawingml/2006/chart" xmlns:r="http://schemas.openxmlformats.org/officeDocument/2006/relationships" r:id="rId18"/>
          </a:graphicData>
        </a:graphic>
      </xdr:graphicFrame>
      <xdr:sp macro="" textlink="">
        <xdr:nvSpPr>
          <xdr:cNvPr id="51" name="Elipse 50">
            <a:extLst>
              <a:ext uri="{FF2B5EF4-FFF2-40B4-BE49-F238E27FC236}">
                <a16:creationId xmlns:a16="http://schemas.microsoft.com/office/drawing/2014/main" id="{F73EE8B5-6601-9559-74D3-CDD65A73A558}"/>
              </a:ext>
            </a:extLst>
          </xdr:cNvPr>
          <xdr:cNvSpPr/>
        </xdr:nvSpPr>
        <xdr:spPr>
          <a:xfrm>
            <a:off x="3707058" y="5322794"/>
            <a:ext cx="1212324" cy="1154207"/>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1">
        <xdr:nvSpPr>
          <xdr:cNvPr id="52" name="CuadroTexto 51">
            <a:extLst>
              <a:ext uri="{FF2B5EF4-FFF2-40B4-BE49-F238E27FC236}">
                <a16:creationId xmlns:a16="http://schemas.microsoft.com/office/drawing/2014/main" id="{1B68ADDD-7E37-4D8E-404A-F0DA65A19852}"/>
              </a:ext>
            </a:extLst>
          </xdr:cNvPr>
          <xdr:cNvSpPr txBox="1"/>
        </xdr:nvSpPr>
        <xdr:spPr>
          <a:xfrm>
            <a:off x="3814074" y="5995709"/>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ctr"/>
            <a:fld id="{4EE7AE58-3CF6-4F5F-BED2-57738DF706D1}" type="TxLink">
              <a:rPr lang="en-US" sz="1800" b="1" i="0" u="none" strike="noStrike">
                <a:solidFill>
                  <a:schemeClr val="bg1"/>
                </a:solidFill>
                <a:latin typeface="Verdana" panose="020B0604030504040204" pitchFamily="34" charset="0"/>
                <a:ea typeface="Verdana" panose="020B0604030504040204" pitchFamily="34" charset="0"/>
                <a:cs typeface="Calibri"/>
              </a:rPr>
              <a:pPr marL="0" indent="0" algn="ctr"/>
              <a:t>96,7%</a:t>
            </a:fld>
            <a:endParaRPr lang="es-CO" sz="1800" b="1" i="0" u="none" strike="noStrike">
              <a:solidFill>
                <a:schemeClr val="bg1"/>
              </a:solidFill>
              <a:latin typeface="Verdana" panose="020B0604030504040204" pitchFamily="34" charset="0"/>
              <a:ea typeface="Verdana" panose="020B0604030504040204" pitchFamily="34" charset="0"/>
              <a:cs typeface="Calibri"/>
            </a:endParaRPr>
          </a:p>
        </xdr:txBody>
      </xdr:sp>
      <xdr:sp macro="" textlink="$J$41">
        <xdr:nvSpPr>
          <xdr:cNvPr id="53" name="Rectángulo 52">
            <a:extLst>
              <a:ext uri="{FF2B5EF4-FFF2-40B4-BE49-F238E27FC236}">
                <a16:creationId xmlns:a16="http://schemas.microsoft.com/office/drawing/2014/main" id="{B70DBDEA-606D-E0D7-59EA-2E3239A5EFF2}"/>
              </a:ext>
            </a:extLst>
          </xdr:cNvPr>
          <xdr:cNvSpPr/>
        </xdr:nvSpPr>
        <xdr:spPr>
          <a:xfrm>
            <a:off x="3110191" y="7061947"/>
            <a:ext cx="2504872" cy="47961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E2ECB01F-CB29-4218-8B52-62473BE4380D}" type="TxLink">
              <a:rPr lang="en-US" sz="1100" b="0" i="0" u="none" strike="noStrike">
                <a:solidFill>
                  <a:srgbClr val="00B050"/>
                </a:solidFill>
                <a:latin typeface="Calibri"/>
                <a:ea typeface="Calibri"/>
                <a:cs typeface="Calibri"/>
              </a:rPr>
              <a:pPr algn="ctr"/>
              <a:t> 5 - Mecanismos para la Transparencia y Acceso a la Información</a:t>
            </a:fld>
            <a:endParaRPr lang="es-CO" sz="1100">
              <a:solidFill>
                <a:srgbClr val="00B050"/>
              </a:solidFill>
            </a:endParaRPr>
          </a:p>
        </xdr:txBody>
      </xdr:sp>
      <xdr:grpSp>
        <xdr:nvGrpSpPr>
          <xdr:cNvPr id="54" name="Grupo 53">
            <a:extLst>
              <a:ext uri="{FF2B5EF4-FFF2-40B4-BE49-F238E27FC236}">
                <a16:creationId xmlns:a16="http://schemas.microsoft.com/office/drawing/2014/main" id="{87173FD4-D3A1-8615-0EC5-9E2F713949E8}"/>
              </a:ext>
            </a:extLst>
          </xdr:cNvPr>
          <xdr:cNvGrpSpPr/>
        </xdr:nvGrpSpPr>
        <xdr:grpSpPr>
          <a:xfrm>
            <a:off x="3911524" y="5522987"/>
            <a:ext cx="823969" cy="495484"/>
            <a:chOff x="14769464" y="999172"/>
            <a:chExt cx="826770" cy="495484"/>
          </a:xfrm>
        </xdr:grpSpPr>
        <xdr:sp macro="" textlink="">
          <xdr:nvSpPr>
            <xdr:cNvPr id="55" name="Forma libre: forma 54">
              <a:extLst>
                <a:ext uri="{FF2B5EF4-FFF2-40B4-BE49-F238E27FC236}">
                  <a16:creationId xmlns:a16="http://schemas.microsoft.com/office/drawing/2014/main" id="{B0C83AC2-0BDD-AE97-4FD6-C9118333DA5B}"/>
                </a:ext>
              </a:extLst>
            </xdr:cNvPr>
            <xdr:cNvSpPr/>
          </xdr:nvSpPr>
          <xdr:spPr>
            <a:xfrm>
              <a:off x="15132671" y="1399526"/>
              <a:ext cx="74640" cy="80658"/>
            </a:xfrm>
            <a:custGeom>
              <a:avLst/>
              <a:gdLst>
                <a:gd name="connsiteX0" fmla="*/ 20651 w 74640"/>
                <a:gd name="connsiteY0" fmla="*/ 80659 h 80658"/>
                <a:gd name="connsiteX1" fmla="*/ 6364 w 74640"/>
                <a:gd name="connsiteY1" fmla="*/ 75896 h 80658"/>
                <a:gd name="connsiteX2" fmla="*/ 4459 w 74640"/>
                <a:gd name="connsiteY2" fmla="*/ 49226 h 80658"/>
                <a:gd name="connsiteX3" fmla="*/ 41606 w 74640"/>
                <a:gd name="connsiteY3" fmla="*/ 6364 h 80658"/>
                <a:gd name="connsiteX4" fmla="*/ 68276 w 74640"/>
                <a:gd name="connsiteY4" fmla="*/ 4459 h 80658"/>
                <a:gd name="connsiteX5" fmla="*/ 70181 w 74640"/>
                <a:gd name="connsiteY5" fmla="*/ 31129 h 80658"/>
                <a:gd name="connsiteX6" fmla="*/ 33034 w 74640"/>
                <a:gd name="connsiteY6" fmla="*/ 73991 h 80658"/>
                <a:gd name="connsiteX7" fmla="*/ 20651 w 74640"/>
                <a:gd name="connsiteY7" fmla="*/ 80659 h 806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4640" h="80658">
                  <a:moveTo>
                    <a:pt x="20651" y="80659"/>
                  </a:moveTo>
                  <a:cubicBezTo>
                    <a:pt x="15889" y="80659"/>
                    <a:pt x="10174" y="79706"/>
                    <a:pt x="6364" y="75896"/>
                  </a:cubicBezTo>
                  <a:cubicBezTo>
                    <a:pt x="-1256" y="69229"/>
                    <a:pt x="-2209" y="56846"/>
                    <a:pt x="4459" y="49226"/>
                  </a:cubicBezTo>
                  <a:lnTo>
                    <a:pt x="41606" y="6364"/>
                  </a:lnTo>
                  <a:cubicBezTo>
                    <a:pt x="48274" y="-1256"/>
                    <a:pt x="60656" y="-2209"/>
                    <a:pt x="68276" y="4459"/>
                  </a:cubicBezTo>
                  <a:cubicBezTo>
                    <a:pt x="75896" y="11126"/>
                    <a:pt x="76849" y="23509"/>
                    <a:pt x="70181" y="31129"/>
                  </a:cubicBezTo>
                  <a:lnTo>
                    <a:pt x="33034" y="73991"/>
                  </a:lnTo>
                  <a:cubicBezTo>
                    <a:pt x="30176" y="77801"/>
                    <a:pt x="25414" y="79706"/>
                    <a:pt x="20651" y="80659"/>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6" name="Forma libre: forma 55">
              <a:extLst>
                <a:ext uri="{FF2B5EF4-FFF2-40B4-BE49-F238E27FC236}">
                  <a16:creationId xmlns:a16="http://schemas.microsoft.com/office/drawing/2014/main" id="{A546663F-094D-8750-ACC1-4ADDA5D79013}"/>
                </a:ext>
              </a:extLst>
            </xdr:cNvPr>
            <xdr:cNvSpPr/>
          </xdr:nvSpPr>
          <xdr:spPr>
            <a:xfrm>
              <a:off x="15069341" y="1360961"/>
              <a:ext cx="90810" cy="97554"/>
            </a:xfrm>
            <a:custGeom>
              <a:avLst/>
              <a:gdLst>
                <a:gd name="connsiteX0" fmla="*/ 25879 w 90810"/>
                <a:gd name="connsiteY0" fmla="*/ 97316 h 97554"/>
                <a:gd name="connsiteX1" fmla="*/ 7781 w 90810"/>
                <a:gd name="connsiteY1" fmla="*/ 91601 h 97554"/>
                <a:gd name="connsiteX2" fmla="*/ 5876 w 90810"/>
                <a:gd name="connsiteY2" fmla="*/ 58264 h 97554"/>
                <a:gd name="connsiteX3" fmla="*/ 49691 w 90810"/>
                <a:gd name="connsiteY3" fmla="*/ 7781 h 97554"/>
                <a:gd name="connsiteX4" fmla="*/ 83029 w 90810"/>
                <a:gd name="connsiteY4" fmla="*/ 5876 h 97554"/>
                <a:gd name="connsiteX5" fmla="*/ 84934 w 90810"/>
                <a:gd name="connsiteY5" fmla="*/ 39214 h 97554"/>
                <a:gd name="connsiteX6" fmla="*/ 41119 w 90810"/>
                <a:gd name="connsiteY6" fmla="*/ 89696 h 97554"/>
                <a:gd name="connsiteX7" fmla="*/ 25879 w 90810"/>
                <a:gd name="connsiteY7" fmla="*/ 97316 h 9755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90810" h="97554">
                  <a:moveTo>
                    <a:pt x="25879" y="97316"/>
                  </a:moveTo>
                  <a:cubicBezTo>
                    <a:pt x="19211" y="98269"/>
                    <a:pt x="13496" y="96364"/>
                    <a:pt x="7781" y="91601"/>
                  </a:cubicBezTo>
                  <a:cubicBezTo>
                    <a:pt x="-1744" y="83029"/>
                    <a:pt x="-2696" y="67789"/>
                    <a:pt x="5876" y="58264"/>
                  </a:cubicBezTo>
                  <a:lnTo>
                    <a:pt x="49691" y="7781"/>
                  </a:lnTo>
                  <a:cubicBezTo>
                    <a:pt x="58264" y="-1744"/>
                    <a:pt x="73504" y="-2696"/>
                    <a:pt x="83029" y="5876"/>
                  </a:cubicBezTo>
                  <a:cubicBezTo>
                    <a:pt x="92554" y="14449"/>
                    <a:pt x="93506" y="29689"/>
                    <a:pt x="84934" y="39214"/>
                  </a:cubicBezTo>
                  <a:lnTo>
                    <a:pt x="41119" y="89696"/>
                  </a:lnTo>
                  <a:cubicBezTo>
                    <a:pt x="37309" y="94459"/>
                    <a:pt x="31594" y="97316"/>
                    <a:pt x="25879" y="9731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7" name="Forma libre: forma 56">
              <a:extLst>
                <a:ext uri="{FF2B5EF4-FFF2-40B4-BE49-F238E27FC236}">
                  <a16:creationId xmlns:a16="http://schemas.microsoft.com/office/drawing/2014/main" id="{46524665-991D-734A-160F-90E2D55194F6}"/>
                </a:ext>
              </a:extLst>
            </xdr:cNvPr>
            <xdr:cNvSpPr/>
          </xdr:nvSpPr>
          <xdr:spPr>
            <a:xfrm>
              <a:off x="15004516" y="1316139"/>
              <a:ext cx="100443" cy="107078"/>
            </a:xfrm>
            <a:custGeom>
              <a:avLst/>
              <a:gdLst>
                <a:gd name="connsiteX0" fmla="*/ 30696 w 100443"/>
                <a:gd name="connsiteY0" fmla="*/ 106896 h 107078"/>
                <a:gd name="connsiteX1" fmla="*/ 9741 w 100443"/>
                <a:gd name="connsiteY1" fmla="*/ 100228 h 107078"/>
                <a:gd name="connsiteX2" fmla="*/ 6883 w 100443"/>
                <a:gd name="connsiteY2" fmla="*/ 60223 h 107078"/>
                <a:gd name="connsiteX3" fmla="*/ 50698 w 100443"/>
                <a:gd name="connsiteY3" fmla="*/ 9741 h 107078"/>
                <a:gd name="connsiteX4" fmla="*/ 90703 w 100443"/>
                <a:gd name="connsiteY4" fmla="*/ 6883 h 107078"/>
                <a:gd name="connsiteX5" fmla="*/ 93561 w 100443"/>
                <a:gd name="connsiteY5" fmla="*/ 46888 h 107078"/>
                <a:gd name="connsiteX6" fmla="*/ 49746 w 100443"/>
                <a:gd name="connsiteY6" fmla="*/ 97371 h 107078"/>
                <a:gd name="connsiteX7" fmla="*/ 30696 w 100443"/>
                <a:gd name="connsiteY7" fmla="*/ 106896 h 10707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0443" h="107078">
                  <a:moveTo>
                    <a:pt x="30696" y="106896"/>
                  </a:moveTo>
                  <a:cubicBezTo>
                    <a:pt x="23076" y="107848"/>
                    <a:pt x="15456" y="104991"/>
                    <a:pt x="9741" y="100228"/>
                  </a:cubicBezTo>
                  <a:cubicBezTo>
                    <a:pt x="-1689" y="89751"/>
                    <a:pt x="-3594" y="71653"/>
                    <a:pt x="6883" y="60223"/>
                  </a:cubicBezTo>
                  <a:lnTo>
                    <a:pt x="50698" y="9741"/>
                  </a:lnTo>
                  <a:cubicBezTo>
                    <a:pt x="61176" y="-1689"/>
                    <a:pt x="79273" y="-3594"/>
                    <a:pt x="90703" y="6883"/>
                  </a:cubicBezTo>
                  <a:cubicBezTo>
                    <a:pt x="102133" y="17361"/>
                    <a:pt x="104038" y="35458"/>
                    <a:pt x="93561" y="46888"/>
                  </a:cubicBezTo>
                  <a:lnTo>
                    <a:pt x="49746" y="97371"/>
                  </a:lnTo>
                  <a:cubicBezTo>
                    <a:pt x="44983" y="103086"/>
                    <a:pt x="37363" y="106896"/>
                    <a:pt x="30696" y="10689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8" name="Forma libre: forma 57">
              <a:extLst>
                <a:ext uri="{FF2B5EF4-FFF2-40B4-BE49-F238E27FC236}">
                  <a16:creationId xmlns:a16="http://schemas.microsoft.com/office/drawing/2014/main" id="{835E8B50-0711-453D-8BC1-E63C7178BB2D}"/>
                </a:ext>
              </a:extLst>
            </xdr:cNvPr>
            <xdr:cNvSpPr/>
          </xdr:nvSpPr>
          <xdr:spPr>
            <a:xfrm>
              <a:off x="14934984" y="1274229"/>
              <a:ext cx="107111" cy="113745"/>
            </a:xfrm>
            <a:custGeom>
              <a:avLst/>
              <a:gdLst>
                <a:gd name="connsiteX0" fmla="*/ 30696 w 107111"/>
                <a:gd name="connsiteY0" fmla="*/ 113563 h 113745"/>
                <a:gd name="connsiteX1" fmla="*/ 9741 w 107111"/>
                <a:gd name="connsiteY1" fmla="*/ 106896 h 113745"/>
                <a:gd name="connsiteX2" fmla="*/ 6883 w 107111"/>
                <a:gd name="connsiteY2" fmla="*/ 66891 h 113745"/>
                <a:gd name="connsiteX3" fmla="*/ 57366 w 107111"/>
                <a:gd name="connsiteY3" fmla="*/ 9741 h 113745"/>
                <a:gd name="connsiteX4" fmla="*/ 97371 w 107111"/>
                <a:gd name="connsiteY4" fmla="*/ 6883 h 113745"/>
                <a:gd name="connsiteX5" fmla="*/ 100228 w 107111"/>
                <a:gd name="connsiteY5" fmla="*/ 46888 h 113745"/>
                <a:gd name="connsiteX6" fmla="*/ 49746 w 107111"/>
                <a:gd name="connsiteY6" fmla="*/ 104038 h 113745"/>
                <a:gd name="connsiteX7" fmla="*/ 30696 w 107111"/>
                <a:gd name="connsiteY7" fmla="*/ 113563 h 1137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7111" h="113745">
                  <a:moveTo>
                    <a:pt x="30696" y="113563"/>
                  </a:moveTo>
                  <a:cubicBezTo>
                    <a:pt x="23076" y="114516"/>
                    <a:pt x="15456" y="111658"/>
                    <a:pt x="9741" y="106896"/>
                  </a:cubicBezTo>
                  <a:cubicBezTo>
                    <a:pt x="-1689" y="96418"/>
                    <a:pt x="-3594" y="78321"/>
                    <a:pt x="6883" y="66891"/>
                  </a:cubicBezTo>
                  <a:lnTo>
                    <a:pt x="57366" y="9741"/>
                  </a:lnTo>
                  <a:cubicBezTo>
                    <a:pt x="67843" y="-1689"/>
                    <a:pt x="85941" y="-3594"/>
                    <a:pt x="97371" y="6883"/>
                  </a:cubicBezTo>
                  <a:cubicBezTo>
                    <a:pt x="108801" y="17361"/>
                    <a:pt x="110706" y="35458"/>
                    <a:pt x="100228" y="46888"/>
                  </a:cubicBezTo>
                  <a:lnTo>
                    <a:pt x="49746" y="104038"/>
                  </a:lnTo>
                  <a:cubicBezTo>
                    <a:pt x="44031" y="109753"/>
                    <a:pt x="37363" y="112611"/>
                    <a:pt x="30696" y="11356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59" name="Forma libre: forma 58">
              <a:extLst>
                <a:ext uri="{FF2B5EF4-FFF2-40B4-BE49-F238E27FC236}">
                  <a16:creationId xmlns:a16="http://schemas.microsoft.com/office/drawing/2014/main" id="{08E04B16-3426-8331-CA9E-09A100A201C2}"/>
                </a:ext>
              </a:extLst>
            </xdr:cNvPr>
            <xdr:cNvSpPr/>
          </xdr:nvSpPr>
          <xdr:spPr>
            <a:xfrm>
              <a:off x="14769464" y="999172"/>
              <a:ext cx="190574" cy="226769"/>
            </a:xfrm>
            <a:custGeom>
              <a:avLst/>
              <a:gdLst>
                <a:gd name="connsiteX0" fmla="*/ 0 w 190574"/>
                <a:gd name="connsiteY0" fmla="*/ 179070 h 226769"/>
                <a:gd name="connsiteX1" fmla="*/ 73343 w 190574"/>
                <a:gd name="connsiteY1" fmla="*/ 223838 h 226769"/>
                <a:gd name="connsiteX2" fmla="*/ 99060 w 190574"/>
                <a:gd name="connsiteY2" fmla="*/ 217170 h 226769"/>
                <a:gd name="connsiteX3" fmla="*/ 187643 w 190574"/>
                <a:gd name="connsiteY3" fmla="*/ 70485 h 226769"/>
                <a:gd name="connsiteX4" fmla="*/ 180975 w 190574"/>
                <a:gd name="connsiteY4" fmla="*/ 44768 h 226769"/>
                <a:gd name="connsiteX5" fmla="*/ 108585 w 190574"/>
                <a:gd name="connsiteY5" fmla="*/ 0 h 226769"/>
                <a:gd name="connsiteX6" fmla="*/ 0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0" y="179070"/>
                  </a:moveTo>
                  <a:lnTo>
                    <a:pt x="73343" y="223838"/>
                  </a:lnTo>
                  <a:cubicBezTo>
                    <a:pt x="81915" y="229553"/>
                    <a:pt x="94298" y="226695"/>
                    <a:pt x="99060" y="217170"/>
                  </a:cubicBezTo>
                  <a:lnTo>
                    <a:pt x="187643" y="70485"/>
                  </a:lnTo>
                  <a:cubicBezTo>
                    <a:pt x="193358" y="61913"/>
                    <a:pt x="190500" y="49530"/>
                    <a:pt x="180975" y="44768"/>
                  </a:cubicBezTo>
                  <a:lnTo>
                    <a:pt x="108585" y="0"/>
                  </a:lnTo>
                  <a:lnTo>
                    <a:pt x="0"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60" name="Forma libre: forma 59">
              <a:extLst>
                <a:ext uri="{FF2B5EF4-FFF2-40B4-BE49-F238E27FC236}">
                  <a16:creationId xmlns:a16="http://schemas.microsoft.com/office/drawing/2014/main" id="{234818C0-167B-BA68-CD17-C86DC3DDD8EE}"/>
                </a:ext>
              </a:extLst>
            </xdr:cNvPr>
            <xdr:cNvSpPr/>
          </xdr:nvSpPr>
          <xdr:spPr>
            <a:xfrm>
              <a:off x="14886622" y="1084897"/>
              <a:ext cx="510700" cy="409759"/>
            </a:xfrm>
            <a:custGeom>
              <a:avLst/>
              <a:gdLst>
                <a:gd name="connsiteX0" fmla="*/ 500063 w 510700"/>
                <a:gd name="connsiteY0" fmla="*/ 218123 h 409759"/>
                <a:gd name="connsiteX1" fmla="*/ 346710 w 510700"/>
                <a:gd name="connsiteY1" fmla="*/ 86678 h 409759"/>
                <a:gd name="connsiteX2" fmla="*/ 336233 w 510700"/>
                <a:gd name="connsiteY2" fmla="*/ 77153 h 409759"/>
                <a:gd name="connsiteX3" fmla="*/ 270510 w 510700"/>
                <a:gd name="connsiteY3" fmla="*/ 152400 h 409759"/>
                <a:gd name="connsiteX4" fmla="*/ 232410 w 510700"/>
                <a:gd name="connsiteY4" fmla="*/ 171450 h 409759"/>
                <a:gd name="connsiteX5" fmla="*/ 227648 w 510700"/>
                <a:gd name="connsiteY5" fmla="*/ 171450 h 409759"/>
                <a:gd name="connsiteX6" fmla="*/ 190500 w 510700"/>
                <a:gd name="connsiteY6" fmla="*/ 157163 h 409759"/>
                <a:gd name="connsiteX7" fmla="*/ 184785 w 510700"/>
                <a:gd name="connsiteY7" fmla="*/ 76200 h 409759"/>
                <a:gd name="connsiteX8" fmla="*/ 240983 w 510700"/>
                <a:gd name="connsiteY8" fmla="*/ 11430 h 409759"/>
                <a:gd name="connsiteX9" fmla="*/ 82868 w 510700"/>
                <a:gd name="connsiteY9" fmla="*/ 0 h 409759"/>
                <a:gd name="connsiteX10" fmla="*/ 0 w 510700"/>
                <a:gd name="connsiteY10" fmla="*/ 137160 h 409759"/>
                <a:gd name="connsiteX11" fmla="*/ 64770 w 510700"/>
                <a:gd name="connsiteY11" fmla="*/ 212408 h 409759"/>
                <a:gd name="connsiteX12" fmla="*/ 89535 w 510700"/>
                <a:gd name="connsiteY12" fmla="*/ 183833 h 409759"/>
                <a:gd name="connsiteX13" fmla="*/ 125730 w 510700"/>
                <a:gd name="connsiteY13" fmla="*/ 167640 h 409759"/>
                <a:gd name="connsiteX14" fmla="*/ 125730 w 510700"/>
                <a:gd name="connsiteY14" fmla="*/ 167640 h 409759"/>
                <a:gd name="connsiteX15" fmla="*/ 157163 w 510700"/>
                <a:gd name="connsiteY15" fmla="*/ 179070 h 409759"/>
                <a:gd name="connsiteX16" fmla="*/ 173355 w 510700"/>
                <a:gd name="connsiteY16" fmla="*/ 213360 h 409759"/>
                <a:gd name="connsiteX17" fmla="*/ 189548 w 510700"/>
                <a:gd name="connsiteY17" fmla="*/ 210503 h 409759"/>
                <a:gd name="connsiteX18" fmla="*/ 220980 w 510700"/>
                <a:gd name="connsiteY18" fmla="*/ 221933 h 409759"/>
                <a:gd name="connsiteX19" fmla="*/ 237173 w 510700"/>
                <a:gd name="connsiteY19" fmla="*/ 257175 h 409759"/>
                <a:gd name="connsiteX20" fmla="*/ 249555 w 510700"/>
                <a:gd name="connsiteY20" fmla="*/ 255270 h 409759"/>
                <a:gd name="connsiteX21" fmla="*/ 249555 w 510700"/>
                <a:gd name="connsiteY21" fmla="*/ 255270 h 409759"/>
                <a:gd name="connsiteX22" fmla="*/ 278130 w 510700"/>
                <a:gd name="connsiteY22" fmla="*/ 265748 h 409759"/>
                <a:gd name="connsiteX23" fmla="*/ 292418 w 510700"/>
                <a:gd name="connsiteY23" fmla="*/ 295275 h 409759"/>
                <a:gd name="connsiteX24" fmla="*/ 302895 w 510700"/>
                <a:gd name="connsiteY24" fmla="*/ 293370 h 409759"/>
                <a:gd name="connsiteX25" fmla="*/ 302895 w 510700"/>
                <a:gd name="connsiteY25" fmla="*/ 293370 h 409759"/>
                <a:gd name="connsiteX26" fmla="*/ 327660 w 510700"/>
                <a:gd name="connsiteY26" fmla="*/ 302895 h 409759"/>
                <a:gd name="connsiteX27" fmla="*/ 340995 w 510700"/>
                <a:gd name="connsiteY27" fmla="*/ 328613 h 409759"/>
                <a:gd name="connsiteX28" fmla="*/ 331470 w 510700"/>
                <a:gd name="connsiteY28" fmla="*/ 356235 h 409759"/>
                <a:gd name="connsiteX29" fmla="*/ 299085 w 510700"/>
                <a:gd name="connsiteY29" fmla="*/ 393382 h 409759"/>
                <a:gd name="connsiteX30" fmla="*/ 312420 w 510700"/>
                <a:gd name="connsiteY30" fmla="*/ 403860 h 409759"/>
                <a:gd name="connsiteX31" fmla="*/ 335280 w 510700"/>
                <a:gd name="connsiteY31" fmla="*/ 409575 h 409759"/>
                <a:gd name="connsiteX32" fmla="*/ 369570 w 510700"/>
                <a:gd name="connsiteY32" fmla="*/ 368618 h 409759"/>
                <a:gd name="connsiteX33" fmla="*/ 369570 w 510700"/>
                <a:gd name="connsiteY33" fmla="*/ 367665 h 409759"/>
                <a:gd name="connsiteX34" fmla="*/ 379095 w 510700"/>
                <a:gd name="connsiteY34" fmla="*/ 368618 h 409759"/>
                <a:gd name="connsiteX35" fmla="*/ 413385 w 510700"/>
                <a:gd name="connsiteY35" fmla="*/ 327660 h 409759"/>
                <a:gd name="connsiteX36" fmla="*/ 413385 w 510700"/>
                <a:gd name="connsiteY36" fmla="*/ 326707 h 409759"/>
                <a:gd name="connsiteX37" fmla="*/ 422910 w 510700"/>
                <a:gd name="connsiteY37" fmla="*/ 327660 h 409759"/>
                <a:gd name="connsiteX38" fmla="*/ 457200 w 510700"/>
                <a:gd name="connsiteY38" fmla="*/ 286703 h 409759"/>
                <a:gd name="connsiteX39" fmla="*/ 456248 w 510700"/>
                <a:gd name="connsiteY39" fmla="*/ 280988 h 409759"/>
                <a:gd name="connsiteX40" fmla="*/ 476250 w 510700"/>
                <a:gd name="connsiteY40" fmla="*/ 284798 h 409759"/>
                <a:gd name="connsiteX41" fmla="*/ 510540 w 510700"/>
                <a:gd name="connsiteY41" fmla="*/ 243840 h 409759"/>
                <a:gd name="connsiteX42" fmla="*/ 500063 w 510700"/>
                <a:gd name="connsiteY42" fmla="*/ 218123 h 40975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Lst>
              <a:rect l="l" t="t" r="r" b="b"/>
              <a:pathLst>
                <a:path w="510700" h="409759">
                  <a:moveTo>
                    <a:pt x="500063" y="218123"/>
                  </a:moveTo>
                  <a:lnTo>
                    <a:pt x="346710" y="86678"/>
                  </a:lnTo>
                  <a:lnTo>
                    <a:pt x="336233" y="77153"/>
                  </a:lnTo>
                  <a:lnTo>
                    <a:pt x="270510" y="152400"/>
                  </a:lnTo>
                  <a:cubicBezTo>
                    <a:pt x="260985" y="163830"/>
                    <a:pt x="247650" y="170498"/>
                    <a:pt x="232410" y="171450"/>
                  </a:cubicBezTo>
                  <a:cubicBezTo>
                    <a:pt x="230505" y="171450"/>
                    <a:pt x="228600" y="171450"/>
                    <a:pt x="227648" y="171450"/>
                  </a:cubicBezTo>
                  <a:cubicBezTo>
                    <a:pt x="213360" y="171450"/>
                    <a:pt x="200025" y="166688"/>
                    <a:pt x="190500" y="157163"/>
                  </a:cubicBezTo>
                  <a:cubicBezTo>
                    <a:pt x="166688" y="136208"/>
                    <a:pt x="164783" y="100013"/>
                    <a:pt x="184785" y="76200"/>
                  </a:cubicBezTo>
                  <a:lnTo>
                    <a:pt x="240983" y="11430"/>
                  </a:lnTo>
                  <a:cubicBezTo>
                    <a:pt x="197167" y="5715"/>
                    <a:pt x="140970" y="28575"/>
                    <a:pt x="82868" y="0"/>
                  </a:cubicBezTo>
                  <a:lnTo>
                    <a:pt x="0" y="137160"/>
                  </a:lnTo>
                  <a:lnTo>
                    <a:pt x="64770" y="212408"/>
                  </a:lnTo>
                  <a:lnTo>
                    <a:pt x="89535" y="183833"/>
                  </a:lnTo>
                  <a:cubicBezTo>
                    <a:pt x="98108" y="173355"/>
                    <a:pt x="111443" y="167640"/>
                    <a:pt x="125730" y="167640"/>
                  </a:cubicBezTo>
                  <a:lnTo>
                    <a:pt x="125730" y="167640"/>
                  </a:lnTo>
                  <a:cubicBezTo>
                    <a:pt x="137160" y="167640"/>
                    <a:pt x="148590" y="171450"/>
                    <a:pt x="157163" y="179070"/>
                  </a:cubicBezTo>
                  <a:cubicBezTo>
                    <a:pt x="167640" y="187642"/>
                    <a:pt x="172403" y="200025"/>
                    <a:pt x="173355" y="213360"/>
                  </a:cubicBezTo>
                  <a:cubicBezTo>
                    <a:pt x="178117" y="211455"/>
                    <a:pt x="183833" y="210503"/>
                    <a:pt x="189548" y="210503"/>
                  </a:cubicBezTo>
                  <a:cubicBezTo>
                    <a:pt x="200978" y="210503"/>
                    <a:pt x="212408" y="214313"/>
                    <a:pt x="220980" y="221933"/>
                  </a:cubicBezTo>
                  <a:cubicBezTo>
                    <a:pt x="231458" y="231458"/>
                    <a:pt x="237173" y="243840"/>
                    <a:pt x="237173" y="257175"/>
                  </a:cubicBezTo>
                  <a:cubicBezTo>
                    <a:pt x="240983" y="256223"/>
                    <a:pt x="245745" y="255270"/>
                    <a:pt x="249555" y="255270"/>
                  </a:cubicBezTo>
                  <a:lnTo>
                    <a:pt x="249555" y="255270"/>
                  </a:lnTo>
                  <a:cubicBezTo>
                    <a:pt x="260033" y="255270"/>
                    <a:pt x="269558" y="259080"/>
                    <a:pt x="278130" y="265748"/>
                  </a:cubicBezTo>
                  <a:cubicBezTo>
                    <a:pt x="286703" y="273368"/>
                    <a:pt x="291465" y="283845"/>
                    <a:pt x="292418" y="295275"/>
                  </a:cubicBezTo>
                  <a:cubicBezTo>
                    <a:pt x="295275" y="294323"/>
                    <a:pt x="299085" y="293370"/>
                    <a:pt x="302895" y="293370"/>
                  </a:cubicBezTo>
                  <a:lnTo>
                    <a:pt x="302895" y="293370"/>
                  </a:lnTo>
                  <a:cubicBezTo>
                    <a:pt x="312420" y="293370"/>
                    <a:pt x="320993" y="296228"/>
                    <a:pt x="327660" y="302895"/>
                  </a:cubicBezTo>
                  <a:cubicBezTo>
                    <a:pt x="335280" y="309563"/>
                    <a:pt x="340043" y="319088"/>
                    <a:pt x="340995" y="328613"/>
                  </a:cubicBezTo>
                  <a:cubicBezTo>
                    <a:pt x="341948" y="339090"/>
                    <a:pt x="338138" y="348615"/>
                    <a:pt x="331470" y="356235"/>
                  </a:cubicBezTo>
                  <a:lnTo>
                    <a:pt x="299085" y="393382"/>
                  </a:lnTo>
                  <a:lnTo>
                    <a:pt x="312420" y="403860"/>
                  </a:lnTo>
                  <a:cubicBezTo>
                    <a:pt x="319088" y="407670"/>
                    <a:pt x="326708" y="410528"/>
                    <a:pt x="335280" y="409575"/>
                  </a:cubicBezTo>
                  <a:cubicBezTo>
                    <a:pt x="356235" y="407670"/>
                    <a:pt x="371475" y="389573"/>
                    <a:pt x="369570" y="368618"/>
                  </a:cubicBezTo>
                  <a:cubicBezTo>
                    <a:pt x="369570" y="368618"/>
                    <a:pt x="369570" y="367665"/>
                    <a:pt x="369570" y="367665"/>
                  </a:cubicBezTo>
                  <a:cubicBezTo>
                    <a:pt x="372428" y="368618"/>
                    <a:pt x="376238" y="368618"/>
                    <a:pt x="379095" y="368618"/>
                  </a:cubicBezTo>
                  <a:cubicBezTo>
                    <a:pt x="400050" y="366713"/>
                    <a:pt x="415290" y="348615"/>
                    <a:pt x="413385" y="327660"/>
                  </a:cubicBezTo>
                  <a:cubicBezTo>
                    <a:pt x="413385" y="327660"/>
                    <a:pt x="413385" y="326707"/>
                    <a:pt x="413385" y="326707"/>
                  </a:cubicBezTo>
                  <a:cubicBezTo>
                    <a:pt x="416243" y="327660"/>
                    <a:pt x="420053" y="327660"/>
                    <a:pt x="422910" y="327660"/>
                  </a:cubicBezTo>
                  <a:cubicBezTo>
                    <a:pt x="443865" y="325755"/>
                    <a:pt x="459105" y="307658"/>
                    <a:pt x="457200" y="286703"/>
                  </a:cubicBezTo>
                  <a:cubicBezTo>
                    <a:pt x="457200" y="284798"/>
                    <a:pt x="456248" y="282893"/>
                    <a:pt x="456248" y="280988"/>
                  </a:cubicBezTo>
                  <a:cubicBezTo>
                    <a:pt x="461963" y="283845"/>
                    <a:pt x="468630" y="285750"/>
                    <a:pt x="476250" y="284798"/>
                  </a:cubicBezTo>
                  <a:cubicBezTo>
                    <a:pt x="497205" y="282893"/>
                    <a:pt x="512445" y="264795"/>
                    <a:pt x="510540" y="243840"/>
                  </a:cubicBezTo>
                  <a:cubicBezTo>
                    <a:pt x="511493" y="233363"/>
                    <a:pt x="506730" y="224790"/>
                    <a:pt x="500063" y="21812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61" name="Forma libre: forma 60">
              <a:extLst>
                <a:ext uri="{FF2B5EF4-FFF2-40B4-BE49-F238E27FC236}">
                  <a16:creationId xmlns:a16="http://schemas.microsoft.com/office/drawing/2014/main" id="{70E9190B-14FC-D47F-839D-675274C57E6C}"/>
                </a:ext>
              </a:extLst>
            </xdr:cNvPr>
            <xdr:cNvSpPr/>
          </xdr:nvSpPr>
          <xdr:spPr>
            <a:xfrm>
              <a:off x="15405660" y="999172"/>
              <a:ext cx="190574" cy="226769"/>
            </a:xfrm>
            <a:custGeom>
              <a:avLst/>
              <a:gdLst>
                <a:gd name="connsiteX0" fmla="*/ 190575 w 190574"/>
                <a:gd name="connsiteY0" fmla="*/ 179070 h 226769"/>
                <a:gd name="connsiteX1" fmla="*/ 117232 w 190574"/>
                <a:gd name="connsiteY1" fmla="*/ 223838 h 226769"/>
                <a:gd name="connsiteX2" fmla="*/ 91515 w 190574"/>
                <a:gd name="connsiteY2" fmla="*/ 217170 h 226769"/>
                <a:gd name="connsiteX3" fmla="*/ 2932 w 190574"/>
                <a:gd name="connsiteY3" fmla="*/ 70485 h 226769"/>
                <a:gd name="connsiteX4" fmla="*/ 9600 w 190574"/>
                <a:gd name="connsiteY4" fmla="*/ 44768 h 226769"/>
                <a:gd name="connsiteX5" fmla="*/ 82942 w 190574"/>
                <a:gd name="connsiteY5" fmla="*/ 0 h 226769"/>
                <a:gd name="connsiteX6" fmla="*/ 190575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190575" y="179070"/>
                  </a:moveTo>
                  <a:lnTo>
                    <a:pt x="117232" y="223838"/>
                  </a:lnTo>
                  <a:cubicBezTo>
                    <a:pt x="108660" y="229553"/>
                    <a:pt x="96277" y="226695"/>
                    <a:pt x="91515" y="217170"/>
                  </a:cubicBezTo>
                  <a:lnTo>
                    <a:pt x="2932" y="70485"/>
                  </a:lnTo>
                  <a:cubicBezTo>
                    <a:pt x="-2783" y="61913"/>
                    <a:pt x="75" y="49530"/>
                    <a:pt x="9600" y="44768"/>
                  </a:cubicBezTo>
                  <a:lnTo>
                    <a:pt x="82942" y="0"/>
                  </a:lnTo>
                  <a:lnTo>
                    <a:pt x="190575"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62" name="Forma libre: forma 61">
              <a:extLst>
                <a:ext uri="{FF2B5EF4-FFF2-40B4-BE49-F238E27FC236}">
                  <a16:creationId xmlns:a16="http://schemas.microsoft.com/office/drawing/2014/main" id="{29A44B4A-E01B-9421-8AE3-21DC680B3BC1}"/>
                </a:ext>
              </a:extLst>
            </xdr:cNvPr>
            <xdr:cNvSpPr/>
          </xdr:nvSpPr>
          <xdr:spPr>
            <a:xfrm>
              <a:off x="15075117" y="1076183"/>
              <a:ext cx="403007" cy="223979"/>
            </a:xfrm>
            <a:custGeom>
              <a:avLst/>
              <a:gdLst>
                <a:gd name="connsiteX0" fmla="*/ 322045 w 403007"/>
                <a:gd name="connsiteY0" fmla="*/ 12524 h 223979"/>
                <a:gd name="connsiteX1" fmla="*/ 122020 w 403007"/>
                <a:gd name="connsiteY1" fmla="*/ 1094 h 223979"/>
                <a:gd name="connsiteX2" fmla="*/ 117258 w 403007"/>
                <a:gd name="connsiteY2" fmla="*/ 142 h 223979"/>
                <a:gd name="connsiteX3" fmla="*/ 84873 w 403007"/>
                <a:gd name="connsiteY3" fmla="*/ 12524 h 223979"/>
                <a:gd name="connsiteX4" fmla="*/ 9625 w 403007"/>
                <a:gd name="connsiteY4" fmla="*/ 98249 h 223979"/>
                <a:gd name="connsiteX5" fmla="*/ 13435 w 403007"/>
                <a:gd name="connsiteY5" fmla="*/ 151589 h 223979"/>
                <a:gd name="connsiteX6" fmla="*/ 42010 w 403007"/>
                <a:gd name="connsiteY6" fmla="*/ 161114 h 223979"/>
                <a:gd name="connsiteX7" fmla="*/ 67728 w 403007"/>
                <a:gd name="connsiteY7" fmla="*/ 147779 h 223979"/>
                <a:gd name="connsiteX8" fmla="*/ 145833 w 403007"/>
                <a:gd name="connsiteY8" fmla="*/ 58244 h 223979"/>
                <a:gd name="connsiteX9" fmla="*/ 323950 w 403007"/>
                <a:gd name="connsiteY9" fmla="*/ 211597 h 223979"/>
                <a:gd name="connsiteX10" fmla="*/ 323950 w 403007"/>
                <a:gd name="connsiteY10" fmla="*/ 211597 h 223979"/>
                <a:gd name="connsiteX11" fmla="*/ 323950 w 403007"/>
                <a:gd name="connsiteY11" fmla="*/ 211597 h 223979"/>
                <a:gd name="connsiteX12" fmla="*/ 334428 w 403007"/>
                <a:gd name="connsiteY12" fmla="*/ 223979 h 223979"/>
                <a:gd name="connsiteX13" fmla="*/ 403008 w 403007"/>
                <a:gd name="connsiteY13" fmla="*/ 144922 h 223979"/>
                <a:gd name="connsiteX14" fmla="*/ 322045 w 403007"/>
                <a:gd name="connsiteY14" fmla="*/ 12524 h 22397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403007" h="223979">
                  <a:moveTo>
                    <a:pt x="322045" y="12524"/>
                  </a:moveTo>
                  <a:cubicBezTo>
                    <a:pt x="242988" y="41099"/>
                    <a:pt x="185838" y="13477"/>
                    <a:pt x="122020" y="1094"/>
                  </a:cubicBezTo>
                  <a:cubicBezTo>
                    <a:pt x="121068" y="1094"/>
                    <a:pt x="117258" y="142"/>
                    <a:pt x="117258" y="142"/>
                  </a:cubicBezTo>
                  <a:cubicBezTo>
                    <a:pt x="105828" y="-811"/>
                    <a:pt x="93445" y="2999"/>
                    <a:pt x="84873" y="12524"/>
                  </a:cubicBezTo>
                  <a:lnTo>
                    <a:pt x="9625" y="98249"/>
                  </a:lnTo>
                  <a:cubicBezTo>
                    <a:pt x="-4662" y="114442"/>
                    <a:pt x="-2757" y="138254"/>
                    <a:pt x="13435" y="151589"/>
                  </a:cubicBezTo>
                  <a:cubicBezTo>
                    <a:pt x="22008" y="158257"/>
                    <a:pt x="31533" y="162067"/>
                    <a:pt x="42010" y="161114"/>
                  </a:cubicBezTo>
                  <a:cubicBezTo>
                    <a:pt x="51535" y="160162"/>
                    <a:pt x="61060" y="156352"/>
                    <a:pt x="67728" y="147779"/>
                  </a:cubicBezTo>
                  <a:cubicBezTo>
                    <a:pt x="67728" y="147779"/>
                    <a:pt x="145833" y="58244"/>
                    <a:pt x="145833" y="58244"/>
                  </a:cubicBezTo>
                  <a:lnTo>
                    <a:pt x="323950" y="211597"/>
                  </a:lnTo>
                  <a:lnTo>
                    <a:pt x="323950" y="211597"/>
                  </a:lnTo>
                  <a:lnTo>
                    <a:pt x="323950" y="211597"/>
                  </a:lnTo>
                  <a:cubicBezTo>
                    <a:pt x="328713" y="216359"/>
                    <a:pt x="330618" y="218264"/>
                    <a:pt x="334428" y="223979"/>
                  </a:cubicBezTo>
                  <a:lnTo>
                    <a:pt x="403008" y="144922"/>
                  </a:lnTo>
                  <a:lnTo>
                    <a:pt x="322045" y="12524"/>
                  </a:lnTo>
                  <a:close/>
                </a:path>
              </a:pathLst>
            </a:custGeom>
            <a:solidFill>
              <a:schemeClr val="bg1"/>
            </a:solidFill>
            <a:ln w="9525" cap="flat">
              <a:noFill/>
              <a:prstDash val="solid"/>
              <a:miter/>
            </a:ln>
          </xdr:spPr>
          <xdr:txBody>
            <a:bodyPr rtlCol="0" anchor="ctr"/>
            <a:lstStyle/>
            <a:p>
              <a:endParaRPr lang="es-CO"/>
            </a:p>
          </xdr:txBody>
        </xdr:sp>
      </xdr:grpSp>
    </xdr:grpSp>
    <xdr:clientData/>
  </xdr:twoCellAnchor>
  <xdr:twoCellAnchor>
    <xdr:from>
      <xdr:col>2</xdr:col>
      <xdr:colOff>479051</xdr:colOff>
      <xdr:row>26</xdr:row>
      <xdr:rowOff>156883</xdr:rowOff>
    </xdr:from>
    <xdr:to>
      <xdr:col>3</xdr:col>
      <xdr:colOff>1874539</xdr:colOff>
      <xdr:row>41</xdr:row>
      <xdr:rowOff>113739</xdr:rowOff>
    </xdr:to>
    <xdr:grpSp>
      <xdr:nvGrpSpPr>
        <xdr:cNvPr id="63" name="Grupo 62">
          <a:extLst>
            <a:ext uri="{FF2B5EF4-FFF2-40B4-BE49-F238E27FC236}">
              <a16:creationId xmlns:a16="http://schemas.microsoft.com/office/drawing/2014/main" id="{4B9A83A6-7EB7-4B3E-AA64-986ACFF20A83}"/>
            </a:ext>
          </a:extLst>
        </xdr:cNvPr>
        <xdr:cNvGrpSpPr/>
      </xdr:nvGrpSpPr>
      <xdr:grpSpPr>
        <a:xfrm>
          <a:off x="5142160" y="5159579"/>
          <a:ext cx="2621314" cy="2814356"/>
          <a:chOff x="6205257" y="4572001"/>
          <a:chExt cx="2628135" cy="2814356"/>
        </a:xfrm>
      </xdr:grpSpPr>
      <xdr:graphicFrame macro="">
        <xdr:nvGraphicFramePr>
          <xdr:cNvPr id="64" name="Gráfico 63">
            <a:extLst>
              <a:ext uri="{FF2B5EF4-FFF2-40B4-BE49-F238E27FC236}">
                <a16:creationId xmlns:a16="http://schemas.microsoft.com/office/drawing/2014/main" id="{7DF28444-55E3-617D-219C-75BFAC2FA6CE}"/>
              </a:ext>
            </a:extLst>
          </xdr:cNvPr>
          <xdr:cNvGraphicFramePr>
            <a:graphicFrameLocks/>
          </xdr:cNvGraphicFramePr>
        </xdr:nvGraphicFramePr>
        <xdr:xfrm>
          <a:off x="6205257" y="4572001"/>
          <a:ext cx="2515924" cy="2520000"/>
        </xdr:xfrm>
        <a:graphic>
          <a:graphicData uri="http://schemas.openxmlformats.org/drawingml/2006/chart">
            <c:chart xmlns:c="http://schemas.openxmlformats.org/drawingml/2006/chart" xmlns:r="http://schemas.openxmlformats.org/officeDocument/2006/relationships" r:id="rId19"/>
          </a:graphicData>
        </a:graphic>
      </xdr:graphicFrame>
      <xdr:sp macro="" textlink="$J$42">
        <xdr:nvSpPr>
          <xdr:cNvPr id="65" name="Rectángulo 64">
            <a:extLst>
              <a:ext uri="{FF2B5EF4-FFF2-40B4-BE49-F238E27FC236}">
                <a16:creationId xmlns:a16="http://schemas.microsoft.com/office/drawing/2014/main" id="{8BBBCBCC-75FB-0F1F-FAF0-02D775D7B5F3}"/>
              </a:ext>
            </a:extLst>
          </xdr:cNvPr>
          <xdr:cNvSpPr/>
        </xdr:nvSpPr>
        <xdr:spPr>
          <a:xfrm>
            <a:off x="6328520" y="7024407"/>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C0C252FE-78FD-4E4E-8272-37DA43BCDBCB}" type="TxLink">
              <a:rPr lang="en-US" sz="1100" b="0" i="0" u="none" strike="noStrike">
                <a:solidFill>
                  <a:srgbClr val="00B050"/>
                </a:solidFill>
                <a:latin typeface="Calibri"/>
                <a:ea typeface="Calibri"/>
                <a:cs typeface="Calibri"/>
              </a:rPr>
              <a:pPr algn="ctr"/>
              <a:t>6- Iniciativas adicionales</a:t>
            </a:fld>
            <a:endParaRPr lang="es-CO" sz="1100">
              <a:solidFill>
                <a:srgbClr val="00B050"/>
              </a:solidFill>
            </a:endParaRPr>
          </a:p>
        </xdr:txBody>
      </xdr:sp>
      <xdr:sp macro="" textlink="">
        <xdr:nvSpPr>
          <xdr:cNvPr id="66" name="Elipse 65">
            <a:extLst>
              <a:ext uri="{FF2B5EF4-FFF2-40B4-BE49-F238E27FC236}">
                <a16:creationId xmlns:a16="http://schemas.microsoft.com/office/drawing/2014/main" id="{1FFED16B-9B1C-FE36-7E4D-F33DE0E9862A}"/>
              </a:ext>
            </a:extLst>
          </xdr:cNvPr>
          <xdr:cNvSpPr/>
        </xdr:nvSpPr>
        <xdr:spPr>
          <a:xfrm>
            <a:off x="6842464" y="5240998"/>
            <a:ext cx="1225771" cy="1168767"/>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2">
        <xdr:nvSpPr>
          <xdr:cNvPr id="67" name="CuadroTexto 66">
            <a:extLst>
              <a:ext uri="{FF2B5EF4-FFF2-40B4-BE49-F238E27FC236}">
                <a16:creationId xmlns:a16="http://schemas.microsoft.com/office/drawing/2014/main" id="{B833DC6A-5206-AFCD-8215-CA739180F2D5}"/>
              </a:ext>
            </a:extLst>
          </xdr:cNvPr>
          <xdr:cNvSpPr txBox="1"/>
        </xdr:nvSpPr>
        <xdr:spPr>
          <a:xfrm>
            <a:off x="6978615" y="5866840"/>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C486115D-9914-4816-B24F-690E7036DA9E}" type="TxLink">
              <a:rPr lang="en-US" sz="1800" b="1" i="0" u="none" strike="noStrike">
                <a:solidFill>
                  <a:schemeClr val="bg1"/>
                </a:solidFill>
                <a:latin typeface="Verdana" panose="020B0604030504040204" pitchFamily="34" charset="0"/>
                <a:ea typeface="Verdana" panose="020B0604030504040204" pitchFamily="34" charset="0"/>
                <a:cs typeface="Calibri"/>
              </a:rPr>
              <a:pPr marL="0" indent="0"/>
              <a:t>98,8%</a:t>
            </a:fld>
            <a:endParaRPr lang="es-CO" sz="1800" b="1" i="0" u="none" strike="noStrike">
              <a:solidFill>
                <a:schemeClr val="bg1"/>
              </a:solidFill>
              <a:latin typeface="Verdana" panose="020B0604030504040204" pitchFamily="34" charset="0"/>
              <a:ea typeface="Verdana" panose="020B0604030504040204" pitchFamily="34" charset="0"/>
              <a:cs typeface="Calibri"/>
            </a:endParaRPr>
          </a:p>
        </xdr:txBody>
      </xdr:sp>
      <xdr:grpSp>
        <xdr:nvGrpSpPr>
          <xdr:cNvPr id="68" name="Grupo 67">
            <a:extLst>
              <a:ext uri="{FF2B5EF4-FFF2-40B4-BE49-F238E27FC236}">
                <a16:creationId xmlns:a16="http://schemas.microsoft.com/office/drawing/2014/main" id="{5FD99677-6BFD-E4E9-573A-DC4580DC2401}"/>
              </a:ext>
            </a:extLst>
          </xdr:cNvPr>
          <xdr:cNvGrpSpPr/>
        </xdr:nvGrpSpPr>
        <xdr:grpSpPr>
          <a:xfrm>
            <a:off x="7124829" y="5265402"/>
            <a:ext cx="702049" cy="687123"/>
            <a:chOff x="11790959" y="913038"/>
            <a:chExt cx="704850" cy="687123"/>
          </a:xfrm>
        </xdr:grpSpPr>
        <xdr:sp macro="" textlink="">
          <xdr:nvSpPr>
            <xdr:cNvPr id="69" name="Forma libre: forma 68">
              <a:extLst>
                <a:ext uri="{FF2B5EF4-FFF2-40B4-BE49-F238E27FC236}">
                  <a16:creationId xmlns:a16="http://schemas.microsoft.com/office/drawing/2014/main" id="{ACCED700-7F37-A54A-3C9B-7981C610682C}"/>
                </a:ext>
              </a:extLst>
            </xdr:cNvPr>
            <xdr:cNvSpPr/>
          </xdr:nvSpPr>
          <xdr:spPr>
            <a:xfrm>
              <a:off x="12019560" y="913038"/>
              <a:ext cx="247650" cy="258498"/>
            </a:xfrm>
            <a:custGeom>
              <a:avLst/>
              <a:gdLst>
                <a:gd name="connsiteX0" fmla="*/ 30118 w 247650"/>
                <a:gd name="connsiteY0" fmla="*/ 206188 h 258498"/>
                <a:gd name="connsiteX1" fmla="*/ 59055 w 247650"/>
                <a:gd name="connsiteY1" fmla="*/ 253251 h 258498"/>
                <a:gd name="connsiteX2" fmla="*/ 67523 w 247650"/>
                <a:gd name="connsiteY2" fmla="*/ 258499 h 258498"/>
                <a:gd name="connsiteX3" fmla="*/ 180089 w 247650"/>
                <a:gd name="connsiteY3" fmla="*/ 258499 h 258498"/>
                <a:gd name="connsiteX4" fmla="*/ 188557 w 247650"/>
                <a:gd name="connsiteY4" fmla="*/ 253251 h 258498"/>
                <a:gd name="connsiteX5" fmla="*/ 217532 w 247650"/>
                <a:gd name="connsiteY5" fmla="*/ 206188 h 258498"/>
                <a:gd name="connsiteX6" fmla="*/ 239030 w 247650"/>
                <a:gd name="connsiteY6" fmla="*/ 170945 h 258498"/>
                <a:gd name="connsiteX7" fmla="*/ 247650 w 247650"/>
                <a:gd name="connsiteY7" fmla="*/ 128083 h 258498"/>
                <a:gd name="connsiteX8" fmla="*/ 247650 w 247650"/>
                <a:gd name="connsiteY8" fmla="*/ 123825 h 258498"/>
                <a:gd name="connsiteX9" fmla="*/ 123825 w 247650"/>
                <a:gd name="connsiteY9" fmla="*/ 0 h 258498"/>
                <a:gd name="connsiteX10" fmla="*/ 0 w 247650"/>
                <a:gd name="connsiteY10" fmla="*/ 123825 h 258498"/>
                <a:gd name="connsiteX11" fmla="*/ 0 w 247650"/>
                <a:gd name="connsiteY11" fmla="*/ 128083 h 258498"/>
                <a:gd name="connsiteX12" fmla="*/ 8620 w 247650"/>
                <a:gd name="connsiteY12" fmla="*/ 170945 h 258498"/>
                <a:gd name="connsiteX13" fmla="*/ 30118 w 247650"/>
                <a:gd name="connsiteY13" fmla="*/ 206188 h 258498"/>
                <a:gd name="connsiteX14" fmla="*/ 123825 w 247650"/>
                <a:gd name="connsiteY14" fmla="*/ 20574 h 258498"/>
                <a:gd name="connsiteX15" fmla="*/ 228600 w 247650"/>
                <a:gd name="connsiteY15" fmla="*/ 123844 h 258498"/>
                <a:gd name="connsiteX16" fmla="*/ 228600 w 247650"/>
                <a:gd name="connsiteY16" fmla="*/ 127797 h 258498"/>
                <a:gd name="connsiteX17" fmla="*/ 221275 w 247650"/>
                <a:gd name="connsiteY17" fmla="*/ 164068 h 258498"/>
                <a:gd name="connsiteX18" fmla="*/ 203483 w 247650"/>
                <a:gd name="connsiteY18" fmla="*/ 193319 h 258498"/>
                <a:gd name="connsiteX19" fmla="*/ 174155 w 247650"/>
                <a:gd name="connsiteY19" fmla="*/ 239449 h 258498"/>
                <a:gd name="connsiteX20" fmla="*/ 73495 w 247650"/>
                <a:gd name="connsiteY20" fmla="*/ 239449 h 258498"/>
                <a:gd name="connsiteX21" fmla="*/ 44358 w 247650"/>
                <a:gd name="connsiteY21" fmla="*/ 193538 h 258498"/>
                <a:gd name="connsiteX22" fmla="*/ 26403 w 247650"/>
                <a:gd name="connsiteY22" fmla="*/ 164144 h 258498"/>
                <a:gd name="connsiteX23" fmla="*/ 19050 w 247650"/>
                <a:gd name="connsiteY23" fmla="*/ 127787 h 258498"/>
                <a:gd name="connsiteX24" fmla="*/ 19050 w 247650"/>
                <a:gd name="connsiteY24" fmla="*/ 124196 h 258498"/>
                <a:gd name="connsiteX25" fmla="*/ 123825 w 247650"/>
                <a:gd name="connsiteY25" fmla="*/ 20574 h 25849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247650" h="258498">
                  <a:moveTo>
                    <a:pt x="30118" y="206188"/>
                  </a:moveTo>
                  <a:cubicBezTo>
                    <a:pt x="41577" y="220686"/>
                    <a:pt x="51289" y="236482"/>
                    <a:pt x="59055" y="253251"/>
                  </a:cubicBezTo>
                  <a:cubicBezTo>
                    <a:pt x="60649" y="256468"/>
                    <a:pt x="63932" y="258503"/>
                    <a:pt x="67523" y="258499"/>
                  </a:cubicBezTo>
                  <a:lnTo>
                    <a:pt x="180089" y="258499"/>
                  </a:lnTo>
                  <a:cubicBezTo>
                    <a:pt x="183680" y="258503"/>
                    <a:pt x="186962" y="256468"/>
                    <a:pt x="188557" y="253251"/>
                  </a:cubicBezTo>
                  <a:cubicBezTo>
                    <a:pt x="196345" y="236486"/>
                    <a:pt x="206070" y="220691"/>
                    <a:pt x="217532" y="206188"/>
                  </a:cubicBezTo>
                  <a:cubicBezTo>
                    <a:pt x="226742" y="195816"/>
                    <a:pt x="234023" y="183880"/>
                    <a:pt x="239030" y="170945"/>
                  </a:cubicBezTo>
                  <a:cubicBezTo>
                    <a:pt x="244290" y="157243"/>
                    <a:pt x="247203" y="142753"/>
                    <a:pt x="247650" y="128083"/>
                  </a:cubicBezTo>
                  <a:lnTo>
                    <a:pt x="247650" y="123825"/>
                  </a:lnTo>
                  <a:cubicBezTo>
                    <a:pt x="247650" y="55438"/>
                    <a:pt x="192212" y="0"/>
                    <a:pt x="123825" y="0"/>
                  </a:cubicBezTo>
                  <a:cubicBezTo>
                    <a:pt x="55438" y="0"/>
                    <a:pt x="0" y="55438"/>
                    <a:pt x="0" y="123825"/>
                  </a:cubicBezTo>
                  <a:lnTo>
                    <a:pt x="0" y="128083"/>
                  </a:lnTo>
                  <a:cubicBezTo>
                    <a:pt x="451" y="142752"/>
                    <a:pt x="3365" y="157242"/>
                    <a:pt x="8620" y="170945"/>
                  </a:cubicBezTo>
                  <a:cubicBezTo>
                    <a:pt x="13627" y="183880"/>
                    <a:pt x="20908" y="195816"/>
                    <a:pt x="30118" y="206188"/>
                  </a:cubicBezTo>
                  <a:close/>
                  <a:moveTo>
                    <a:pt x="123825" y="20574"/>
                  </a:moveTo>
                  <a:cubicBezTo>
                    <a:pt x="181079" y="20640"/>
                    <a:pt x="227706" y="66598"/>
                    <a:pt x="228600" y="123844"/>
                  </a:cubicBezTo>
                  <a:lnTo>
                    <a:pt x="228600" y="127797"/>
                  </a:lnTo>
                  <a:cubicBezTo>
                    <a:pt x="228192" y="140211"/>
                    <a:pt x="225717" y="152470"/>
                    <a:pt x="221275" y="164068"/>
                  </a:cubicBezTo>
                  <a:cubicBezTo>
                    <a:pt x="217129" y="174798"/>
                    <a:pt x="211104" y="184703"/>
                    <a:pt x="203483" y="193319"/>
                  </a:cubicBezTo>
                  <a:cubicBezTo>
                    <a:pt x="191911" y="207477"/>
                    <a:pt x="182066" y="222963"/>
                    <a:pt x="174155" y="239449"/>
                  </a:cubicBezTo>
                  <a:lnTo>
                    <a:pt x="73495" y="239449"/>
                  </a:lnTo>
                  <a:cubicBezTo>
                    <a:pt x="65693" y="223014"/>
                    <a:pt x="55908" y="207595"/>
                    <a:pt x="44358" y="193538"/>
                  </a:cubicBezTo>
                  <a:cubicBezTo>
                    <a:pt x="36670" y="184888"/>
                    <a:pt x="30590" y="174933"/>
                    <a:pt x="26403" y="164144"/>
                  </a:cubicBezTo>
                  <a:cubicBezTo>
                    <a:pt x="21946" y="152519"/>
                    <a:pt x="19461" y="140231"/>
                    <a:pt x="19050" y="127787"/>
                  </a:cubicBezTo>
                  <a:lnTo>
                    <a:pt x="19050" y="124196"/>
                  </a:lnTo>
                  <a:cubicBezTo>
                    <a:pt x="19789" y="66827"/>
                    <a:pt x="66451" y="20679"/>
                    <a:pt x="123825" y="20574"/>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0" name="Forma libre: forma 69">
              <a:extLst>
                <a:ext uri="{FF2B5EF4-FFF2-40B4-BE49-F238E27FC236}">
                  <a16:creationId xmlns:a16="http://schemas.microsoft.com/office/drawing/2014/main" id="{C7391AD2-BB10-BF31-4A80-AF5746B27BB8}"/>
                </a:ext>
              </a:extLst>
            </xdr:cNvPr>
            <xdr:cNvSpPr/>
          </xdr:nvSpPr>
          <xdr:spPr>
            <a:xfrm>
              <a:off x="12086235" y="1190587"/>
              <a:ext cx="114300" cy="19050"/>
            </a:xfrm>
            <a:custGeom>
              <a:avLst/>
              <a:gdLst>
                <a:gd name="connsiteX0" fmla="*/ 114300 w 114300"/>
                <a:gd name="connsiteY0" fmla="*/ 9525 h 19050"/>
                <a:gd name="connsiteX1" fmla="*/ 104775 w 114300"/>
                <a:gd name="connsiteY1" fmla="*/ 0 h 19050"/>
                <a:gd name="connsiteX2" fmla="*/ 9525 w 114300"/>
                <a:gd name="connsiteY2" fmla="*/ 0 h 19050"/>
                <a:gd name="connsiteX3" fmla="*/ 0 w 114300"/>
                <a:gd name="connsiteY3" fmla="*/ 9525 h 19050"/>
                <a:gd name="connsiteX4" fmla="*/ 9525 w 114300"/>
                <a:gd name="connsiteY4" fmla="*/ 19050 h 19050"/>
                <a:gd name="connsiteX5" fmla="*/ 104775 w 114300"/>
                <a:gd name="connsiteY5" fmla="*/ 19050 h 19050"/>
                <a:gd name="connsiteX6" fmla="*/ 114300 w 114300"/>
                <a:gd name="connsiteY6" fmla="*/ 9525 h 190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14300" h="19050">
                  <a:moveTo>
                    <a:pt x="114300" y="9525"/>
                  </a:moveTo>
                  <a:cubicBezTo>
                    <a:pt x="114300" y="4264"/>
                    <a:pt x="110036" y="0"/>
                    <a:pt x="104775" y="0"/>
                  </a:cubicBezTo>
                  <a:lnTo>
                    <a:pt x="9525" y="0"/>
                  </a:lnTo>
                  <a:cubicBezTo>
                    <a:pt x="4264" y="0"/>
                    <a:pt x="0" y="4264"/>
                    <a:pt x="0" y="9525"/>
                  </a:cubicBezTo>
                  <a:cubicBezTo>
                    <a:pt x="0" y="14786"/>
                    <a:pt x="4264" y="19050"/>
                    <a:pt x="9525" y="19050"/>
                  </a:cubicBezTo>
                  <a:lnTo>
                    <a:pt x="104775" y="19050"/>
                  </a:lnTo>
                  <a:cubicBezTo>
                    <a:pt x="110036" y="19050"/>
                    <a:pt x="114300" y="14786"/>
                    <a:pt x="114300" y="95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1" name="Forma libre: forma 70">
              <a:extLst>
                <a:ext uri="{FF2B5EF4-FFF2-40B4-BE49-F238E27FC236}">
                  <a16:creationId xmlns:a16="http://schemas.microsoft.com/office/drawing/2014/main" id="{5DF403BA-2719-5DF2-8289-76155A912D05}"/>
                </a:ext>
              </a:extLst>
            </xdr:cNvPr>
            <xdr:cNvSpPr/>
          </xdr:nvSpPr>
          <xdr:spPr>
            <a:xfrm>
              <a:off x="12114810" y="1230859"/>
              <a:ext cx="57150" cy="26403"/>
            </a:xfrm>
            <a:custGeom>
              <a:avLst/>
              <a:gdLst>
                <a:gd name="connsiteX0" fmla="*/ 28575 w 57150"/>
                <a:gd name="connsiteY0" fmla="*/ 26403 h 26403"/>
                <a:gd name="connsiteX1" fmla="*/ 57150 w 57150"/>
                <a:gd name="connsiteY1" fmla="*/ 0 h 26403"/>
                <a:gd name="connsiteX2" fmla="*/ 0 w 57150"/>
                <a:gd name="connsiteY2" fmla="*/ 0 h 26403"/>
                <a:gd name="connsiteX3" fmla="*/ 28575 w 57150"/>
                <a:gd name="connsiteY3" fmla="*/ 26403 h 26403"/>
              </a:gdLst>
              <a:ahLst/>
              <a:cxnLst>
                <a:cxn ang="0">
                  <a:pos x="connsiteX0" y="connsiteY0"/>
                </a:cxn>
                <a:cxn ang="0">
                  <a:pos x="connsiteX1" y="connsiteY1"/>
                </a:cxn>
                <a:cxn ang="0">
                  <a:pos x="connsiteX2" y="connsiteY2"/>
                </a:cxn>
                <a:cxn ang="0">
                  <a:pos x="connsiteX3" y="connsiteY3"/>
                </a:cxn>
              </a:cxnLst>
              <a:rect l="l" t="t" r="r" b="b"/>
              <a:pathLst>
                <a:path w="57150" h="26403">
                  <a:moveTo>
                    <a:pt x="28575" y="26403"/>
                  </a:moveTo>
                  <a:cubicBezTo>
                    <a:pt x="43524" y="26391"/>
                    <a:pt x="55958" y="14902"/>
                    <a:pt x="57150" y="0"/>
                  </a:cubicBezTo>
                  <a:lnTo>
                    <a:pt x="0" y="0"/>
                  </a:lnTo>
                  <a:cubicBezTo>
                    <a:pt x="1213" y="14891"/>
                    <a:pt x="13635" y="26368"/>
                    <a:pt x="28575" y="2640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2" name="Forma libre: forma 71">
              <a:extLst>
                <a:ext uri="{FF2B5EF4-FFF2-40B4-BE49-F238E27FC236}">
                  <a16:creationId xmlns:a16="http://schemas.microsoft.com/office/drawing/2014/main" id="{3FB17368-096B-EF5B-BBC2-D46BACDC6A05}"/>
                </a:ext>
              </a:extLst>
            </xdr:cNvPr>
            <xdr:cNvSpPr/>
          </xdr:nvSpPr>
          <xdr:spPr>
            <a:xfrm>
              <a:off x="12092045" y="971550"/>
              <a:ext cx="102679" cy="142922"/>
            </a:xfrm>
            <a:custGeom>
              <a:avLst/>
              <a:gdLst>
                <a:gd name="connsiteX0" fmla="*/ 50387 w 102679"/>
                <a:gd name="connsiteY0" fmla="*/ 142923 h 142922"/>
                <a:gd name="connsiteX1" fmla="*/ 102680 w 102679"/>
                <a:gd name="connsiteY1" fmla="*/ 46596 h 142922"/>
                <a:gd name="connsiteX2" fmla="*/ 50387 w 102679"/>
                <a:gd name="connsiteY2" fmla="*/ 56979 h 142922"/>
                <a:gd name="connsiteX3" fmla="*/ 50387 w 102679"/>
                <a:gd name="connsiteY3" fmla="*/ 0 h 142922"/>
                <a:gd name="connsiteX4" fmla="*/ 0 w 102679"/>
                <a:gd name="connsiteY4" fmla="*/ 98422 h 142922"/>
                <a:gd name="connsiteX5" fmla="*/ 50387 w 102679"/>
                <a:gd name="connsiteY5" fmla="*/ 86992 h 142922"/>
                <a:gd name="connsiteX6" fmla="*/ 50387 w 102679"/>
                <a:gd name="connsiteY6" fmla="*/ 142923 h 142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02679" h="142922">
                  <a:moveTo>
                    <a:pt x="50387" y="142923"/>
                  </a:moveTo>
                  <a:lnTo>
                    <a:pt x="102680" y="46596"/>
                  </a:lnTo>
                  <a:lnTo>
                    <a:pt x="50387" y="56979"/>
                  </a:lnTo>
                  <a:lnTo>
                    <a:pt x="50387" y="0"/>
                  </a:lnTo>
                  <a:lnTo>
                    <a:pt x="0" y="98422"/>
                  </a:lnTo>
                  <a:lnTo>
                    <a:pt x="50387" y="86992"/>
                  </a:lnTo>
                  <a:lnTo>
                    <a:pt x="50387" y="142923"/>
                  </a:ln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3" name="Forma libre: forma 72">
              <a:extLst>
                <a:ext uri="{FF2B5EF4-FFF2-40B4-BE49-F238E27FC236}">
                  <a16:creationId xmlns:a16="http://schemas.microsoft.com/office/drawing/2014/main" id="{90B2FDBD-34FB-CE62-82A9-BD89F452E5D3}"/>
                </a:ext>
              </a:extLst>
            </xdr:cNvPr>
            <xdr:cNvSpPr/>
          </xdr:nvSpPr>
          <xdr:spPr>
            <a:xfrm>
              <a:off x="11869655" y="1240155"/>
              <a:ext cx="147466" cy="147466"/>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4" name="Forma libre: forma 73">
              <a:extLst>
                <a:ext uri="{FF2B5EF4-FFF2-40B4-BE49-F238E27FC236}">
                  <a16:creationId xmlns:a16="http://schemas.microsoft.com/office/drawing/2014/main" id="{37F5A1E0-ADDC-D6D4-5117-7B71634560D0}"/>
                </a:ext>
              </a:extLst>
            </xdr:cNvPr>
            <xdr:cNvSpPr/>
          </xdr:nvSpPr>
          <xdr:spPr>
            <a:xfrm>
              <a:off x="12269705" y="1238212"/>
              <a:ext cx="147446" cy="147447"/>
            </a:xfrm>
            <a:custGeom>
              <a:avLst/>
              <a:gdLst>
                <a:gd name="connsiteX0" fmla="*/ 73704 w 147446"/>
                <a:gd name="connsiteY0" fmla="*/ 147447 h 147447"/>
                <a:gd name="connsiteX1" fmla="*/ 147447 w 147446"/>
                <a:gd name="connsiteY1" fmla="*/ 73743 h 147447"/>
                <a:gd name="connsiteX2" fmla="*/ 73743 w 147446"/>
                <a:gd name="connsiteY2" fmla="*/ 0 h 147447"/>
                <a:gd name="connsiteX3" fmla="*/ 0 w 147446"/>
                <a:gd name="connsiteY3" fmla="*/ 73704 h 147447"/>
                <a:gd name="connsiteX4" fmla="*/ 0 w 147446"/>
                <a:gd name="connsiteY4" fmla="*/ 73724 h 147447"/>
                <a:gd name="connsiteX5" fmla="*/ 73704 w 147446"/>
                <a:gd name="connsiteY5" fmla="*/ 147447 h 147447"/>
                <a:gd name="connsiteX6" fmla="*/ 73704 w 147446"/>
                <a:gd name="connsiteY6" fmla="*/ 19050 h 147447"/>
                <a:gd name="connsiteX7" fmla="*/ 128397 w 147446"/>
                <a:gd name="connsiteY7" fmla="*/ 73704 h 147447"/>
                <a:gd name="connsiteX8" fmla="*/ 73743 w 147446"/>
                <a:gd name="connsiteY8" fmla="*/ 128397 h 147447"/>
                <a:gd name="connsiteX9" fmla="*/ 19050 w 147446"/>
                <a:gd name="connsiteY9" fmla="*/ 73743 h 147447"/>
                <a:gd name="connsiteX10" fmla="*/ 19050 w 147446"/>
                <a:gd name="connsiteY10" fmla="*/ 73724 h 147447"/>
                <a:gd name="connsiteX11" fmla="*/ 73704 w 147446"/>
                <a:gd name="connsiteY11" fmla="*/ 19050 h 14744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47446" h="147447">
                  <a:moveTo>
                    <a:pt x="73704" y="147447"/>
                  </a:moveTo>
                  <a:cubicBezTo>
                    <a:pt x="114421" y="147457"/>
                    <a:pt x="147437" y="114459"/>
                    <a:pt x="147447" y="73743"/>
                  </a:cubicBezTo>
                  <a:cubicBezTo>
                    <a:pt x="147457" y="33026"/>
                    <a:pt x="114459" y="10"/>
                    <a:pt x="73743" y="0"/>
                  </a:cubicBezTo>
                  <a:cubicBezTo>
                    <a:pt x="33026" y="-10"/>
                    <a:pt x="11" y="32988"/>
                    <a:pt x="0" y="73704"/>
                  </a:cubicBezTo>
                  <a:cubicBezTo>
                    <a:pt x="0" y="73711"/>
                    <a:pt x="0" y="73717"/>
                    <a:pt x="0" y="73724"/>
                  </a:cubicBezTo>
                  <a:cubicBezTo>
                    <a:pt x="-6" y="114434"/>
                    <a:pt x="32994" y="147441"/>
                    <a:pt x="73704" y="147447"/>
                  </a:cubicBezTo>
                  <a:close/>
                  <a:moveTo>
                    <a:pt x="73704" y="19050"/>
                  </a:moveTo>
                  <a:cubicBezTo>
                    <a:pt x="103900" y="19040"/>
                    <a:pt x="128387" y="43509"/>
                    <a:pt x="128397" y="73704"/>
                  </a:cubicBezTo>
                  <a:cubicBezTo>
                    <a:pt x="128407" y="103900"/>
                    <a:pt x="103938" y="128387"/>
                    <a:pt x="73743" y="128397"/>
                  </a:cubicBezTo>
                  <a:cubicBezTo>
                    <a:pt x="43547" y="128407"/>
                    <a:pt x="19061" y="103938"/>
                    <a:pt x="19050" y="73743"/>
                  </a:cubicBezTo>
                  <a:cubicBezTo>
                    <a:pt x="19050" y="73736"/>
                    <a:pt x="19050" y="73730"/>
                    <a:pt x="19050" y="73724"/>
                  </a:cubicBezTo>
                  <a:cubicBezTo>
                    <a:pt x="19077" y="43546"/>
                    <a:pt x="43527" y="19087"/>
                    <a:pt x="73704" y="1905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5" name="Forma libre: forma 74">
              <a:extLst>
                <a:ext uri="{FF2B5EF4-FFF2-40B4-BE49-F238E27FC236}">
                  <a16:creationId xmlns:a16="http://schemas.microsoft.com/office/drawing/2014/main" id="{148AC1A4-725A-A9B8-9B76-8C78E20A5DE4}"/>
                </a:ext>
              </a:extLst>
            </xdr:cNvPr>
            <xdr:cNvSpPr/>
          </xdr:nvSpPr>
          <xdr:spPr>
            <a:xfrm>
              <a:off x="12204754" y="1399108"/>
              <a:ext cx="291055" cy="142017"/>
            </a:xfrm>
            <a:custGeom>
              <a:avLst/>
              <a:gdLst>
                <a:gd name="connsiteX0" fmla="*/ 273272 w 291055"/>
                <a:gd name="connsiteY0" fmla="*/ 45025 h 142017"/>
                <a:gd name="connsiteX1" fmla="*/ 200330 w 291055"/>
                <a:gd name="connsiteY1" fmla="*/ 9344 h 142017"/>
                <a:gd name="connsiteX2" fmla="*/ 138655 w 291055"/>
                <a:gd name="connsiteY2" fmla="*/ 0 h 142017"/>
                <a:gd name="connsiteX3" fmla="*/ 77105 w 291055"/>
                <a:gd name="connsiteY3" fmla="*/ 9306 h 142017"/>
                <a:gd name="connsiteX4" fmla="*/ 4115 w 291055"/>
                <a:gd name="connsiteY4" fmla="*/ 44958 h 142017"/>
                <a:gd name="connsiteX5" fmla="*/ 0 w 291055"/>
                <a:gd name="connsiteY5" fmla="*/ 48673 h 142017"/>
                <a:gd name="connsiteX6" fmla="*/ 5772 w 291055"/>
                <a:gd name="connsiteY6" fmla="*/ 50197 h 142017"/>
                <a:gd name="connsiteX7" fmla="*/ 22546 w 291055"/>
                <a:gd name="connsiteY7" fmla="*/ 55588 h 142017"/>
                <a:gd name="connsiteX8" fmla="*/ 82229 w 291055"/>
                <a:gd name="connsiteY8" fmla="*/ 27699 h 142017"/>
                <a:gd name="connsiteX9" fmla="*/ 138655 w 291055"/>
                <a:gd name="connsiteY9" fmla="*/ 19126 h 142017"/>
                <a:gd name="connsiteX10" fmla="*/ 194977 w 291055"/>
                <a:gd name="connsiteY10" fmla="*/ 27699 h 142017"/>
                <a:gd name="connsiteX11" fmla="*/ 261290 w 291055"/>
                <a:gd name="connsiteY11" fmla="*/ 59912 h 142017"/>
                <a:gd name="connsiteX12" fmla="*/ 272005 w 291055"/>
                <a:gd name="connsiteY12" fmla="*/ 81058 h 142017"/>
                <a:gd name="connsiteX13" fmla="*/ 272005 w 291055"/>
                <a:gd name="connsiteY13" fmla="*/ 142018 h 142017"/>
                <a:gd name="connsiteX14" fmla="*/ 291055 w 291055"/>
                <a:gd name="connsiteY14" fmla="*/ 142018 h 142017"/>
                <a:gd name="connsiteX15" fmla="*/ 291055 w 291055"/>
                <a:gd name="connsiteY15" fmla="*/ 81058 h 142017"/>
                <a:gd name="connsiteX16" fmla="*/ 273272 w 291055"/>
                <a:gd name="connsiteY16" fmla="*/ 45025 h 142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91055" h="142017">
                  <a:moveTo>
                    <a:pt x="273272" y="45025"/>
                  </a:moveTo>
                  <a:cubicBezTo>
                    <a:pt x="251619" y="28324"/>
                    <a:pt x="226806" y="16186"/>
                    <a:pt x="200330" y="9344"/>
                  </a:cubicBezTo>
                  <a:cubicBezTo>
                    <a:pt x="180346" y="3199"/>
                    <a:pt x="159562" y="51"/>
                    <a:pt x="138655" y="0"/>
                  </a:cubicBezTo>
                  <a:cubicBezTo>
                    <a:pt x="117815" y="338"/>
                    <a:pt x="97114" y="3468"/>
                    <a:pt x="77105" y="9306"/>
                  </a:cubicBezTo>
                  <a:cubicBezTo>
                    <a:pt x="50910" y="16916"/>
                    <a:pt x="26220" y="28977"/>
                    <a:pt x="4115" y="44958"/>
                  </a:cubicBezTo>
                  <a:cubicBezTo>
                    <a:pt x="2675" y="46118"/>
                    <a:pt x="1301" y="47358"/>
                    <a:pt x="0" y="48673"/>
                  </a:cubicBezTo>
                  <a:cubicBezTo>
                    <a:pt x="1905" y="49206"/>
                    <a:pt x="3810" y="49625"/>
                    <a:pt x="5772" y="50197"/>
                  </a:cubicBezTo>
                  <a:cubicBezTo>
                    <a:pt x="11563" y="51845"/>
                    <a:pt x="17107" y="53673"/>
                    <a:pt x="22546" y="55588"/>
                  </a:cubicBezTo>
                  <a:cubicBezTo>
                    <a:pt x="40937" y="43365"/>
                    <a:pt x="61054" y="33963"/>
                    <a:pt x="82229" y="27699"/>
                  </a:cubicBezTo>
                  <a:cubicBezTo>
                    <a:pt x="100574" y="22347"/>
                    <a:pt x="119549" y="19463"/>
                    <a:pt x="138655" y="19126"/>
                  </a:cubicBezTo>
                  <a:cubicBezTo>
                    <a:pt x="157750" y="19182"/>
                    <a:pt x="176731" y="22071"/>
                    <a:pt x="194977" y="27699"/>
                  </a:cubicBezTo>
                  <a:cubicBezTo>
                    <a:pt x="219029" y="33851"/>
                    <a:pt x="241586" y="44808"/>
                    <a:pt x="261290" y="59912"/>
                  </a:cubicBezTo>
                  <a:cubicBezTo>
                    <a:pt x="267858" y="64992"/>
                    <a:pt x="271793" y="72757"/>
                    <a:pt x="272005" y="81058"/>
                  </a:cubicBezTo>
                  <a:lnTo>
                    <a:pt x="272005" y="142018"/>
                  </a:lnTo>
                  <a:lnTo>
                    <a:pt x="291055" y="142018"/>
                  </a:lnTo>
                  <a:lnTo>
                    <a:pt x="291055" y="81058"/>
                  </a:lnTo>
                  <a:cubicBezTo>
                    <a:pt x="290852" y="66983"/>
                    <a:pt x="284319" y="53749"/>
                    <a:pt x="273272" y="450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6" name="Forma libre: forma 75">
              <a:extLst>
                <a:ext uri="{FF2B5EF4-FFF2-40B4-BE49-F238E27FC236}">
                  <a16:creationId xmlns:a16="http://schemas.microsoft.com/office/drawing/2014/main" id="{16027BDF-7621-4FC9-7F7B-F64F30DB6825}"/>
                </a:ext>
              </a:extLst>
            </xdr:cNvPr>
            <xdr:cNvSpPr/>
          </xdr:nvSpPr>
          <xdr:spPr>
            <a:xfrm>
              <a:off x="11790959" y="1401089"/>
              <a:ext cx="289455" cy="141922"/>
            </a:xfrm>
            <a:custGeom>
              <a:avLst/>
              <a:gdLst>
                <a:gd name="connsiteX0" fmla="*/ 267252 w 289455"/>
                <a:gd name="connsiteY0" fmla="*/ 54293 h 141922"/>
                <a:gd name="connsiteX1" fmla="*/ 285645 w 289455"/>
                <a:gd name="connsiteY1" fmla="*/ 48158 h 141922"/>
                <a:gd name="connsiteX2" fmla="*/ 289455 w 289455"/>
                <a:gd name="connsiteY2" fmla="*/ 47206 h 141922"/>
                <a:gd name="connsiteX3" fmla="*/ 287026 w 289455"/>
                <a:gd name="connsiteY3" fmla="*/ 45034 h 141922"/>
                <a:gd name="connsiteX4" fmla="*/ 214084 w 289455"/>
                <a:gd name="connsiteY4" fmla="*/ 9335 h 141922"/>
                <a:gd name="connsiteX5" fmla="*/ 152400 w 289455"/>
                <a:gd name="connsiteY5" fmla="*/ 0 h 141922"/>
                <a:gd name="connsiteX6" fmla="*/ 90849 w 289455"/>
                <a:gd name="connsiteY6" fmla="*/ 9296 h 141922"/>
                <a:gd name="connsiteX7" fmla="*/ 17859 w 289455"/>
                <a:gd name="connsiteY7" fmla="*/ 44958 h 141922"/>
                <a:gd name="connsiteX8" fmla="*/ 0 w 289455"/>
                <a:gd name="connsiteY8" fmla="*/ 80963 h 141922"/>
                <a:gd name="connsiteX9" fmla="*/ 0 w 289455"/>
                <a:gd name="connsiteY9" fmla="*/ 141923 h 141922"/>
                <a:gd name="connsiteX10" fmla="*/ 19050 w 289455"/>
                <a:gd name="connsiteY10" fmla="*/ 141923 h 141922"/>
                <a:gd name="connsiteX11" fmla="*/ 19050 w 289455"/>
                <a:gd name="connsiteY11" fmla="*/ 80963 h 141922"/>
                <a:gd name="connsiteX12" fmla="*/ 29413 w 289455"/>
                <a:gd name="connsiteY12" fmla="*/ 60084 h 141922"/>
                <a:gd name="connsiteX13" fmla="*/ 95974 w 289455"/>
                <a:gd name="connsiteY13" fmla="*/ 27623 h 141922"/>
                <a:gd name="connsiteX14" fmla="*/ 152400 w 289455"/>
                <a:gd name="connsiteY14" fmla="*/ 19050 h 141922"/>
                <a:gd name="connsiteX15" fmla="*/ 208721 w 289455"/>
                <a:gd name="connsiteY15" fmla="*/ 27623 h 141922"/>
                <a:gd name="connsiteX16" fmla="*/ 267252 w 289455"/>
                <a:gd name="connsiteY16" fmla="*/ 54293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89455" h="141922">
                  <a:moveTo>
                    <a:pt x="267252" y="54293"/>
                  </a:moveTo>
                  <a:cubicBezTo>
                    <a:pt x="273377" y="51987"/>
                    <a:pt x="279521" y="49901"/>
                    <a:pt x="285645" y="48158"/>
                  </a:cubicBezTo>
                  <a:cubicBezTo>
                    <a:pt x="286950" y="47806"/>
                    <a:pt x="288160" y="47558"/>
                    <a:pt x="289455" y="47206"/>
                  </a:cubicBezTo>
                  <a:cubicBezTo>
                    <a:pt x="288655" y="46472"/>
                    <a:pt x="287884" y="45711"/>
                    <a:pt x="287026" y="45034"/>
                  </a:cubicBezTo>
                  <a:cubicBezTo>
                    <a:pt x="265376" y="28325"/>
                    <a:pt x="240562" y="16180"/>
                    <a:pt x="214084" y="9335"/>
                  </a:cubicBezTo>
                  <a:cubicBezTo>
                    <a:pt x="194096" y="3197"/>
                    <a:pt x="173309" y="51"/>
                    <a:pt x="152400" y="0"/>
                  </a:cubicBezTo>
                  <a:cubicBezTo>
                    <a:pt x="131560" y="341"/>
                    <a:pt x="110861" y="3467"/>
                    <a:pt x="90849" y="9296"/>
                  </a:cubicBezTo>
                  <a:cubicBezTo>
                    <a:pt x="64652" y="16905"/>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29577" y="33201"/>
                    <a:pt x="249358" y="42215"/>
                    <a:pt x="267252" y="5429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7" name="Forma libre: forma 76">
              <a:extLst>
                <a:ext uri="{FF2B5EF4-FFF2-40B4-BE49-F238E27FC236}">
                  <a16:creationId xmlns:a16="http://schemas.microsoft.com/office/drawing/2014/main" id="{574D335C-7EE0-ED48-B924-29E5495BF45E}"/>
                </a:ext>
              </a:extLst>
            </xdr:cNvPr>
            <xdr:cNvSpPr/>
          </xdr:nvSpPr>
          <xdr:spPr>
            <a:xfrm>
              <a:off x="11990985" y="1458239"/>
              <a:ext cx="304800" cy="141922"/>
            </a:xfrm>
            <a:custGeom>
              <a:avLst/>
              <a:gdLst>
                <a:gd name="connsiteX0" fmla="*/ 287017 w 304800"/>
                <a:gd name="connsiteY0" fmla="*/ 45006 h 141922"/>
                <a:gd name="connsiteX1" fmla="*/ 214074 w 304800"/>
                <a:gd name="connsiteY1" fmla="*/ 9306 h 141922"/>
                <a:gd name="connsiteX2" fmla="*/ 152400 w 304800"/>
                <a:gd name="connsiteY2" fmla="*/ 0 h 141922"/>
                <a:gd name="connsiteX3" fmla="*/ 90849 w 304800"/>
                <a:gd name="connsiteY3" fmla="*/ 9296 h 141922"/>
                <a:gd name="connsiteX4" fmla="*/ 17859 w 304800"/>
                <a:gd name="connsiteY4" fmla="*/ 44958 h 141922"/>
                <a:gd name="connsiteX5" fmla="*/ 0 w 304800"/>
                <a:gd name="connsiteY5" fmla="*/ 80963 h 141922"/>
                <a:gd name="connsiteX6" fmla="*/ 0 w 304800"/>
                <a:gd name="connsiteY6" fmla="*/ 141923 h 141922"/>
                <a:gd name="connsiteX7" fmla="*/ 19050 w 304800"/>
                <a:gd name="connsiteY7" fmla="*/ 141923 h 141922"/>
                <a:gd name="connsiteX8" fmla="*/ 19050 w 304800"/>
                <a:gd name="connsiteY8" fmla="*/ 80963 h 141922"/>
                <a:gd name="connsiteX9" fmla="*/ 29413 w 304800"/>
                <a:gd name="connsiteY9" fmla="*/ 60084 h 141922"/>
                <a:gd name="connsiteX10" fmla="*/ 95974 w 304800"/>
                <a:gd name="connsiteY10" fmla="*/ 27623 h 141922"/>
                <a:gd name="connsiteX11" fmla="*/ 152400 w 304800"/>
                <a:gd name="connsiteY11" fmla="*/ 19050 h 141922"/>
                <a:gd name="connsiteX12" fmla="*/ 208721 w 304800"/>
                <a:gd name="connsiteY12" fmla="*/ 27623 h 141922"/>
                <a:gd name="connsiteX13" fmla="*/ 275034 w 304800"/>
                <a:gd name="connsiteY13" fmla="*/ 59836 h 141922"/>
                <a:gd name="connsiteX14" fmla="*/ 285750 w 304800"/>
                <a:gd name="connsiteY14" fmla="*/ 80963 h 141922"/>
                <a:gd name="connsiteX15" fmla="*/ 285750 w 304800"/>
                <a:gd name="connsiteY15" fmla="*/ 141923 h 141922"/>
                <a:gd name="connsiteX16" fmla="*/ 304800 w 304800"/>
                <a:gd name="connsiteY16" fmla="*/ 141923 h 141922"/>
                <a:gd name="connsiteX17" fmla="*/ 304800 w 304800"/>
                <a:gd name="connsiteY17" fmla="*/ 80963 h 141922"/>
                <a:gd name="connsiteX18" fmla="*/ 287017 w 304800"/>
                <a:gd name="connsiteY18" fmla="*/ 45006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304800" h="141922">
                  <a:moveTo>
                    <a:pt x="287017" y="45006"/>
                  </a:moveTo>
                  <a:cubicBezTo>
                    <a:pt x="265366" y="28296"/>
                    <a:pt x="240552" y="16152"/>
                    <a:pt x="214074" y="9306"/>
                  </a:cubicBezTo>
                  <a:cubicBezTo>
                    <a:pt x="194088" y="3179"/>
                    <a:pt x="173305" y="43"/>
                    <a:pt x="152400" y="0"/>
                  </a:cubicBezTo>
                  <a:cubicBezTo>
                    <a:pt x="131560" y="341"/>
                    <a:pt x="110860" y="3467"/>
                    <a:pt x="90849" y="9296"/>
                  </a:cubicBezTo>
                  <a:cubicBezTo>
                    <a:pt x="64652" y="16904"/>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32773" y="33777"/>
                    <a:pt x="255330" y="44734"/>
                    <a:pt x="275034" y="59836"/>
                  </a:cubicBezTo>
                  <a:cubicBezTo>
                    <a:pt x="281598" y="64912"/>
                    <a:pt x="285532" y="72668"/>
                    <a:pt x="285750" y="80963"/>
                  </a:cubicBezTo>
                  <a:lnTo>
                    <a:pt x="285750" y="141923"/>
                  </a:lnTo>
                  <a:lnTo>
                    <a:pt x="304800" y="141923"/>
                  </a:lnTo>
                  <a:lnTo>
                    <a:pt x="304800" y="80963"/>
                  </a:lnTo>
                  <a:cubicBezTo>
                    <a:pt x="304577" y="66913"/>
                    <a:pt x="298047" y="53710"/>
                    <a:pt x="287017" y="45006"/>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78" name="Forma libre: forma 77">
              <a:extLst>
                <a:ext uri="{FF2B5EF4-FFF2-40B4-BE49-F238E27FC236}">
                  <a16:creationId xmlns:a16="http://schemas.microsoft.com/office/drawing/2014/main" id="{57D2476E-554D-9CC9-DEB7-6D7ACDA464AB}"/>
                </a:ext>
              </a:extLst>
            </xdr:cNvPr>
            <xdr:cNvSpPr/>
          </xdr:nvSpPr>
          <xdr:spPr>
            <a:xfrm>
              <a:off x="12069680" y="1315641"/>
              <a:ext cx="147466" cy="110794"/>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grpSp>
    </xdr:grpSp>
    <xdr:clientData/>
  </xdr:twoCellAnchor>
  <xdr:twoCellAnchor>
    <xdr:from>
      <xdr:col>1</xdr:col>
      <xdr:colOff>3388178</xdr:colOff>
      <xdr:row>0</xdr:row>
      <xdr:rowOff>231322</xdr:rowOff>
    </xdr:from>
    <xdr:to>
      <xdr:col>4</xdr:col>
      <xdr:colOff>112258</xdr:colOff>
      <xdr:row>13</xdr:row>
      <xdr:rowOff>117360</xdr:rowOff>
    </xdr:to>
    <xdr:grpSp>
      <xdr:nvGrpSpPr>
        <xdr:cNvPr id="80" name="Grupo 79">
          <a:extLst>
            <a:ext uri="{FF2B5EF4-FFF2-40B4-BE49-F238E27FC236}">
              <a16:creationId xmlns:a16="http://schemas.microsoft.com/office/drawing/2014/main" id="{B0903C5E-F34F-7941-6185-A6C8B5442C0B}"/>
            </a:ext>
            <a:ext uri="{147F2762-F138-4A5C-976F-8EAC2B608ADB}">
              <a16:predDERef xmlns:a16="http://schemas.microsoft.com/office/drawing/2014/main" pred="{4B9A83A6-7EB7-4B3E-AA64-986ACFF20A83}"/>
            </a:ext>
          </a:extLst>
        </xdr:cNvPr>
        <xdr:cNvGrpSpPr/>
      </xdr:nvGrpSpPr>
      <xdr:grpSpPr>
        <a:xfrm>
          <a:off x="3719482" y="231322"/>
          <a:ext cx="4236406" cy="2412234"/>
          <a:chOff x="8903073" y="5144620"/>
          <a:chExt cx="4723279" cy="2933699"/>
        </a:xfrm>
      </xdr:grpSpPr>
      <xdr:graphicFrame macro="">
        <xdr:nvGraphicFramePr>
          <xdr:cNvPr id="82" name="Gráfico 81">
            <a:extLst>
              <a:ext uri="{FF2B5EF4-FFF2-40B4-BE49-F238E27FC236}">
                <a16:creationId xmlns:a16="http://schemas.microsoft.com/office/drawing/2014/main" id="{62FF3AFC-7E3C-E23B-DB5B-1D5EFC76F0FE}"/>
              </a:ext>
            </a:extLst>
          </xdr:cNvPr>
          <xdr:cNvGraphicFramePr/>
        </xdr:nvGraphicFramePr>
        <xdr:xfrm>
          <a:off x="8903073" y="5144620"/>
          <a:ext cx="4572000" cy="2743200"/>
        </xdr:xfrm>
        <a:graphic>
          <a:graphicData uri="http://schemas.openxmlformats.org/drawingml/2006/chart">
            <c:chart xmlns:c="http://schemas.openxmlformats.org/drawingml/2006/chart" xmlns:r="http://schemas.openxmlformats.org/officeDocument/2006/relationships" r:id="rId20"/>
          </a:graphicData>
        </a:graphic>
      </xdr:graphicFrame>
      <xdr:graphicFrame macro="">
        <xdr:nvGraphicFramePr>
          <xdr:cNvPr id="83" name="Gráfico 82">
            <a:extLst>
              <a:ext uri="{FF2B5EF4-FFF2-40B4-BE49-F238E27FC236}">
                <a16:creationId xmlns:a16="http://schemas.microsoft.com/office/drawing/2014/main" id="{2E156839-F561-0847-16F5-AF0EE6F0F071}"/>
              </a:ext>
            </a:extLst>
          </xdr:cNvPr>
          <xdr:cNvGraphicFramePr/>
        </xdr:nvGraphicFramePr>
        <xdr:xfrm>
          <a:off x="9043146" y="5267884"/>
          <a:ext cx="4572000" cy="2743200"/>
        </xdr:xfrm>
        <a:graphic>
          <a:graphicData uri="http://schemas.openxmlformats.org/drawingml/2006/chart">
            <c:chart xmlns:c="http://schemas.openxmlformats.org/drawingml/2006/chart" xmlns:r="http://schemas.openxmlformats.org/officeDocument/2006/relationships" r:id="rId21"/>
          </a:graphicData>
        </a:graphic>
      </xdr:graphicFrame>
      <xdr:graphicFrame macro="">
        <xdr:nvGraphicFramePr>
          <xdr:cNvPr id="84" name="Gráfico 83">
            <a:extLst>
              <a:ext uri="{FF2B5EF4-FFF2-40B4-BE49-F238E27FC236}">
                <a16:creationId xmlns:a16="http://schemas.microsoft.com/office/drawing/2014/main" id="{B8D9938D-5929-E70E-FBCA-FF38AADDEFC4}"/>
              </a:ext>
            </a:extLst>
          </xdr:cNvPr>
          <xdr:cNvGraphicFramePr/>
        </xdr:nvGraphicFramePr>
        <xdr:xfrm>
          <a:off x="9031941" y="5301502"/>
          <a:ext cx="4572000" cy="2743200"/>
        </xdr:xfrm>
        <a:graphic>
          <a:graphicData uri="http://schemas.openxmlformats.org/drawingml/2006/chart">
            <c:chart xmlns:c="http://schemas.openxmlformats.org/drawingml/2006/chart" xmlns:r="http://schemas.openxmlformats.org/officeDocument/2006/relationships" r:id="rId22"/>
          </a:graphicData>
        </a:graphic>
      </xdr:graphicFrame>
      <xdr:graphicFrame macro="">
        <xdr:nvGraphicFramePr>
          <xdr:cNvPr id="85" name="Gráfico 84">
            <a:extLst>
              <a:ext uri="{FF2B5EF4-FFF2-40B4-BE49-F238E27FC236}">
                <a16:creationId xmlns:a16="http://schemas.microsoft.com/office/drawing/2014/main" id="{550EDA3D-45FE-8612-EE2C-FC4A097357DC}"/>
              </a:ext>
            </a:extLst>
          </xdr:cNvPr>
          <xdr:cNvGraphicFramePr/>
        </xdr:nvGraphicFramePr>
        <xdr:xfrm>
          <a:off x="9054352" y="5279088"/>
          <a:ext cx="4572000" cy="2743200"/>
        </xdr:xfrm>
        <a:graphic>
          <a:graphicData uri="http://schemas.openxmlformats.org/drawingml/2006/chart">
            <c:chart xmlns:c="http://schemas.openxmlformats.org/drawingml/2006/chart" xmlns:r="http://schemas.openxmlformats.org/officeDocument/2006/relationships" r:id="rId23"/>
          </a:graphicData>
        </a:graphic>
      </xdr:graphicFrame>
      <xdr:graphicFrame macro="">
        <xdr:nvGraphicFramePr>
          <xdr:cNvPr id="86" name="Gráfico 85">
            <a:extLst>
              <a:ext uri="{FF2B5EF4-FFF2-40B4-BE49-F238E27FC236}">
                <a16:creationId xmlns:a16="http://schemas.microsoft.com/office/drawing/2014/main" id="{C5ACED48-BB13-4CC0-0799-31B1069325A3}"/>
              </a:ext>
            </a:extLst>
          </xdr:cNvPr>
          <xdr:cNvGraphicFramePr/>
        </xdr:nvGraphicFramePr>
        <xdr:xfrm>
          <a:off x="9054352" y="5335119"/>
          <a:ext cx="4572000" cy="2743200"/>
        </xdr:xfrm>
        <a:graphic>
          <a:graphicData uri="http://schemas.openxmlformats.org/drawingml/2006/chart">
            <c:chart xmlns:c="http://schemas.openxmlformats.org/drawingml/2006/chart" xmlns:r="http://schemas.openxmlformats.org/officeDocument/2006/relationships" r:id="rId24"/>
          </a:graphicData>
        </a:graphic>
      </xdr:graphicFrame>
      <xdr:sp macro="" textlink="">
        <xdr:nvSpPr>
          <xdr:cNvPr id="87" name="Elipse 86">
            <a:extLst>
              <a:ext uri="{FF2B5EF4-FFF2-40B4-BE49-F238E27FC236}">
                <a16:creationId xmlns:a16="http://schemas.microsoft.com/office/drawing/2014/main" id="{F1D1EA78-CBC6-777E-FBC2-518EA61017B3}"/>
              </a:ext>
            </a:extLst>
          </xdr:cNvPr>
          <xdr:cNvSpPr/>
        </xdr:nvSpPr>
        <xdr:spPr>
          <a:xfrm>
            <a:off x="11295529" y="6667500"/>
            <a:ext cx="145676" cy="145676"/>
          </a:xfrm>
          <a:prstGeom prst="ellipse">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9">
        <xdr:nvSpPr>
          <xdr:cNvPr id="88" name="CuadroTexto 87">
            <a:extLst>
              <a:ext uri="{FF2B5EF4-FFF2-40B4-BE49-F238E27FC236}">
                <a16:creationId xmlns:a16="http://schemas.microsoft.com/office/drawing/2014/main" id="{2983FFC1-57BB-8339-F968-330069B77529}"/>
              </a:ext>
            </a:extLst>
          </xdr:cNvPr>
          <xdr:cNvSpPr txBox="1"/>
        </xdr:nvSpPr>
        <xdr:spPr>
          <a:xfrm>
            <a:off x="11026587" y="6847951"/>
            <a:ext cx="739589" cy="277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C78F7BC5-2A94-4A87-AD0C-1D3ED143B9D8}" type="TxLink">
              <a:rPr lang="en-US" sz="1100" b="0" i="0" u="none" strike="noStrike">
                <a:solidFill>
                  <a:srgbClr val="FF0000"/>
                </a:solidFill>
                <a:latin typeface="Calibri"/>
                <a:ea typeface="Verdana" panose="020B0604030504040204" pitchFamily="34" charset="0"/>
                <a:cs typeface="Calibri"/>
              </a:rPr>
              <a:pPr algn="ctr"/>
              <a:t>97,7%</a:t>
            </a:fld>
            <a:endParaRPr lang="es-CO" sz="1600" b="1">
              <a:latin typeface="Verdana" panose="020B0604030504040204" pitchFamily="34" charset="0"/>
              <a:ea typeface="Verdana" panose="020B0604030504040204" pitchFamily="34" charset="0"/>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199761</xdr:colOff>
      <xdr:row>42</xdr:row>
      <xdr:rowOff>0</xdr:rowOff>
    </xdr:from>
    <xdr:to>
      <xdr:col>6</xdr:col>
      <xdr:colOff>1619250</xdr:colOff>
      <xdr:row>42</xdr:row>
      <xdr:rowOff>0</xdr:rowOff>
    </xdr:to>
    <xdr:graphicFrame macro="">
      <xdr:nvGraphicFramePr>
        <xdr:cNvPr id="2" name="Gráfico 1">
          <a:extLst>
            <a:ext uri="{FF2B5EF4-FFF2-40B4-BE49-F238E27FC236}">
              <a16:creationId xmlns:a16="http://schemas.microsoft.com/office/drawing/2014/main" id="{3112CB8E-E34D-4009-A898-010917FDBF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245477</xdr:colOff>
      <xdr:row>69</xdr:row>
      <xdr:rowOff>119327</xdr:rowOff>
    </xdr:from>
    <xdr:to>
      <xdr:col>7</xdr:col>
      <xdr:colOff>8440</xdr:colOff>
      <xdr:row>84</xdr:row>
      <xdr:rowOff>158607</xdr:rowOff>
    </xdr:to>
    <xdr:graphicFrame macro="">
      <xdr:nvGraphicFramePr>
        <xdr:cNvPr id="5" name="Gráfico 4">
          <a:extLst>
            <a:ext uri="{FF2B5EF4-FFF2-40B4-BE49-F238E27FC236}">
              <a16:creationId xmlns:a16="http://schemas.microsoft.com/office/drawing/2014/main" id="{1726AFFB-10A9-45A6-B0FA-FE6280B86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216901</xdr:colOff>
      <xdr:row>100</xdr:row>
      <xdr:rowOff>166820</xdr:rowOff>
    </xdr:from>
    <xdr:to>
      <xdr:col>6</xdr:col>
      <xdr:colOff>1425005</xdr:colOff>
      <xdr:row>112</xdr:row>
      <xdr:rowOff>116927</xdr:rowOff>
    </xdr:to>
    <xdr:graphicFrame macro="">
      <xdr:nvGraphicFramePr>
        <xdr:cNvPr id="6" name="Gráfico 5">
          <a:extLst>
            <a:ext uri="{FF2B5EF4-FFF2-40B4-BE49-F238E27FC236}">
              <a16:creationId xmlns:a16="http://schemas.microsoft.com/office/drawing/2014/main" id="{1CC3A438-CA31-456C-9F05-10FC8D4D5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222903</xdr:colOff>
      <xdr:row>112</xdr:row>
      <xdr:rowOff>170749</xdr:rowOff>
    </xdr:from>
    <xdr:to>
      <xdr:col>6</xdr:col>
      <xdr:colOff>1439511</xdr:colOff>
      <xdr:row>129</xdr:row>
      <xdr:rowOff>43750</xdr:rowOff>
    </xdr:to>
    <xdr:graphicFrame macro="">
      <xdr:nvGraphicFramePr>
        <xdr:cNvPr id="7" name="Gráfico 6">
          <a:extLst>
            <a:ext uri="{FF2B5EF4-FFF2-40B4-BE49-F238E27FC236}">
              <a16:creationId xmlns:a16="http://schemas.microsoft.com/office/drawing/2014/main" id="{60CED6AC-2444-42E7-88E3-EB5BD02ABA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228905</xdr:colOff>
      <xdr:row>130</xdr:row>
      <xdr:rowOff>22646</xdr:rowOff>
    </xdr:from>
    <xdr:to>
      <xdr:col>6</xdr:col>
      <xdr:colOff>1481231</xdr:colOff>
      <xdr:row>151</xdr:row>
      <xdr:rowOff>10740</xdr:rowOff>
    </xdr:to>
    <xdr:graphicFrame macro="">
      <xdr:nvGraphicFramePr>
        <xdr:cNvPr id="8" name="Gráfico 7">
          <a:extLst>
            <a:ext uri="{FF2B5EF4-FFF2-40B4-BE49-F238E27FC236}">
              <a16:creationId xmlns:a16="http://schemas.microsoft.com/office/drawing/2014/main" id="{99AEE917-71FB-4C05-867B-96FAAB5AF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274469</xdr:colOff>
      <xdr:row>85</xdr:row>
      <xdr:rowOff>111519</xdr:rowOff>
    </xdr:from>
    <xdr:to>
      <xdr:col>6</xdr:col>
      <xdr:colOff>1530197</xdr:colOff>
      <xdr:row>99</xdr:row>
      <xdr:rowOff>129886</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96CC3D65-6133-47AE-BB69-F16A9D9F540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6"/>
            </a:graphicData>
          </a:graphic>
        </xdr:graphicFrame>
      </mc:Choice>
      <mc:Fallback>
        <xdr:sp macro="" textlink="">
          <xdr:nvSpPr>
            <xdr:cNvPr id="0" name=""/>
            <xdr:cNvSpPr>
              <a:spLocks noTextEdit="1"/>
            </xdr:cNvSpPr>
          </xdr:nvSpPr>
          <xdr:spPr>
            <a:xfrm>
              <a:off x="274469" y="21533244"/>
              <a:ext cx="12600003" cy="1913842"/>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214290</xdr:colOff>
      <xdr:row>151</xdr:row>
      <xdr:rowOff>119731</xdr:rowOff>
    </xdr:from>
    <xdr:to>
      <xdr:col>6</xdr:col>
      <xdr:colOff>1464726</xdr:colOff>
      <xdr:row>169</xdr:row>
      <xdr:rowOff>154337</xdr:rowOff>
    </xdr:to>
    <xdr:graphicFrame macro="">
      <xdr:nvGraphicFramePr>
        <xdr:cNvPr id="10" name="Gráfico 9">
          <a:extLst>
            <a:ext uri="{FF2B5EF4-FFF2-40B4-BE49-F238E27FC236}">
              <a16:creationId xmlns:a16="http://schemas.microsoft.com/office/drawing/2014/main" id="{E5F6B691-F495-44E3-AAEE-C62BB4DB7A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oneCellAnchor>
    <xdr:from>
      <xdr:col>5</xdr:col>
      <xdr:colOff>1043902</xdr:colOff>
      <xdr:row>95</xdr:row>
      <xdr:rowOff>43296</xdr:rowOff>
    </xdr:from>
    <xdr:ext cx="2367780" cy="770660"/>
    <xdr:sp macro="" textlink="">
      <xdr:nvSpPr>
        <xdr:cNvPr id="15" name="Rectángulo 14">
          <a:extLst>
            <a:ext uri="{FF2B5EF4-FFF2-40B4-BE49-F238E27FC236}">
              <a16:creationId xmlns:a16="http://schemas.microsoft.com/office/drawing/2014/main" id="{49F97AB7-2FCC-4000-974D-35C49DA52FB3}"/>
            </a:ext>
          </a:extLst>
        </xdr:cNvPr>
        <xdr:cNvSpPr/>
      </xdr:nvSpPr>
      <xdr:spPr>
        <a:xfrm>
          <a:off x="10447675" y="17413432"/>
          <a:ext cx="2367780" cy="77066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Solicitud reporte Estrategia Racioanlización de Trámites mediante MEMORANDO CIRCULAR No. </a:t>
          </a:r>
          <a:r>
            <a:rPr lang="es-CO" sz="1100">
              <a:solidFill>
                <a:schemeClr val="dk1"/>
              </a:solidFill>
              <a:effectLst/>
              <a:latin typeface="+mn-lt"/>
              <a:ea typeface="+mn-ea"/>
              <a:cs typeface="+mn-cs"/>
            </a:rPr>
            <a:t>2024I-VBOG-036462 del 07/06/24. </a:t>
          </a:r>
          <a:endParaRPr lang="es-CO" sz="1100" b="0" i="0">
            <a:effectLst/>
            <a:latin typeface="+mn-lt"/>
            <a:ea typeface="+mn-ea"/>
            <a:cs typeface="+mn-cs"/>
          </a:endParaRPr>
        </a:p>
      </xdr:txBody>
    </xdr:sp>
    <xdr:clientData/>
  </xdr:oneCellAnchor>
  <xdr:oneCellAnchor>
    <xdr:from>
      <xdr:col>5</xdr:col>
      <xdr:colOff>816428</xdr:colOff>
      <xdr:row>69</xdr:row>
      <xdr:rowOff>152739</xdr:rowOff>
    </xdr:from>
    <xdr:ext cx="2628646" cy="781240"/>
    <xdr:sp macro="" textlink="">
      <xdr:nvSpPr>
        <xdr:cNvPr id="4" name="Rectángulo 3">
          <a:extLst>
            <a:ext uri="{FF2B5EF4-FFF2-40B4-BE49-F238E27FC236}">
              <a16:creationId xmlns:a16="http://schemas.microsoft.com/office/drawing/2014/main" id="{3424021C-E000-42B7-A242-E9582AC1B84B}"/>
            </a:ext>
          </a:extLst>
        </xdr:cNvPr>
        <xdr:cNvSpPr/>
      </xdr:nvSpPr>
      <xdr:spPr>
        <a:xfrm>
          <a:off x="10218964" y="18563203"/>
          <a:ext cx="2628646" cy="781240"/>
        </a:xfrm>
        <a:prstGeom prst="rect">
          <a:avLst/>
        </a:prstGeom>
        <a:noFill/>
        <a:ln>
          <a:solidFill>
            <a:schemeClr val="tx1"/>
          </a:solidFill>
          <a:prstDash val="dash"/>
        </a:ln>
      </xdr:spPr>
      <xdr:txBody>
        <a:bodyPr wrap="square" lIns="91440" tIns="45720" rIns="91440" bIns="45720">
          <a:spAutoFit/>
        </a:bodyPr>
        <a:lstStyle/>
        <a:p>
          <a:pPr algn="ctr"/>
          <a:r>
            <a:rPr lang="es-CO" sz="1100" b="0" i="0">
              <a:effectLst/>
              <a:latin typeface="+mn-lt"/>
              <a:ea typeface="+mn-ea"/>
              <a:cs typeface="+mn-cs"/>
            </a:rPr>
            <a:t>El detalle del monitoreo al anexo 1, </a:t>
          </a:r>
          <a:r>
            <a:rPr lang="es-CO" sz="1100" b="1" i="0">
              <a:effectLst/>
              <a:latin typeface="+mn-lt"/>
              <a:ea typeface="+mn-ea"/>
              <a:cs typeface="+mn-cs"/>
            </a:rPr>
            <a:t>Mapa de Riesgos de Corrupción</a:t>
          </a:r>
          <a:r>
            <a:rPr lang="es-CO" sz="1100" b="0" i="0">
              <a:effectLst/>
              <a:latin typeface="+mn-lt"/>
              <a:ea typeface="+mn-ea"/>
              <a:cs typeface="+mn-cs"/>
            </a:rPr>
            <a:t>, se ecunetra en el estado del arte de la política institucional de admisiración del riesgo.</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oneCellAnchor>
    <xdr:from>
      <xdr:col>5</xdr:col>
      <xdr:colOff>843643</xdr:colOff>
      <xdr:row>75</xdr:row>
      <xdr:rowOff>29148</xdr:rowOff>
    </xdr:from>
    <xdr:ext cx="2656381" cy="1658138"/>
    <xdr:sp macro="" textlink="">
      <xdr:nvSpPr>
        <xdr:cNvPr id="11" name="Rectángulo 10">
          <a:extLst>
            <a:ext uri="{FF2B5EF4-FFF2-40B4-BE49-F238E27FC236}">
              <a16:creationId xmlns:a16="http://schemas.microsoft.com/office/drawing/2014/main" id="{81A283ED-1D4E-4C15-A6C2-2583045D25BF}"/>
            </a:ext>
          </a:extLst>
        </xdr:cNvPr>
        <xdr:cNvSpPr/>
      </xdr:nvSpPr>
      <xdr:spPr>
        <a:xfrm>
          <a:off x="10246179" y="19582612"/>
          <a:ext cx="2656381" cy="1658138"/>
        </a:xfrm>
        <a:prstGeom prst="rect">
          <a:avLst/>
        </a:prstGeom>
        <a:noFill/>
        <a:ln>
          <a:solidFill>
            <a:schemeClr val="tx1"/>
          </a:solidFill>
          <a:prstDash val="dash"/>
        </a:ln>
      </xdr:spPr>
      <xdr:txBody>
        <a:bodyPr wrap="square" lIns="91440" tIns="45720" rIns="91440" bIns="45720">
          <a:noAutofit/>
        </a:bodyPr>
        <a:lstStyle/>
        <a:p>
          <a:pPr algn="ctr"/>
          <a:r>
            <a:rPr lang="es-CO" sz="1100" b="0" i="0">
              <a:effectLst/>
              <a:latin typeface="+mn-lt"/>
              <a:ea typeface="+mn-ea"/>
              <a:cs typeface="+mn-cs"/>
            </a:rPr>
            <a:t>El detalle del monitoreo al anexo 2, </a:t>
          </a:r>
          <a:r>
            <a:rPr lang="es-CO" sz="1100" b="1" i="0">
              <a:effectLst/>
              <a:latin typeface="+mn-lt"/>
              <a:ea typeface="+mn-ea"/>
              <a:cs typeface="+mn-cs"/>
            </a:rPr>
            <a:t>Estratégia</a:t>
          </a:r>
          <a:r>
            <a:rPr lang="es-CO" sz="1100" b="1" i="0" baseline="0">
              <a:effectLst/>
              <a:latin typeface="+mn-lt"/>
              <a:ea typeface="+mn-ea"/>
              <a:cs typeface="+mn-cs"/>
            </a:rPr>
            <a:t> de racioanlización de trámites</a:t>
          </a:r>
          <a:r>
            <a:rPr lang="es-CO" sz="1100" b="0" i="0">
              <a:effectLst/>
              <a:latin typeface="+mn-lt"/>
              <a:ea typeface="+mn-ea"/>
              <a:cs typeface="+mn-cs"/>
            </a:rPr>
            <a:t>, se ecunetra en el reporte del sistema  Único de Información de Trámites SUIT.</a:t>
          </a:r>
        </a:p>
        <a:p>
          <a:pPr algn="ctr"/>
          <a:endParaRPr lang="es-CO" sz="1100" b="0" i="0" cap="none" spc="0">
            <a:ln w="10160">
              <a:solidFill>
                <a:schemeClr val="accent5"/>
              </a:solidFill>
              <a:prstDash val="solid"/>
            </a:ln>
            <a:solidFill>
              <a:srgbClr val="FFFFFF"/>
            </a:solidFill>
            <a:effectLst/>
            <a:latin typeface="+mn-lt"/>
            <a:ea typeface="+mn-ea"/>
            <a:cs typeface="+mn-cs"/>
          </a:endParaRPr>
        </a:p>
        <a:p>
          <a:pPr algn="ctr"/>
          <a:r>
            <a:rPr lang="es-CO" sz="1100" b="0" i="0">
              <a:effectLst/>
              <a:latin typeface="+mn-lt"/>
              <a:ea typeface="+mn-ea"/>
              <a:cs typeface="+mn-cs"/>
            </a:rPr>
            <a:t>2024I-VBOG-072544 del 02/10/24 OFICINA DE TECNOLOGIAS DE LA INFORMACION Y LAS COMUNICACIONES aporta nuevamwnte plan de implementación</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twoCellAnchor>
    <xdr:from>
      <xdr:col>3</xdr:col>
      <xdr:colOff>205272</xdr:colOff>
      <xdr:row>44</xdr:row>
      <xdr:rowOff>109540</xdr:rowOff>
    </xdr:from>
    <xdr:to>
      <xdr:col>7</xdr:col>
      <xdr:colOff>301033</xdr:colOff>
      <xdr:row>61</xdr:row>
      <xdr:rowOff>181840</xdr:rowOff>
    </xdr:to>
    <xdr:graphicFrame macro="">
      <xdr:nvGraphicFramePr>
        <xdr:cNvPr id="18" name="Gráfico 17">
          <a:extLst>
            <a:ext uri="{FF2B5EF4-FFF2-40B4-BE49-F238E27FC236}">
              <a16:creationId xmlns:a16="http://schemas.microsoft.com/office/drawing/2014/main" id="{DE19CC16-D2C6-0B31-39F1-D9F6C53DA2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179294</xdr:colOff>
      <xdr:row>44</xdr:row>
      <xdr:rowOff>47225</xdr:rowOff>
    </xdr:from>
    <xdr:to>
      <xdr:col>3</xdr:col>
      <xdr:colOff>121374</xdr:colOff>
      <xdr:row>61</xdr:row>
      <xdr:rowOff>119525</xdr:rowOff>
    </xdr:to>
    <xdr:graphicFrame macro="">
      <xdr:nvGraphicFramePr>
        <xdr:cNvPr id="19" name="Gráfico 18">
          <a:extLst>
            <a:ext uri="{FF2B5EF4-FFF2-40B4-BE49-F238E27FC236}">
              <a16:creationId xmlns:a16="http://schemas.microsoft.com/office/drawing/2014/main" id="{BAA841B0-C43D-452D-8D0E-B9B8702D2C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oneCellAnchor>
    <xdr:from>
      <xdr:col>5</xdr:col>
      <xdr:colOff>935182</xdr:colOff>
      <xdr:row>103</xdr:row>
      <xdr:rowOff>86591</xdr:rowOff>
    </xdr:from>
    <xdr:ext cx="2367780" cy="770660"/>
    <xdr:sp macro="" textlink="">
      <xdr:nvSpPr>
        <xdr:cNvPr id="20" name="Rectángulo 19">
          <a:extLst>
            <a:ext uri="{FF2B5EF4-FFF2-40B4-BE49-F238E27FC236}">
              <a16:creationId xmlns:a16="http://schemas.microsoft.com/office/drawing/2014/main" id="{10C7589F-3A53-491F-91F4-07E44ED2CF45}"/>
            </a:ext>
          </a:extLst>
        </xdr:cNvPr>
        <xdr:cNvSpPr/>
      </xdr:nvSpPr>
      <xdr:spPr>
        <a:xfrm>
          <a:off x="10338955" y="18980727"/>
          <a:ext cx="2367780" cy="770660"/>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El principal espacio de rendición</a:t>
          </a:r>
          <a:r>
            <a:rPr lang="es-CO" sz="1100" b="0" i="0" baseline="0">
              <a:effectLst/>
              <a:latin typeface="+mn-lt"/>
              <a:ea typeface="+mn-ea"/>
              <a:cs typeface="+mn-cs"/>
            </a:rPr>
            <a:t> de cuentas se realizará en el 4° trimestre</a:t>
          </a:r>
          <a:endParaRPr lang="es-CO" sz="1100" b="0" i="0">
            <a:effectLst/>
            <a:latin typeface="+mn-lt"/>
            <a:ea typeface="+mn-ea"/>
            <a:cs typeface="+mn-cs"/>
          </a:endParaRPr>
        </a:p>
      </xdr:txBody>
    </xdr:sp>
    <xdr:clientData/>
  </xdr:oneCellAnchor>
  <xdr:twoCellAnchor>
    <xdr:from>
      <xdr:col>0</xdr:col>
      <xdr:colOff>241434</xdr:colOff>
      <xdr:row>9</xdr:row>
      <xdr:rowOff>152399</xdr:rowOff>
    </xdr:from>
    <xdr:to>
      <xdr:col>1</xdr:col>
      <xdr:colOff>2590596</xdr:colOff>
      <xdr:row>25</xdr:row>
      <xdr:rowOff>123264</xdr:rowOff>
    </xdr:to>
    <xdr:grpSp>
      <xdr:nvGrpSpPr>
        <xdr:cNvPr id="116" name="Grupo 115">
          <a:extLst>
            <a:ext uri="{FF2B5EF4-FFF2-40B4-BE49-F238E27FC236}">
              <a16:creationId xmlns:a16="http://schemas.microsoft.com/office/drawing/2014/main" id="{912B13B8-053F-8DA1-758E-D4A62FD4B386}"/>
            </a:ext>
          </a:extLst>
        </xdr:cNvPr>
        <xdr:cNvGrpSpPr/>
      </xdr:nvGrpSpPr>
      <xdr:grpSpPr>
        <a:xfrm>
          <a:off x="241434" y="1911723"/>
          <a:ext cx="2685338" cy="3018865"/>
          <a:chOff x="95758" y="1609164"/>
          <a:chExt cx="2685338" cy="3018865"/>
        </a:xfrm>
      </xdr:grpSpPr>
      <xdr:graphicFrame macro="">
        <xdr:nvGraphicFramePr>
          <xdr:cNvPr id="22" name="Gráfico 21">
            <a:extLst>
              <a:ext uri="{FF2B5EF4-FFF2-40B4-BE49-F238E27FC236}">
                <a16:creationId xmlns:a16="http://schemas.microsoft.com/office/drawing/2014/main" id="{0FB5C7E9-B0F8-686B-D2DD-FEEB98FB5735}"/>
              </a:ext>
            </a:extLst>
          </xdr:cNvPr>
          <xdr:cNvGraphicFramePr/>
        </xdr:nvGraphicFramePr>
        <xdr:xfrm>
          <a:off x="95758" y="1609164"/>
          <a:ext cx="2527131" cy="2520000"/>
        </xdr:xfrm>
        <a:graphic>
          <a:graphicData uri="http://schemas.openxmlformats.org/drawingml/2006/chart">
            <c:chart xmlns:c="http://schemas.openxmlformats.org/drawingml/2006/chart" xmlns:r="http://schemas.openxmlformats.org/officeDocument/2006/relationships" r:id="rId10"/>
          </a:graphicData>
        </a:graphic>
      </xdr:graphicFrame>
      <xdr:sp macro="" textlink="">
        <xdr:nvSpPr>
          <xdr:cNvPr id="23" name="Elipse 22">
            <a:extLst>
              <a:ext uri="{FF2B5EF4-FFF2-40B4-BE49-F238E27FC236}">
                <a16:creationId xmlns:a16="http://schemas.microsoft.com/office/drawing/2014/main" id="{31ED49DC-9038-ACF6-2AE9-48181B9ED996}"/>
              </a:ext>
            </a:extLst>
          </xdr:cNvPr>
          <xdr:cNvSpPr/>
        </xdr:nvSpPr>
        <xdr:spPr>
          <a:xfrm>
            <a:off x="731232" y="2196078"/>
            <a:ext cx="1375474" cy="1375876"/>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7">
        <xdr:nvSpPr>
          <xdr:cNvPr id="26" name="CuadroTexto 25">
            <a:extLst>
              <a:ext uri="{FF2B5EF4-FFF2-40B4-BE49-F238E27FC236}">
                <a16:creationId xmlns:a16="http://schemas.microsoft.com/office/drawing/2014/main" id="{1DEC0903-74C5-8946-DDBB-786BEB6FAD56}"/>
              </a:ext>
            </a:extLst>
          </xdr:cNvPr>
          <xdr:cNvSpPr txBox="1"/>
        </xdr:nvSpPr>
        <xdr:spPr>
          <a:xfrm>
            <a:off x="912362" y="2909759"/>
            <a:ext cx="1108058"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56EC7ABB-C53B-4FF6-9D88-82F172F61608}" type="TxLink">
              <a:rPr lang="en-US" sz="2800" b="1" i="0" u="none" strike="noStrike">
                <a:solidFill>
                  <a:schemeClr val="bg1"/>
                </a:solidFill>
                <a:latin typeface="Calibri"/>
                <a:ea typeface="Calibri"/>
                <a:cs typeface="Calibri"/>
              </a:rPr>
              <a:pPr/>
              <a:t>94,4%</a:t>
            </a:fld>
            <a:endParaRPr lang="es-CO" sz="2800" b="1">
              <a:solidFill>
                <a:schemeClr val="bg1"/>
              </a:solidFill>
            </a:endParaRPr>
          </a:p>
        </xdr:txBody>
      </xdr:sp>
      <xdr:grpSp>
        <xdr:nvGrpSpPr>
          <xdr:cNvPr id="29" name="Gráfico 27" descr="Advertencia contorno">
            <a:extLst>
              <a:ext uri="{FF2B5EF4-FFF2-40B4-BE49-F238E27FC236}">
                <a16:creationId xmlns:a16="http://schemas.microsoft.com/office/drawing/2014/main" id="{4642C97C-1E03-9609-D03B-2638B2D86652}"/>
              </a:ext>
            </a:extLst>
          </xdr:cNvPr>
          <xdr:cNvGrpSpPr/>
        </xdr:nvGrpSpPr>
        <xdr:grpSpPr>
          <a:xfrm>
            <a:off x="1061781" y="2320692"/>
            <a:ext cx="750770" cy="580408"/>
            <a:chOff x="8393791" y="4147456"/>
            <a:chExt cx="821538" cy="724148"/>
          </a:xfrm>
          <a:solidFill>
            <a:schemeClr val="bg1"/>
          </a:solidFill>
        </xdr:grpSpPr>
        <xdr:sp macro="" textlink="">
          <xdr:nvSpPr>
            <xdr:cNvPr id="30" name="Forma libre: forma 29">
              <a:extLst>
                <a:ext uri="{FF2B5EF4-FFF2-40B4-BE49-F238E27FC236}">
                  <a16:creationId xmlns:a16="http://schemas.microsoft.com/office/drawing/2014/main" id="{B4754D88-AA77-532D-49BF-CE29B3A7870C}"/>
                </a:ext>
              </a:extLst>
            </xdr:cNvPr>
            <xdr:cNvSpPr/>
          </xdr:nvSpPr>
          <xdr:spPr>
            <a:xfrm>
              <a:off x="8393791" y="4147456"/>
              <a:ext cx="821538" cy="724148"/>
            </a:xfrm>
            <a:custGeom>
              <a:avLst/>
              <a:gdLst>
                <a:gd name="connsiteX0" fmla="*/ 816537 w 821538"/>
                <a:gd name="connsiteY0" fmla="*/ 666999 h 724148"/>
                <a:gd name="connsiteX1" fmla="*/ 444110 w 821538"/>
                <a:gd name="connsiteY1" fmla="*/ 19299 h 724148"/>
                <a:gd name="connsiteX2" fmla="*/ 392907 w 821538"/>
                <a:gd name="connsiteY2" fmla="*/ 4779 h 724148"/>
                <a:gd name="connsiteX3" fmla="*/ 378387 w 821538"/>
                <a:gd name="connsiteY3" fmla="*/ 19299 h 724148"/>
                <a:gd name="connsiteX4" fmla="*/ 5007 w 821538"/>
                <a:gd name="connsiteY4" fmla="*/ 666999 h 724148"/>
                <a:gd name="connsiteX5" fmla="*/ 19342 w 821538"/>
                <a:gd name="connsiteY5" fmla="*/ 719148 h 724148"/>
                <a:gd name="connsiteX6" fmla="*/ 38345 w 821538"/>
                <a:gd name="connsiteY6" fmla="*/ 724149 h 724148"/>
                <a:gd name="connsiteX7" fmla="*/ 783200 w 821538"/>
                <a:gd name="connsiteY7" fmla="*/ 724149 h 724148"/>
                <a:gd name="connsiteX8" fmla="*/ 821538 w 821538"/>
                <a:gd name="connsiteY8" fmla="*/ 686001 h 724148"/>
                <a:gd name="connsiteX9" fmla="*/ 816537 w 821538"/>
                <a:gd name="connsiteY9" fmla="*/ 666999 h 724148"/>
                <a:gd name="connsiteX10" fmla="*/ 799764 w 821538"/>
                <a:gd name="connsiteY10" fmla="*/ 695755 h 724148"/>
                <a:gd name="connsiteX11" fmla="*/ 783200 w 821538"/>
                <a:gd name="connsiteY11" fmla="*/ 705099 h 724148"/>
                <a:gd name="connsiteX12" fmla="*/ 38345 w 821538"/>
                <a:gd name="connsiteY12" fmla="*/ 705099 h 724148"/>
                <a:gd name="connsiteX13" fmla="*/ 21781 w 821538"/>
                <a:gd name="connsiteY13" fmla="*/ 695745 h 724148"/>
                <a:gd name="connsiteX14" fmla="*/ 21514 w 821538"/>
                <a:gd name="connsiteY14" fmla="*/ 676524 h 724148"/>
                <a:gd name="connsiteX15" fmla="*/ 395037 w 821538"/>
                <a:gd name="connsiteY15" fmla="*/ 28548 h 724148"/>
                <a:gd name="connsiteX16" fmla="*/ 420359 w 821538"/>
                <a:gd name="connsiteY16" fmla="*/ 21467 h 724148"/>
                <a:gd name="connsiteX17" fmla="*/ 427594 w 821538"/>
                <a:gd name="connsiteY17" fmla="*/ 28824 h 724148"/>
                <a:gd name="connsiteX18" fmla="*/ 799888 w 821538"/>
                <a:gd name="connsiteY18" fmla="*/ 676248 h 724148"/>
                <a:gd name="connsiteX19" fmla="*/ 799764 w 821538"/>
                <a:gd name="connsiteY19" fmla="*/ 695755 h 7241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Lst>
              <a:rect l="l" t="t" r="r" b="b"/>
              <a:pathLst>
                <a:path w="821538" h="724148">
                  <a:moveTo>
                    <a:pt x="816537" y="666999"/>
                  </a:moveTo>
                  <a:lnTo>
                    <a:pt x="444110" y="19299"/>
                  </a:lnTo>
                  <a:cubicBezTo>
                    <a:pt x="433980" y="1150"/>
                    <a:pt x="411056" y="-5351"/>
                    <a:pt x="392907" y="4779"/>
                  </a:cubicBezTo>
                  <a:cubicBezTo>
                    <a:pt x="386815" y="8179"/>
                    <a:pt x="381788" y="13207"/>
                    <a:pt x="378387" y="19299"/>
                  </a:cubicBezTo>
                  <a:lnTo>
                    <a:pt x="5007" y="666999"/>
                  </a:lnTo>
                  <a:cubicBezTo>
                    <a:pt x="-5435" y="685358"/>
                    <a:pt x="983" y="708706"/>
                    <a:pt x="19342" y="719148"/>
                  </a:cubicBezTo>
                  <a:cubicBezTo>
                    <a:pt x="25133" y="722442"/>
                    <a:pt x="31683" y="724165"/>
                    <a:pt x="38345" y="724149"/>
                  </a:cubicBezTo>
                  <a:lnTo>
                    <a:pt x="783200" y="724149"/>
                  </a:lnTo>
                  <a:cubicBezTo>
                    <a:pt x="804321" y="724201"/>
                    <a:pt x="821486" y="707122"/>
                    <a:pt x="821538" y="686001"/>
                  </a:cubicBezTo>
                  <a:cubicBezTo>
                    <a:pt x="821555" y="679339"/>
                    <a:pt x="819831" y="672789"/>
                    <a:pt x="816537" y="666999"/>
                  </a:cubicBezTo>
                  <a:close/>
                  <a:moveTo>
                    <a:pt x="799764" y="695755"/>
                  </a:moveTo>
                  <a:cubicBezTo>
                    <a:pt x="796343" y="701641"/>
                    <a:pt x="790007" y="705216"/>
                    <a:pt x="783200" y="705099"/>
                  </a:cubicBezTo>
                  <a:lnTo>
                    <a:pt x="38345" y="705099"/>
                  </a:lnTo>
                  <a:cubicBezTo>
                    <a:pt x="31535" y="705218"/>
                    <a:pt x="25196" y="701638"/>
                    <a:pt x="21781" y="695745"/>
                  </a:cubicBezTo>
                  <a:cubicBezTo>
                    <a:pt x="18229" y="689856"/>
                    <a:pt x="18127" y="682509"/>
                    <a:pt x="21514" y="676524"/>
                  </a:cubicBezTo>
                  <a:lnTo>
                    <a:pt x="395037" y="28548"/>
                  </a:lnTo>
                  <a:cubicBezTo>
                    <a:pt x="400074" y="19600"/>
                    <a:pt x="411412" y="16429"/>
                    <a:pt x="420359" y="21467"/>
                  </a:cubicBezTo>
                  <a:cubicBezTo>
                    <a:pt x="423417" y="23187"/>
                    <a:pt x="425925" y="25738"/>
                    <a:pt x="427594" y="28824"/>
                  </a:cubicBezTo>
                  <a:lnTo>
                    <a:pt x="799888" y="676248"/>
                  </a:lnTo>
                  <a:cubicBezTo>
                    <a:pt x="803380" y="682293"/>
                    <a:pt x="803333" y="689754"/>
                    <a:pt x="799764" y="695755"/>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31" name="Forma libre: forma 30">
              <a:extLst>
                <a:ext uri="{FF2B5EF4-FFF2-40B4-BE49-F238E27FC236}">
                  <a16:creationId xmlns:a16="http://schemas.microsoft.com/office/drawing/2014/main" id="{92AECE79-4284-1399-A825-511FB63C1895}"/>
                </a:ext>
              </a:extLst>
            </xdr:cNvPr>
            <xdr:cNvSpPr/>
          </xdr:nvSpPr>
          <xdr:spPr>
            <a:xfrm>
              <a:off x="8783058" y="4713822"/>
              <a:ext cx="43635" cy="43300"/>
            </a:xfrm>
            <a:custGeom>
              <a:avLst/>
              <a:gdLst>
                <a:gd name="connsiteX0" fmla="*/ 21505 w 43635"/>
                <a:gd name="connsiteY0" fmla="*/ 43292 h 43300"/>
                <a:gd name="connsiteX1" fmla="*/ 6208 w 43635"/>
                <a:gd name="connsiteY1" fmla="*/ 37005 h 43300"/>
                <a:gd name="connsiteX2" fmla="*/ 17 w 43635"/>
                <a:gd name="connsiteY2" fmla="*/ 21489 h 43300"/>
                <a:gd name="connsiteX3" fmla="*/ 6141 w 43635"/>
                <a:gd name="connsiteY3" fmla="*/ 6030 h 43300"/>
                <a:gd name="connsiteX4" fmla="*/ 21505 w 43635"/>
                <a:gd name="connsiteY4" fmla="*/ 10 h 43300"/>
                <a:gd name="connsiteX5" fmla="*/ 37241 w 43635"/>
                <a:gd name="connsiteY5" fmla="*/ 6087 h 43300"/>
                <a:gd name="connsiteX6" fmla="*/ 43622 w 43635"/>
                <a:gd name="connsiteY6" fmla="*/ 21489 h 43300"/>
                <a:gd name="connsiteX7" fmla="*/ 37183 w 43635"/>
                <a:gd name="connsiteY7" fmla="*/ 36948 h 43300"/>
                <a:gd name="connsiteX8" fmla="*/ 21505 w 43635"/>
                <a:gd name="connsiteY8" fmla="*/ 43292 h 433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635" h="43300">
                  <a:moveTo>
                    <a:pt x="21505" y="43292"/>
                  </a:moveTo>
                  <a:cubicBezTo>
                    <a:pt x="15745" y="43459"/>
                    <a:pt x="10186" y="41174"/>
                    <a:pt x="6208" y="37005"/>
                  </a:cubicBezTo>
                  <a:cubicBezTo>
                    <a:pt x="2098" y="32905"/>
                    <a:pt x="-141" y="27293"/>
                    <a:pt x="17" y="21489"/>
                  </a:cubicBezTo>
                  <a:cubicBezTo>
                    <a:pt x="-218" y="15703"/>
                    <a:pt x="2008" y="10087"/>
                    <a:pt x="6141" y="6030"/>
                  </a:cubicBezTo>
                  <a:cubicBezTo>
                    <a:pt x="10224" y="2007"/>
                    <a:pt x="15776" y="-169"/>
                    <a:pt x="21505" y="10"/>
                  </a:cubicBezTo>
                  <a:cubicBezTo>
                    <a:pt x="27350" y="-135"/>
                    <a:pt x="33011" y="2051"/>
                    <a:pt x="37241" y="6087"/>
                  </a:cubicBezTo>
                  <a:cubicBezTo>
                    <a:pt x="41508" y="10048"/>
                    <a:pt x="43838" y="15671"/>
                    <a:pt x="43622" y="21489"/>
                  </a:cubicBezTo>
                  <a:cubicBezTo>
                    <a:pt x="43762" y="27321"/>
                    <a:pt x="41423" y="32940"/>
                    <a:pt x="37183" y="36948"/>
                  </a:cubicBezTo>
                  <a:cubicBezTo>
                    <a:pt x="33050" y="41126"/>
                    <a:pt x="27380" y="43420"/>
                    <a:pt x="21505" y="43292"/>
                  </a:cubicBezTo>
                  <a:close/>
                </a:path>
              </a:pathLst>
            </a:custGeom>
            <a:grpFill/>
            <a:ln w="38100" cap="flat">
              <a:solidFill>
                <a:schemeClr val="bg1"/>
              </a:solidFill>
              <a:prstDash val="solid"/>
              <a:miter/>
            </a:ln>
          </xdr:spPr>
          <xdr:txBody>
            <a:bodyPr rtlCol="0" anchor="ctr"/>
            <a:lstStyle/>
            <a:p>
              <a:endParaRPr lang="es-CO"/>
            </a:p>
          </xdr:txBody>
        </xdr:sp>
        <xdr:sp macro="" textlink="">
          <xdr:nvSpPr>
            <xdr:cNvPr id="32" name="Forma libre: forma 31">
              <a:extLst>
                <a:ext uri="{FF2B5EF4-FFF2-40B4-BE49-F238E27FC236}">
                  <a16:creationId xmlns:a16="http://schemas.microsoft.com/office/drawing/2014/main" id="{C77084D1-E71A-7F67-4284-D3916C19ACDF}"/>
                </a:ext>
              </a:extLst>
            </xdr:cNvPr>
            <xdr:cNvSpPr/>
          </xdr:nvSpPr>
          <xdr:spPr>
            <a:xfrm>
              <a:off x="8791019" y="4345701"/>
              <a:ext cx="25822" cy="303018"/>
            </a:xfrm>
            <a:custGeom>
              <a:avLst/>
              <a:gdLst>
                <a:gd name="connsiteX0" fmla="*/ 3077 w 25822"/>
                <a:gd name="connsiteY0" fmla="*/ 303019 h 303018"/>
                <a:gd name="connsiteX1" fmla="*/ 0 w 25822"/>
                <a:gd name="connsiteY1" fmla="*/ 0 h 303018"/>
                <a:gd name="connsiteX2" fmla="*/ 25822 w 25822"/>
                <a:gd name="connsiteY2" fmla="*/ 0 h 303018"/>
                <a:gd name="connsiteX3" fmla="*/ 22746 w 25822"/>
                <a:gd name="connsiteY3" fmla="*/ 303019 h 303018"/>
                <a:gd name="connsiteX4" fmla="*/ 3077 w 25822"/>
                <a:gd name="connsiteY4" fmla="*/ 303019 h 303018"/>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5822" h="303018">
                  <a:moveTo>
                    <a:pt x="3077" y="303019"/>
                  </a:moveTo>
                  <a:lnTo>
                    <a:pt x="0" y="0"/>
                  </a:lnTo>
                  <a:lnTo>
                    <a:pt x="25822" y="0"/>
                  </a:lnTo>
                  <a:lnTo>
                    <a:pt x="22746" y="303019"/>
                  </a:lnTo>
                  <a:lnTo>
                    <a:pt x="3077" y="303019"/>
                  </a:lnTo>
                  <a:close/>
                </a:path>
              </a:pathLst>
            </a:custGeom>
            <a:grpFill/>
            <a:ln w="38100" cap="flat">
              <a:solidFill>
                <a:schemeClr val="bg1"/>
              </a:solidFill>
              <a:prstDash val="solid"/>
              <a:miter/>
            </a:ln>
          </xdr:spPr>
          <xdr:txBody>
            <a:bodyPr rtlCol="0" anchor="ctr"/>
            <a:lstStyle/>
            <a:p>
              <a:endParaRPr lang="es-CO"/>
            </a:p>
          </xdr:txBody>
        </xdr:sp>
      </xdr:grpSp>
      <xdr:sp macro="" textlink="$J$37">
        <xdr:nvSpPr>
          <xdr:cNvPr id="33" name="Rectángulo 32">
            <a:extLst>
              <a:ext uri="{FF2B5EF4-FFF2-40B4-BE49-F238E27FC236}">
                <a16:creationId xmlns:a16="http://schemas.microsoft.com/office/drawing/2014/main" id="{5E4C1D15-41C7-C3D4-0DA7-3A686B793AC1}"/>
              </a:ext>
            </a:extLst>
          </xdr:cNvPr>
          <xdr:cNvSpPr/>
        </xdr:nvSpPr>
        <xdr:spPr>
          <a:xfrm>
            <a:off x="268940" y="4090962"/>
            <a:ext cx="2512156" cy="537067"/>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6CE004A1-A373-4D8F-AF55-74E33894EA4C}" type="TxLink">
              <a:rPr lang="en-US" sz="1100" b="0" i="0" u="none" strike="noStrike">
                <a:solidFill>
                  <a:srgbClr val="00B050"/>
                </a:solidFill>
                <a:latin typeface="Calibri"/>
                <a:ea typeface="Calibri"/>
                <a:cs typeface="Calibri"/>
              </a:rPr>
              <a:pPr algn="ctr"/>
              <a:t>1 - Gestión del Riesgo de Corrupción “MAPA DE RIESGOS DE CORRUPCIÓN"</a:t>
            </a:fld>
            <a:endParaRPr lang="es-CO" sz="1100">
              <a:solidFill>
                <a:srgbClr val="00B050"/>
              </a:solidFill>
            </a:endParaRPr>
          </a:p>
        </xdr:txBody>
      </xdr:sp>
    </xdr:grpSp>
    <xdr:clientData/>
  </xdr:twoCellAnchor>
  <xdr:twoCellAnchor>
    <xdr:from>
      <xdr:col>1</xdr:col>
      <xdr:colOff>2544857</xdr:colOff>
      <xdr:row>10</xdr:row>
      <xdr:rowOff>150159</xdr:rowOff>
    </xdr:from>
    <xdr:to>
      <xdr:col>2</xdr:col>
      <xdr:colOff>304595</xdr:colOff>
      <xdr:row>24</xdr:row>
      <xdr:rowOff>145675</xdr:rowOff>
    </xdr:to>
    <xdr:grpSp>
      <xdr:nvGrpSpPr>
        <xdr:cNvPr id="117" name="Grupo 116">
          <a:extLst>
            <a:ext uri="{FF2B5EF4-FFF2-40B4-BE49-F238E27FC236}">
              <a16:creationId xmlns:a16="http://schemas.microsoft.com/office/drawing/2014/main" id="{3265B404-9CC7-0041-C6FC-0FE08F8FF42E}"/>
            </a:ext>
          </a:extLst>
        </xdr:cNvPr>
        <xdr:cNvGrpSpPr/>
      </xdr:nvGrpSpPr>
      <xdr:grpSpPr>
        <a:xfrm>
          <a:off x="2881033" y="2099983"/>
          <a:ext cx="2589474" cy="2662516"/>
          <a:chOff x="3217210" y="1539689"/>
          <a:chExt cx="2589474" cy="2662516"/>
        </a:xfrm>
      </xdr:grpSpPr>
      <xdr:graphicFrame macro="">
        <xdr:nvGraphicFramePr>
          <xdr:cNvPr id="36" name="Gráfico 35">
            <a:extLst>
              <a:ext uri="{FF2B5EF4-FFF2-40B4-BE49-F238E27FC236}">
                <a16:creationId xmlns:a16="http://schemas.microsoft.com/office/drawing/2014/main" id="{D480B5DE-2168-4FA9-BE67-4FAFBBB18865}"/>
              </a:ext>
            </a:extLst>
          </xdr:cNvPr>
          <xdr:cNvGraphicFramePr>
            <a:graphicFrameLocks/>
          </xdr:cNvGraphicFramePr>
        </xdr:nvGraphicFramePr>
        <xdr:xfrm>
          <a:off x="3217210" y="1539689"/>
          <a:ext cx="2517963" cy="2520000"/>
        </xdr:xfrm>
        <a:graphic>
          <a:graphicData uri="http://schemas.openxmlformats.org/drawingml/2006/chart">
            <c:chart xmlns:c="http://schemas.openxmlformats.org/drawingml/2006/chart" xmlns:r="http://schemas.openxmlformats.org/officeDocument/2006/relationships" r:id="rId11"/>
          </a:graphicData>
        </a:graphic>
      </xdr:graphicFrame>
      <xdr:sp macro="" textlink="">
        <xdr:nvSpPr>
          <xdr:cNvPr id="37" name="Elipse 36">
            <a:extLst>
              <a:ext uri="{FF2B5EF4-FFF2-40B4-BE49-F238E27FC236}">
                <a16:creationId xmlns:a16="http://schemas.microsoft.com/office/drawing/2014/main" id="{B1166E74-D400-4934-B408-38ED5B9B8404}"/>
              </a:ext>
            </a:extLst>
          </xdr:cNvPr>
          <xdr:cNvSpPr/>
        </xdr:nvSpPr>
        <xdr:spPr>
          <a:xfrm>
            <a:off x="3829049" y="2196607"/>
            <a:ext cx="1281642" cy="1209981"/>
          </a:xfrm>
          <a:prstGeom prst="ellipse">
            <a:avLst/>
          </a:prstGeom>
          <a:solidFill>
            <a:srgbClr val="FF000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8">
        <xdr:nvSpPr>
          <xdr:cNvPr id="39" name="CuadroTexto 38">
            <a:extLst>
              <a:ext uri="{FF2B5EF4-FFF2-40B4-BE49-F238E27FC236}">
                <a16:creationId xmlns:a16="http://schemas.microsoft.com/office/drawing/2014/main" id="{B6458129-E5F6-465D-955B-4FCF7757BDC0}"/>
              </a:ext>
            </a:extLst>
          </xdr:cNvPr>
          <xdr:cNvSpPr txBox="1"/>
        </xdr:nvSpPr>
        <xdr:spPr>
          <a:xfrm>
            <a:off x="3953436" y="2821336"/>
            <a:ext cx="1106732"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5BBA8FFC-3F74-4C19-A26B-5EDDD8683C09}" type="TxLink">
              <a:rPr lang="en-US" sz="2800" b="1" i="0" u="none" strike="noStrike">
                <a:solidFill>
                  <a:schemeClr val="bg1"/>
                </a:solidFill>
                <a:latin typeface="Calibri"/>
                <a:ea typeface="Calibri"/>
                <a:cs typeface="Calibri"/>
              </a:rPr>
              <a:pPr marL="0" indent="0"/>
              <a:t>41,7%</a:t>
            </a:fld>
            <a:endParaRPr lang="es-CO" sz="2800" b="1" i="0" u="none" strike="noStrike">
              <a:solidFill>
                <a:schemeClr val="bg1"/>
              </a:solidFill>
              <a:latin typeface="Calibri"/>
              <a:ea typeface="Calibri"/>
              <a:cs typeface="Calibri"/>
            </a:endParaRPr>
          </a:p>
        </xdr:txBody>
      </xdr:sp>
      <xdr:pic>
        <xdr:nvPicPr>
          <xdr:cNvPr id="41" name="Gráfico 40" descr="Selfie con relleno sólido">
            <a:extLst>
              <a:ext uri="{FF2B5EF4-FFF2-40B4-BE49-F238E27FC236}">
                <a16:creationId xmlns:a16="http://schemas.microsoft.com/office/drawing/2014/main" id="{E3487954-EB56-53C9-A91D-88E20DBBE1BD}"/>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4207810" y="2310349"/>
            <a:ext cx="647700" cy="647700"/>
          </a:xfrm>
          <a:prstGeom prst="rect">
            <a:avLst/>
          </a:prstGeom>
        </xdr:spPr>
      </xdr:pic>
      <xdr:sp macro="" textlink="$J$38">
        <xdr:nvSpPr>
          <xdr:cNvPr id="51" name="Rectángulo 50">
            <a:extLst>
              <a:ext uri="{FF2B5EF4-FFF2-40B4-BE49-F238E27FC236}">
                <a16:creationId xmlns:a16="http://schemas.microsoft.com/office/drawing/2014/main" id="{2601ED2E-4558-46C9-8765-37D6077B2D50}"/>
              </a:ext>
            </a:extLst>
          </xdr:cNvPr>
          <xdr:cNvSpPr/>
        </xdr:nvSpPr>
        <xdr:spPr>
          <a:xfrm>
            <a:off x="3296210" y="3906931"/>
            <a:ext cx="2510474" cy="295274"/>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E87CB54-0D80-49E4-BDF6-0E59C1FFE26B}" type="TxLink">
              <a:rPr lang="en-US" sz="1100" b="0" i="0" u="none" strike="noStrike">
                <a:solidFill>
                  <a:srgbClr val="FF0000"/>
                </a:solidFill>
                <a:latin typeface="Calibri"/>
                <a:ea typeface="Calibri"/>
                <a:cs typeface="Calibri"/>
              </a:rPr>
              <a:pPr algn="ctr"/>
              <a:t> 2 - Racionalización de Trámites</a:t>
            </a:fld>
            <a:endParaRPr lang="es-CO" sz="1100">
              <a:solidFill>
                <a:srgbClr val="FF0000"/>
              </a:solidFill>
            </a:endParaRPr>
          </a:p>
        </xdr:txBody>
      </xdr:sp>
    </xdr:grpSp>
    <xdr:clientData/>
  </xdr:twoCellAnchor>
  <xdr:twoCellAnchor>
    <xdr:from>
      <xdr:col>2</xdr:col>
      <xdr:colOff>739587</xdr:colOff>
      <xdr:row>10</xdr:row>
      <xdr:rowOff>12886</xdr:rowOff>
    </xdr:from>
    <xdr:to>
      <xdr:col>4</xdr:col>
      <xdr:colOff>116184</xdr:colOff>
      <xdr:row>25</xdr:row>
      <xdr:rowOff>33059</xdr:rowOff>
    </xdr:to>
    <xdr:grpSp>
      <xdr:nvGrpSpPr>
        <xdr:cNvPr id="118" name="Grupo 117">
          <a:extLst>
            <a:ext uri="{FF2B5EF4-FFF2-40B4-BE49-F238E27FC236}">
              <a16:creationId xmlns:a16="http://schemas.microsoft.com/office/drawing/2014/main" id="{F0E1A897-3752-E448-AA87-284C70D75CC0}"/>
            </a:ext>
          </a:extLst>
        </xdr:cNvPr>
        <xdr:cNvGrpSpPr/>
      </xdr:nvGrpSpPr>
      <xdr:grpSpPr>
        <a:xfrm>
          <a:off x="5905499" y="1962710"/>
          <a:ext cx="2559067" cy="2877673"/>
          <a:chOff x="5905499" y="1581710"/>
          <a:chExt cx="2559067" cy="2877673"/>
        </a:xfrm>
      </xdr:grpSpPr>
      <xdr:graphicFrame macro="">
        <xdr:nvGraphicFramePr>
          <xdr:cNvPr id="52" name="Gráfico 51">
            <a:extLst>
              <a:ext uri="{FF2B5EF4-FFF2-40B4-BE49-F238E27FC236}">
                <a16:creationId xmlns:a16="http://schemas.microsoft.com/office/drawing/2014/main" id="{973214CA-835F-4434-9053-A38B0D16ED8A}"/>
              </a:ext>
            </a:extLst>
          </xdr:cNvPr>
          <xdr:cNvGraphicFramePr>
            <a:graphicFrameLocks/>
          </xdr:cNvGraphicFramePr>
        </xdr:nvGraphicFramePr>
        <xdr:xfrm>
          <a:off x="5948642" y="1581710"/>
          <a:ext cx="2515924" cy="2520000"/>
        </xdr:xfrm>
        <a:graphic>
          <a:graphicData uri="http://schemas.openxmlformats.org/drawingml/2006/chart">
            <c:chart xmlns:c="http://schemas.openxmlformats.org/drawingml/2006/chart" xmlns:r="http://schemas.openxmlformats.org/officeDocument/2006/relationships" r:id="rId14"/>
          </a:graphicData>
        </a:graphic>
      </xdr:graphicFrame>
      <xdr:sp macro="" textlink="$J$39">
        <xdr:nvSpPr>
          <xdr:cNvPr id="53" name="Rectángulo 52">
            <a:extLst>
              <a:ext uri="{FF2B5EF4-FFF2-40B4-BE49-F238E27FC236}">
                <a16:creationId xmlns:a16="http://schemas.microsoft.com/office/drawing/2014/main" id="{9FE90300-1973-4333-A28A-E79839120B3A}"/>
              </a:ext>
            </a:extLst>
          </xdr:cNvPr>
          <xdr:cNvSpPr/>
        </xdr:nvSpPr>
        <xdr:spPr>
          <a:xfrm>
            <a:off x="5905499" y="4097433"/>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8786AC6F-4D77-4572-B368-874F5712A2D8}" type="TxLink">
              <a:rPr lang="en-US" sz="1100" b="0" i="0" u="none" strike="noStrike">
                <a:solidFill>
                  <a:srgbClr val="00B050"/>
                </a:solidFill>
                <a:latin typeface="Calibri"/>
                <a:ea typeface="Calibri"/>
                <a:cs typeface="Calibri"/>
              </a:rPr>
              <a:pPr algn="ctr"/>
              <a:t> 3 - Rendición de Cuentas (RdC)</a:t>
            </a:fld>
            <a:endParaRPr lang="es-CO" sz="1100">
              <a:solidFill>
                <a:srgbClr val="00B050"/>
              </a:solidFill>
            </a:endParaRPr>
          </a:p>
        </xdr:txBody>
      </xdr:sp>
      <xdr:sp macro="" textlink="">
        <xdr:nvSpPr>
          <xdr:cNvPr id="54" name="Elipse 53">
            <a:extLst>
              <a:ext uri="{FF2B5EF4-FFF2-40B4-BE49-F238E27FC236}">
                <a16:creationId xmlns:a16="http://schemas.microsoft.com/office/drawing/2014/main" id="{E244687D-60D3-452F-9F85-553FB11B4774}"/>
              </a:ext>
            </a:extLst>
          </xdr:cNvPr>
          <xdr:cNvSpPr/>
        </xdr:nvSpPr>
        <xdr:spPr>
          <a:xfrm>
            <a:off x="6590891" y="2219273"/>
            <a:ext cx="1208403" cy="1230459"/>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39">
        <xdr:nvSpPr>
          <xdr:cNvPr id="55" name="CuadroTexto 54">
            <a:extLst>
              <a:ext uri="{FF2B5EF4-FFF2-40B4-BE49-F238E27FC236}">
                <a16:creationId xmlns:a16="http://schemas.microsoft.com/office/drawing/2014/main" id="{12832364-5C3D-4766-AA87-FA2E736676A5}"/>
              </a:ext>
            </a:extLst>
          </xdr:cNvPr>
          <xdr:cNvSpPr txBox="1"/>
        </xdr:nvSpPr>
        <xdr:spPr>
          <a:xfrm>
            <a:off x="6732240" y="2845071"/>
            <a:ext cx="1107497"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2510098D-A67E-4273-A540-31D4CA98A70B}" type="TxLink">
              <a:rPr lang="en-US" sz="2800" b="1" i="0" u="none" strike="noStrike">
                <a:solidFill>
                  <a:schemeClr val="bg1"/>
                </a:solidFill>
                <a:latin typeface="Calibri"/>
                <a:ea typeface="Calibri"/>
                <a:cs typeface="Calibri"/>
              </a:rPr>
              <a:pPr marL="0" indent="0"/>
              <a:t>88,2%</a:t>
            </a:fld>
            <a:endParaRPr lang="es-CO" sz="2800" b="1" i="0" u="none" strike="noStrike">
              <a:solidFill>
                <a:schemeClr val="bg1"/>
              </a:solidFill>
              <a:latin typeface="Calibri"/>
              <a:ea typeface="Calibri"/>
              <a:cs typeface="Calibri"/>
            </a:endParaRPr>
          </a:p>
        </xdr:txBody>
      </xdr:sp>
      <xdr:grpSp>
        <xdr:nvGrpSpPr>
          <xdr:cNvPr id="66" name="Grupo 65">
            <a:extLst>
              <a:ext uri="{FF2B5EF4-FFF2-40B4-BE49-F238E27FC236}">
                <a16:creationId xmlns:a16="http://schemas.microsoft.com/office/drawing/2014/main" id="{596D2594-BB3F-6609-1BCA-B520F6F8974B}"/>
              </a:ext>
            </a:extLst>
          </xdr:cNvPr>
          <xdr:cNvGrpSpPr/>
        </xdr:nvGrpSpPr>
        <xdr:grpSpPr>
          <a:xfrm>
            <a:off x="6798048" y="2285600"/>
            <a:ext cx="800100" cy="677235"/>
            <a:chOff x="11401425" y="1170615"/>
            <a:chExt cx="800099" cy="573788"/>
          </a:xfrm>
        </xdr:grpSpPr>
        <xdr:sp macro="" textlink="">
          <xdr:nvSpPr>
            <xdr:cNvPr id="59" name="Forma libre: forma 58">
              <a:extLst>
                <a:ext uri="{FF2B5EF4-FFF2-40B4-BE49-F238E27FC236}">
                  <a16:creationId xmlns:a16="http://schemas.microsoft.com/office/drawing/2014/main" id="{F5EEE912-3C26-5746-816B-8DFD104E174F}"/>
                </a:ext>
              </a:extLst>
            </xdr:cNvPr>
            <xdr:cNvSpPr/>
          </xdr:nvSpPr>
          <xdr:spPr>
            <a:xfrm>
              <a:off x="11630025" y="1584007"/>
              <a:ext cx="342900" cy="120967"/>
            </a:xfrm>
            <a:custGeom>
              <a:avLst/>
              <a:gdLst>
                <a:gd name="connsiteX0" fmla="*/ 326708 w 342900"/>
                <a:gd name="connsiteY0" fmla="*/ 74295 h 120967"/>
                <a:gd name="connsiteX1" fmla="*/ 303848 w 342900"/>
                <a:gd name="connsiteY1" fmla="*/ 20003 h 120967"/>
                <a:gd name="connsiteX2" fmla="*/ 298133 w 342900"/>
                <a:gd name="connsiteY2" fmla="*/ 14288 h 120967"/>
                <a:gd name="connsiteX3" fmla="*/ 20002 w 342900"/>
                <a:gd name="connsiteY3" fmla="*/ 0 h 120967"/>
                <a:gd name="connsiteX4" fmla="*/ 17145 w 342900"/>
                <a:gd name="connsiteY4" fmla="*/ 1905 h 120967"/>
                <a:gd name="connsiteX5" fmla="*/ 0 w 342900"/>
                <a:gd name="connsiteY5" fmla="*/ 35243 h 120967"/>
                <a:gd name="connsiteX6" fmla="*/ 0 w 342900"/>
                <a:gd name="connsiteY6" fmla="*/ 120968 h 120967"/>
                <a:gd name="connsiteX7" fmla="*/ 342900 w 342900"/>
                <a:gd name="connsiteY7" fmla="*/ 120968 h 120967"/>
                <a:gd name="connsiteX8" fmla="*/ 342900 w 342900"/>
                <a:gd name="connsiteY8" fmla="*/ 90488 h 120967"/>
                <a:gd name="connsiteX9" fmla="*/ 326708 w 342900"/>
                <a:gd name="connsiteY9" fmla="*/ 74295 h 12096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42900" h="120967">
                  <a:moveTo>
                    <a:pt x="326708" y="74295"/>
                  </a:moveTo>
                  <a:cubicBezTo>
                    <a:pt x="312420" y="60007"/>
                    <a:pt x="303848" y="40005"/>
                    <a:pt x="303848" y="20003"/>
                  </a:cubicBezTo>
                  <a:lnTo>
                    <a:pt x="298133" y="14288"/>
                  </a:lnTo>
                  <a:cubicBezTo>
                    <a:pt x="211455" y="67628"/>
                    <a:pt x="100965" y="61913"/>
                    <a:pt x="20002" y="0"/>
                  </a:cubicBezTo>
                  <a:lnTo>
                    <a:pt x="17145" y="1905"/>
                  </a:lnTo>
                  <a:cubicBezTo>
                    <a:pt x="6668" y="9525"/>
                    <a:pt x="0" y="21907"/>
                    <a:pt x="0" y="35243"/>
                  </a:cubicBezTo>
                  <a:lnTo>
                    <a:pt x="0" y="120968"/>
                  </a:lnTo>
                  <a:lnTo>
                    <a:pt x="342900" y="120968"/>
                  </a:lnTo>
                  <a:lnTo>
                    <a:pt x="342900" y="90488"/>
                  </a:lnTo>
                  <a:lnTo>
                    <a:pt x="326708" y="74295"/>
                  </a:ln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0" name="Forma libre: forma 59">
              <a:extLst>
                <a:ext uri="{FF2B5EF4-FFF2-40B4-BE49-F238E27FC236}">
                  <a16:creationId xmlns:a16="http://schemas.microsoft.com/office/drawing/2014/main" id="{FECD7DE4-61B6-4F95-6509-087F7DF87EA6}"/>
                </a:ext>
              </a:extLst>
            </xdr:cNvPr>
            <xdr:cNvSpPr/>
          </xdr:nvSpPr>
          <xdr:spPr>
            <a:xfrm>
              <a:off x="11979592" y="1205679"/>
              <a:ext cx="136393" cy="170683"/>
            </a:xfrm>
            <a:custGeom>
              <a:avLst/>
              <a:gdLst>
                <a:gd name="connsiteX0" fmla="*/ 64770 w 136393"/>
                <a:gd name="connsiteY0" fmla="*/ 170683 h 170683"/>
                <a:gd name="connsiteX1" fmla="*/ 135255 w 136393"/>
                <a:gd name="connsiteY1" fmla="*/ 71623 h 170683"/>
                <a:gd name="connsiteX2" fmla="*/ 36195 w 136393"/>
                <a:gd name="connsiteY2" fmla="*/ 1138 h 170683"/>
                <a:gd name="connsiteX3" fmla="*/ 0 w 136393"/>
                <a:gd name="connsiteY3" fmla="*/ 16378 h 170683"/>
                <a:gd name="connsiteX4" fmla="*/ 64770 w 136393"/>
                <a:gd name="connsiteY4" fmla="*/ 170683 h 17068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6393" h="170683">
                  <a:moveTo>
                    <a:pt x="64770" y="170683"/>
                  </a:moveTo>
                  <a:cubicBezTo>
                    <a:pt x="111443" y="163063"/>
                    <a:pt x="142875" y="118296"/>
                    <a:pt x="135255" y="71623"/>
                  </a:cubicBezTo>
                  <a:cubicBezTo>
                    <a:pt x="127635" y="24951"/>
                    <a:pt x="82868" y="-6482"/>
                    <a:pt x="36195" y="1138"/>
                  </a:cubicBezTo>
                  <a:cubicBezTo>
                    <a:pt x="22860" y="3043"/>
                    <a:pt x="10478" y="8758"/>
                    <a:pt x="0" y="16378"/>
                  </a:cubicBezTo>
                  <a:cubicBezTo>
                    <a:pt x="39053" y="58288"/>
                    <a:pt x="61913" y="112581"/>
                    <a:pt x="64770" y="1706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1" name="Forma libre: forma 60">
              <a:extLst>
                <a:ext uri="{FF2B5EF4-FFF2-40B4-BE49-F238E27FC236}">
                  <a16:creationId xmlns:a16="http://schemas.microsoft.com/office/drawing/2014/main" id="{57C7F2ED-2F62-88BD-8DB9-EC8AC0BB48AF}"/>
                </a:ext>
              </a:extLst>
            </xdr:cNvPr>
            <xdr:cNvSpPr/>
          </xdr:nvSpPr>
          <xdr:spPr>
            <a:xfrm>
              <a:off x="12008167" y="1401127"/>
              <a:ext cx="193357" cy="170497"/>
            </a:xfrm>
            <a:custGeom>
              <a:avLst/>
              <a:gdLst>
                <a:gd name="connsiteX0" fmla="*/ 176213 w 193357"/>
                <a:gd name="connsiteY0" fmla="*/ 50483 h 170497"/>
                <a:gd name="connsiteX1" fmla="*/ 92393 w 193357"/>
                <a:gd name="connsiteY1" fmla="*/ 10478 h 170497"/>
                <a:gd name="connsiteX2" fmla="*/ 36195 w 193357"/>
                <a:gd name="connsiteY2" fmla="*/ 0 h 170497"/>
                <a:gd name="connsiteX3" fmla="*/ 0 w 193357"/>
                <a:gd name="connsiteY3" fmla="*/ 116205 h 170497"/>
                <a:gd name="connsiteX4" fmla="*/ 5715 w 193357"/>
                <a:gd name="connsiteY4" fmla="*/ 121920 h 170497"/>
                <a:gd name="connsiteX5" fmla="*/ 60008 w 193357"/>
                <a:gd name="connsiteY5" fmla="*/ 144780 h 170497"/>
                <a:gd name="connsiteX6" fmla="*/ 85725 w 193357"/>
                <a:gd name="connsiteY6" fmla="*/ 170498 h 170497"/>
                <a:gd name="connsiteX7" fmla="*/ 193358 w 193357"/>
                <a:gd name="connsiteY7" fmla="*/ 170498 h 170497"/>
                <a:gd name="connsiteX8" fmla="*/ 193358 w 193357"/>
                <a:gd name="connsiteY8" fmla="*/ 84773 h 170497"/>
                <a:gd name="connsiteX9" fmla="*/ 176213 w 193357"/>
                <a:gd name="connsiteY9" fmla="*/ 50483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93357" h="170497">
                  <a:moveTo>
                    <a:pt x="176213" y="50483"/>
                  </a:moveTo>
                  <a:cubicBezTo>
                    <a:pt x="151448" y="31433"/>
                    <a:pt x="122873" y="17145"/>
                    <a:pt x="92393" y="10478"/>
                  </a:cubicBezTo>
                  <a:cubicBezTo>
                    <a:pt x="74295" y="4763"/>
                    <a:pt x="55245" y="1905"/>
                    <a:pt x="36195" y="0"/>
                  </a:cubicBezTo>
                  <a:cubicBezTo>
                    <a:pt x="34290" y="40958"/>
                    <a:pt x="21908" y="80963"/>
                    <a:pt x="0" y="116205"/>
                  </a:cubicBezTo>
                  <a:lnTo>
                    <a:pt x="5715" y="121920"/>
                  </a:lnTo>
                  <a:cubicBezTo>
                    <a:pt x="25718" y="121920"/>
                    <a:pt x="45720" y="130493"/>
                    <a:pt x="60008" y="144780"/>
                  </a:cubicBezTo>
                  <a:lnTo>
                    <a:pt x="85725" y="170498"/>
                  </a:lnTo>
                  <a:lnTo>
                    <a:pt x="193358" y="170498"/>
                  </a:lnTo>
                  <a:lnTo>
                    <a:pt x="193358" y="84773"/>
                  </a:lnTo>
                  <a:cubicBezTo>
                    <a:pt x="193358" y="71438"/>
                    <a:pt x="187643" y="58103"/>
                    <a:pt x="176213" y="50483"/>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2" name="Forma libre: forma 61">
              <a:extLst>
                <a:ext uri="{FF2B5EF4-FFF2-40B4-BE49-F238E27FC236}">
                  <a16:creationId xmlns:a16="http://schemas.microsoft.com/office/drawing/2014/main" id="{96EE46E8-42E3-469A-F742-B57D055D6A6C}"/>
                </a:ext>
              </a:extLst>
            </xdr:cNvPr>
            <xdr:cNvSpPr/>
          </xdr:nvSpPr>
          <xdr:spPr>
            <a:xfrm>
              <a:off x="11581447" y="1170615"/>
              <a:ext cx="573781" cy="573788"/>
            </a:xfrm>
            <a:custGeom>
              <a:avLst/>
              <a:gdLst>
                <a:gd name="connsiteX0" fmla="*/ 557213 w 573781"/>
                <a:gd name="connsiteY0" fmla="*/ 485782 h 573788"/>
                <a:gd name="connsiteX1" fmla="*/ 467678 w 573781"/>
                <a:gd name="connsiteY1" fmla="*/ 395294 h 573788"/>
                <a:gd name="connsiteX2" fmla="*/ 421957 w 573781"/>
                <a:gd name="connsiteY2" fmla="*/ 381959 h 573788"/>
                <a:gd name="connsiteX3" fmla="*/ 389573 w 573781"/>
                <a:gd name="connsiteY3" fmla="*/ 350527 h 573788"/>
                <a:gd name="connsiteX4" fmla="*/ 434340 w 573781"/>
                <a:gd name="connsiteY4" fmla="*/ 219082 h 573788"/>
                <a:gd name="connsiteX5" fmla="*/ 217170 w 573781"/>
                <a:gd name="connsiteY5" fmla="*/ 7 h 573788"/>
                <a:gd name="connsiteX6" fmla="*/ 0 w 573781"/>
                <a:gd name="connsiteY6" fmla="*/ 216224 h 573788"/>
                <a:gd name="connsiteX7" fmla="*/ 217170 w 573781"/>
                <a:gd name="connsiteY7" fmla="*/ 435299 h 573788"/>
                <a:gd name="connsiteX8" fmla="*/ 350520 w 573781"/>
                <a:gd name="connsiteY8" fmla="*/ 390532 h 573788"/>
                <a:gd name="connsiteX9" fmla="*/ 382905 w 573781"/>
                <a:gd name="connsiteY9" fmla="*/ 421964 h 573788"/>
                <a:gd name="connsiteX10" fmla="*/ 396240 w 573781"/>
                <a:gd name="connsiteY10" fmla="*/ 467684 h 573788"/>
                <a:gd name="connsiteX11" fmla="*/ 486728 w 573781"/>
                <a:gd name="connsiteY11" fmla="*/ 558172 h 573788"/>
                <a:gd name="connsiteX12" fmla="*/ 558165 w 573781"/>
                <a:gd name="connsiteY12" fmla="*/ 560077 h 573788"/>
                <a:gd name="connsiteX13" fmla="*/ 560070 w 573781"/>
                <a:gd name="connsiteY13" fmla="*/ 488639 h 573788"/>
                <a:gd name="connsiteX14" fmla="*/ 557213 w 573781"/>
                <a:gd name="connsiteY14" fmla="*/ 485782 h 573788"/>
                <a:gd name="connsiteX15" fmla="*/ 557213 w 573781"/>
                <a:gd name="connsiteY15" fmla="*/ 485782 h 573788"/>
                <a:gd name="connsiteX16" fmla="*/ 218123 w 573781"/>
                <a:gd name="connsiteY16" fmla="*/ 44774 h 573788"/>
                <a:gd name="connsiteX17" fmla="*/ 391478 w 573781"/>
                <a:gd name="connsiteY17" fmla="*/ 218129 h 573788"/>
                <a:gd name="connsiteX18" fmla="*/ 350520 w 573781"/>
                <a:gd name="connsiteY18" fmla="*/ 329572 h 573788"/>
                <a:gd name="connsiteX19" fmla="*/ 295275 w 573781"/>
                <a:gd name="connsiteY19" fmla="*/ 309569 h 573788"/>
                <a:gd name="connsiteX20" fmla="*/ 216217 w 573781"/>
                <a:gd name="connsiteY20" fmla="*/ 297187 h 573788"/>
                <a:gd name="connsiteX21" fmla="*/ 137160 w 573781"/>
                <a:gd name="connsiteY21" fmla="*/ 309569 h 573788"/>
                <a:gd name="connsiteX22" fmla="*/ 85725 w 573781"/>
                <a:gd name="connsiteY22" fmla="*/ 330524 h 573788"/>
                <a:gd name="connsiteX23" fmla="*/ 104775 w 573781"/>
                <a:gd name="connsiteY23" fmla="*/ 86684 h 573788"/>
                <a:gd name="connsiteX24" fmla="*/ 218123 w 573781"/>
                <a:gd name="connsiteY24" fmla="*/ 44774 h 57378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573781" h="573788">
                  <a:moveTo>
                    <a:pt x="557213" y="485782"/>
                  </a:moveTo>
                  <a:lnTo>
                    <a:pt x="467678" y="395294"/>
                  </a:lnTo>
                  <a:cubicBezTo>
                    <a:pt x="455295" y="383864"/>
                    <a:pt x="439103" y="378149"/>
                    <a:pt x="421957" y="381959"/>
                  </a:cubicBezTo>
                  <a:lnTo>
                    <a:pt x="389573" y="350527"/>
                  </a:lnTo>
                  <a:cubicBezTo>
                    <a:pt x="419100" y="312427"/>
                    <a:pt x="434340" y="266707"/>
                    <a:pt x="434340" y="219082"/>
                  </a:cubicBezTo>
                  <a:cubicBezTo>
                    <a:pt x="435293" y="99067"/>
                    <a:pt x="338138" y="959"/>
                    <a:pt x="217170" y="7"/>
                  </a:cubicBezTo>
                  <a:cubicBezTo>
                    <a:pt x="96203" y="-946"/>
                    <a:pt x="0" y="96209"/>
                    <a:pt x="0" y="216224"/>
                  </a:cubicBezTo>
                  <a:cubicBezTo>
                    <a:pt x="0" y="336239"/>
                    <a:pt x="96203" y="434347"/>
                    <a:pt x="217170" y="435299"/>
                  </a:cubicBezTo>
                  <a:cubicBezTo>
                    <a:pt x="264795" y="435299"/>
                    <a:pt x="311468" y="420059"/>
                    <a:pt x="350520" y="390532"/>
                  </a:cubicBezTo>
                  <a:lnTo>
                    <a:pt x="382905" y="421964"/>
                  </a:lnTo>
                  <a:cubicBezTo>
                    <a:pt x="380048" y="438157"/>
                    <a:pt x="384810" y="455302"/>
                    <a:pt x="396240" y="467684"/>
                  </a:cubicBezTo>
                  <a:lnTo>
                    <a:pt x="486728" y="558172"/>
                  </a:lnTo>
                  <a:cubicBezTo>
                    <a:pt x="505778" y="578174"/>
                    <a:pt x="538163" y="579127"/>
                    <a:pt x="558165" y="560077"/>
                  </a:cubicBezTo>
                  <a:cubicBezTo>
                    <a:pt x="578168" y="541027"/>
                    <a:pt x="579120" y="508642"/>
                    <a:pt x="560070" y="488639"/>
                  </a:cubicBezTo>
                  <a:cubicBezTo>
                    <a:pt x="559118" y="487687"/>
                    <a:pt x="558165" y="486734"/>
                    <a:pt x="557213" y="485782"/>
                  </a:cubicBezTo>
                  <a:lnTo>
                    <a:pt x="557213" y="485782"/>
                  </a:lnTo>
                  <a:close/>
                  <a:moveTo>
                    <a:pt x="218123" y="44774"/>
                  </a:moveTo>
                  <a:cubicBezTo>
                    <a:pt x="314325" y="44774"/>
                    <a:pt x="391478" y="121927"/>
                    <a:pt x="391478" y="218129"/>
                  </a:cubicBezTo>
                  <a:cubicBezTo>
                    <a:pt x="391478" y="259087"/>
                    <a:pt x="377190" y="299092"/>
                    <a:pt x="350520" y="329572"/>
                  </a:cubicBezTo>
                  <a:cubicBezTo>
                    <a:pt x="332423" y="320999"/>
                    <a:pt x="314325" y="314332"/>
                    <a:pt x="295275" y="309569"/>
                  </a:cubicBezTo>
                  <a:cubicBezTo>
                    <a:pt x="269558" y="301949"/>
                    <a:pt x="242888" y="297187"/>
                    <a:pt x="216217" y="297187"/>
                  </a:cubicBezTo>
                  <a:cubicBezTo>
                    <a:pt x="189548" y="297187"/>
                    <a:pt x="162878" y="301949"/>
                    <a:pt x="137160" y="309569"/>
                  </a:cubicBezTo>
                  <a:cubicBezTo>
                    <a:pt x="119063" y="314332"/>
                    <a:pt x="101917" y="320999"/>
                    <a:pt x="85725" y="330524"/>
                  </a:cubicBezTo>
                  <a:cubicBezTo>
                    <a:pt x="23813" y="258134"/>
                    <a:pt x="32385" y="148597"/>
                    <a:pt x="104775" y="86684"/>
                  </a:cubicBezTo>
                  <a:cubicBezTo>
                    <a:pt x="136208" y="59062"/>
                    <a:pt x="176213" y="44774"/>
                    <a:pt x="218123" y="44774"/>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3" name="Forma libre: forma 62">
              <a:extLst>
                <a:ext uri="{FF2B5EF4-FFF2-40B4-BE49-F238E27FC236}">
                  <a16:creationId xmlns:a16="http://schemas.microsoft.com/office/drawing/2014/main" id="{8D6BA65C-4467-AF8C-F76D-09B05C19B2EC}"/>
                </a:ext>
              </a:extLst>
            </xdr:cNvPr>
            <xdr:cNvSpPr/>
          </xdr:nvSpPr>
          <xdr:spPr>
            <a:xfrm>
              <a:off x="11701462" y="1254442"/>
              <a:ext cx="192405" cy="192405"/>
            </a:xfrm>
            <a:custGeom>
              <a:avLst/>
              <a:gdLst>
                <a:gd name="connsiteX0" fmla="*/ 192405 w 192405"/>
                <a:gd name="connsiteY0" fmla="*/ 96202 h 192405"/>
                <a:gd name="connsiteX1" fmla="*/ 96203 w 192405"/>
                <a:gd name="connsiteY1" fmla="*/ 192405 h 192405"/>
                <a:gd name="connsiteX2" fmla="*/ 0 w 192405"/>
                <a:gd name="connsiteY2" fmla="*/ 96202 h 192405"/>
                <a:gd name="connsiteX3" fmla="*/ 96203 w 192405"/>
                <a:gd name="connsiteY3" fmla="*/ 0 h 192405"/>
                <a:gd name="connsiteX4" fmla="*/ 192405 w 192405"/>
                <a:gd name="connsiteY4" fmla="*/ 96202 h 19240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92405" h="192405">
                  <a:moveTo>
                    <a:pt x="192405" y="96202"/>
                  </a:moveTo>
                  <a:cubicBezTo>
                    <a:pt x="192405" y="149334"/>
                    <a:pt x="149334" y="192405"/>
                    <a:pt x="96203" y="192405"/>
                  </a:cubicBezTo>
                  <a:cubicBezTo>
                    <a:pt x="43071" y="192405"/>
                    <a:pt x="0" y="149334"/>
                    <a:pt x="0" y="96202"/>
                  </a:cubicBezTo>
                  <a:cubicBezTo>
                    <a:pt x="0" y="43071"/>
                    <a:pt x="43071" y="0"/>
                    <a:pt x="96203" y="0"/>
                  </a:cubicBezTo>
                  <a:cubicBezTo>
                    <a:pt x="149334" y="0"/>
                    <a:pt x="192405" y="43071"/>
                    <a:pt x="192405" y="96202"/>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4" name="Forma libre: forma 63">
              <a:extLst>
                <a:ext uri="{FF2B5EF4-FFF2-40B4-BE49-F238E27FC236}">
                  <a16:creationId xmlns:a16="http://schemas.microsoft.com/office/drawing/2014/main" id="{4F36FFAA-18A3-F84B-D764-5247DCFB5B82}"/>
                </a:ext>
              </a:extLst>
            </xdr:cNvPr>
            <xdr:cNvSpPr/>
          </xdr:nvSpPr>
          <xdr:spPr>
            <a:xfrm>
              <a:off x="11401425" y="1401127"/>
              <a:ext cx="220027" cy="170497"/>
            </a:xfrm>
            <a:custGeom>
              <a:avLst/>
              <a:gdLst>
                <a:gd name="connsiteX0" fmla="*/ 152400 w 220027"/>
                <a:gd name="connsiteY0" fmla="*/ 0 h 170497"/>
                <a:gd name="connsiteX1" fmla="*/ 100965 w 220027"/>
                <a:gd name="connsiteY1" fmla="*/ 10478 h 170497"/>
                <a:gd name="connsiteX2" fmla="*/ 17145 w 220027"/>
                <a:gd name="connsiteY2" fmla="*/ 50483 h 170497"/>
                <a:gd name="connsiteX3" fmla="*/ 0 w 220027"/>
                <a:gd name="connsiteY3" fmla="*/ 84773 h 170497"/>
                <a:gd name="connsiteX4" fmla="*/ 0 w 220027"/>
                <a:gd name="connsiteY4" fmla="*/ 170498 h 170497"/>
                <a:gd name="connsiteX5" fmla="*/ 205740 w 220027"/>
                <a:gd name="connsiteY5" fmla="*/ 170498 h 170497"/>
                <a:gd name="connsiteX6" fmla="*/ 220028 w 220027"/>
                <a:gd name="connsiteY6" fmla="*/ 156210 h 170497"/>
                <a:gd name="connsiteX7" fmla="*/ 152400 w 220027"/>
                <a:gd name="connsiteY7" fmla="*/ 0 h 17049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20027" h="170497">
                  <a:moveTo>
                    <a:pt x="152400" y="0"/>
                  </a:moveTo>
                  <a:cubicBezTo>
                    <a:pt x="135255" y="1905"/>
                    <a:pt x="118110" y="4763"/>
                    <a:pt x="100965" y="10478"/>
                  </a:cubicBezTo>
                  <a:cubicBezTo>
                    <a:pt x="71438" y="19050"/>
                    <a:pt x="42863" y="33338"/>
                    <a:pt x="17145" y="50483"/>
                  </a:cubicBezTo>
                  <a:cubicBezTo>
                    <a:pt x="5715" y="58103"/>
                    <a:pt x="0" y="71438"/>
                    <a:pt x="0" y="84773"/>
                  </a:cubicBezTo>
                  <a:lnTo>
                    <a:pt x="0" y="170498"/>
                  </a:lnTo>
                  <a:lnTo>
                    <a:pt x="205740" y="170498"/>
                  </a:lnTo>
                  <a:cubicBezTo>
                    <a:pt x="209550" y="164783"/>
                    <a:pt x="214313" y="160020"/>
                    <a:pt x="220028" y="156210"/>
                  </a:cubicBezTo>
                  <a:cubicBezTo>
                    <a:pt x="179070" y="113348"/>
                    <a:pt x="155258" y="58103"/>
                    <a:pt x="152400" y="0"/>
                  </a:cubicBezTo>
                  <a:close/>
                </a:path>
              </a:pathLst>
            </a:custGeom>
            <a:solidFill>
              <a:schemeClr val="bg1"/>
            </a:solidFill>
            <a:ln w="9525" cap="flat">
              <a:solidFill>
                <a:schemeClr val="bg1"/>
              </a:solidFill>
              <a:prstDash val="solid"/>
              <a:miter/>
            </a:ln>
          </xdr:spPr>
          <xdr:txBody>
            <a:bodyPr rtlCol="0" anchor="ctr"/>
            <a:lstStyle/>
            <a:p>
              <a:endParaRPr lang="es-CO"/>
            </a:p>
          </xdr:txBody>
        </xdr:sp>
        <xdr:sp macro="" textlink="">
          <xdr:nvSpPr>
            <xdr:cNvPr id="65" name="Forma libre: forma 64">
              <a:extLst>
                <a:ext uri="{FF2B5EF4-FFF2-40B4-BE49-F238E27FC236}">
                  <a16:creationId xmlns:a16="http://schemas.microsoft.com/office/drawing/2014/main" id="{5F224E02-9650-4F27-CCEF-67F0FD3DEF8B}"/>
                </a:ext>
              </a:extLst>
            </xdr:cNvPr>
            <xdr:cNvSpPr/>
          </xdr:nvSpPr>
          <xdr:spPr>
            <a:xfrm>
              <a:off x="11486703" y="1205418"/>
              <a:ext cx="133796" cy="169991"/>
            </a:xfrm>
            <a:custGeom>
              <a:avLst/>
              <a:gdLst>
                <a:gd name="connsiteX0" fmla="*/ 67122 w 133796"/>
                <a:gd name="connsiteY0" fmla="*/ 169992 h 169991"/>
                <a:gd name="connsiteX1" fmla="*/ 133797 w 133796"/>
                <a:gd name="connsiteY1" fmla="*/ 14734 h 169991"/>
                <a:gd name="connsiteX2" fmla="*/ 14734 w 133796"/>
                <a:gd name="connsiteY2" fmla="*/ 38547 h 169991"/>
                <a:gd name="connsiteX3" fmla="*/ 38547 w 133796"/>
                <a:gd name="connsiteY3" fmla="*/ 157609 h 169991"/>
                <a:gd name="connsiteX4" fmla="*/ 67122 w 133796"/>
                <a:gd name="connsiteY4" fmla="*/ 169992 h 16999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3796" h="169991">
                  <a:moveTo>
                    <a:pt x="67122" y="169992"/>
                  </a:moveTo>
                  <a:cubicBezTo>
                    <a:pt x="69979" y="111889"/>
                    <a:pt x="93792" y="57597"/>
                    <a:pt x="133797" y="14734"/>
                  </a:cubicBezTo>
                  <a:cubicBezTo>
                    <a:pt x="94744" y="-11936"/>
                    <a:pt x="41404" y="-1458"/>
                    <a:pt x="14734" y="38547"/>
                  </a:cubicBezTo>
                  <a:cubicBezTo>
                    <a:pt x="-11936" y="78552"/>
                    <a:pt x="-1458" y="130939"/>
                    <a:pt x="38547" y="157609"/>
                  </a:cubicBezTo>
                  <a:cubicBezTo>
                    <a:pt x="47119" y="163324"/>
                    <a:pt x="56644" y="167134"/>
                    <a:pt x="67122" y="169992"/>
                  </a:cubicBezTo>
                  <a:close/>
                </a:path>
              </a:pathLst>
            </a:custGeom>
            <a:solidFill>
              <a:schemeClr val="bg1"/>
            </a:solidFill>
            <a:ln w="9525" cap="flat">
              <a:solidFill>
                <a:schemeClr val="bg1"/>
              </a:solidFill>
              <a:prstDash val="solid"/>
              <a:miter/>
            </a:ln>
          </xdr:spPr>
          <xdr:txBody>
            <a:bodyPr rtlCol="0" anchor="ctr"/>
            <a:lstStyle/>
            <a:p>
              <a:endParaRPr lang="es-CO"/>
            </a:p>
          </xdr:txBody>
        </xdr:sp>
      </xdr:grpSp>
    </xdr:grpSp>
    <xdr:clientData/>
  </xdr:twoCellAnchor>
  <xdr:twoCellAnchor>
    <xdr:from>
      <xdr:col>4</xdr:col>
      <xdr:colOff>415128</xdr:colOff>
      <xdr:row>10</xdr:row>
      <xdr:rowOff>80121</xdr:rowOff>
    </xdr:from>
    <xdr:to>
      <xdr:col>5</xdr:col>
      <xdr:colOff>1946258</xdr:colOff>
      <xdr:row>26</xdr:row>
      <xdr:rowOff>22412</xdr:rowOff>
    </xdr:to>
    <xdr:grpSp>
      <xdr:nvGrpSpPr>
        <xdr:cNvPr id="119" name="Grupo 118">
          <a:extLst>
            <a:ext uri="{FF2B5EF4-FFF2-40B4-BE49-F238E27FC236}">
              <a16:creationId xmlns:a16="http://schemas.microsoft.com/office/drawing/2014/main" id="{5E2E73A7-8452-8781-42D6-3839A4FEF791}"/>
            </a:ext>
          </a:extLst>
        </xdr:cNvPr>
        <xdr:cNvGrpSpPr/>
      </xdr:nvGrpSpPr>
      <xdr:grpSpPr>
        <a:xfrm>
          <a:off x="8763510" y="2029945"/>
          <a:ext cx="2584483" cy="2990291"/>
          <a:chOff x="8763510" y="1648945"/>
          <a:chExt cx="2584483" cy="2990291"/>
        </a:xfrm>
      </xdr:grpSpPr>
      <xdr:graphicFrame macro="">
        <xdr:nvGraphicFramePr>
          <xdr:cNvPr id="68" name="Gráfico 67">
            <a:extLst>
              <a:ext uri="{FF2B5EF4-FFF2-40B4-BE49-F238E27FC236}">
                <a16:creationId xmlns:a16="http://schemas.microsoft.com/office/drawing/2014/main" id="{6F046048-1DE6-4ACA-80E5-19F0575E8598}"/>
              </a:ext>
            </a:extLst>
          </xdr:cNvPr>
          <xdr:cNvGraphicFramePr>
            <a:graphicFrameLocks/>
          </xdr:cNvGraphicFramePr>
        </xdr:nvGraphicFramePr>
        <xdr:xfrm>
          <a:off x="8763510" y="1648945"/>
          <a:ext cx="2516944" cy="2520000"/>
        </xdr:xfrm>
        <a:graphic>
          <a:graphicData uri="http://schemas.openxmlformats.org/drawingml/2006/chart">
            <c:chart xmlns:c="http://schemas.openxmlformats.org/drawingml/2006/chart" xmlns:r="http://schemas.openxmlformats.org/officeDocument/2006/relationships" r:id="rId15"/>
          </a:graphicData>
        </a:graphic>
      </xdr:graphicFrame>
      <xdr:sp macro="" textlink="$J$40">
        <xdr:nvSpPr>
          <xdr:cNvPr id="69" name="Rectángulo 68">
            <a:extLst>
              <a:ext uri="{FF2B5EF4-FFF2-40B4-BE49-F238E27FC236}">
                <a16:creationId xmlns:a16="http://schemas.microsoft.com/office/drawing/2014/main" id="{B9879AAC-A39D-4160-BB28-85107A7105E5}"/>
              </a:ext>
            </a:extLst>
          </xdr:cNvPr>
          <xdr:cNvSpPr/>
        </xdr:nvSpPr>
        <xdr:spPr>
          <a:xfrm>
            <a:off x="8835278" y="4196044"/>
            <a:ext cx="2512715" cy="443192"/>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51000C10-8078-453A-A1CA-ED016DC53D0A}" type="TxLink">
              <a:rPr lang="en-US" sz="1100" b="0" i="0" u="none" strike="noStrike">
                <a:solidFill>
                  <a:srgbClr val="00B050"/>
                </a:solidFill>
                <a:latin typeface="Calibri"/>
                <a:ea typeface="Calibri"/>
                <a:cs typeface="Calibri"/>
              </a:rPr>
              <a:pPr algn="ctr"/>
              <a:t> 4 - Mecanismos para mejorar la Atención al Ciudadano</a:t>
            </a:fld>
            <a:endParaRPr lang="es-CO" sz="1100">
              <a:solidFill>
                <a:srgbClr val="00B050"/>
              </a:solidFill>
            </a:endParaRPr>
          </a:p>
        </xdr:txBody>
      </xdr:sp>
      <xdr:sp macro="" textlink="">
        <xdr:nvSpPr>
          <xdr:cNvPr id="70" name="Elipse 69">
            <a:extLst>
              <a:ext uri="{FF2B5EF4-FFF2-40B4-BE49-F238E27FC236}">
                <a16:creationId xmlns:a16="http://schemas.microsoft.com/office/drawing/2014/main" id="{83086A40-4F0C-431B-B019-2530DE796BEF}"/>
              </a:ext>
            </a:extLst>
          </xdr:cNvPr>
          <xdr:cNvSpPr/>
        </xdr:nvSpPr>
        <xdr:spPr>
          <a:xfrm>
            <a:off x="9406370" y="2273470"/>
            <a:ext cx="1228013" cy="1278795"/>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0">
        <xdr:nvSpPr>
          <xdr:cNvPr id="71" name="CuadroTexto 70">
            <a:extLst>
              <a:ext uri="{FF2B5EF4-FFF2-40B4-BE49-F238E27FC236}">
                <a16:creationId xmlns:a16="http://schemas.microsoft.com/office/drawing/2014/main" id="{B97836BA-5CCF-475F-B669-270A6CCB8252}"/>
              </a:ext>
            </a:extLst>
          </xdr:cNvPr>
          <xdr:cNvSpPr txBox="1"/>
        </xdr:nvSpPr>
        <xdr:spPr>
          <a:xfrm>
            <a:off x="9597636" y="2916431"/>
            <a:ext cx="1112539"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6C8DEDE7-8BBA-4C4A-9C4D-0A709C5D8979}" type="TxLink">
              <a:rPr lang="en-US" sz="2800" b="1" i="0" u="none" strike="noStrike">
                <a:solidFill>
                  <a:schemeClr val="bg1"/>
                </a:solidFill>
                <a:latin typeface="Calibri"/>
                <a:ea typeface="Calibri"/>
                <a:cs typeface="Calibri"/>
              </a:rPr>
              <a:pPr marL="0" indent="0"/>
              <a:t>78,6%</a:t>
            </a:fld>
            <a:endParaRPr lang="es-CO" sz="2800" b="1" i="0" u="none" strike="noStrike">
              <a:solidFill>
                <a:schemeClr val="bg1"/>
              </a:solidFill>
              <a:latin typeface="Calibri"/>
              <a:ea typeface="Calibri"/>
              <a:cs typeface="Calibri"/>
            </a:endParaRPr>
          </a:p>
        </xdr:txBody>
      </xdr:sp>
      <xdr:pic>
        <xdr:nvPicPr>
          <xdr:cNvPr id="75" name="Gráfico 74" descr="Sala de juntas con relleno sólido">
            <a:extLst>
              <a:ext uri="{FF2B5EF4-FFF2-40B4-BE49-F238E27FC236}">
                <a16:creationId xmlns:a16="http://schemas.microsoft.com/office/drawing/2014/main" id="{499CA9FA-58C1-B5FF-C725-8E0D953BA0DD}"/>
              </a:ext>
            </a:extLst>
          </xdr:cNvPr>
          <xdr:cNvPicPr>
            <a:picLocks noChangeAspect="1"/>
          </xdr:cNvPicPr>
        </xdr:nvPicPr>
        <xdr:blipFill>
          <a:blip xmlns:r="http://schemas.openxmlformats.org/officeDocument/2006/relationships" r:embed="rId16">
            <a:extLst>
              <a:ext uri="{96DAC541-7B7A-43D3-8B79-37D633B846F1}">
                <asvg:svgBlip xmlns:asvg="http://schemas.microsoft.com/office/drawing/2016/SVG/main" r:embed="rId17"/>
              </a:ext>
            </a:extLst>
          </a:blip>
          <a:stretch>
            <a:fillRect/>
          </a:stretch>
        </xdr:blipFill>
        <xdr:spPr>
          <a:xfrm>
            <a:off x="9620651" y="2225888"/>
            <a:ext cx="919442" cy="914400"/>
          </a:xfrm>
          <a:prstGeom prst="rect">
            <a:avLst/>
          </a:prstGeom>
        </xdr:spPr>
      </xdr:pic>
    </xdr:grpSp>
    <xdr:clientData/>
  </xdr:twoCellAnchor>
  <xdr:twoCellAnchor>
    <xdr:from>
      <xdr:col>1</xdr:col>
      <xdr:colOff>2730313</xdr:colOff>
      <xdr:row>26</xdr:row>
      <xdr:rowOff>22411</xdr:rowOff>
    </xdr:from>
    <xdr:to>
      <xdr:col>2</xdr:col>
      <xdr:colOff>449151</xdr:colOff>
      <xdr:row>41</xdr:row>
      <xdr:rowOff>67234</xdr:rowOff>
    </xdr:to>
    <xdr:grpSp>
      <xdr:nvGrpSpPr>
        <xdr:cNvPr id="120" name="Grupo 119">
          <a:extLst>
            <a:ext uri="{FF2B5EF4-FFF2-40B4-BE49-F238E27FC236}">
              <a16:creationId xmlns:a16="http://schemas.microsoft.com/office/drawing/2014/main" id="{1569B9B4-6457-5D80-D4D8-521ECCF77BCE}"/>
            </a:ext>
          </a:extLst>
        </xdr:cNvPr>
        <xdr:cNvGrpSpPr/>
      </xdr:nvGrpSpPr>
      <xdr:grpSpPr>
        <a:xfrm>
          <a:off x="3066489" y="5020235"/>
          <a:ext cx="2548574" cy="2902323"/>
          <a:chOff x="3066489" y="4639235"/>
          <a:chExt cx="2548574" cy="2902323"/>
        </a:xfrm>
      </xdr:grpSpPr>
      <xdr:graphicFrame macro="">
        <xdr:nvGraphicFramePr>
          <xdr:cNvPr id="78" name="Gráfico 77">
            <a:extLst>
              <a:ext uri="{FF2B5EF4-FFF2-40B4-BE49-F238E27FC236}">
                <a16:creationId xmlns:a16="http://schemas.microsoft.com/office/drawing/2014/main" id="{E75F22AE-31C6-4837-A610-50B83233B76F}"/>
              </a:ext>
            </a:extLst>
          </xdr:cNvPr>
          <xdr:cNvGraphicFramePr>
            <a:graphicFrameLocks/>
          </xdr:cNvGraphicFramePr>
        </xdr:nvGraphicFramePr>
        <xdr:xfrm>
          <a:off x="3066489" y="4639235"/>
          <a:ext cx="2517963" cy="2520000"/>
        </xdr:xfrm>
        <a:graphic>
          <a:graphicData uri="http://schemas.openxmlformats.org/drawingml/2006/chart">
            <c:chart xmlns:c="http://schemas.openxmlformats.org/drawingml/2006/chart" xmlns:r="http://schemas.openxmlformats.org/officeDocument/2006/relationships" r:id="rId18"/>
          </a:graphicData>
        </a:graphic>
      </xdr:graphicFrame>
      <xdr:sp macro="" textlink="">
        <xdr:nvSpPr>
          <xdr:cNvPr id="79" name="Elipse 78">
            <a:extLst>
              <a:ext uri="{FF2B5EF4-FFF2-40B4-BE49-F238E27FC236}">
                <a16:creationId xmlns:a16="http://schemas.microsoft.com/office/drawing/2014/main" id="{B47E946D-BE7E-46A0-83FB-F766029ED887}"/>
              </a:ext>
            </a:extLst>
          </xdr:cNvPr>
          <xdr:cNvSpPr/>
        </xdr:nvSpPr>
        <xdr:spPr>
          <a:xfrm>
            <a:off x="3740676" y="5330639"/>
            <a:ext cx="1212324" cy="1112744"/>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1">
        <xdr:nvSpPr>
          <xdr:cNvPr id="80" name="CuadroTexto 79">
            <a:extLst>
              <a:ext uri="{FF2B5EF4-FFF2-40B4-BE49-F238E27FC236}">
                <a16:creationId xmlns:a16="http://schemas.microsoft.com/office/drawing/2014/main" id="{6BCEA386-67D4-4C8D-831D-90046348DAE7}"/>
              </a:ext>
            </a:extLst>
          </xdr:cNvPr>
          <xdr:cNvSpPr txBox="1"/>
        </xdr:nvSpPr>
        <xdr:spPr>
          <a:xfrm>
            <a:off x="3791662" y="5861238"/>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9B519FE9-A98D-4FDB-A438-C83A92439553}" type="TxLink">
              <a:rPr lang="en-US" sz="2800" b="1" i="0" u="none" strike="noStrike">
                <a:solidFill>
                  <a:schemeClr val="bg1"/>
                </a:solidFill>
                <a:latin typeface="Calibri"/>
                <a:ea typeface="Calibri"/>
                <a:cs typeface="Calibri"/>
              </a:rPr>
              <a:pPr marL="0" indent="0"/>
              <a:t>93,3%</a:t>
            </a:fld>
            <a:endParaRPr lang="es-CO" sz="2800" b="1" i="0" u="none" strike="noStrike">
              <a:solidFill>
                <a:schemeClr val="bg1"/>
              </a:solidFill>
              <a:latin typeface="Calibri"/>
              <a:ea typeface="Calibri"/>
              <a:cs typeface="Calibri"/>
            </a:endParaRPr>
          </a:p>
        </xdr:txBody>
      </xdr:sp>
      <xdr:sp macro="" textlink="$J$41">
        <xdr:nvSpPr>
          <xdr:cNvPr id="81" name="Rectángulo 80">
            <a:extLst>
              <a:ext uri="{FF2B5EF4-FFF2-40B4-BE49-F238E27FC236}">
                <a16:creationId xmlns:a16="http://schemas.microsoft.com/office/drawing/2014/main" id="{64DB37DC-432B-429C-AA3C-3A67D776B15E}"/>
              </a:ext>
            </a:extLst>
          </xdr:cNvPr>
          <xdr:cNvSpPr/>
        </xdr:nvSpPr>
        <xdr:spPr>
          <a:xfrm>
            <a:off x="3110191" y="7061947"/>
            <a:ext cx="2504872" cy="47961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E2ECB01F-CB29-4218-8B52-62473BE4380D}" type="TxLink">
              <a:rPr lang="en-US" sz="1100" b="0" i="0" u="none" strike="noStrike">
                <a:solidFill>
                  <a:srgbClr val="00B050"/>
                </a:solidFill>
                <a:latin typeface="Calibri"/>
                <a:ea typeface="Calibri"/>
                <a:cs typeface="Calibri"/>
              </a:rPr>
              <a:pPr algn="ctr"/>
              <a:t> 5 - Mecanismos para la Transparencia y Acceso a la Información</a:t>
            </a:fld>
            <a:endParaRPr lang="es-CO" sz="1100">
              <a:solidFill>
                <a:srgbClr val="00B050"/>
              </a:solidFill>
            </a:endParaRPr>
          </a:p>
        </xdr:txBody>
      </xdr:sp>
      <xdr:grpSp>
        <xdr:nvGrpSpPr>
          <xdr:cNvPr id="91" name="Grupo 90">
            <a:extLst>
              <a:ext uri="{FF2B5EF4-FFF2-40B4-BE49-F238E27FC236}">
                <a16:creationId xmlns:a16="http://schemas.microsoft.com/office/drawing/2014/main" id="{DA839731-D146-F5BA-FAF1-7BB0E0D2A2D2}"/>
              </a:ext>
            </a:extLst>
          </xdr:cNvPr>
          <xdr:cNvGrpSpPr/>
        </xdr:nvGrpSpPr>
        <xdr:grpSpPr>
          <a:xfrm>
            <a:off x="3911524" y="5522987"/>
            <a:ext cx="823969" cy="495484"/>
            <a:chOff x="14769464" y="999172"/>
            <a:chExt cx="826770" cy="495484"/>
          </a:xfrm>
        </xdr:grpSpPr>
        <xdr:sp macro="" textlink="">
          <xdr:nvSpPr>
            <xdr:cNvPr id="83" name="Forma libre: forma 82">
              <a:extLst>
                <a:ext uri="{FF2B5EF4-FFF2-40B4-BE49-F238E27FC236}">
                  <a16:creationId xmlns:a16="http://schemas.microsoft.com/office/drawing/2014/main" id="{ACC19CB1-5DF2-09F8-1688-4695DF110CC1}"/>
                </a:ext>
              </a:extLst>
            </xdr:cNvPr>
            <xdr:cNvSpPr/>
          </xdr:nvSpPr>
          <xdr:spPr>
            <a:xfrm>
              <a:off x="15132671" y="1399526"/>
              <a:ext cx="74640" cy="80658"/>
            </a:xfrm>
            <a:custGeom>
              <a:avLst/>
              <a:gdLst>
                <a:gd name="connsiteX0" fmla="*/ 20651 w 74640"/>
                <a:gd name="connsiteY0" fmla="*/ 80659 h 80658"/>
                <a:gd name="connsiteX1" fmla="*/ 6364 w 74640"/>
                <a:gd name="connsiteY1" fmla="*/ 75896 h 80658"/>
                <a:gd name="connsiteX2" fmla="*/ 4459 w 74640"/>
                <a:gd name="connsiteY2" fmla="*/ 49226 h 80658"/>
                <a:gd name="connsiteX3" fmla="*/ 41606 w 74640"/>
                <a:gd name="connsiteY3" fmla="*/ 6364 h 80658"/>
                <a:gd name="connsiteX4" fmla="*/ 68276 w 74640"/>
                <a:gd name="connsiteY4" fmla="*/ 4459 h 80658"/>
                <a:gd name="connsiteX5" fmla="*/ 70181 w 74640"/>
                <a:gd name="connsiteY5" fmla="*/ 31129 h 80658"/>
                <a:gd name="connsiteX6" fmla="*/ 33034 w 74640"/>
                <a:gd name="connsiteY6" fmla="*/ 73991 h 80658"/>
                <a:gd name="connsiteX7" fmla="*/ 20651 w 74640"/>
                <a:gd name="connsiteY7" fmla="*/ 80659 h 806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4640" h="80658">
                  <a:moveTo>
                    <a:pt x="20651" y="80659"/>
                  </a:moveTo>
                  <a:cubicBezTo>
                    <a:pt x="15889" y="80659"/>
                    <a:pt x="10174" y="79706"/>
                    <a:pt x="6364" y="75896"/>
                  </a:cubicBezTo>
                  <a:cubicBezTo>
                    <a:pt x="-1256" y="69229"/>
                    <a:pt x="-2209" y="56846"/>
                    <a:pt x="4459" y="49226"/>
                  </a:cubicBezTo>
                  <a:lnTo>
                    <a:pt x="41606" y="6364"/>
                  </a:lnTo>
                  <a:cubicBezTo>
                    <a:pt x="48274" y="-1256"/>
                    <a:pt x="60656" y="-2209"/>
                    <a:pt x="68276" y="4459"/>
                  </a:cubicBezTo>
                  <a:cubicBezTo>
                    <a:pt x="75896" y="11126"/>
                    <a:pt x="76849" y="23509"/>
                    <a:pt x="70181" y="31129"/>
                  </a:cubicBezTo>
                  <a:lnTo>
                    <a:pt x="33034" y="73991"/>
                  </a:lnTo>
                  <a:cubicBezTo>
                    <a:pt x="30176" y="77801"/>
                    <a:pt x="25414" y="79706"/>
                    <a:pt x="20651" y="80659"/>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84" name="Forma libre: forma 83">
              <a:extLst>
                <a:ext uri="{FF2B5EF4-FFF2-40B4-BE49-F238E27FC236}">
                  <a16:creationId xmlns:a16="http://schemas.microsoft.com/office/drawing/2014/main" id="{D250C144-A4BA-EA00-59E9-D66AB566CF45}"/>
                </a:ext>
              </a:extLst>
            </xdr:cNvPr>
            <xdr:cNvSpPr/>
          </xdr:nvSpPr>
          <xdr:spPr>
            <a:xfrm>
              <a:off x="15069341" y="1360961"/>
              <a:ext cx="90810" cy="97554"/>
            </a:xfrm>
            <a:custGeom>
              <a:avLst/>
              <a:gdLst>
                <a:gd name="connsiteX0" fmla="*/ 25879 w 90810"/>
                <a:gd name="connsiteY0" fmla="*/ 97316 h 97554"/>
                <a:gd name="connsiteX1" fmla="*/ 7781 w 90810"/>
                <a:gd name="connsiteY1" fmla="*/ 91601 h 97554"/>
                <a:gd name="connsiteX2" fmla="*/ 5876 w 90810"/>
                <a:gd name="connsiteY2" fmla="*/ 58264 h 97554"/>
                <a:gd name="connsiteX3" fmla="*/ 49691 w 90810"/>
                <a:gd name="connsiteY3" fmla="*/ 7781 h 97554"/>
                <a:gd name="connsiteX4" fmla="*/ 83029 w 90810"/>
                <a:gd name="connsiteY4" fmla="*/ 5876 h 97554"/>
                <a:gd name="connsiteX5" fmla="*/ 84934 w 90810"/>
                <a:gd name="connsiteY5" fmla="*/ 39214 h 97554"/>
                <a:gd name="connsiteX6" fmla="*/ 41119 w 90810"/>
                <a:gd name="connsiteY6" fmla="*/ 89696 h 97554"/>
                <a:gd name="connsiteX7" fmla="*/ 25879 w 90810"/>
                <a:gd name="connsiteY7" fmla="*/ 97316 h 9755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90810" h="97554">
                  <a:moveTo>
                    <a:pt x="25879" y="97316"/>
                  </a:moveTo>
                  <a:cubicBezTo>
                    <a:pt x="19211" y="98269"/>
                    <a:pt x="13496" y="96364"/>
                    <a:pt x="7781" y="91601"/>
                  </a:cubicBezTo>
                  <a:cubicBezTo>
                    <a:pt x="-1744" y="83029"/>
                    <a:pt x="-2696" y="67789"/>
                    <a:pt x="5876" y="58264"/>
                  </a:cubicBezTo>
                  <a:lnTo>
                    <a:pt x="49691" y="7781"/>
                  </a:lnTo>
                  <a:cubicBezTo>
                    <a:pt x="58264" y="-1744"/>
                    <a:pt x="73504" y="-2696"/>
                    <a:pt x="83029" y="5876"/>
                  </a:cubicBezTo>
                  <a:cubicBezTo>
                    <a:pt x="92554" y="14449"/>
                    <a:pt x="93506" y="29689"/>
                    <a:pt x="84934" y="39214"/>
                  </a:cubicBezTo>
                  <a:lnTo>
                    <a:pt x="41119" y="89696"/>
                  </a:lnTo>
                  <a:cubicBezTo>
                    <a:pt x="37309" y="94459"/>
                    <a:pt x="31594" y="97316"/>
                    <a:pt x="25879" y="9731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85" name="Forma libre: forma 84">
              <a:extLst>
                <a:ext uri="{FF2B5EF4-FFF2-40B4-BE49-F238E27FC236}">
                  <a16:creationId xmlns:a16="http://schemas.microsoft.com/office/drawing/2014/main" id="{0A48FD61-C6A6-839B-086F-E1922478C1FC}"/>
                </a:ext>
              </a:extLst>
            </xdr:cNvPr>
            <xdr:cNvSpPr/>
          </xdr:nvSpPr>
          <xdr:spPr>
            <a:xfrm>
              <a:off x="15004516" y="1316139"/>
              <a:ext cx="100443" cy="107078"/>
            </a:xfrm>
            <a:custGeom>
              <a:avLst/>
              <a:gdLst>
                <a:gd name="connsiteX0" fmla="*/ 30696 w 100443"/>
                <a:gd name="connsiteY0" fmla="*/ 106896 h 107078"/>
                <a:gd name="connsiteX1" fmla="*/ 9741 w 100443"/>
                <a:gd name="connsiteY1" fmla="*/ 100228 h 107078"/>
                <a:gd name="connsiteX2" fmla="*/ 6883 w 100443"/>
                <a:gd name="connsiteY2" fmla="*/ 60223 h 107078"/>
                <a:gd name="connsiteX3" fmla="*/ 50698 w 100443"/>
                <a:gd name="connsiteY3" fmla="*/ 9741 h 107078"/>
                <a:gd name="connsiteX4" fmla="*/ 90703 w 100443"/>
                <a:gd name="connsiteY4" fmla="*/ 6883 h 107078"/>
                <a:gd name="connsiteX5" fmla="*/ 93561 w 100443"/>
                <a:gd name="connsiteY5" fmla="*/ 46888 h 107078"/>
                <a:gd name="connsiteX6" fmla="*/ 49746 w 100443"/>
                <a:gd name="connsiteY6" fmla="*/ 97371 h 107078"/>
                <a:gd name="connsiteX7" fmla="*/ 30696 w 100443"/>
                <a:gd name="connsiteY7" fmla="*/ 106896 h 10707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0443" h="107078">
                  <a:moveTo>
                    <a:pt x="30696" y="106896"/>
                  </a:moveTo>
                  <a:cubicBezTo>
                    <a:pt x="23076" y="107848"/>
                    <a:pt x="15456" y="104991"/>
                    <a:pt x="9741" y="100228"/>
                  </a:cubicBezTo>
                  <a:cubicBezTo>
                    <a:pt x="-1689" y="89751"/>
                    <a:pt x="-3594" y="71653"/>
                    <a:pt x="6883" y="60223"/>
                  </a:cubicBezTo>
                  <a:lnTo>
                    <a:pt x="50698" y="9741"/>
                  </a:lnTo>
                  <a:cubicBezTo>
                    <a:pt x="61176" y="-1689"/>
                    <a:pt x="79273" y="-3594"/>
                    <a:pt x="90703" y="6883"/>
                  </a:cubicBezTo>
                  <a:cubicBezTo>
                    <a:pt x="102133" y="17361"/>
                    <a:pt x="104038" y="35458"/>
                    <a:pt x="93561" y="46888"/>
                  </a:cubicBezTo>
                  <a:lnTo>
                    <a:pt x="49746" y="97371"/>
                  </a:lnTo>
                  <a:cubicBezTo>
                    <a:pt x="44983" y="103086"/>
                    <a:pt x="37363" y="106896"/>
                    <a:pt x="30696" y="106896"/>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86" name="Forma libre: forma 85">
              <a:extLst>
                <a:ext uri="{FF2B5EF4-FFF2-40B4-BE49-F238E27FC236}">
                  <a16:creationId xmlns:a16="http://schemas.microsoft.com/office/drawing/2014/main" id="{E60E0DB5-96A2-697C-04D9-B719AFDC9D2D}"/>
                </a:ext>
              </a:extLst>
            </xdr:cNvPr>
            <xdr:cNvSpPr/>
          </xdr:nvSpPr>
          <xdr:spPr>
            <a:xfrm>
              <a:off x="14934984" y="1274229"/>
              <a:ext cx="107111" cy="113745"/>
            </a:xfrm>
            <a:custGeom>
              <a:avLst/>
              <a:gdLst>
                <a:gd name="connsiteX0" fmla="*/ 30696 w 107111"/>
                <a:gd name="connsiteY0" fmla="*/ 113563 h 113745"/>
                <a:gd name="connsiteX1" fmla="*/ 9741 w 107111"/>
                <a:gd name="connsiteY1" fmla="*/ 106896 h 113745"/>
                <a:gd name="connsiteX2" fmla="*/ 6883 w 107111"/>
                <a:gd name="connsiteY2" fmla="*/ 66891 h 113745"/>
                <a:gd name="connsiteX3" fmla="*/ 57366 w 107111"/>
                <a:gd name="connsiteY3" fmla="*/ 9741 h 113745"/>
                <a:gd name="connsiteX4" fmla="*/ 97371 w 107111"/>
                <a:gd name="connsiteY4" fmla="*/ 6883 h 113745"/>
                <a:gd name="connsiteX5" fmla="*/ 100228 w 107111"/>
                <a:gd name="connsiteY5" fmla="*/ 46888 h 113745"/>
                <a:gd name="connsiteX6" fmla="*/ 49746 w 107111"/>
                <a:gd name="connsiteY6" fmla="*/ 104038 h 113745"/>
                <a:gd name="connsiteX7" fmla="*/ 30696 w 107111"/>
                <a:gd name="connsiteY7" fmla="*/ 113563 h 1137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07111" h="113745">
                  <a:moveTo>
                    <a:pt x="30696" y="113563"/>
                  </a:moveTo>
                  <a:cubicBezTo>
                    <a:pt x="23076" y="114516"/>
                    <a:pt x="15456" y="111658"/>
                    <a:pt x="9741" y="106896"/>
                  </a:cubicBezTo>
                  <a:cubicBezTo>
                    <a:pt x="-1689" y="96418"/>
                    <a:pt x="-3594" y="78321"/>
                    <a:pt x="6883" y="66891"/>
                  </a:cubicBezTo>
                  <a:lnTo>
                    <a:pt x="57366" y="9741"/>
                  </a:lnTo>
                  <a:cubicBezTo>
                    <a:pt x="67843" y="-1689"/>
                    <a:pt x="85941" y="-3594"/>
                    <a:pt x="97371" y="6883"/>
                  </a:cubicBezTo>
                  <a:cubicBezTo>
                    <a:pt x="108801" y="17361"/>
                    <a:pt x="110706" y="35458"/>
                    <a:pt x="100228" y="46888"/>
                  </a:cubicBezTo>
                  <a:lnTo>
                    <a:pt x="49746" y="104038"/>
                  </a:lnTo>
                  <a:cubicBezTo>
                    <a:pt x="44031" y="109753"/>
                    <a:pt x="37363" y="112611"/>
                    <a:pt x="30696" y="11356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87" name="Forma libre: forma 86">
              <a:extLst>
                <a:ext uri="{FF2B5EF4-FFF2-40B4-BE49-F238E27FC236}">
                  <a16:creationId xmlns:a16="http://schemas.microsoft.com/office/drawing/2014/main" id="{F1857C39-0DC7-0EC7-5491-0E3368939FFC}"/>
                </a:ext>
              </a:extLst>
            </xdr:cNvPr>
            <xdr:cNvSpPr/>
          </xdr:nvSpPr>
          <xdr:spPr>
            <a:xfrm>
              <a:off x="14769464" y="999172"/>
              <a:ext cx="190574" cy="226769"/>
            </a:xfrm>
            <a:custGeom>
              <a:avLst/>
              <a:gdLst>
                <a:gd name="connsiteX0" fmla="*/ 0 w 190574"/>
                <a:gd name="connsiteY0" fmla="*/ 179070 h 226769"/>
                <a:gd name="connsiteX1" fmla="*/ 73343 w 190574"/>
                <a:gd name="connsiteY1" fmla="*/ 223838 h 226769"/>
                <a:gd name="connsiteX2" fmla="*/ 99060 w 190574"/>
                <a:gd name="connsiteY2" fmla="*/ 217170 h 226769"/>
                <a:gd name="connsiteX3" fmla="*/ 187643 w 190574"/>
                <a:gd name="connsiteY3" fmla="*/ 70485 h 226769"/>
                <a:gd name="connsiteX4" fmla="*/ 180975 w 190574"/>
                <a:gd name="connsiteY4" fmla="*/ 44768 h 226769"/>
                <a:gd name="connsiteX5" fmla="*/ 108585 w 190574"/>
                <a:gd name="connsiteY5" fmla="*/ 0 h 226769"/>
                <a:gd name="connsiteX6" fmla="*/ 0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0" y="179070"/>
                  </a:moveTo>
                  <a:lnTo>
                    <a:pt x="73343" y="223838"/>
                  </a:lnTo>
                  <a:cubicBezTo>
                    <a:pt x="81915" y="229553"/>
                    <a:pt x="94298" y="226695"/>
                    <a:pt x="99060" y="217170"/>
                  </a:cubicBezTo>
                  <a:lnTo>
                    <a:pt x="187643" y="70485"/>
                  </a:lnTo>
                  <a:cubicBezTo>
                    <a:pt x="193358" y="61913"/>
                    <a:pt x="190500" y="49530"/>
                    <a:pt x="180975" y="44768"/>
                  </a:cubicBezTo>
                  <a:lnTo>
                    <a:pt x="108585" y="0"/>
                  </a:lnTo>
                  <a:lnTo>
                    <a:pt x="0"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88" name="Forma libre: forma 87">
              <a:extLst>
                <a:ext uri="{FF2B5EF4-FFF2-40B4-BE49-F238E27FC236}">
                  <a16:creationId xmlns:a16="http://schemas.microsoft.com/office/drawing/2014/main" id="{E0561770-9AAE-AB4E-9FF8-F9960C45000C}"/>
                </a:ext>
              </a:extLst>
            </xdr:cNvPr>
            <xdr:cNvSpPr/>
          </xdr:nvSpPr>
          <xdr:spPr>
            <a:xfrm>
              <a:off x="14886622" y="1084897"/>
              <a:ext cx="510700" cy="409759"/>
            </a:xfrm>
            <a:custGeom>
              <a:avLst/>
              <a:gdLst>
                <a:gd name="connsiteX0" fmla="*/ 500063 w 510700"/>
                <a:gd name="connsiteY0" fmla="*/ 218123 h 409759"/>
                <a:gd name="connsiteX1" fmla="*/ 346710 w 510700"/>
                <a:gd name="connsiteY1" fmla="*/ 86678 h 409759"/>
                <a:gd name="connsiteX2" fmla="*/ 336233 w 510700"/>
                <a:gd name="connsiteY2" fmla="*/ 77153 h 409759"/>
                <a:gd name="connsiteX3" fmla="*/ 270510 w 510700"/>
                <a:gd name="connsiteY3" fmla="*/ 152400 h 409759"/>
                <a:gd name="connsiteX4" fmla="*/ 232410 w 510700"/>
                <a:gd name="connsiteY4" fmla="*/ 171450 h 409759"/>
                <a:gd name="connsiteX5" fmla="*/ 227648 w 510700"/>
                <a:gd name="connsiteY5" fmla="*/ 171450 h 409759"/>
                <a:gd name="connsiteX6" fmla="*/ 190500 w 510700"/>
                <a:gd name="connsiteY6" fmla="*/ 157163 h 409759"/>
                <a:gd name="connsiteX7" fmla="*/ 184785 w 510700"/>
                <a:gd name="connsiteY7" fmla="*/ 76200 h 409759"/>
                <a:gd name="connsiteX8" fmla="*/ 240983 w 510700"/>
                <a:gd name="connsiteY8" fmla="*/ 11430 h 409759"/>
                <a:gd name="connsiteX9" fmla="*/ 82868 w 510700"/>
                <a:gd name="connsiteY9" fmla="*/ 0 h 409759"/>
                <a:gd name="connsiteX10" fmla="*/ 0 w 510700"/>
                <a:gd name="connsiteY10" fmla="*/ 137160 h 409759"/>
                <a:gd name="connsiteX11" fmla="*/ 64770 w 510700"/>
                <a:gd name="connsiteY11" fmla="*/ 212408 h 409759"/>
                <a:gd name="connsiteX12" fmla="*/ 89535 w 510700"/>
                <a:gd name="connsiteY12" fmla="*/ 183833 h 409759"/>
                <a:gd name="connsiteX13" fmla="*/ 125730 w 510700"/>
                <a:gd name="connsiteY13" fmla="*/ 167640 h 409759"/>
                <a:gd name="connsiteX14" fmla="*/ 125730 w 510700"/>
                <a:gd name="connsiteY14" fmla="*/ 167640 h 409759"/>
                <a:gd name="connsiteX15" fmla="*/ 157163 w 510700"/>
                <a:gd name="connsiteY15" fmla="*/ 179070 h 409759"/>
                <a:gd name="connsiteX16" fmla="*/ 173355 w 510700"/>
                <a:gd name="connsiteY16" fmla="*/ 213360 h 409759"/>
                <a:gd name="connsiteX17" fmla="*/ 189548 w 510700"/>
                <a:gd name="connsiteY17" fmla="*/ 210503 h 409759"/>
                <a:gd name="connsiteX18" fmla="*/ 220980 w 510700"/>
                <a:gd name="connsiteY18" fmla="*/ 221933 h 409759"/>
                <a:gd name="connsiteX19" fmla="*/ 237173 w 510700"/>
                <a:gd name="connsiteY19" fmla="*/ 257175 h 409759"/>
                <a:gd name="connsiteX20" fmla="*/ 249555 w 510700"/>
                <a:gd name="connsiteY20" fmla="*/ 255270 h 409759"/>
                <a:gd name="connsiteX21" fmla="*/ 249555 w 510700"/>
                <a:gd name="connsiteY21" fmla="*/ 255270 h 409759"/>
                <a:gd name="connsiteX22" fmla="*/ 278130 w 510700"/>
                <a:gd name="connsiteY22" fmla="*/ 265748 h 409759"/>
                <a:gd name="connsiteX23" fmla="*/ 292418 w 510700"/>
                <a:gd name="connsiteY23" fmla="*/ 295275 h 409759"/>
                <a:gd name="connsiteX24" fmla="*/ 302895 w 510700"/>
                <a:gd name="connsiteY24" fmla="*/ 293370 h 409759"/>
                <a:gd name="connsiteX25" fmla="*/ 302895 w 510700"/>
                <a:gd name="connsiteY25" fmla="*/ 293370 h 409759"/>
                <a:gd name="connsiteX26" fmla="*/ 327660 w 510700"/>
                <a:gd name="connsiteY26" fmla="*/ 302895 h 409759"/>
                <a:gd name="connsiteX27" fmla="*/ 340995 w 510700"/>
                <a:gd name="connsiteY27" fmla="*/ 328613 h 409759"/>
                <a:gd name="connsiteX28" fmla="*/ 331470 w 510700"/>
                <a:gd name="connsiteY28" fmla="*/ 356235 h 409759"/>
                <a:gd name="connsiteX29" fmla="*/ 299085 w 510700"/>
                <a:gd name="connsiteY29" fmla="*/ 393382 h 409759"/>
                <a:gd name="connsiteX30" fmla="*/ 312420 w 510700"/>
                <a:gd name="connsiteY30" fmla="*/ 403860 h 409759"/>
                <a:gd name="connsiteX31" fmla="*/ 335280 w 510700"/>
                <a:gd name="connsiteY31" fmla="*/ 409575 h 409759"/>
                <a:gd name="connsiteX32" fmla="*/ 369570 w 510700"/>
                <a:gd name="connsiteY32" fmla="*/ 368618 h 409759"/>
                <a:gd name="connsiteX33" fmla="*/ 369570 w 510700"/>
                <a:gd name="connsiteY33" fmla="*/ 367665 h 409759"/>
                <a:gd name="connsiteX34" fmla="*/ 379095 w 510700"/>
                <a:gd name="connsiteY34" fmla="*/ 368618 h 409759"/>
                <a:gd name="connsiteX35" fmla="*/ 413385 w 510700"/>
                <a:gd name="connsiteY35" fmla="*/ 327660 h 409759"/>
                <a:gd name="connsiteX36" fmla="*/ 413385 w 510700"/>
                <a:gd name="connsiteY36" fmla="*/ 326707 h 409759"/>
                <a:gd name="connsiteX37" fmla="*/ 422910 w 510700"/>
                <a:gd name="connsiteY37" fmla="*/ 327660 h 409759"/>
                <a:gd name="connsiteX38" fmla="*/ 457200 w 510700"/>
                <a:gd name="connsiteY38" fmla="*/ 286703 h 409759"/>
                <a:gd name="connsiteX39" fmla="*/ 456248 w 510700"/>
                <a:gd name="connsiteY39" fmla="*/ 280988 h 409759"/>
                <a:gd name="connsiteX40" fmla="*/ 476250 w 510700"/>
                <a:gd name="connsiteY40" fmla="*/ 284798 h 409759"/>
                <a:gd name="connsiteX41" fmla="*/ 510540 w 510700"/>
                <a:gd name="connsiteY41" fmla="*/ 243840 h 409759"/>
                <a:gd name="connsiteX42" fmla="*/ 500063 w 510700"/>
                <a:gd name="connsiteY42" fmla="*/ 218123 h 40975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Lst>
              <a:rect l="l" t="t" r="r" b="b"/>
              <a:pathLst>
                <a:path w="510700" h="409759">
                  <a:moveTo>
                    <a:pt x="500063" y="218123"/>
                  </a:moveTo>
                  <a:lnTo>
                    <a:pt x="346710" y="86678"/>
                  </a:lnTo>
                  <a:lnTo>
                    <a:pt x="336233" y="77153"/>
                  </a:lnTo>
                  <a:lnTo>
                    <a:pt x="270510" y="152400"/>
                  </a:lnTo>
                  <a:cubicBezTo>
                    <a:pt x="260985" y="163830"/>
                    <a:pt x="247650" y="170498"/>
                    <a:pt x="232410" y="171450"/>
                  </a:cubicBezTo>
                  <a:cubicBezTo>
                    <a:pt x="230505" y="171450"/>
                    <a:pt x="228600" y="171450"/>
                    <a:pt x="227648" y="171450"/>
                  </a:cubicBezTo>
                  <a:cubicBezTo>
                    <a:pt x="213360" y="171450"/>
                    <a:pt x="200025" y="166688"/>
                    <a:pt x="190500" y="157163"/>
                  </a:cubicBezTo>
                  <a:cubicBezTo>
                    <a:pt x="166688" y="136208"/>
                    <a:pt x="164783" y="100013"/>
                    <a:pt x="184785" y="76200"/>
                  </a:cubicBezTo>
                  <a:lnTo>
                    <a:pt x="240983" y="11430"/>
                  </a:lnTo>
                  <a:cubicBezTo>
                    <a:pt x="197167" y="5715"/>
                    <a:pt x="140970" y="28575"/>
                    <a:pt x="82868" y="0"/>
                  </a:cubicBezTo>
                  <a:lnTo>
                    <a:pt x="0" y="137160"/>
                  </a:lnTo>
                  <a:lnTo>
                    <a:pt x="64770" y="212408"/>
                  </a:lnTo>
                  <a:lnTo>
                    <a:pt x="89535" y="183833"/>
                  </a:lnTo>
                  <a:cubicBezTo>
                    <a:pt x="98108" y="173355"/>
                    <a:pt x="111443" y="167640"/>
                    <a:pt x="125730" y="167640"/>
                  </a:cubicBezTo>
                  <a:lnTo>
                    <a:pt x="125730" y="167640"/>
                  </a:lnTo>
                  <a:cubicBezTo>
                    <a:pt x="137160" y="167640"/>
                    <a:pt x="148590" y="171450"/>
                    <a:pt x="157163" y="179070"/>
                  </a:cubicBezTo>
                  <a:cubicBezTo>
                    <a:pt x="167640" y="187642"/>
                    <a:pt x="172403" y="200025"/>
                    <a:pt x="173355" y="213360"/>
                  </a:cubicBezTo>
                  <a:cubicBezTo>
                    <a:pt x="178117" y="211455"/>
                    <a:pt x="183833" y="210503"/>
                    <a:pt x="189548" y="210503"/>
                  </a:cubicBezTo>
                  <a:cubicBezTo>
                    <a:pt x="200978" y="210503"/>
                    <a:pt x="212408" y="214313"/>
                    <a:pt x="220980" y="221933"/>
                  </a:cubicBezTo>
                  <a:cubicBezTo>
                    <a:pt x="231458" y="231458"/>
                    <a:pt x="237173" y="243840"/>
                    <a:pt x="237173" y="257175"/>
                  </a:cubicBezTo>
                  <a:cubicBezTo>
                    <a:pt x="240983" y="256223"/>
                    <a:pt x="245745" y="255270"/>
                    <a:pt x="249555" y="255270"/>
                  </a:cubicBezTo>
                  <a:lnTo>
                    <a:pt x="249555" y="255270"/>
                  </a:lnTo>
                  <a:cubicBezTo>
                    <a:pt x="260033" y="255270"/>
                    <a:pt x="269558" y="259080"/>
                    <a:pt x="278130" y="265748"/>
                  </a:cubicBezTo>
                  <a:cubicBezTo>
                    <a:pt x="286703" y="273368"/>
                    <a:pt x="291465" y="283845"/>
                    <a:pt x="292418" y="295275"/>
                  </a:cubicBezTo>
                  <a:cubicBezTo>
                    <a:pt x="295275" y="294323"/>
                    <a:pt x="299085" y="293370"/>
                    <a:pt x="302895" y="293370"/>
                  </a:cubicBezTo>
                  <a:lnTo>
                    <a:pt x="302895" y="293370"/>
                  </a:lnTo>
                  <a:cubicBezTo>
                    <a:pt x="312420" y="293370"/>
                    <a:pt x="320993" y="296228"/>
                    <a:pt x="327660" y="302895"/>
                  </a:cubicBezTo>
                  <a:cubicBezTo>
                    <a:pt x="335280" y="309563"/>
                    <a:pt x="340043" y="319088"/>
                    <a:pt x="340995" y="328613"/>
                  </a:cubicBezTo>
                  <a:cubicBezTo>
                    <a:pt x="341948" y="339090"/>
                    <a:pt x="338138" y="348615"/>
                    <a:pt x="331470" y="356235"/>
                  </a:cubicBezTo>
                  <a:lnTo>
                    <a:pt x="299085" y="393382"/>
                  </a:lnTo>
                  <a:lnTo>
                    <a:pt x="312420" y="403860"/>
                  </a:lnTo>
                  <a:cubicBezTo>
                    <a:pt x="319088" y="407670"/>
                    <a:pt x="326708" y="410528"/>
                    <a:pt x="335280" y="409575"/>
                  </a:cubicBezTo>
                  <a:cubicBezTo>
                    <a:pt x="356235" y="407670"/>
                    <a:pt x="371475" y="389573"/>
                    <a:pt x="369570" y="368618"/>
                  </a:cubicBezTo>
                  <a:cubicBezTo>
                    <a:pt x="369570" y="368618"/>
                    <a:pt x="369570" y="367665"/>
                    <a:pt x="369570" y="367665"/>
                  </a:cubicBezTo>
                  <a:cubicBezTo>
                    <a:pt x="372428" y="368618"/>
                    <a:pt x="376238" y="368618"/>
                    <a:pt x="379095" y="368618"/>
                  </a:cubicBezTo>
                  <a:cubicBezTo>
                    <a:pt x="400050" y="366713"/>
                    <a:pt x="415290" y="348615"/>
                    <a:pt x="413385" y="327660"/>
                  </a:cubicBezTo>
                  <a:cubicBezTo>
                    <a:pt x="413385" y="327660"/>
                    <a:pt x="413385" y="326707"/>
                    <a:pt x="413385" y="326707"/>
                  </a:cubicBezTo>
                  <a:cubicBezTo>
                    <a:pt x="416243" y="327660"/>
                    <a:pt x="420053" y="327660"/>
                    <a:pt x="422910" y="327660"/>
                  </a:cubicBezTo>
                  <a:cubicBezTo>
                    <a:pt x="443865" y="325755"/>
                    <a:pt x="459105" y="307658"/>
                    <a:pt x="457200" y="286703"/>
                  </a:cubicBezTo>
                  <a:cubicBezTo>
                    <a:pt x="457200" y="284798"/>
                    <a:pt x="456248" y="282893"/>
                    <a:pt x="456248" y="280988"/>
                  </a:cubicBezTo>
                  <a:cubicBezTo>
                    <a:pt x="461963" y="283845"/>
                    <a:pt x="468630" y="285750"/>
                    <a:pt x="476250" y="284798"/>
                  </a:cubicBezTo>
                  <a:cubicBezTo>
                    <a:pt x="497205" y="282893"/>
                    <a:pt x="512445" y="264795"/>
                    <a:pt x="510540" y="243840"/>
                  </a:cubicBezTo>
                  <a:cubicBezTo>
                    <a:pt x="511493" y="233363"/>
                    <a:pt x="506730" y="224790"/>
                    <a:pt x="500063" y="218123"/>
                  </a:cubicBezTo>
                  <a:close/>
                </a:path>
              </a:pathLst>
            </a:custGeom>
            <a:solidFill>
              <a:schemeClr val="bg1"/>
            </a:solidFill>
            <a:ln w="9525" cap="flat">
              <a:noFill/>
              <a:prstDash val="solid"/>
              <a:miter/>
            </a:ln>
          </xdr:spPr>
          <xdr:txBody>
            <a:bodyPr rtlCol="0" anchor="ctr"/>
            <a:lstStyle/>
            <a:p>
              <a:endParaRPr lang="es-CO"/>
            </a:p>
          </xdr:txBody>
        </xdr:sp>
        <xdr:sp macro="" textlink="">
          <xdr:nvSpPr>
            <xdr:cNvPr id="89" name="Forma libre: forma 88">
              <a:extLst>
                <a:ext uri="{FF2B5EF4-FFF2-40B4-BE49-F238E27FC236}">
                  <a16:creationId xmlns:a16="http://schemas.microsoft.com/office/drawing/2014/main" id="{7CEBDF63-6CD0-A380-8A01-C0859B6E011D}"/>
                </a:ext>
              </a:extLst>
            </xdr:cNvPr>
            <xdr:cNvSpPr/>
          </xdr:nvSpPr>
          <xdr:spPr>
            <a:xfrm>
              <a:off x="15405660" y="999172"/>
              <a:ext cx="190574" cy="226769"/>
            </a:xfrm>
            <a:custGeom>
              <a:avLst/>
              <a:gdLst>
                <a:gd name="connsiteX0" fmla="*/ 190575 w 190574"/>
                <a:gd name="connsiteY0" fmla="*/ 179070 h 226769"/>
                <a:gd name="connsiteX1" fmla="*/ 117232 w 190574"/>
                <a:gd name="connsiteY1" fmla="*/ 223838 h 226769"/>
                <a:gd name="connsiteX2" fmla="*/ 91515 w 190574"/>
                <a:gd name="connsiteY2" fmla="*/ 217170 h 226769"/>
                <a:gd name="connsiteX3" fmla="*/ 2932 w 190574"/>
                <a:gd name="connsiteY3" fmla="*/ 70485 h 226769"/>
                <a:gd name="connsiteX4" fmla="*/ 9600 w 190574"/>
                <a:gd name="connsiteY4" fmla="*/ 44768 h 226769"/>
                <a:gd name="connsiteX5" fmla="*/ 82942 w 190574"/>
                <a:gd name="connsiteY5" fmla="*/ 0 h 226769"/>
                <a:gd name="connsiteX6" fmla="*/ 190575 w 190574"/>
                <a:gd name="connsiteY6" fmla="*/ 179070 h 2267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90574" h="226769">
                  <a:moveTo>
                    <a:pt x="190575" y="179070"/>
                  </a:moveTo>
                  <a:lnTo>
                    <a:pt x="117232" y="223838"/>
                  </a:lnTo>
                  <a:cubicBezTo>
                    <a:pt x="108660" y="229553"/>
                    <a:pt x="96277" y="226695"/>
                    <a:pt x="91515" y="217170"/>
                  </a:cubicBezTo>
                  <a:lnTo>
                    <a:pt x="2932" y="70485"/>
                  </a:lnTo>
                  <a:cubicBezTo>
                    <a:pt x="-2783" y="61913"/>
                    <a:pt x="75" y="49530"/>
                    <a:pt x="9600" y="44768"/>
                  </a:cubicBezTo>
                  <a:lnTo>
                    <a:pt x="82942" y="0"/>
                  </a:lnTo>
                  <a:lnTo>
                    <a:pt x="190575" y="179070"/>
                  </a:lnTo>
                  <a:close/>
                </a:path>
              </a:pathLst>
            </a:custGeom>
            <a:solidFill>
              <a:schemeClr val="bg1"/>
            </a:solidFill>
            <a:ln w="9525" cap="flat">
              <a:noFill/>
              <a:prstDash val="solid"/>
              <a:miter/>
            </a:ln>
          </xdr:spPr>
          <xdr:txBody>
            <a:bodyPr rtlCol="0" anchor="ctr"/>
            <a:lstStyle/>
            <a:p>
              <a:endParaRPr lang="es-CO"/>
            </a:p>
          </xdr:txBody>
        </xdr:sp>
        <xdr:sp macro="" textlink="">
          <xdr:nvSpPr>
            <xdr:cNvPr id="90" name="Forma libre: forma 89">
              <a:extLst>
                <a:ext uri="{FF2B5EF4-FFF2-40B4-BE49-F238E27FC236}">
                  <a16:creationId xmlns:a16="http://schemas.microsoft.com/office/drawing/2014/main" id="{4CC2E260-48D4-04CD-CD49-3ACD481EF660}"/>
                </a:ext>
              </a:extLst>
            </xdr:cNvPr>
            <xdr:cNvSpPr/>
          </xdr:nvSpPr>
          <xdr:spPr>
            <a:xfrm>
              <a:off x="15075117" y="1076183"/>
              <a:ext cx="403007" cy="223979"/>
            </a:xfrm>
            <a:custGeom>
              <a:avLst/>
              <a:gdLst>
                <a:gd name="connsiteX0" fmla="*/ 322045 w 403007"/>
                <a:gd name="connsiteY0" fmla="*/ 12524 h 223979"/>
                <a:gd name="connsiteX1" fmla="*/ 122020 w 403007"/>
                <a:gd name="connsiteY1" fmla="*/ 1094 h 223979"/>
                <a:gd name="connsiteX2" fmla="*/ 117258 w 403007"/>
                <a:gd name="connsiteY2" fmla="*/ 142 h 223979"/>
                <a:gd name="connsiteX3" fmla="*/ 84873 w 403007"/>
                <a:gd name="connsiteY3" fmla="*/ 12524 h 223979"/>
                <a:gd name="connsiteX4" fmla="*/ 9625 w 403007"/>
                <a:gd name="connsiteY4" fmla="*/ 98249 h 223979"/>
                <a:gd name="connsiteX5" fmla="*/ 13435 w 403007"/>
                <a:gd name="connsiteY5" fmla="*/ 151589 h 223979"/>
                <a:gd name="connsiteX6" fmla="*/ 42010 w 403007"/>
                <a:gd name="connsiteY6" fmla="*/ 161114 h 223979"/>
                <a:gd name="connsiteX7" fmla="*/ 67728 w 403007"/>
                <a:gd name="connsiteY7" fmla="*/ 147779 h 223979"/>
                <a:gd name="connsiteX8" fmla="*/ 145833 w 403007"/>
                <a:gd name="connsiteY8" fmla="*/ 58244 h 223979"/>
                <a:gd name="connsiteX9" fmla="*/ 323950 w 403007"/>
                <a:gd name="connsiteY9" fmla="*/ 211597 h 223979"/>
                <a:gd name="connsiteX10" fmla="*/ 323950 w 403007"/>
                <a:gd name="connsiteY10" fmla="*/ 211597 h 223979"/>
                <a:gd name="connsiteX11" fmla="*/ 323950 w 403007"/>
                <a:gd name="connsiteY11" fmla="*/ 211597 h 223979"/>
                <a:gd name="connsiteX12" fmla="*/ 334428 w 403007"/>
                <a:gd name="connsiteY12" fmla="*/ 223979 h 223979"/>
                <a:gd name="connsiteX13" fmla="*/ 403008 w 403007"/>
                <a:gd name="connsiteY13" fmla="*/ 144922 h 223979"/>
                <a:gd name="connsiteX14" fmla="*/ 322045 w 403007"/>
                <a:gd name="connsiteY14" fmla="*/ 12524 h 22397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Lst>
              <a:rect l="l" t="t" r="r" b="b"/>
              <a:pathLst>
                <a:path w="403007" h="223979">
                  <a:moveTo>
                    <a:pt x="322045" y="12524"/>
                  </a:moveTo>
                  <a:cubicBezTo>
                    <a:pt x="242988" y="41099"/>
                    <a:pt x="185838" y="13477"/>
                    <a:pt x="122020" y="1094"/>
                  </a:cubicBezTo>
                  <a:cubicBezTo>
                    <a:pt x="121068" y="1094"/>
                    <a:pt x="117258" y="142"/>
                    <a:pt x="117258" y="142"/>
                  </a:cubicBezTo>
                  <a:cubicBezTo>
                    <a:pt x="105828" y="-811"/>
                    <a:pt x="93445" y="2999"/>
                    <a:pt x="84873" y="12524"/>
                  </a:cubicBezTo>
                  <a:lnTo>
                    <a:pt x="9625" y="98249"/>
                  </a:lnTo>
                  <a:cubicBezTo>
                    <a:pt x="-4662" y="114442"/>
                    <a:pt x="-2757" y="138254"/>
                    <a:pt x="13435" y="151589"/>
                  </a:cubicBezTo>
                  <a:cubicBezTo>
                    <a:pt x="22008" y="158257"/>
                    <a:pt x="31533" y="162067"/>
                    <a:pt x="42010" y="161114"/>
                  </a:cubicBezTo>
                  <a:cubicBezTo>
                    <a:pt x="51535" y="160162"/>
                    <a:pt x="61060" y="156352"/>
                    <a:pt x="67728" y="147779"/>
                  </a:cubicBezTo>
                  <a:cubicBezTo>
                    <a:pt x="67728" y="147779"/>
                    <a:pt x="145833" y="58244"/>
                    <a:pt x="145833" y="58244"/>
                  </a:cubicBezTo>
                  <a:lnTo>
                    <a:pt x="323950" y="211597"/>
                  </a:lnTo>
                  <a:lnTo>
                    <a:pt x="323950" y="211597"/>
                  </a:lnTo>
                  <a:lnTo>
                    <a:pt x="323950" y="211597"/>
                  </a:lnTo>
                  <a:cubicBezTo>
                    <a:pt x="328713" y="216359"/>
                    <a:pt x="330618" y="218264"/>
                    <a:pt x="334428" y="223979"/>
                  </a:cubicBezTo>
                  <a:lnTo>
                    <a:pt x="403008" y="144922"/>
                  </a:lnTo>
                  <a:lnTo>
                    <a:pt x="322045" y="12524"/>
                  </a:lnTo>
                  <a:close/>
                </a:path>
              </a:pathLst>
            </a:custGeom>
            <a:solidFill>
              <a:schemeClr val="bg1"/>
            </a:solidFill>
            <a:ln w="9525" cap="flat">
              <a:noFill/>
              <a:prstDash val="solid"/>
              <a:miter/>
            </a:ln>
          </xdr:spPr>
          <xdr:txBody>
            <a:bodyPr rtlCol="0" anchor="ctr"/>
            <a:lstStyle/>
            <a:p>
              <a:endParaRPr lang="es-CO"/>
            </a:p>
          </xdr:txBody>
        </xdr:sp>
      </xdr:grpSp>
    </xdr:grpSp>
    <xdr:clientData/>
  </xdr:twoCellAnchor>
  <xdr:twoCellAnchor>
    <xdr:from>
      <xdr:col>2</xdr:col>
      <xdr:colOff>479051</xdr:colOff>
      <xdr:row>26</xdr:row>
      <xdr:rowOff>156883</xdr:rowOff>
    </xdr:from>
    <xdr:to>
      <xdr:col>3</xdr:col>
      <xdr:colOff>1874539</xdr:colOff>
      <xdr:row>41</xdr:row>
      <xdr:rowOff>113739</xdr:rowOff>
    </xdr:to>
    <xdr:grpSp>
      <xdr:nvGrpSpPr>
        <xdr:cNvPr id="115" name="Grupo 114">
          <a:extLst>
            <a:ext uri="{FF2B5EF4-FFF2-40B4-BE49-F238E27FC236}">
              <a16:creationId xmlns:a16="http://schemas.microsoft.com/office/drawing/2014/main" id="{0608F8B9-6FBD-2E41-F081-F5DE15BC26FE}"/>
            </a:ext>
          </a:extLst>
        </xdr:cNvPr>
        <xdr:cNvGrpSpPr/>
      </xdr:nvGrpSpPr>
      <xdr:grpSpPr>
        <a:xfrm>
          <a:off x="5644963" y="5154707"/>
          <a:ext cx="2628135" cy="2814356"/>
          <a:chOff x="6205257" y="4572001"/>
          <a:chExt cx="2628135" cy="2814356"/>
        </a:xfrm>
      </xdr:grpSpPr>
      <xdr:graphicFrame macro="">
        <xdr:nvGraphicFramePr>
          <xdr:cNvPr id="92" name="Gráfico 91">
            <a:extLst>
              <a:ext uri="{FF2B5EF4-FFF2-40B4-BE49-F238E27FC236}">
                <a16:creationId xmlns:a16="http://schemas.microsoft.com/office/drawing/2014/main" id="{BACEB9A4-4F50-4946-87B9-9EBFD29A82D9}"/>
              </a:ext>
            </a:extLst>
          </xdr:cNvPr>
          <xdr:cNvGraphicFramePr>
            <a:graphicFrameLocks/>
          </xdr:cNvGraphicFramePr>
        </xdr:nvGraphicFramePr>
        <xdr:xfrm>
          <a:off x="6205257" y="4572001"/>
          <a:ext cx="2515924" cy="2520000"/>
        </xdr:xfrm>
        <a:graphic>
          <a:graphicData uri="http://schemas.openxmlformats.org/drawingml/2006/chart">
            <c:chart xmlns:c="http://schemas.openxmlformats.org/drawingml/2006/chart" xmlns:r="http://schemas.openxmlformats.org/officeDocument/2006/relationships" r:id="rId19"/>
          </a:graphicData>
        </a:graphic>
      </xdr:graphicFrame>
      <xdr:sp macro="" textlink="$J$42">
        <xdr:nvSpPr>
          <xdr:cNvPr id="93" name="Rectángulo 92">
            <a:extLst>
              <a:ext uri="{FF2B5EF4-FFF2-40B4-BE49-F238E27FC236}">
                <a16:creationId xmlns:a16="http://schemas.microsoft.com/office/drawing/2014/main" id="{B4BEB606-3D46-4845-8076-48AD19628CCD}"/>
              </a:ext>
            </a:extLst>
          </xdr:cNvPr>
          <xdr:cNvSpPr/>
        </xdr:nvSpPr>
        <xdr:spPr>
          <a:xfrm>
            <a:off x="6328520" y="7024407"/>
            <a:ext cx="2504872" cy="3619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C0C252FE-78FD-4E4E-8272-37DA43BCDBCB}" type="TxLink">
              <a:rPr lang="en-US" sz="1100" b="0" i="0" u="none" strike="noStrike">
                <a:solidFill>
                  <a:srgbClr val="00B050"/>
                </a:solidFill>
                <a:latin typeface="Calibri"/>
                <a:ea typeface="Calibri"/>
                <a:cs typeface="Calibri"/>
              </a:rPr>
              <a:pPr algn="ctr"/>
              <a:t>6- Iniciativas adicionales</a:t>
            </a:fld>
            <a:endParaRPr lang="es-CO" sz="1100">
              <a:solidFill>
                <a:srgbClr val="00B050"/>
              </a:solidFill>
            </a:endParaRPr>
          </a:p>
        </xdr:txBody>
      </xdr:sp>
      <xdr:sp macro="" textlink="">
        <xdr:nvSpPr>
          <xdr:cNvPr id="94" name="Elipse 93">
            <a:extLst>
              <a:ext uri="{FF2B5EF4-FFF2-40B4-BE49-F238E27FC236}">
                <a16:creationId xmlns:a16="http://schemas.microsoft.com/office/drawing/2014/main" id="{FA4CCEC3-C43A-4887-9864-DCC98FA6CE2C}"/>
              </a:ext>
            </a:extLst>
          </xdr:cNvPr>
          <xdr:cNvSpPr/>
        </xdr:nvSpPr>
        <xdr:spPr>
          <a:xfrm>
            <a:off x="6831258" y="5196174"/>
            <a:ext cx="1315418" cy="1213590"/>
          </a:xfrm>
          <a:prstGeom prst="ellipse">
            <a:avLst/>
          </a:prstGeom>
          <a:solidFill>
            <a:srgbClr val="00B050"/>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42">
        <xdr:nvSpPr>
          <xdr:cNvPr id="95" name="CuadroTexto 94">
            <a:extLst>
              <a:ext uri="{FF2B5EF4-FFF2-40B4-BE49-F238E27FC236}">
                <a16:creationId xmlns:a16="http://schemas.microsoft.com/office/drawing/2014/main" id="{8D728A0C-9FB1-44E0-A120-BFFAD271B1DA}"/>
              </a:ext>
            </a:extLst>
          </xdr:cNvPr>
          <xdr:cNvSpPr txBox="1"/>
        </xdr:nvSpPr>
        <xdr:spPr>
          <a:xfrm>
            <a:off x="6978615" y="5866840"/>
            <a:ext cx="1104696"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fld id="{2F760E30-1515-49A3-8EFF-D9BF5A0055DF}" type="TxLink">
              <a:rPr lang="en-US" sz="2800" b="1" i="0" u="none" strike="noStrike">
                <a:solidFill>
                  <a:schemeClr val="bg1"/>
                </a:solidFill>
                <a:latin typeface="Calibri"/>
                <a:ea typeface="Calibri"/>
                <a:cs typeface="Calibri"/>
              </a:rPr>
              <a:pPr marL="0" indent="0"/>
              <a:t>75,0%</a:t>
            </a:fld>
            <a:endParaRPr lang="es-CO" sz="2800" b="1" i="0" u="none" strike="noStrike">
              <a:solidFill>
                <a:schemeClr val="bg1"/>
              </a:solidFill>
              <a:latin typeface="Calibri"/>
              <a:ea typeface="Calibri"/>
              <a:cs typeface="Calibri"/>
            </a:endParaRPr>
          </a:p>
        </xdr:txBody>
      </xdr:sp>
      <xdr:grpSp>
        <xdr:nvGrpSpPr>
          <xdr:cNvPr id="107" name="Grupo 106">
            <a:extLst>
              <a:ext uri="{FF2B5EF4-FFF2-40B4-BE49-F238E27FC236}">
                <a16:creationId xmlns:a16="http://schemas.microsoft.com/office/drawing/2014/main" id="{8F11F51C-4CF4-E7CA-3861-BE1BCD2DB1F3}"/>
              </a:ext>
            </a:extLst>
          </xdr:cNvPr>
          <xdr:cNvGrpSpPr/>
        </xdr:nvGrpSpPr>
        <xdr:grpSpPr>
          <a:xfrm>
            <a:off x="7124829" y="5265402"/>
            <a:ext cx="702049" cy="687123"/>
            <a:chOff x="11790959" y="913038"/>
            <a:chExt cx="704850" cy="687123"/>
          </a:xfrm>
        </xdr:grpSpPr>
        <xdr:sp macro="" textlink="">
          <xdr:nvSpPr>
            <xdr:cNvPr id="97" name="Forma libre: forma 96">
              <a:extLst>
                <a:ext uri="{FF2B5EF4-FFF2-40B4-BE49-F238E27FC236}">
                  <a16:creationId xmlns:a16="http://schemas.microsoft.com/office/drawing/2014/main" id="{9ED6D819-D3E4-25DD-ADBB-45DB8924AE77}"/>
                </a:ext>
              </a:extLst>
            </xdr:cNvPr>
            <xdr:cNvSpPr/>
          </xdr:nvSpPr>
          <xdr:spPr>
            <a:xfrm>
              <a:off x="12019560" y="913038"/>
              <a:ext cx="247650" cy="258498"/>
            </a:xfrm>
            <a:custGeom>
              <a:avLst/>
              <a:gdLst>
                <a:gd name="connsiteX0" fmla="*/ 30118 w 247650"/>
                <a:gd name="connsiteY0" fmla="*/ 206188 h 258498"/>
                <a:gd name="connsiteX1" fmla="*/ 59055 w 247650"/>
                <a:gd name="connsiteY1" fmla="*/ 253251 h 258498"/>
                <a:gd name="connsiteX2" fmla="*/ 67523 w 247650"/>
                <a:gd name="connsiteY2" fmla="*/ 258499 h 258498"/>
                <a:gd name="connsiteX3" fmla="*/ 180089 w 247650"/>
                <a:gd name="connsiteY3" fmla="*/ 258499 h 258498"/>
                <a:gd name="connsiteX4" fmla="*/ 188557 w 247650"/>
                <a:gd name="connsiteY4" fmla="*/ 253251 h 258498"/>
                <a:gd name="connsiteX5" fmla="*/ 217532 w 247650"/>
                <a:gd name="connsiteY5" fmla="*/ 206188 h 258498"/>
                <a:gd name="connsiteX6" fmla="*/ 239030 w 247650"/>
                <a:gd name="connsiteY6" fmla="*/ 170945 h 258498"/>
                <a:gd name="connsiteX7" fmla="*/ 247650 w 247650"/>
                <a:gd name="connsiteY7" fmla="*/ 128083 h 258498"/>
                <a:gd name="connsiteX8" fmla="*/ 247650 w 247650"/>
                <a:gd name="connsiteY8" fmla="*/ 123825 h 258498"/>
                <a:gd name="connsiteX9" fmla="*/ 123825 w 247650"/>
                <a:gd name="connsiteY9" fmla="*/ 0 h 258498"/>
                <a:gd name="connsiteX10" fmla="*/ 0 w 247650"/>
                <a:gd name="connsiteY10" fmla="*/ 123825 h 258498"/>
                <a:gd name="connsiteX11" fmla="*/ 0 w 247650"/>
                <a:gd name="connsiteY11" fmla="*/ 128083 h 258498"/>
                <a:gd name="connsiteX12" fmla="*/ 8620 w 247650"/>
                <a:gd name="connsiteY12" fmla="*/ 170945 h 258498"/>
                <a:gd name="connsiteX13" fmla="*/ 30118 w 247650"/>
                <a:gd name="connsiteY13" fmla="*/ 206188 h 258498"/>
                <a:gd name="connsiteX14" fmla="*/ 123825 w 247650"/>
                <a:gd name="connsiteY14" fmla="*/ 20574 h 258498"/>
                <a:gd name="connsiteX15" fmla="*/ 228600 w 247650"/>
                <a:gd name="connsiteY15" fmla="*/ 123844 h 258498"/>
                <a:gd name="connsiteX16" fmla="*/ 228600 w 247650"/>
                <a:gd name="connsiteY16" fmla="*/ 127797 h 258498"/>
                <a:gd name="connsiteX17" fmla="*/ 221275 w 247650"/>
                <a:gd name="connsiteY17" fmla="*/ 164068 h 258498"/>
                <a:gd name="connsiteX18" fmla="*/ 203483 w 247650"/>
                <a:gd name="connsiteY18" fmla="*/ 193319 h 258498"/>
                <a:gd name="connsiteX19" fmla="*/ 174155 w 247650"/>
                <a:gd name="connsiteY19" fmla="*/ 239449 h 258498"/>
                <a:gd name="connsiteX20" fmla="*/ 73495 w 247650"/>
                <a:gd name="connsiteY20" fmla="*/ 239449 h 258498"/>
                <a:gd name="connsiteX21" fmla="*/ 44358 w 247650"/>
                <a:gd name="connsiteY21" fmla="*/ 193538 h 258498"/>
                <a:gd name="connsiteX22" fmla="*/ 26403 w 247650"/>
                <a:gd name="connsiteY22" fmla="*/ 164144 h 258498"/>
                <a:gd name="connsiteX23" fmla="*/ 19050 w 247650"/>
                <a:gd name="connsiteY23" fmla="*/ 127787 h 258498"/>
                <a:gd name="connsiteX24" fmla="*/ 19050 w 247650"/>
                <a:gd name="connsiteY24" fmla="*/ 124196 h 258498"/>
                <a:gd name="connsiteX25" fmla="*/ 123825 w 247650"/>
                <a:gd name="connsiteY25" fmla="*/ 20574 h 25849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247650" h="258498">
                  <a:moveTo>
                    <a:pt x="30118" y="206188"/>
                  </a:moveTo>
                  <a:cubicBezTo>
                    <a:pt x="41577" y="220686"/>
                    <a:pt x="51289" y="236482"/>
                    <a:pt x="59055" y="253251"/>
                  </a:cubicBezTo>
                  <a:cubicBezTo>
                    <a:pt x="60649" y="256468"/>
                    <a:pt x="63932" y="258503"/>
                    <a:pt x="67523" y="258499"/>
                  </a:cubicBezTo>
                  <a:lnTo>
                    <a:pt x="180089" y="258499"/>
                  </a:lnTo>
                  <a:cubicBezTo>
                    <a:pt x="183680" y="258503"/>
                    <a:pt x="186962" y="256468"/>
                    <a:pt x="188557" y="253251"/>
                  </a:cubicBezTo>
                  <a:cubicBezTo>
                    <a:pt x="196345" y="236486"/>
                    <a:pt x="206070" y="220691"/>
                    <a:pt x="217532" y="206188"/>
                  </a:cubicBezTo>
                  <a:cubicBezTo>
                    <a:pt x="226742" y="195816"/>
                    <a:pt x="234023" y="183880"/>
                    <a:pt x="239030" y="170945"/>
                  </a:cubicBezTo>
                  <a:cubicBezTo>
                    <a:pt x="244290" y="157243"/>
                    <a:pt x="247203" y="142753"/>
                    <a:pt x="247650" y="128083"/>
                  </a:cubicBezTo>
                  <a:lnTo>
                    <a:pt x="247650" y="123825"/>
                  </a:lnTo>
                  <a:cubicBezTo>
                    <a:pt x="247650" y="55438"/>
                    <a:pt x="192212" y="0"/>
                    <a:pt x="123825" y="0"/>
                  </a:cubicBezTo>
                  <a:cubicBezTo>
                    <a:pt x="55438" y="0"/>
                    <a:pt x="0" y="55438"/>
                    <a:pt x="0" y="123825"/>
                  </a:cubicBezTo>
                  <a:lnTo>
                    <a:pt x="0" y="128083"/>
                  </a:lnTo>
                  <a:cubicBezTo>
                    <a:pt x="451" y="142752"/>
                    <a:pt x="3365" y="157242"/>
                    <a:pt x="8620" y="170945"/>
                  </a:cubicBezTo>
                  <a:cubicBezTo>
                    <a:pt x="13627" y="183880"/>
                    <a:pt x="20908" y="195816"/>
                    <a:pt x="30118" y="206188"/>
                  </a:cubicBezTo>
                  <a:close/>
                  <a:moveTo>
                    <a:pt x="123825" y="20574"/>
                  </a:moveTo>
                  <a:cubicBezTo>
                    <a:pt x="181079" y="20640"/>
                    <a:pt x="227706" y="66598"/>
                    <a:pt x="228600" y="123844"/>
                  </a:cubicBezTo>
                  <a:lnTo>
                    <a:pt x="228600" y="127797"/>
                  </a:lnTo>
                  <a:cubicBezTo>
                    <a:pt x="228192" y="140211"/>
                    <a:pt x="225717" y="152470"/>
                    <a:pt x="221275" y="164068"/>
                  </a:cubicBezTo>
                  <a:cubicBezTo>
                    <a:pt x="217129" y="174798"/>
                    <a:pt x="211104" y="184703"/>
                    <a:pt x="203483" y="193319"/>
                  </a:cubicBezTo>
                  <a:cubicBezTo>
                    <a:pt x="191911" y="207477"/>
                    <a:pt x="182066" y="222963"/>
                    <a:pt x="174155" y="239449"/>
                  </a:cubicBezTo>
                  <a:lnTo>
                    <a:pt x="73495" y="239449"/>
                  </a:lnTo>
                  <a:cubicBezTo>
                    <a:pt x="65693" y="223014"/>
                    <a:pt x="55908" y="207595"/>
                    <a:pt x="44358" y="193538"/>
                  </a:cubicBezTo>
                  <a:cubicBezTo>
                    <a:pt x="36670" y="184888"/>
                    <a:pt x="30590" y="174933"/>
                    <a:pt x="26403" y="164144"/>
                  </a:cubicBezTo>
                  <a:cubicBezTo>
                    <a:pt x="21946" y="152519"/>
                    <a:pt x="19461" y="140231"/>
                    <a:pt x="19050" y="127787"/>
                  </a:cubicBezTo>
                  <a:lnTo>
                    <a:pt x="19050" y="124196"/>
                  </a:lnTo>
                  <a:cubicBezTo>
                    <a:pt x="19789" y="66827"/>
                    <a:pt x="66451" y="20679"/>
                    <a:pt x="123825" y="20574"/>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98" name="Forma libre: forma 97">
              <a:extLst>
                <a:ext uri="{FF2B5EF4-FFF2-40B4-BE49-F238E27FC236}">
                  <a16:creationId xmlns:a16="http://schemas.microsoft.com/office/drawing/2014/main" id="{C4D40407-22E1-89C1-928D-E9C1531E32DC}"/>
                </a:ext>
              </a:extLst>
            </xdr:cNvPr>
            <xdr:cNvSpPr/>
          </xdr:nvSpPr>
          <xdr:spPr>
            <a:xfrm>
              <a:off x="12086235" y="1190587"/>
              <a:ext cx="114300" cy="19050"/>
            </a:xfrm>
            <a:custGeom>
              <a:avLst/>
              <a:gdLst>
                <a:gd name="connsiteX0" fmla="*/ 114300 w 114300"/>
                <a:gd name="connsiteY0" fmla="*/ 9525 h 19050"/>
                <a:gd name="connsiteX1" fmla="*/ 104775 w 114300"/>
                <a:gd name="connsiteY1" fmla="*/ 0 h 19050"/>
                <a:gd name="connsiteX2" fmla="*/ 9525 w 114300"/>
                <a:gd name="connsiteY2" fmla="*/ 0 h 19050"/>
                <a:gd name="connsiteX3" fmla="*/ 0 w 114300"/>
                <a:gd name="connsiteY3" fmla="*/ 9525 h 19050"/>
                <a:gd name="connsiteX4" fmla="*/ 9525 w 114300"/>
                <a:gd name="connsiteY4" fmla="*/ 19050 h 19050"/>
                <a:gd name="connsiteX5" fmla="*/ 104775 w 114300"/>
                <a:gd name="connsiteY5" fmla="*/ 19050 h 19050"/>
                <a:gd name="connsiteX6" fmla="*/ 114300 w 114300"/>
                <a:gd name="connsiteY6" fmla="*/ 9525 h 190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14300" h="19050">
                  <a:moveTo>
                    <a:pt x="114300" y="9525"/>
                  </a:moveTo>
                  <a:cubicBezTo>
                    <a:pt x="114300" y="4264"/>
                    <a:pt x="110036" y="0"/>
                    <a:pt x="104775" y="0"/>
                  </a:cubicBezTo>
                  <a:lnTo>
                    <a:pt x="9525" y="0"/>
                  </a:lnTo>
                  <a:cubicBezTo>
                    <a:pt x="4264" y="0"/>
                    <a:pt x="0" y="4264"/>
                    <a:pt x="0" y="9525"/>
                  </a:cubicBezTo>
                  <a:cubicBezTo>
                    <a:pt x="0" y="14786"/>
                    <a:pt x="4264" y="19050"/>
                    <a:pt x="9525" y="19050"/>
                  </a:cubicBezTo>
                  <a:lnTo>
                    <a:pt x="104775" y="19050"/>
                  </a:lnTo>
                  <a:cubicBezTo>
                    <a:pt x="110036" y="19050"/>
                    <a:pt x="114300" y="14786"/>
                    <a:pt x="114300" y="95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99" name="Forma libre: forma 98">
              <a:extLst>
                <a:ext uri="{FF2B5EF4-FFF2-40B4-BE49-F238E27FC236}">
                  <a16:creationId xmlns:a16="http://schemas.microsoft.com/office/drawing/2014/main" id="{6BC07FA9-E7EB-EE1A-FD17-D95A8C028F10}"/>
                </a:ext>
              </a:extLst>
            </xdr:cNvPr>
            <xdr:cNvSpPr/>
          </xdr:nvSpPr>
          <xdr:spPr>
            <a:xfrm>
              <a:off x="12114810" y="1230859"/>
              <a:ext cx="57150" cy="26403"/>
            </a:xfrm>
            <a:custGeom>
              <a:avLst/>
              <a:gdLst>
                <a:gd name="connsiteX0" fmla="*/ 28575 w 57150"/>
                <a:gd name="connsiteY0" fmla="*/ 26403 h 26403"/>
                <a:gd name="connsiteX1" fmla="*/ 57150 w 57150"/>
                <a:gd name="connsiteY1" fmla="*/ 0 h 26403"/>
                <a:gd name="connsiteX2" fmla="*/ 0 w 57150"/>
                <a:gd name="connsiteY2" fmla="*/ 0 h 26403"/>
                <a:gd name="connsiteX3" fmla="*/ 28575 w 57150"/>
                <a:gd name="connsiteY3" fmla="*/ 26403 h 26403"/>
              </a:gdLst>
              <a:ahLst/>
              <a:cxnLst>
                <a:cxn ang="0">
                  <a:pos x="connsiteX0" y="connsiteY0"/>
                </a:cxn>
                <a:cxn ang="0">
                  <a:pos x="connsiteX1" y="connsiteY1"/>
                </a:cxn>
                <a:cxn ang="0">
                  <a:pos x="connsiteX2" y="connsiteY2"/>
                </a:cxn>
                <a:cxn ang="0">
                  <a:pos x="connsiteX3" y="connsiteY3"/>
                </a:cxn>
              </a:cxnLst>
              <a:rect l="l" t="t" r="r" b="b"/>
              <a:pathLst>
                <a:path w="57150" h="26403">
                  <a:moveTo>
                    <a:pt x="28575" y="26403"/>
                  </a:moveTo>
                  <a:cubicBezTo>
                    <a:pt x="43524" y="26391"/>
                    <a:pt x="55958" y="14902"/>
                    <a:pt x="57150" y="0"/>
                  </a:cubicBezTo>
                  <a:lnTo>
                    <a:pt x="0" y="0"/>
                  </a:lnTo>
                  <a:cubicBezTo>
                    <a:pt x="1213" y="14891"/>
                    <a:pt x="13635" y="26368"/>
                    <a:pt x="28575" y="2640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0" name="Forma libre: forma 99">
              <a:extLst>
                <a:ext uri="{FF2B5EF4-FFF2-40B4-BE49-F238E27FC236}">
                  <a16:creationId xmlns:a16="http://schemas.microsoft.com/office/drawing/2014/main" id="{C8335FCE-6840-9E51-0930-AE71B0C104E4}"/>
                </a:ext>
              </a:extLst>
            </xdr:cNvPr>
            <xdr:cNvSpPr/>
          </xdr:nvSpPr>
          <xdr:spPr>
            <a:xfrm>
              <a:off x="12092045" y="971550"/>
              <a:ext cx="102679" cy="142922"/>
            </a:xfrm>
            <a:custGeom>
              <a:avLst/>
              <a:gdLst>
                <a:gd name="connsiteX0" fmla="*/ 50387 w 102679"/>
                <a:gd name="connsiteY0" fmla="*/ 142923 h 142922"/>
                <a:gd name="connsiteX1" fmla="*/ 102680 w 102679"/>
                <a:gd name="connsiteY1" fmla="*/ 46596 h 142922"/>
                <a:gd name="connsiteX2" fmla="*/ 50387 w 102679"/>
                <a:gd name="connsiteY2" fmla="*/ 56979 h 142922"/>
                <a:gd name="connsiteX3" fmla="*/ 50387 w 102679"/>
                <a:gd name="connsiteY3" fmla="*/ 0 h 142922"/>
                <a:gd name="connsiteX4" fmla="*/ 0 w 102679"/>
                <a:gd name="connsiteY4" fmla="*/ 98422 h 142922"/>
                <a:gd name="connsiteX5" fmla="*/ 50387 w 102679"/>
                <a:gd name="connsiteY5" fmla="*/ 86992 h 142922"/>
                <a:gd name="connsiteX6" fmla="*/ 50387 w 102679"/>
                <a:gd name="connsiteY6" fmla="*/ 142923 h 142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02679" h="142922">
                  <a:moveTo>
                    <a:pt x="50387" y="142923"/>
                  </a:moveTo>
                  <a:lnTo>
                    <a:pt x="102680" y="46596"/>
                  </a:lnTo>
                  <a:lnTo>
                    <a:pt x="50387" y="56979"/>
                  </a:lnTo>
                  <a:lnTo>
                    <a:pt x="50387" y="0"/>
                  </a:lnTo>
                  <a:lnTo>
                    <a:pt x="0" y="98422"/>
                  </a:lnTo>
                  <a:lnTo>
                    <a:pt x="50387" y="86992"/>
                  </a:lnTo>
                  <a:lnTo>
                    <a:pt x="50387" y="142923"/>
                  </a:ln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1" name="Forma libre: forma 100">
              <a:extLst>
                <a:ext uri="{FF2B5EF4-FFF2-40B4-BE49-F238E27FC236}">
                  <a16:creationId xmlns:a16="http://schemas.microsoft.com/office/drawing/2014/main" id="{CB96246B-CE12-EB74-53AC-74AEAC3362CC}"/>
                </a:ext>
              </a:extLst>
            </xdr:cNvPr>
            <xdr:cNvSpPr/>
          </xdr:nvSpPr>
          <xdr:spPr>
            <a:xfrm>
              <a:off x="11869655" y="1240155"/>
              <a:ext cx="147466" cy="147466"/>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2" name="Forma libre: forma 101">
              <a:extLst>
                <a:ext uri="{FF2B5EF4-FFF2-40B4-BE49-F238E27FC236}">
                  <a16:creationId xmlns:a16="http://schemas.microsoft.com/office/drawing/2014/main" id="{EDF726BE-A44D-35F0-9592-93E24E9185D7}"/>
                </a:ext>
              </a:extLst>
            </xdr:cNvPr>
            <xdr:cNvSpPr/>
          </xdr:nvSpPr>
          <xdr:spPr>
            <a:xfrm>
              <a:off x="12269705" y="1238212"/>
              <a:ext cx="147446" cy="147447"/>
            </a:xfrm>
            <a:custGeom>
              <a:avLst/>
              <a:gdLst>
                <a:gd name="connsiteX0" fmla="*/ 73704 w 147446"/>
                <a:gd name="connsiteY0" fmla="*/ 147447 h 147447"/>
                <a:gd name="connsiteX1" fmla="*/ 147447 w 147446"/>
                <a:gd name="connsiteY1" fmla="*/ 73743 h 147447"/>
                <a:gd name="connsiteX2" fmla="*/ 73743 w 147446"/>
                <a:gd name="connsiteY2" fmla="*/ 0 h 147447"/>
                <a:gd name="connsiteX3" fmla="*/ 0 w 147446"/>
                <a:gd name="connsiteY3" fmla="*/ 73704 h 147447"/>
                <a:gd name="connsiteX4" fmla="*/ 0 w 147446"/>
                <a:gd name="connsiteY4" fmla="*/ 73724 h 147447"/>
                <a:gd name="connsiteX5" fmla="*/ 73704 w 147446"/>
                <a:gd name="connsiteY5" fmla="*/ 147447 h 147447"/>
                <a:gd name="connsiteX6" fmla="*/ 73704 w 147446"/>
                <a:gd name="connsiteY6" fmla="*/ 19050 h 147447"/>
                <a:gd name="connsiteX7" fmla="*/ 128397 w 147446"/>
                <a:gd name="connsiteY7" fmla="*/ 73704 h 147447"/>
                <a:gd name="connsiteX8" fmla="*/ 73743 w 147446"/>
                <a:gd name="connsiteY8" fmla="*/ 128397 h 147447"/>
                <a:gd name="connsiteX9" fmla="*/ 19050 w 147446"/>
                <a:gd name="connsiteY9" fmla="*/ 73743 h 147447"/>
                <a:gd name="connsiteX10" fmla="*/ 19050 w 147446"/>
                <a:gd name="connsiteY10" fmla="*/ 73724 h 147447"/>
                <a:gd name="connsiteX11" fmla="*/ 73704 w 147446"/>
                <a:gd name="connsiteY11" fmla="*/ 19050 h 14744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47446" h="147447">
                  <a:moveTo>
                    <a:pt x="73704" y="147447"/>
                  </a:moveTo>
                  <a:cubicBezTo>
                    <a:pt x="114421" y="147457"/>
                    <a:pt x="147437" y="114459"/>
                    <a:pt x="147447" y="73743"/>
                  </a:cubicBezTo>
                  <a:cubicBezTo>
                    <a:pt x="147457" y="33026"/>
                    <a:pt x="114459" y="10"/>
                    <a:pt x="73743" y="0"/>
                  </a:cubicBezTo>
                  <a:cubicBezTo>
                    <a:pt x="33026" y="-10"/>
                    <a:pt x="11" y="32988"/>
                    <a:pt x="0" y="73704"/>
                  </a:cubicBezTo>
                  <a:cubicBezTo>
                    <a:pt x="0" y="73711"/>
                    <a:pt x="0" y="73717"/>
                    <a:pt x="0" y="73724"/>
                  </a:cubicBezTo>
                  <a:cubicBezTo>
                    <a:pt x="-6" y="114434"/>
                    <a:pt x="32994" y="147441"/>
                    <a:pt x="73704" y="147447"/>
                  </a:cubicBezTo>
                  <a:close/>
                  <a:moveTo>
                    <a:pt x="73704" y="19050"/>
                  </a:moveTo>
                  <a:cubicBezTo>
                    <a:pt x="103900" y="19040"/>
                    <a:pt x="128387" y="43509"/>
                    <a:pt x="128397" y="73704"/>
                  </a:cubicBezTo>
                  <a:cubicBezTo>
                    <a:pt x="128407" y="103900"/>
                    <a:pt x="103938" y="128387"/>
                    <a:pt x="73743" y="128397"/>
                  </a:cubicBezTo>
                  <a:cubicBezTo>
                    <a:pt x="43547" y="128407"/>
                    <a:pt x="19061" y="103938"/>
                    <a:pt x="19050" y="73743"/>
                  </a:cubicBezTo>
                  <a:cubicBezTo>
                    <a:pt x="19050" y="73736"/>
                    <a:pt x="19050" y="73730"/>
                    <a:pt x="19050" y="73724"/>
                  </a:cubicBezTo>
                  <a:cubicBezTo>
                    <a:pt x="19077" y="43546"/>
                    <a:pt x="43527" y="19087"/>
                    <a:pt x="73704" y="19050"/>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3" name="Forma libre: forma 102">
              <a:extLst>
                <a:ext uri="{FF2B5EF4-FFF2-40B4-BE49-F238E27FC236}">
                  <a16:creationId xmlns:a16="http://schemas.microsoft.com/office/drawing/2014/main" id="{2BDFCF54-6906-7C99-BE2F-300A1C464068}"/>
                </a:ext>
              </a:extLst>
            </xdr:cNvPr>
            <xdr:cNvSpPr/>
          </xdr:nvSpPr>
          <xdr:spPr>
            <a:xfrm>
              <a:off x="12204754" y="1399108"/>
              <a:ext cx="291055" cy="142017"/>
            </a:xfrm>
            <a:custGeom>
              <a:avLst/>
              <a:gdLst>
                <a:gd name="connsiteX0" fmla="*/ 273272 w 291055"/>
                <a:gd name="connsiteY0" fmla="*/ 45025 h 142017"/>
                <a:gd name="connsiteX1" fmla="*/ 200330 w 291055"/>
                <a:gd name="connsiteY1" fmla="*/ 9344 h 142017"/>
                <a:gd name="connsiteX2" fmla="*/ 138655 w 291055"/>
                <a:gd name="connsiteY2" fmla="*/ 0 h 142017"/>
                <a:gd name="connsiteX3" fmla="*/ 77105 w 291055"/>
                <a:gd name="connsiteY3" fmla="*/ 9306 h 142017"/>
                <a:gd name="connsiteX4" fmla="*/ 4115 w 291055"/>
                <a:gd name="connsiteY4" fmla="*/ 44958 h 142017"/>
                <a:gd name="connsiteX5" fmla="*/ 0 w 291055"/>
                <a:gd name="connsiteY5" fmla="*/ 48673 h 142017"/>
                <a:gd name="connsiteX6" fmla="*/ 5772 w 291055"/>
                <a:gd name="connsiteY6" fmla="*/ 50197 h 142017"/>
                <a:gd name="connsiteX7" fmla="*/ 22546 w 291055"/>
                <a:gd name="connsiteY7" fmla="*/ 55588 h 142017"/>
                <a:gd name="connsiteX8" fmla="*/ 82229 w 291055"/>
                <a:gd name="connsiteY8" fmla="*/ 27699 h 142017"/>
                <a:gd name="connsiteX9" fmla="*/ 138655 w 291055"/>
                <a:gd name="connsiteY9" fmla="*/ 19126 h 142017"/>
                <a:gd name="connsiteX10" fmla="*/ 194977 w 291055"/>
                <a:gd name="connsiteY10" fmla="*/ 27699 h 142017"/>
                <a:gd name="connsiteX11" fmla="*/ 261290 w 291055"/>
                <a:gd name="connsiteY11" fmla="*/ 59912 h 142017"/>
                <a:gd name="connsiteX12" fmla="*/ 272005 w 291055"/>
                <a:gd name="connsiteY12" fmla="*/ 81058 h 142017"/>
                <a:gd name="connsiteX13" fmla="*/ 272005 w 291055"/>
                <a:gd name="connsiteY13" fmla="*/ 142018 h 142017"/>
                <a:gd name="connsiteX14" fmla="*/ 291055 w 291055"/>
                <a:gd name="connsiteY14" fmla="*/ 142018 h 142017"/>
                <a:gd name="connsiteX15" fmla="*/ 291055 w 291055"/>
                <a:gd name="connsiteY15" fmla="*/ 81058 h 142017"/>
                <a:gd name="connsiteX16" fmla="*/ 273272 w 291055"/>
                <a:gd name="connsiteY16" fmla="*/ 45025 h 1420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91055" h="142017">
                  <a:moveTo>
                    <a:pt x="273272" y="45025"/>
                  </a:moveTo>
                  <a:cubicBezTo>
                    <a:pt x="251619" y="28324"/>
                    <a:pt x="226806" y="16186"/>
                    <a:pt x="200330" y="9344"/>
                  </a:cubicBezTo>
                  <a:cubicBezTo>
                    <a:pt x="180346" y="3199"/>
                    <a:pt x="159562" y="51"/>
                    <a:pt x="138655" y="0"/>
                  </a:cubicBezTo>
                  <a:cubicBezTo>
                    <a:pt x="117815" y="338"/>
                    <a:pt x="97114" y="3468"/>
                    <a:pt x="77105" y="9306"/>
                  </a:cubicBezTo>
                  <a:cubicBezTo>
                    <a:pt x="50910" y="16916"/>
                    <a:pt x="26220" y="28977"/>
                    <a:pt x="4115" y="44958"/>
                  </a:cubicBezTo>
                  <a:cubicBezTo>
                    <a:pt x="2675" y="46118"/>
                    <a:pt x="1301" y="47358"/>
                    <a:pt x="0" y="48673"/>
                  </a:cubicBezTo>
                  <a:cubicBezTo>
                    <a:pt x="1905" y="49206"/>
                    <a:pt x="3810" y="49625"/>
                    <a:pt x="5772" y="50197"/>
                  </a:cubicBezTo>
                  <a:cubicBezTo>
                    <a:pt x="11563" y="51845"/>
                    <a:pt x="17107" y="53673"/>
                    <a:pt x="22546" y="55588"/>
                  </a:cubicBezTo>
                  <a:cubicBezTo>
                    <a:pt x="40937" y="43365"/>
                    <a:pt x="61054" y="33963"/>
                    <a:pt x="82229" y="27699"/>
                  </a:cubicBezTo>
                  <a:cubicBezTo>
                    <a:pt x="100574" y="22347"/>
                    <a:pt x="119549" y="19463"/>
                    <a:pt x="138655" y="19126"/>
                  </a:cubicBezTo>
                  <a:cubicBezTo>
                    <a:pt x="157750" y="19182"/>
                    <a:pt x="176731" y="22071"/>
                    <a:pt x="194977" y="27699"/>
                  </a:cubicBezTo>
                  <a:cubicBezTo>
                    <a:pt x="219029" y="33851"/>
                    <a:pt x="241586" y="44808"/>
                    <a:pt x="261290" y="59912"/>
                  </a:cubicBezTo>
                  <a:cubicBezTo>
                    <a:pt x="267858" y="64992"/>
                    <a:pt x="271793" y="72757"/>
                    <a:pt x="272005" y="81058"/>
                  </a:cubicBezTo>
                  <a:lnTo>
                    <a:pt x="272005" y="142018"/>
                  </a:lnTo>
                  <a:lnTo>
                    <a:pt x="291055" y="142018"/>
                  </a:lnTo>
                  <a:lnTo>
                    <a:pt x="291055" y="81058"/>
                  </a:lnTo>
                  <a:cubicBezTo>
                    <a:pt x="290852" y="66983"/>
                    <a:pt x="284319" y="53749"/>
                    <a:pt x="273272" y="45025"/>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4" name="Forma libre: forma 103">
              <a:extLst>
                <a:ext uri="{FF2B5EF4-FFF2-40B4-BE49-F238E27FC236}">
                  <a16:creationId xmlns:a16="http://schemas.microsoft.com/office/drawing/2014/main" id="{8722A0F8-572D-49B3-8BD2-680F8B36B8AB}"/>
                </a:ext>
              </a:extLst>
            </xdr:cNvPr>
            <xdr:cNvSpPr/>
          </xdr:nvSpPr>
          <xdr:spPr>
            <a:xfrm>
              <a:off x="11790959" y="1401089"/>
              <a:ext cx="289455" cy="141922"/>
            </a:xfrm>
            <a:custGeom>
              <a:avLst/>
              <a:gdLst>
                <a:gd name="connsiteX0" fmla="*/ 267252 w 289455"/>
                <a:gd name="connsiteY0" fmla="*/ 54293 h 141922"/>
                <a:gd name="connsiteX1" fmla="*/ 285645 w 289455"/>
                <a:gd name="connsiteY1" fmla="*/ 48158 h 141922"/>
                <a:gd name="connsiteX2" fmla="*/ 289455 w 289455"/>
                <a:gd name="connsiteY2" fmla="*/ 47206 h 141922"/>
                <a:gd name="connsiteX3" fmla="*/ 287026 w 289455"/>
                <a:gd name="connsiteY3" fmla="*/ 45034 h 141922"/>
                <a:gd name="connsiteX4" fmla="*/ 214084 w 289455"/>
                <a:gd name="connsiteY4" fmla="*/ 9335 h 141922"/>
                <a:gd name="connsiteX5" fmla="*/ 152400 w 289455"/>
                <a:gd name="connsiteY5" fmla="*/ 0 h 141922"/>
                <a:gd name="connsiteX6" fmla="*/ 90849 w 289455"/>
                <a:gd name="connsiteY6" fmla="*/ 9296 h 141922"/>
                <a:gd name="connsiteX7" fmla="*/ 17859 w 289455"/>
                <a:gd name="connsiteY7" fmla="*/ 44958 h 141922"/>
                <a:gd name="connsiteX8" fmla="*/ 0 w 289455"/>
                <a:gd name="connsiteY8" fmla="*/ 80963 h 141922"/>
                <a:gd name="connsiteX9" fmla="*/ 0 w 289455"/>
                <a:gd name="connsiteY9" fmla="*/ 141923 h 141922"/>
                <a:gd name="connsiteX10" fmla="*/ 19050 w 289455"/>
                <a:gd name="connsiteY10" fmla="*/ 141923 h 141922"/>
                <a:gd name="connsiteX11" fmla="*/ 19050 w 289455"/>
                <a:gd name="connsiteY11" fmla="*/ 80963 h 141922"/>
                <a:gd name="connsiteX12" fmla="*/ 29413 w 289455"/>
                <a:gd name="connsiteY12" fmla="*/ 60084 h 141922"/>
                <a:gd name="connsiteX13" fmla="*/ 95974 w 289455"/>
                <a:gd name="connsiteY13" fmla="*/ 27623 h 141922"/>
                <a:gd name="connsiteX14" fmla="*/ 152400 w 289455"/>
                <a:gd name="connsiteY14" fmla="*/ 19050 h 141922"/>
                <a:gd name="connsiteX15" fmla="*/ 208721 w 289455"/>
                <a:gd name="connsiteY15" fmla="*/ 27623 h 141922"/>
                <a:gd name="connsiteX16" fmla="*/ 267252 w 289455"/>
                <a:gd name="connsiteY16" fmla="*/ 54293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289455" h="141922">
                  <a:moveTo>
                    <a:pt x="267252" y="54293"/>
                  </a:moveTo>
                  <a:cubicBezTo>
                    <a:pt x="273377" y="51987"/>
                    <a:pt x="279521" y="49901"/>
                    <a:pt x="285645" y="48158"/>
                  </a:cubicBezTo>
                  <a:cubicBezTo>
                    <a:pt x="286950" y="47806"/>
                    <a:pt x="288160" y="47558"/>
                    <a:pt x="289455" y="47206"/>
                  </a:cubicBezTo>
                  <a:cubicBezTo>
                    <a:pt x="288655" y="46472"/>
                    <a:pt x="287884" y="45711"/>
                    <a:pt x="287026" y="45034"/>
                  </a:cubicBezTo>
                  <a:cubicBezTo>
                    <a:pt x="265376" y="28325"/>
                    <a:pt x="240562" y="16180"/>
                    <a:pt x="214084" y="9335"/>
                  </a:cubicBezTo>
                  <a:cubicBezTo>
                    <a:pt x="194096" y="3197"/>
                    <a:pt x="173309" y="51"/>
                    <a:pt x="152400" y="0"/>
                  </a:cubicBezTo>
                  <a:cubicBezTo>
                    <a:pt x="131560" y="341"/>
                    <a:pt x="110861" y="3467"/>
                    <a:pt x="90849" y="9296"/>
                  </a:cubicBezTo>
                  <a:cubicBezTo>
                    <a:pt x="64652" y="16905"/>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29577" y="33201"/>
                    <a:pt x="249358" y="42215"/>
                    <a:pt x="267252" y="54293"/>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5" name="Forma libre: forma 104">
              <a:extLst>
                <a:ext uri="{FF2B5EF4-FFF2-40B4-BE49-F238E27FC236}">
                  <a16:creationId xmlns:a16="http://schemas.microsoft.com/office/drawing/2014/main" id="{CF29EAA2-EB2A-47CC-65A6-E335678E350C}"/>
                </a:ext>
              </a:extLst>
            </xdr:cNvPr>
            <xdr:cNvSpPr/>
          </xdr:nvSpPr>
          <xdr:spPr>
            <a:xfrm>
              <a:off x="11990985" y="1458239"/>
              <a:ext cx="304800" cy="141922"/>
            </a:xfrm>
            <a:custGeom>
              <a:avLst/>
              <a:gdLst>
                <a:gd name="connsiteX0" fmla="*/ 287017 w 304800"/>
                <a:gd name="connsiteY0" fmla="*/ 45006 h 141922"/>
                <a:gd name="connsiteX1" fmla="*/ 214074 w 304800"/>
                <a:gd name="connsiteY1" fmla="*/ 9306 h 141922"/>
                <a:gd name="connsiteX2" fmla="*/ 152400 w 304800"/>
                <a:gd name="connsiteY2" fmla="*/ 0 h 141922"/>
                <a:gd name="connsiteX3" fmla="*/ 90849 w 304800"/>
                <a:gd name="connsiteY3" fmla="*/ 9296 h 141922"/>
                <a:gd name="connsiteX4" fmla="*/ 17859 w 304800"/>
                <a:gd name="connsiteY4" fmla="*/ 44958 h 141922"/>
                <a:gd name="connsiteX5" fmla="*/ 0 w 304800"/>
                <a:gd name="connsiteY5" fmla="*/ 80963 h 141922"/>
                <a:gd name="connsiteX6" fmla="*/ 0 w 304800"/>
                <a:gd name="connsiteY6" fmla="*/ 141923 h 141922"/>
                <a:gd name="connsiteX7" fmla="*/ 19050 w 304800"/>
                <a:gd name="connsiteY7" fmla="*/ 141923 h 141922"/>
                <a:gd name="connsiteX8" fmla="*/ 19050 w 304800"/>
                <a:gd name="connsiteY8" fmla="*/ 80963 h 141922"/>
                <a:gd name="connsiteX9" fmla="*/ 29413 w 304800"/>
                <a:gd name="connsiteY9" fmla="*/ 60084 h 141922"/>
                <a:gd name="connsiteX10" fmla="*/ 95974 w 304800"/>
                <a:gd name="connsiteY10" fmla="*/ 27623 h 141922"/>
                <a:gd name="connsiteX11" fmla="*/ 152400 w 304800"/>
                <a:gd name="connsiteY11" fmla="*/ 19050 h 141922"/>
                <a:gd name="connsiteX12" fmla="*/ 208721 w 304800"/>
                <a:gd name="connsiteY12" fmla="*/ 27623 h 141922"/>
                <a:gd name="connsiteX13" fmla="*/ 275034 w 304800"/>
                <a:gd name="connsiteY13" fmla="*/ 59836 h 141922"/>
                <a:gd name="connsiteX14" fmla="*/ 285750 w 304800"/>
                <a:gd name="connsiteY14" fmla="*/ 80963 h 141922"/>
                <a:gd name="connsiteX15" fmla="*/ 285750 w 304800"/>
                <a:gd name="connsiteY15" fmla="*/ 141923 h 141922"/>
                <a:gd name="connsiteX16" fmla="*/ 304800 w 304800"/>
                <a:gd name="connsiteY16" fmla="*/ 141923 h 141922"/>
                <a:gd name="connsiteX17" fmla="*/ 304800 w 304800"/>
                <a:gd name="connsiteY17" fmla="*/ 80963 h 141922"/>
                <a:gd name="connsiteX18" fmla="*/ 287017 w 304800"/>
                <a:gd name="connsiteY18" fmla="*/ 45006 h 1419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304800" h="141922">
                  <a:moveTo>
                    <a:pt x="287017" y="45006"/>
                  </a:moveTo>
                  <a:cubicBezTo>
                    <a:pt x="265366" y="28296"/>
                    <a:pt x="240552" y="16152"/>
                    <a:pt x="214074" y="9306"/>
                  </a:cubicBezTo>
                  <a:cubicBezTo>
                    <a:pt x="194088" y="3179"/>
                    <a:pt x="173305" y="43"/>
                    <a:pt x="152400" y="0"/>
                  </a:cubicBezTo>
                  <a:cubicBezTo>
                    <a:pt x="131560" y="341"/>
                    <a:pt x="110860" y="3467"/>
                    <a:pt x="90849" y="9296"/>
                  </a:cubicBezTo>
                  <a:cubicBezTo>
                    <a:pt x="64652" y="16904"/>
                    <a:pt x="39961" y="28968"/>
                    <a:pt x="17859" y="44958"/>
                  </a:cubicBezTo>
                  <a:cubicBezTo>
                    <a:pt x="6796" y="53665"/>
                    <a:pt x="238" y="66886"/>
                    <a:pt x="0" y="80963"/>
                  </a:cubicBezTo>
                  <a:lnTo>
                    <a:pt x="0" y="141923"/>
                  </a:lnTo>
                  <a:lnTo>
                    <a:pt x="19050" y="141923"/>
                  </a:lnTo>
                  <a:lnTo>
                    <a:pt x="19050" y="80963"/>
                  </a:lnTo>
                  <a:cubicBezTo>
                    <a:pt x="19227" y="72808"/>
                    <a:pt x="23026" y="65156"/>
                    <a:pt x="29413" y="60084"/>
                  </a:cubicBezTo>
                  <a:cubicBezTo>
                    <a:pt x="49619" y="45601"/>
                    <a:pt x="72120" y="34626"/>
                    <a:pt x="95974" y="27623"/>
                  </a:cubicBezTo>
                  <a:cubicBezTo>
                    <a:pt x="114318" y="22270"/>
                    <a:pt x="133294" y="19388"/>
                    <a:pt x="152400" y="19050"/>
                  </a:cubicBezTo>
                  <a:cubicBezTo>
                    <a:pt x="171494" y="19112"/>
                    <a:pt x="190473" y="22001"/>
                    <a:pt x="208721" y="27623"/>
                  </a:cubicBezTo>
                  <a:cubicBezTo>
                    <a:pt x="232773" y="33777"/>
                    <a:pt x="255330" y="44734"/>
                    <a:pt x="275034" y="59836"/>
                  </a:cubicBezTo>
                  <a:cubicBezTo>
                    <a:pt x="281598" y="64912"/>
                    <a:pt x="285532" y="72668"/>
                    <a:pt x="285750" y="80963"/>
                  </a:cubicBezTo>
                  <a:lnTo>
                    <a:pt x="285750" y="141923"/>
                  </a:lnTo>
                  <a:lnTo>
                    <a:pt x="304800" y="141923"/>
                  </a:lnTo>
                  <a:lnTo>
                    <a:pt x="304800" y="80963"/>
                  </a:lnTo>
                  <a:cubicBezTo>
                    <a:pt x="304577" y="66913"/>
                    <a:pt x="298047" y="53710"/>
                    <a:pt x="287017" y="45006"/>
                  </a:cubicBezTo>
                  <a:close/>
                </a:path>
              </a:pathLst>
            </a:custGeom>
            <a:solidFill>
              <a:schemeClr val="bg1"/>
            </a:solidFill>
            <a:ln w="19050" cap="flat">
              <a:solidFill>
                <a:schemeClr val="bg1"/>
              </a:solidFill>
              <a:prstDash val="solid"/>
              <a:miter/>
            </a:ln>
          </xdr:spPr>
          <xdr:txBody>
            <a:bodyPr rtlCol="0" anchor="ctr"/>
            <a:lstStyle/>
            <a:p>
              <a:endParaRPr lang="es-CO"/>
            </a:p>
          </xdr:txBody>
        </xdr:sp>
        <xdr:sp macro="" textlink="">
          <xdr:nvSpPr>
            <xdr:cNvPr id="106" name="Forma libre: forma 105">
              <a:extLst>
                <a:ext uri="{FF2B5EF4-FFF2-40B4-BE49-F238E27FC236}">
                  <a16:creationId xmlns:a16="http://schemas.microsoft.com/office/drawing/2014/main" id="{ABDC21E5-1CD4-0E5D-9A86-9CABEF1B085F}"/>
                </a:ext>
              </a:extLst>
            </xdr:cNvPr>
            <xdr:cNvSpPr/>
          </xdr:nvSpPr>
          <xdr:spPr>
            <a:xfrm>
              <a:off x="12069680" y="1315641"/>
              <a:ext cx="147466" cy="110794"/>
            </a:xfrm>
            <a:custGeom>
              <a:avLst/>
              <a:gdLst>
                <a:gd name="connsiteX0" fmla="*/ 73704 w 147466"/>
                <a:gd name="connsiteY0" fmla="*/ 147466 h 147466"/>
                <a:gd name="connsiteX1" fmla="*/ 147466 w 147466"/>
                <a:gd name="connsiteY1" fmla="*/ 73762 h 147466"/>
                <a:gd name="connsiteX2" fmla="*/ 73762 w 147466"/>
                <a:gd name="connsiteY2" fmla="*/ 0 h 147466"/>
                <a:gd name="connsiteX3" fmla="*/ 0 w 147466"/>
                <a:gd name="connsiteY3" fmla="*/ 73704 h 147466"/>
                <a:gd name="connsiteX4" fmla="*/ 0 w 147466"/>
                <a:gd name="connsiteY4" fmla="*/ 73733 h 147466"/>
                <a:gd name="connsiteX5" fmla="*/ 73695 w 147466"/>
                <a:gd name="connsiteY5" fmla="*/ 147466 h 147466"/>
                <a:gd name="connsiteX6" fmla="*/ 73704 w 147466"/>
                <a:gd name="connsiteY6" fmla="*/ 147466 h 147466"/>
                <a:gd name="connsiteX7" fmla="*/ 73704 w 147466"/>
                <a:gd name="connsiteY7" fmla="*/ 19060 h 147466"/>
                <a:gd name="connsiteX8" fmla="*/ 128416 w 147466"/>
                <a:gd name="connsiteY8" fmla="*/ 73714 h 147466"/>
                <a:gd name="connsiteX9" fmla="*/ 73762 w 147466"/>
                <a:gd name="connsiteY9" fmla="*/ 128426 h 147466"/>
                <a:gd name="connsiteX10" fmla="*/ 19050 w 147466"/>
                <a:gd name="connsiteY10" fmla="*/ 73771 h 147466"/>
                <a:gd name="connsiteX11" fmla="*/ 19050 w 147466"/>
                <a:gd name="connsiteY11" fmla="*/ 73733 h 147466"/>
                <a:gd name="connsiteX12" fmla="*/ 73704 w 147466"/>
                <a:gd name="connsiteY12" fmla="*/ 19060 h 1474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47466" h="147466">
                  <a:moveTo>
                    <a:pt x="73704" y="147466"/>
                  </a:moveTo>
                  <a:cubicBezTo>
                    <a:pt x="114426" y="147482"/>
                    <a:pt x="147450" y="114483"/>
                    <a:pt x="147466" y="73762"/>
                  </a:cubicBezTo>
                  <a:cubicBezTo>
                    <a:pt x="147482" y="33040"/>
                    <a:pt x="114483" y="16"/>
                    <a:pt x="73762" y="0"/>
                  </a:cubicBezTo>
                  <a:cubicBezTo>
                    <a:pt x="33040" y="-16"/>
                    <a:pt x="16" y="32983"/>
                    <a:pt x="0" y="73704"/>
                  </a:cubicBezTo>
                  <a:cubicBezTo>
                    <a:pt x="0" y="73714"/>
                    <a:pt x="0" y="73724"/>
                    <a:pt x="0" y="73733"/>
                  </a:cubicBezTo>
                  <a:cubicBezTo>
                    <a:pt x="-10" y="114444"/>
                    <a:pt x="32984" y="147456"/>
                    <a:pt x="73695" y="147466"/>
                  </a:cubicBezTo>
                  <a:cubicBezTo>
                    <a:pt x="73698" y="147466"/>
                    <a:pt x="73702" y="147466"/>
                    <a:pt x="73704" y="147466"/>
                  </a:cubicBezTo>
                  <a:close/>
                  <a:moveTo>
                    <a:pt x="73704" y="19060"/>
                  </a:moveTo>
                  <a:cubicBezTo>
                    <a:pt x="103905" y="19043"/>
                    <a:pt x="128400" y="43513"/>
                    <a:pt x="128416" y="73714"/>
                  </a:cubicBezTo>
                  <a:cubicBezTo>
                    <a:pt x="128432" y="103915"/>
                    <a:pt x="103963" y="128409"/>
                    <a:pt x="73762" y="128426"/>
                  </a:cubicBezTo>
                  <a:cubicBezTo>
                    <a:pt x="43561" y="128442"/>
                    <a:pt x="19066" y="103972"/>
                    <a:pt x="19050" y="73771"/>
                  </a:cubicBezTo>
                  <a:cubicBezTo>
                    <a:pt x="19050" y="73759"/>
                    <a:pt x="19050" y="73745"/>
                    <a:pt x="19050" y="73733"/>
                  </a:cubicBezTo>
                  <a:cubicBezTo>
                    <a:pt x="19077" y="43556"/>
                    <a:pt x="43527" y="19097"/>
                    <a:pt x="73704" y="19060"/>
                  </a:cubicBezTo>
                  <a:close/>
                </a:path>
              </a:pathLst>
            </a:custGeom>
            <a:solidFill>
              <a:schemeClr val="bg1"/>
            </a:solidFill>
            <a:ln w="19050" cap="flat">
              <a:solidFill>
                <a:schemeClr val="bg1"/>
              </a:solidFill>
              <a:prstDash val="solid"/>
              <a:miter/>
            </a:ln>
          </xdr:spPr>
          <xdr:txBody>
            <a:bodyPr rtlCol="0" anchor="ctr"/>
            <a:lstStyle/>
            <a:p>
              <a:endParaRPr lang="es-CO"/>
            </a:p>
          </xdr:txBody>
        </xdr:sp>
      </xdr:grpSp>
    </xdr:grpSp>
    <xdr:clientData/>
  </xdr:twoCellAnchor>
  <xdr:twoCellAnchor>
    <xdr:from>
      <xdr:col>1</xdr:col>
      <xdr:colOff>3388178</xdr:colOff>
      <xdr:row>0</xdr:row>
      <xdr:rowOff>231322</xdr:rowOff>
    </xdr:from>
    <xdr:to>
      <xdr:col>4</xdr:col>
      <xdr:colOff>112258</xdr:colOff>
      <xdr:row>13</xdr:row>
      <xdr:rowOff>117360</xdr:rowOff>
    </xdr:to>
    <xdr:grpSp>
      <xdr:nvGrpSpPr>
        <xdr:cNvPr id="3" name="Grupo 2">
          <a:extLst>
            <a:ext uri="{FF2B5EF4-FFF2-40B4-BE49-F238E27FC236}">
              <a16:creationId xmlns:a16="http://schemas.microsoft.com/office/drawing/2014/main" id="{A31FE057-2A84-4962-8C9E-1ACDCF5C1632}"/>
            </a:ext>
          </a:extLst>
        </xdr:cNvPr>
        <xdr:cNvGrpSpPr/>
      </xdr:nvGrpSpPr>
      <xdr:grpSpPr>
        <a:xfrm>
          <a:off x="3724354" y="231322"/>
          <a:ext cx="4736286" cy="2407362"/>
          <a:chOff x="4106954" y="0"/>
          <a:chExt cx="4723279" cy="2933699"/>
        </a:xfrm>
      </xdr:grpSpPr>
      <xdr:grpSp>
        <xdr:nvGrpSpPr>
          <xdr:cNvPr id="12" name="Grupo 11">
            <a:extLst>
              <a:ext uri="{FF2B5EF4-FFF2-40B4-BE49-F238E27FC236}">
                <a16:creationId xmlns:a16="http://schemas.microsoft.com/office/drawing/2014/main" id="{281EB3EB-7B12-35FA-278B-324CC20AAD39}"/>
              </a:ext>
            </a:extLst>
          </xdr:cNvPr>
          <xdr:cNvGrpSpPr/>
        </xdr:nvGrpSpPr>
        <xdr:grpSpPr>
          <a:xfrm>
            <a:off x="4106954" y="0"/>
            <a:ext cx="4723279" cy="2933699"/>
            <a:chOff x="8903073" y="5144620"/>
            <a:chExt cx="4723279" cy="2933699"/>
          </a:xfrm>
        </xdr:grpSpPr>
        <xdr:graphicFrame macro="">
          <xdr:nvGraphicFramePr>
            <xdr:cNvPr id="14" name="Gráfico 13">
              <a:extLst>
                <a:ext uri="{FF2B5EF4-FFF2-40B4-BE49-F238E27FC236}">
                  <a16:creationId xmlns:a16="http://schemas.microsoft.com/office/drawing/2014/main" id="{CFC50C9A-8365-6B03-7FBE-6625999E97B4}"/>
                </a:ext>
              </a:extLst>
            </xdr:cNvPr>
            <xdr:cNvGraphicFramePr/>
          </xdr:nvGraphicFramePr>
          <xdr:xfrm>
            <a:off x="8903073" y="5144620"/>
            <a:ext cx="4572000" cy="2743200"/>
          </xdr:xfrm>
          <a:graphic>
            <a:graphicData uri="http://schemas.openxmlformats.org/drawingml/2006/chart">
              <c:chart xmlns:c="http://schemas.openxmlformats.org/drawingml/2006/chart" xmlns:r="http://schemas.openxmlformats.org/officeDocument/2006/relationships" r:id="rId20"/>
            </a:graphicData>
          </a:graphic>
        </xdr:graphicFrame>
        <xdr:graphicFrame macro="">
          <xdr:nvGraphicFramePr>
            <xdr:cNvPr id="16" name="Gráfico 15">
              <a:extLst>
                <a:ext uri="{FF2B5EF4-FFF2-40B4-BE49-F238E27FC236}">
                  <a16:creationId xmlns:a16="http://schemas.microsoft.com/office/drawing/2014/main" id="{26A9106E-DF9D-836E-99BA-0F1795137674}"/>
                </a:ext>
              </a:extLst>
            </xdr:cNvPr>
            <xdr:cNvGraphicFramePr/>
          </xdr:nvGraphicFramePr>
          <xdr:xfrm>
            <a:off x="9043146" y="5267884"/>
            <a:ext cx="4572000" cy="2743200"/>
          </xdr:xfrm>
          <a:graphic>
            <a:graphicData uri="http://schemas.openxmlformats.org/drawingml/2006/chart">
              <c:chart xmlns:c="http://schemas.openxmlformats.org/drawingml/2006/chart" xmlns:r="http://schemas.openxmlformats.org/officeDocument/2006/relationships" r:id="rId21"/>
            </a:graphicData>
          </a:graphic>
        </xdr:graphicFrame>
        <xdr:graphicFrame macro="">
          <xdr:nvGraphicFramePr>
            <xdr:cNvPr id="17" name="Gráfico 16">
              <a:extLst>
                <a:ext uri="{FF2B5EF4-FFF2-40B4-BE49-F238E27FC236}">
                  <a16:creationId xmlns:a16="http://schemas.microsoft.com/office/drawing/2014/main" id="{89B9BCE2-29E3-2DED-D997-A8C16052326C}"/>
                </a:ext>
              </a:extLst>
            </xdr:cNvPr>
            <xdr:cNvGraphicFramePr/>
          </xdr:nvGraphicFramePr>
          <xdr:xfrm>
            <a:off x="9031941" y="5301502"/>
            <a:ext cx="4572000" cy="2743200"/>
          </xdr:xfrm>
          <a:graphic>
            <a:graphicData uri="http://schemas.openxmlformats.org/drawingml/2006/chart">
              <c:chart xmlns:c="http://schemas.openxmlformats.org/drawingml/2006/chart" xmlns:r="http://schemas.openxmlformats.org/officeDocument/2006/relationships" r:id="rId22"/>
            </a:graphicData>
          </a:graphic>
        </xdr:graphicFrame>
        <xdr:graphicFrame macro="">
          <xdr:nvGraphicFramePr>
            <xdr:cNvPr id="21" name="Gráfico 20">
              <a:extLst>
                <a:ext uri="{FF2B5EF4-FFF2-40B4-BE49-F238E27FC236}">
                  <a16:creationId xmlns:a16="http://schemas.microsoft.com/office/drawing/2014/main" id="{49C713B5-C410-30FD-8D2E-68EB2D8B14D5}"/>
                </a:ext>
              </a:extLst>
            </xdr:cNvPr>
            <xdr:cNvGraphicFramePr/>
          </xdr:nvGraphicFramePr>
          <xdr:xfrm>
            <a:off x="9054352" y="5279088"/>
            <a:ext cx="4572000" cy="2743200"/>
          </xdr:xfrm>
          <a:graphic>
            <a:graphicData uri="http://schemas.openxmlformats.org/drawingml/2006/chart">
              <c:chart xmlns:c="http://schemas.openxmlformats.org/drawingml/2006/chart" xmlns:r="http://schemas.openxmlformats.org/officeDocument/2006/relationships" r:id="rId23"/>
            </a:graphicData>
          </a:graphic>
        </xdr:graphicFrame>
        <xdr:graphicFrame macro="">
          <xdr:nvGraphicFramePr>
            <xdr:cNvPr id="24" name="Gráfico 23">
              <a:extLst>
                <a:ext uri="{FF2B5EF4-FFF2-40B4-BE49-F238E27FC236}">
                  <a16:creationId xmlns:a16="http://schemas.microsoft.com/office/drawing/2014/main" id="{475EFBE8-B0B5-A351-8736-C024712B38FA}"/>
                </a:ext>
              </a:extLst>
            </xdr:cNvPr>
            <xdr:cNvGraphicFramePr/>
          </xdr:nvGraphicFramePr>
          <xdr:xfrm>
            <a:off x="9054352" y="5335119"/>
            <a:ext cx="4572000" cy="2743200"/>
          </xdr:xfrm>
          <a:graphic>
            <a:graphicData uri="http://schemas.openxmlformats.org/drawingml/2006/chart">
              <c:chart xmlns:c="http://schemas.openxmlformats.org/drawingml/2006/chart" xmlns:r="http://schemas.openxmlformats.org/officeDocument/2006/relationships" r:id="rId24"/>
            </a:graphicData>
          </a:graphic>
        </xdr:graphicFrame>
        <xdr:sp macro="" textlink="">
          <xdr:nvSpPr>
            <xdr:cNvPr id="25" name="Elipse 24">
              <a:extLst>
                <a:ext uri="{FF2B5EF4-FFF2-40B4-BE49-F238E27FC236}">
                  <a16:creationId xmlns:a16="http://schemas.microsoft.com/office/drawing/2014/main" id="{1E8AF28B-3D4F-948D-3002-8801CCAC5D20}"/>
                </a:ext>
              </a:extLst>
            </xdr:cNvPr>
            <xdr:cNvSpPr/>
          </xdr:nvSpPr>
          <xdr:spPr>
            <a:xfrm>
              <a:off x="11295529" y="6667500"/>
              <a:ext cx="145676" cy="145676"/>
            </a:xfrm>
            <a:prstGeom prst="ellipse">
              <a:avLst/>
            </a:prstGeom>
            <a:solidFill>
              <a:schemeClr val="tx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sp macro="" textlink="$K$9">
          <xdr:nvSpPr>
            <xdr:cNvPr id="27" name="CuadroTexto 26">
              <a:extLst>
                <a:ext uri="{FF2B5EF4-FFF2-40B4-BE49-F238E27FC236}">
                  <a16:creationId xmlns:a16="http://schemas.microsoft.com/office/drawing/2014/main" id="{A7D76FA7-90C8-462C-6A10-B19D7964C179}"/>
                </a:ext>
              </a:extLst>
            </xdr:cNvPr>
            <xdr:cNvSpPr txBox="1"/>
          </xdr:nvSpPr>
          <xdr:spPr>
            <a:xfrm>
              <a:off x="11026587" y="6801971"/>
              <a:ext cx="739589" cy="36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886B3484-82F4-4930-AC0A-21389656AEF1}" type="TxLink">
                <a:rPr lang="en-US" sz="1600" b="1" i="0" u="none" strike="noStrike">
                  <a:solidFill>
                    <a:srgbClr val="000000"/>
                  </a:solidFill>
                  <a:latin typeface="Verdana" panose="020B0604030504040204" pitchFamily="34" charset="0"/>
                  <a:ea typeface="Verdana" panose="020B0604030504040204" pitchFamily="34" charset="0"/>
                  <a:cs typeface="Calibri"/>
                </a:rPr>
                <a:pPr algn="ctr"/>
                <a:t>78,5%</a:t>
              </a:fld>
              <a:endParaRPr lang="es-CO" sz="1600" b="1">
                <a:latin typeface="Verdana" panose="020B0604030504040204" pitchFamily="34" charset="0"/>
                <a:ea typeface="Verdana" panose="020B0604030504040204" pitchFamily="34" charset="0"/>
              </a:endParaRPr>
            </a:p>
          </xdr:txBody>
        </xdr:sp>
      </xdr:grpSp>
      <xdr:graphicFrame macro="">
        <xdr:nvGraphicFramePr>
          <xdr:cNvPr id="13" name="Gráfico 12">
            <a:extLst>
              <a:ext uri="{FF2B5EF4-FFF2-40B4-BE49-F238E27FC236}">
                <a16:creationId xmlns:a16="http://schemas.microsoft.com/office/drawing/2014/main" id="{08DF25C6-DD3B-C0F6-43B6-07CF17ADBFD4}"/>
              </a:ext>
            </a:extLst>
          </xdr:cNvPr>
          <xdr:cNvGraphicFramePr/>
        </xdr:nvGraphicFramePr>
        <xdr:xfrm>
          <a:off x="4224617" y="146797"/>
          <a:ext cx="4572000" cy="2743200"/>
        </xdr:xfrm>
        <a:graphic>
          <a:graphicData uri="http://schemas.openxmlformats.org/drawingml/2006/chart">
            <c:chart xmlns:c="http://schemas.openxmlformats.org/drawingml/2006/chart" xmlns:r="http://schemas.openxmlformats.org/officeDocument/2006/relationships" r:id="rId25"/>
          </a:graphicData>
        </a:graphic>
      </xdr:graphicFrame>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1</xdr:row>
      <xdr:rowOff>116546</xdr:rowOff>
    </xdr:from>
    <xdr:to>
      <xdr:col>17</xdr:col>
      <xdr:colOff>508904</xdr:colOff>
      <xdr:row>3</xdr:row>
      <xdr:rowOff>123598</xdr:rowOff>
    </xdr:to>
    <mc:AlternateContent xmlns:mc="http://schemas.openxmlformats.org/markup-compatibility/2006" xmlns:sle15="http://schemas.microsoft.com/office/drawing/2012/slicer">
      <mc:Choice Requires="sle15">
        <xdr:graphicFrame macro="">
          <xdr:nvGraphicFramePr>
            <xdr:cNvPr id="2" name="COMPONENTE">
              <a:extLst>
                <a:ext uri="{FF2B5EF4-FFF2-40B4-BE49-F238E27FC236}">
                  <a16:creationId xmlns:a16="http://schemas.microsoft.com/office/drawing/2014/main" id="{FEBDDD22-E7C6-25E5-777C-EE402A472191}"/>
                </a:ext>
              </a:extLst>
            </xdr:cNvPr>
            <xdr:cNvGraphicFramePr/>
          </xdr:nvGraphicFramePr>
          <xdr:xfrm>
            <a:off x="0" y="0"/>
            <a:ext cx="0" cy="0"/>
          </xdr:xfrm>
          <a:graphic>
            <a:graphicData uri="http://schemas.microsoft.com/office/drawing/2010/slicer">
              <sle:slicer xmlns:sle="http://schemas.microsoft.com/office/drawing/2010/slicer" name="COMPONENTE"/>
            </a:graphicData>
          </a:graphic>
        </xdr:graphicFrame>
      </mc:Choice>
      <mc:Fallback xmlns="">
        <xdr:sp macro="" textlink="">
          <xdr:nvSpPr>
            <xdr:cNvPr id="0" name=""/>
            <xdr:cNvSpPr>
              <a:spLocks noTextEdit="1"/>
            </xdr:cNvSpPr>
          </xdr:nvSpPr>
          <xdr:spPr>
            <a:xfrm>
              <a:off x="13607" y="438015"/>
              <a:ext cx="8353422" cy="1007177"/>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0</xdr:col>
      <xdr:colOff>0</xdr:colOff>
      <xdr:row>3</xdr:row>
      <xdr:rowOff>226535</xdr:rowOff>
    </xdr:from>
    <xdr:to>
      <xdr:col>17</xdr:col>
      <xdr:colOff>491897</xdr:colOff>
      <xdr:row>7</xdr:row>
      <xdr:rowOff>480788</xdr:rowOff>
    </xdr:to>
    <mc:AlternateContent xmlns:mc="http://schemas.openxmlformats.org/markup-compatibility/2006" xmlns:sle15="http://schemas.microsoft.com/office/drawing/2012/slicer">
      <mc:Choice Requires="sle15">
        <xdr:graphicFrame macro="">
          <xdr:nvGraphicFramePr>
            <xdr:cNvPr id="3" name="Subcomponente">
              <a:extLst>
                <a:ext uri="{FF2B5EF4-FFF2-40B4-BE49-F238E27FC236}">
                  <a16:creationId xmlns:a16="http://schemas.microsoft.com/office/drawing/2014/main" id="{3531FE8F-0C20-E421-AEF5-5C7539860442}"/>
                </a:ext>
              </a:extLst>
            </xdr:cNvPr>
            <xdr:cNvGraphicFramePr/>
          </xdr:nvGraphicFramePr>
          <xdr:xfrm>
            <a:off x="0" y="0"/>
            <a:ext cx="0" cy="0"/>
          </xdr:xfrm>
          <a:graphic>
            <a:graphicData uri="http://schemas.microsoft.com/office/drawing/2010/slicer">
              <sle:slicer xmlns:sle="http://schemas.microsoft.com/office/drawing/2010/slicer" name="Subcomponente"/>
            </a:graphicData>
          </a:graphic>
        </xdr:graphicFrame>
      </mc:Choice>
      <mc:Fallback xmlns="">
        <xdr:sp macro="" textlink="">
          <xdr:nvSpPr>
            <xdr:cNvPr id="0" name=""/>
            <xdr:cNvSpPr>
              <a:spLocks noTextEdit="1"/>
            </xdr:cNvSpPr>
          </xdr:nvSpPr>
          <xdr:spPr>
            <a:xfrm>
              <a:off x="0" y="1548129"/>
              <a:ext cx="8350022" cy="2254503"/>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editAs="absolute">
    <xdr:from>
      <xdr:col>17</xdr:col>
      <xdr:colOff>573447</xdr:colOff>
      <xdr:row>1</xdr:row>
      <xdr:rowOff>115207</xdr:rowOff>
    </xdr:from>
    <xdr:to>
      <xdr:col>24</xdr:col>
      <xdr:colOff>481251</xdr:colOff>
      <xdr:row>7</xdr:row>
      <xdr:rowOff>462643</xdr:rowOff>
    </xdr:to>
    <mc:AlternateContent xmlns:mc="http://schemas.openxmlformats.org/markup-compatibility/2006" xmlns:sle15="http://schemas.microsoft.com/office/drawing/2012/slicer">
      <mc:Choice Requires="sle15">
        <xdr:graphicFrame macro="">
          <xdr:nvGraphicFramePr>
            <xdr:cNvPr id="4" name="LÍDER">
              <a:extLst>
                <a:ext uri="{FF2B5EF4-FFF2-40B4-BE49-F238E27FC236}">
                  <a16:creationId xmlns:a16="http://schemas.microsoft.com/office/drawing/2014/main" id="{7D477203-16FD-97F4-9B68-A4D5FE33384F}"/>
                </a:ext>
                <a:ext uri="{147F2762-F138-4A5C-976F-8EAC2B608ADB}">
                  <a16:predDERef xmlns:a16="http://schemas.microsoft.com/office/drawing/2014/main" pred="{3531FE8F-0C20-E421-AEF5-5C7539860442}"/>
                </a:ext>
              </a:extLst>
            </xdr:cNvPr>
            <xdr:cNvGraphicFramePr/>
          </xdr:nvGraphicFramePr>
          <xdr:xfrm>
            <a:off x="0" y="0"/>
            <a:ext cx="0" cy="0"/>
          </xdr:xfrm>
          <a:graphic>
            <a:graphicData uri="http://schemas.microsoft.com/office/drawing/2010/slicer">
              <sle:slicer xmlns:sle="http://schemas.microsoft.com/office/drawing/2010/slicer" name="LÍDER"/>
            </a:graphicData>
          </a:graphic>
        </xdr:graphicFrame>
      </mc:Choice>
      <mc:Fallback xmlns="">
        <xdr:sp macro="" textlink="">
          <xdr:nvSpPr>
            <xdr:cNvPr id="0" name=""/>
            <xdr:cNvSpPr>
              <a:spLocks noTextEdit="1"/>
            </xdr:cNvSpPr>
          </xdr:nvSpPr>
          <xdr:spPr>
            <a:xfrm>
              <a:off x="8431572" y="436676"/>
              <a:ext cx="2896273" cy="3347811"/>
            </a:xfrm>
            <a:prstGeom prst="rect">
              <a:avLst/>
            </a:prstGeom>
            <a:solidFill>
              <a:prstClr val="white"/>
            </a:solidFill>
            <a:ln w="1">
              <a:solidFill>
                <a:prstClr val="green"/>
              </a:solidFill>
            </a:ln>
          </xdr:spPr>
          <xdr:txBody>
            <a:bodyPr vertOverflow="clip" horzOverflow="clip"/>
            <a:lstStyle/>
            <a:p>
              <a:r>
                <a:rPr lang="es-CO" sz="1100"/>
                <a:t>Esta forma representa una segmentación de tabla. Las segmentaciones de tabla no se admiten en esta versión de Excel.
Si la forma se modificó en una versión anterior de Excel o si el libro se guardó en Excel 2007 o en una versión anterior, no se podrá usar la segmentación.</a:t>
              </a:r>
            </a:p>
          </xdr:txBody>
        </xdr:sp>
      </mc:Fallback>
    </mc:AlternateContent>
    <xdr:clientData/>
  </xdr:twoCellAnchor>
  <xdr:twoCellAnchor>
    <xdr:from>
      <xdr:col>24</xdr:col>
      <xdr:colOff>666750</xdr:colOff>
      <xdr:row>1</xdr:row>
      <xdr:rowOff>122466</xdr:rowOff>
    </xdr:from>
    <xdr:to>
      <xdr:col>44</xdr:col>
      <xdr:colOff>3818657</xdr:colOff>
      <xdr:row>7</xdr:row>
      <xdr:rowOff>435430</xdr:rowOff>
    </xdr:to>
    <xdr:graphicFrame macro="">
      <xdr:nvGraphicFramePr>
        <xdr:cNvPr id="6" name="Gráfico 5">
          <a:extLst>
            <a:ext uri="{FF2B5EF4-FFF2-40B4-BE49-F238E27FC236}">
              <a16:creationId xmlns:a16="http://schemas.microsoft.com/office/drawing/2014/main" id="{77FB6135-2258-56F2-1E50-D228FC32A9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654844</xdr:colOff>
      <xdr:row>3</xdr:row>
      <xdr:rowOff>0</xdr:rowOff>
    </xdr:to>
    <xdr:pic>
      <xdr:nvPicPr>
        <xdr:cNvPr id="2" name="Picture 1">
          <a:extLst>
            <a:ext uri="{FF2B5EF4-FFF2-40B4-BE49-F238E27FC236}">
              <a16:creationId xmlns:a16="http://schemas.microsoft.com/office/drawing/2014/main" id="{00CF59E9-C85D-4AFB-922F-B75638DAB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997744"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invias-my.sharepoint.com/personal/jdelaparra_invias_gov_co/Documents/1.%20TELETRABAJO/2024/1.%20Riesgos/Monitoreo%202024/4%20Trimestre/Estado%20del%20arte%20Riesgos%204T%202024%20Parcial.xlsx" TargetMode="External"/><Relationship Id="rId1" Type="http://schemas.openxmlformats.org/officeDocument/2006/relationships/externalLinkPath" Target="/personal/jdelaparra_invias_gov_co/Documents/1.%20TELETRABAJO/2024/1.%20Riesgos/Monitoreo%202024/4%20Trimestre/Estado%20del%20arte%20Riesgos%204T%202024%20Parci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e Cierre 2022"/>
      <sheetName val="Informe 2024 4T"/>
      <sheetName val="Informe 2024 3T "/>
      <sheetName val="Informe 2024 2T"/>
      <sheetName val="Comparativos"/>
      <sheetName val="Resumen TRIMESTRE"/>
      <sheetName val="Detalle RG 2T"/>
      <sheetName val="Detalle RC 2T"/>
      <sheetName val="Detalle RG 3T"/>
      <sheetName val="Detalle RC 3T"/>
      <sheetName val="CONV"/>
      <sheetName val="Detalle en recolección"/>
    </sheetNames>
    <sheetDataSet>
      <sheetData sheetId="0"/>
      <sheetData sheetId="1"/>
      <sheetData sheetId="2"/>
      <sheetData sheetId="3"/>
      <sheetData sheetId="4"/>
      <sheetData sheetId="5"/>
      <sheetData sheetId="6"/>
      <sheetData sheetId="7"/>
      <sheetData sheetId="8"/>
      <sheetData sheetId="9"/>
      <sheetData sheetId="10">
        <row r="26">
          <cell r="D26" t="str">
            <v>No aplica</v>
          </cell>
        </row>
        <row r="27">
          <cell r="D27" t="str">
            <v>No se ejecuta (según reporte)</v>
          </cell>
        </row>
        <row r="28">
          <cell r="D28" t="str">
            <v>Sin reporte durante la vigencia</v>
          </cell>
        </row>
        <row r="29">
          <cell r="D29" t="str">
            <v>Aleatoria (reportes parciales o hasta 2T)</v>
          </cell>
        </row>
        <row r="30">
          <cell r="D30" t="str">
            <v>Consistente (reporte hasta 3T)</v>
          </cell>
        </row>
        <row r="45">
          <cell r="B45" t="str">
            <v>No aplica/Pendiente reporte de monitoreo desde el trimestre anterior</v>
          </cell>
        </row>
        <row r="46">
          <cell r="B46" t="str">
            <v>Reporte completo de la implementación de controles y medición de indicador (incidentes si aplica) del trimestre anterior al corte</v>
          </cell>
        </row>
        <row r="47">
          <cell r="B47" t="str">
            <v xml:space="preserve">Reporte parcial de la implementación de controles y/o medición de indicador (incidentes si aplica) del trimestre evaluado </v>
          </cell>
        </row>
        <row r="48">
          <cell r="B48" t="str">
            <v>Reporte completo de la implementación de controles y medición de indicador (incidentes si aplica) del corte evaluado</v>
          </cell>
        </row>
      </sheetData>
      <sheetData sheetId="11"/>
    </sheetDataSet>
  </externalBook>
</externalLink>
</file>

<file path=xl/persons/person.xml><?xml version="1.0" encoding="utf-8"?>
<personList xmlns="http://schemas.microsoft.com/office/spreadsheetml/2018/threadedcomments" xmlns:x="http://schemas.openxmlformats.org/spreadsheetml/2006/mai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COMPONENTE" xr10:uid="{16E7C87F-D14B-4BEC-9DD5-7AAA98F634A4}" sourceName="COMPONENTE">
  <extLst>
    <x:ext xmlns:x15="http://schemas.microsoft.com/office/spreadsheetml/2010/11/main" uri="{2F2917AC-EB37-4324-AD4E-5DD8C200BD13}">
      <x15:tableSlicerCache tableId="1"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Subcomponente" xr10:uid="{691B6C18-3081-40F2-9E85-F4EFF76FE315}" sourceName="Subcomponente">
  <extLst>
    <x:ext xmlns:x15="http://schemas.microsoft.com/office/spreadsheetml/2010/11/main" uri="{2F2917AC-EB37-4324-AD4E-5DD8C200BD13}">
      <x15:tableSlicerCache tableId="1" column="2"/>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LÍDER" xr10:uid="{FB975A4D-C828-4B44-B44F-B70DCF507F26}" sourceName="LÍDER">
  <extLst>
    <x:ext xmlns:x15="http://schemas.microsoft.com/office/spreadsheetml/2010/11/main" uri="{2F2917AC-EB37-4324-AD4E-5DD8C200BD13}">
      <x15:tableSlicerCache tableId="1" column="5"/>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MPONENTE" xr10:uid="{F577BFE9-58AE-4133-A06C-4374E187EF1B}" cache="SegmentaciónDeDatos_COMPONENTE" caption="COMPONENTE" columnCount="3" rowHeight="241300"/>
  <slicer name="Subcomponente" xr10:uid="{85DA4336-21CC-4D44-88AF-3A6C74A8641A}" cache="SegmentaciónDeDatos_Subcomponente" caption="Subcomponente" columnCount="3" style="SlicerStyleLight2" rowHeight="241300"/>
  <slicer name="LÍDER" xr10:uid="{22C7E95F-FF54-4723-8AEF-A0B2D927AFA7}" cache="SegmentaciónDeDatos_LÍDER" caption="LÍDER" style="SlicerStyleLight4"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B1D951-6089-41B4-8F25-06361FE701E3}" name="Tabla1" displayName="Tabla1" ref="A12:AT69" totalsRowShown="0" headerRowDxfId="115" dataDxfId="114">
  <autoFilter ref="A12:AT69" xr:uid="{D1B1D951-6089-41B4-8F25-06361FE701E3}"/>
  <sortState xmlns:xlrd2="http://schemas.microsoft.com/office/spreadsheetml/2017/richdata2" ref="A61:AT69">
    <sortCondition sortBy="cellColor" ref="Y12:Y69" dxfId="113"/>
  </sortState>
  <tableColumns count="46">
    <tableColumn id="1" xr3:uid="{4B33B009-AAA9-4881-8E77-4AEAD14B37CE}" name="COMPONENTE" dataDxfId="112">
      <calculatedColumnFormula>A12</calculatedColumnFormula>
    </tableColumn>
    <tableColumn id="2" xr3:uid="{09085299-322E-42E6-894A-DBDE0E8D6AAA}" name="Subcomponente" dataDxfId="111">
      <calculatedColumnFormula>B12</calculatedColumnFormula>
    </tableColumn>
    <tableColumn id="3" xr3:uid="{EC2F183F-E4CB-4E1D-A41A-9E270C638759}" name="Actividades" dataDxfId="110"/>
    <tableColumn id="4" xr3:uid="{0103F563-9173-4672-82E4-0DFE1F371571}" name="Meta o producto" dataDxfId="109"/>
    <tableColumn id="5" xr3:uid="{E3ADCD74-13ED-4E7E-BBA5-56F912491FA8}" name="LÍDER" dataDxfId="108"/>
    <tableColumn id="16" xr3:uid="{BA945EB7-C9B6-4761-B7A2-31A60A07786A}" name="Cantidad 1°T" dataDxfId="107"/>
    <tableColumn id="17" xr3:uid="{52B22D5C-4769-4240-8005-78B7DA4CC78C}" name="% 1°T" dataDxfId="106" dataCellStyle="Porcentaje">
      <calculatedColumnFormula>F13/L13</calculatedColumnFormula>
    </tableColumn>
    <tableColumn id="18" xr3:uid="{A6DD5650-A452-4847-AB0D-F25AC6398910}" name="Cantidad 2°T" dataDxfId="105"/>
    <tableColumn id="19" xr3:uid="{AA8352EA-4F0D-4A3F-95E1-1E07A9D32C47}" name="% 2°T" dataDxfId="104" dataCellStyle="Porcentaje">
      <calculatedColumnFormula>H13/L13</calculatedColumnFormula>
    </tableColumn>
    <tableColumn id="20" xr3:uid="{3CD330D7-415B-427E-B7E5-46B29DD8F848}" name="Cantidad 3°T" dataDxfId="103"/>
    <tableColumn id="21" xr3:uid="{869AF60A-B12C-4CFD-A0F8-0FA8274D7BF4}" name="% 3°T" dataDxfId="102" dataCellStyle="Porcentaje">
      <calculatedColumnFormula>J13/L13</calculatedColumnFormula>
    </tableColumn>
    <tableColumn id="22" xr3:uid="{0741D4F3-F08C-4CDA-A32F-756688211776}" name="Cantidad 4°T" dataDxfId="101"/>
    <tableColumn id="23" xr3:uid="{2A02D2D6-BB01-4FA0-9CE1-7C3DA68D1F18}" name="% 4°T" dataDxfId="100" dataCellStyle="Porcentaje">
      <calculatedColumnFormula>L13/L13</calculatedColumnFormula>
    </tableColumn>
    <tableColumn id="25" xr3:uid="{6DD656E8-335D-4111-B29E-266F17FCEBC9}" name="% AVANCE - Corte 1° T" dataDxfId="99" dataCellStyle="Porcentaje"/>
    <tableColumn id="26" xr3:uid="{8C36583E-E865-4772-B302-752B232EEA54}" name="Desempeño - Corte 1° T" dataDxfId="98" dataCellStyle="Porcentaje">
      <calculatedColumnFormula>N13/G13</calculatedColumnFormula>
    </tableColumn>
    <tableColumn id="27" xr3:uid="{C02B5DE7-628F-4E34-B2E8-826292E0EDEF}" name="OBSERVACIÓN - Corte 1° T" dataDxfId="97"/>
    <tableColumn id="28" xr3:uid="{1A257CC5-9A9E-44FF-B352-298C8832CEE1}" name="% AVANCE - Corte 2° T" dataDxfId="96" dataCellStyle="Porcentaje"/>
    <tableColumn id="29" xr3:uid="{F5E4DD47-7128-4B17-AA4E-15299B46C1C0}" name="Desempeño - Corte 2° T" dataDxfId="95" dataCellStyle="Porcentaje">
      <calculatedColumnFormula>Q13/I13</calculatedColumnFormula>
    </tableColumn>
    <tableColumn id="30" xr3:uid="{4C28A64A-78FD-4D7D-96CC-F2B0290DF76C}" name="OBSERVACIÓN DE CUMPLIMEINTO - Corte 2° T" dataDxfId="94"/>
    <tableColumn id="31" xr3:uid="{6B99EEF8-652A-42E8-9F40-78F0B39D4CD3}" name="% AVANCE - Corte 3° T" dataDxfId="93" dataCellStyle="Porcentaje"/>
    <tableColumn id="32" xr3:uid="{A7C49BCA-3167-4D7A-9DF3-E41ABD937E9D}" name="Desempeño - Corte 3° T" dataDxfId="92" dataCellStyle="Porcentaje">
      <calculatedColumnFormula>T13/K13</calculatedColumnFormula>
    </tableColumn>
    <tableColumn id="33" xr3:uid="{E4AC8BD3-FB26-409E-B502-E6D9EA0946A5}" name="OBSERVACIÓN DE CUMPLIMEINTO - Corte 3° T" dataDxfId="91"/>
    <tableColumn id="34" xr3:uid="{B4584A97-5989-4136-87D3-F8773B00938F}" name="% AVANCE - Corte 4° T" dataDxfId="90" dataCellStyle="Porcentaje"/>
    <tableColumn id="35" xr3:uid="{5861C337-3EF5-4DD4-B1E5-A95F87956B20}" name="Desempeño - Corte 4° T" dataDxfId="89" dataCellStyle="Porcentaje">
      <calculatedColumnFormula>W13/M13</calculatedColumnFormula>
    </tableColumn>
    <tableColumn id="36" xr3:uid="{E1BC58A1-1BCC-4164-88FF-4E82ABAF0669}" name="OBSERVACIÓN - Corte 4° T" dataDxfId="88"/>
    <tableColumn id="37" xr3:uid="{6F4924B0-6A10-4CC1-8F59-FFD065CD5C7C}" name="Cr1. Más de 8 responsables" dataDxfId="87"/>
    <tableColumn id="38" xr3:uid="{EA335C1E-5A82-4DC9-94E9-5E2EADFF4435}" name="Cr2. Incumplimiento periodo anterior" dataDxfId="86"/>
    <tableColumn id="39" xr3:uid="{053B2627-D7D8-4040-B411-3892E85F0F81}" name="Cr3. Temas criticos OCI O Alta Dirección" dataDxfId="85"/>
    <tableColumn id="40" xr3:uid="{DB9325A6-DF4D-49E5-829D-E62776752AAA}" name="Actividad   seleccionada 1° T" dataDxfId="84">
      <calculatedColumnFormula>IF((COUNTIF(Z13:AB13,"X"))&gt;=1,"Si","No")</calculatedColumnFormula>
    </tableColumn>
    <tableColumn id="41" xr3:uid="{6DBC3FD6-45BC-4D4D-B428-456C20BF7310}" name="Observaciones OAP 1° T - oportunidad en el cumplimiento de la actividad, la integridad y coherencia de las evidencias reportadas frente a la actividad formulada"/>
    <tableColumn id="42" xr3:uid="{EBA31F02-9663-433A-BE77-AF6AA2767B07}" name="Cr1. Más de 8 responsables2" dataDxfId="83">
      <calculatedColumnFormula>Tabla1[[#This Row],[Cr1. Más de 8 responsables]]</calculatedColumnFormula>
    </tableColumn>
    <tableColumn id="43" xr3:uid="{AAB31E26-36D7-40C7-BBFB-5FDEBE97C503}" name="Cr2. Incumplimiento periodo anterior (O incia ejecución)" dataDxfId="82">
      <calculatedColumnFormula>IF(O13&lt;100%,"X","")</calculatedColumnFormula>
    </tableColumn>
    <tableColumn id="44" xr3:uid="{A7498605-EB02-4D90-A3B8-50404937FEBE}" name="Cr3. Temas criticos OCI O Alta Dirección3" dataDxfId="81"/>
    <tableColumn id="45" xr3:uid="{8490CD96-8D8E-4B58-B019-E13DFA2E02BB}" name="Actividad   seleccionada 2° T" dataDxfId="80">
      <calculatedColumnFormula>IF((COUNTIF(AE13:AG13,"X"))&gt;=1,"Si","No")</calculatedColumnFormula>
    </tableColumn>
    <tableColumn id="46" xr3:uid="{886DC0AD-3BDA-4866-8356-E0A0E1B991A2}" name="Observaciones OAP 2° T- oportunidad en el cumplimiento de la actividad, la integridad y coherencia de las evidencias reportadas frente a la actividad formulada5" dataDxfId="79"/>
    <tableColumn id="47" xr3:uid="{F71D63A5-3357-4739-AFFC-62B205DD92FE}" name="Cr1. Más de 8 responsables6" dataDxfId="78">
      <calculatedColumnFormula>Tabla1[[#This Row],[Cr1. Más de 8 responsables]]</calculatedColumnFormula>
    </tableColumn>
    <tableColumn id="48" xr3:uid="{FEC284F6-CC1D-4DF6-833E-4E7A98B61983}" name="Cr2. Incumplimiento periodo anterior7" dataDxfId="77">
      <calculatedColumnFormula>IF(R13&lt;100%,"X","")</calculatedColumnFormula>
    </tableColumn>
    <tableColumn id="49" xr3:uid="{FE70C9FA-97D4-4317-97C1-B011BF58E7B9}" name="Cr3. Temas criticos OCI O Alta Dirección8" dataDxfId="76"/>
    <tableColumn id="50" xr3:uid="{33E8886D-BCC7-4EF2-AE0E-E1875036BA34}" name="Actividad   seleccionada 3° T" dataDxfId="75">
      <calculatedColumnFormula>IF((COUNTIF(AJ13:AL13,"X"))&gt;=1,"Si","No")</calculatedColumnFormula>
    </tableColumn>
    <tableColumn id="51" xr3:uid="{52469DB4-6907-4E31-AF48-22881D03FE75}" name="Observaciones OAP 3° T- oportunidad en el cumplimiento de la actividad, la integridad y coherencia de las evidencias reportadas frente a la actividad formulada10" dataDxfId="74"/>
    <tableColumn id="52" xr3:uid="{BB2956B2-F6C6-4623-88CA-C6C0E087A5C0}" name="Cr1. Más de 8 responsables3" dataDxfId="73">
      <calculatedColumnFormula>Tabla1[[#This Row],[Cr1. Más de 8 responsables]]</calculatedColumnFormula>
    </tableColumn>
    <tableColumn id="53" xr3:uid="{CB6207AF-092B-4700-8296-AA30354D2C7A}" name="Cr2. Incumplimiento periodo anterior2" dataDxfId="72">
      <calculatedColumnFormula>IF(U13&lt;100%,"X","")</calculatedColumnFormula>
    </tableColumn>
    <tableColumn id="54" xr3:uid="{870EA3EA-BBB2-4A5B-9076-F7F762CB564F}" name="Cr3. Temas criticos OCI O Alta Dirección2" dataDxfId="71"/>
    <tableColumn id="55" xr3:uid="{72973358-E41A-4F12-A566-DD1703F8C715}" name="Actividad   seleccionada 4° T" dataDxfId="70">
      <calculatedColumnFormula>IF((COUNTIF(AO13:AQ13,"X"))&gt;=1,"Si","No")</calculatedColumnFormula>
    </tableColumn>
    <tableColumn id="56" xr3:uid="{562908A3-32FA-4D4A-9882-0CC7A10D9ED7}" name="Observaciones OAP 4° T- oportunidad en el cumplimiento de la actividad, la integridad y coherencia de las evidencias reportadas frente a la actividad formulada106" dataDxfId="69"/>
    <tableColumn id="6" xr3:uid="{3AD29C49-3E68-4D28-ACB9-51BA75DF6C58}" name="Observaciones OCI " dataDxfId="68"/>
  </tableColumns>
  <tableStyleInfo name="TableStyleLight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file:///C:\:f:\g\personal\oap_invias_gov_co\En-uySqA97BKrZDELB778TkBaKknI68fMPPmBkIsbB867Q%3fe=TCGT8e" TargetMode="External"/><Relationship Id="rId7" Type="http://schemas.microsoft.com/office/2007/relationships/slicer" Target="../slicers/slicer1.xml"/><Relationship Id="rId2" Type="http://schemas.openxmlformats.org/officeDocument/2006/relationships/hyperlink" Target="https://www.invias.gov.co/index.php/archivo-y-documentos/atencion-al-ciudadano/16754-informe-de-percepcion-y-satisfaccion-de-la-ciudadania-de-octubre-a-diciembre-de-2023" TargetMode="External"/><Relationship Id="rId1" Type="http://schemas.openxmlformats.org/officeDocument/2006/relationships/hyperlink" Target="https://www.secop.gov.co/CO1BusinessLine/App/AnnualPurchasingPlanEditSupplier/View?id=389573Informaci&#243;n%20del%20PAA.%20Plan%20anual%20de%20Adquisiciones.Corte%20a%20enero%2031%20de%202024%20%20%20%20%20%20Versi&#243;n%20No.%204Corte%20a%20febrero%2029%20de%202024%20%20%20%20Versi&#243;n%20No.%2012Corte%20a%20marzo%20%2031%20de%202024%20%20%20%20%20Versi&#243;n%20No.%2016" TargetMode="External"/><Relationship Id="rId6" Type="http://schemas.openxmlformats.org/officeDocument/2006/relationships/table" Target="../tables/table1.x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1B6A7-0B1B-4024-A1E1-74040867992F}">
  <sheetPr>
    <tabColor theme="8"/>
    <outlinePr applyStyles="1"/>
  </sheetPr>
  <dimension ref="A1:M182"/>
  <sheetViews>
    <sheetView zoomScaleNormal="100" zoomScaleSheetLayoutView="70" workbookViewId="0">
      <selection activeCell="B66" sqref="B66"/>
    </sheetView>
  </sheetViews>
  <sheetFormatPr baseColWidth="10" defaultColWidth="11.42578125" defaultRowHeight="1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13" ht="18.75">
      <c r="A1" s="404" t="s">
        <v>0</v>
      </c>
      <c r="B1" s="404"/>
      <c r="C1" s="404"/>
      <c r="D1" s="404"/>
      <c r="E1" s="404"/>
      <c r="F1" s="404"/>
      <c r="G1" s="404"/>
      <c r="H1" s="404"/>
      <c r="I1" s="270"/>
      <c r="J1" s="270"/>
    </row>
    <row r="2" spans="1:13">
      <c r="A2" s="9"/>
      <c r="B2" s="9"/>
      <c r="C2" s="9"/>
      <c r="D2" s="9"/>
      <c r="E2" s="9"/>
      <c r="F2" s="9"/>
      <c r="G2" s="9"/>
      <c r="H2" s="9"/>
      <c r="I2" s="270"/>
      <c r="J2" s="270"/>
      <c r="K2" s="270"/>
      <c r="L2" s="270"/>
    </row>
    <row r="3" spans="1:13">
      <c r="A3" s="9"/>
      <c r="B3" s="9"/>
      <c r="C3" s="9"/>
      <c r="D3" s="9"/>
      <c r="E3" s="9"/>
      <c r="F3" s="9"/>
      <c r="G3" s="9"/>
      <c r="H3" s="9"/>
      <c r="I3" s="270"/>
      <c r="J3" s="270"/>
      <c r="K3" s="270"/>
      <c r="L3" s="270"/>
    </row>
    <row r="4" spans="1:13">
      <c r="A4" s="9"/>
      <c r="B4" s="9"/>
      <c r="C4" s="9"/>
      <c r="D4" s="9"/>
      <c r="E4" s="9"/>
      <c r="F4" s="9"/>
      <c r="G4" s="9"/>
      <c r="H4" s="9"/>
      <c r="I4" s="270"/>
      <c r="J4" s="270"/>
      <c r="K4" s="270"/>
      <c r="L4" s="270"/>
    </row>
    <row r="5" spans="1:13">
      <c r="A5" s="9"/>
      <c r="B5" s="9"/>
      <c r="C5" s="9"/>
      <c r="D5" s="9"/>
      <c r="E5" s="9"/>
      <c r="F5" s="9"/>
      <c r="G5" s="9"/>
      <c r="H5" s="9"/>
      <c r="I5" s="270"/>
      <c r="J5" s="270"/>
      <c r="K5" s="270"/>
      <c r="L5" s="270"/>
    </row>
    <row r="6" spans="1:13">
      <c r="A6" s="9"/>
      <c r="B6" s="9"/>
      <c r="C6" s="9"/>
      <c r="D6" s="9"/>
      <c r="E6" s="9"/>
      <c r="F6" s="9"/>
      <c r="G6" s="9"/>
      <c r="H6" s="9"/>
      <c r="I6" s="270"/>
      <c r="J6" s="270"/>
      <c r="K6" s="17"/>
      <c r="L6" s="17"/>
      <c r="M6" s="17"/>
    </row>
    <row r="7" spans="1:13" ht="15" customHeight="1">
      <c r="A7" s="9"/>
      <c r="B7" s="9"/>
      <c r="C7" s="9"/>
      <c r="D7" s="9"/>
      <c r="E7" s="9"/>
      <c r="F7" s="9"/>
      <c r="G7" s="285"/>
      <c r="H7" s="9"/>
      <c r="I7" s="9"/>
      <c r="J7" s="270"/>
      <c r="K7" s="17"/>
      <c r="L7" s="17"/>
      <c r="M7" s="17"/>
    </row>
    <row r="8" spans="1:13">
      <c r="A8" s="9"/>
      <c r="B8" s="9"/>
      <c r="C8" s="9"/>
      <c r="D8" s="9"/>
      <c r="E8" s="9"/>
      <c r="F8" s="9"/>
      <c r="G8" s="9"/>
      <c r="H8" s="9"/>
      <c r="I8" s="9"/>
      <c r="J8" s="270"/>
      <c r="K8" s="17"/>
      <c r="L8" s="17"/>
      <c r="M8" s="17"/>
    </row>
    <row r="9" spans="1:13">
      <c r="A9" s="9"/>
      <c r="B9" s="9"/>
      <c r="C9" s="9"/>
      <c r="D9" s="9"/>
      <c r="E9" s="9"/>
      <c r="F9" s="9"/>
      <c r="G9" s="9"/>
      <c r="H9" s="9"/>
      <c r="I9" s="9"/>
      <c r="J9" s="270" t="s">
        <v>1</v>
      </c>
      <c r="K9" s="291">
        <v>0</v>
      </c>
      <c r="L9" s="17"/>
      <c r="M9" s="17"/>
    </row>
    <row r="10" spans="1:13">
      <c r="A10" s="9"/>
      <c r="B10" s="9"/>
      <c r="C10" s="9"/>
      <c r="D10" s="9"/>
      <c r="E10" s="9"/>
      <c r="F10" s="9"/>
      <c r="G10" s="9"/>
      <c r="H10" s="9"/>
      <c r="I10" s="270"/>
      <c r="J10" s="270"/>
      <c r="K10" s="289"/>
      <c r="L10" s="17"/>
      <c r="M10" s="17"/>
    </row>
    <row r="11" spans="1:13">
      <c r="A11" s="9"/>
      <c r="B11" s="9"/>
      <c r="C11" s="9"/>
      <c r="D11" s="9"/>
      <c r="E11" s="9"/>
      <c r="F11" s="9"/>
      <c r="G11" s="9"/>
      <c r="H11" s="9"/>
      <c r="I11" s="270"/>
      <c r="J11" s="270" t="s">
        <v>2</v>
      </c>
      <c r="K11" s="289"/>
      <c r="L11" s="17"/>
      <c r="M11" s="17"/>
    </row>
    <row r="12" spans="1:13">
      <c r="A12" s="9"/>
      <c r="B12" s="9"/>
      <c r="C12" s="9"/>
      <c r="D12" s="9"/>
      <c r="E12" s="9"/>
      <c r="F12" s="9"/>
      <c r="G12" s="9"/>
      <c r="H12" s="9"/>
      <c r="I12" s="270"/>
      <c r="J12" s="270" t="s">
        <v>3</v>
      </c>
      <c r="K12" s="289">
        <v>1</v>
      </c>
      <c r="L12" s="17"/>
      <c r="M12" s="17"/>
    </row>
    <row r="13" spans="1:13">
      <c r="A13" s="9"/>
      <c r="B13" s="9"/>
      <c r="C13" s="9"/>
      <c r="D13" s="9"/>
      <c r="E13" s="9"/>
      <c r="F13" s="9"/>
      <c r="G13" s="9"/>
      <c r="H13" s="9"/>
      <c r="I13" s="270"/>
      <c r="J13" s="270" t="s">
        <v>4</v>
      </c>
      <c r="K13" s="289">
        <v>1</v>
      </c>
      <c r="L13" s="17"/>
      <c r="M13" s="17"/>
    </row>
    <row r="14" spans="1:13">
      <c r="A14" s="9"/>
      <c r="B14" s="9"/>
      <c r="C14" s="9"/>
      <c r="D14" s="9"/>
      <c r="E14" s="9"/>
      <c r="F14" s="9"/>
      <c r="G14" s="9"/>
      <c r="H14" s="9"/>
      <c r="I14" s="270"/>
      <c r="J14" s="270"/>
      <c r="K14" s="289"/>
      <c r="L14" s="17"/>
      <c r="M14" s="17"/>
    </row>
    <row r="15" spans="1:13">
      <c r="A15" s="9"/>
      <c r="B15" s="9"/>
      <c r="C15" s="9"/>
      <c r="D15" s="9"/>
      <c r="E15" s="9"/>
      <c r="F15" s="9"/>
      <c r="G15" s="9"/>
      <c r="H15" s="9"/>
      <c r="I15" s="270"/>
      <c r="J15" s="270"/>
      <c r="K15" s="289"/>
      <c r="L15" s="17"/>
      <c r="M15" s="17"/>
    </row>
    <row r="16" spans="1:13">
      <c r="A16" s="9"/>
      <c r="B16" s="9"/>
      <c r="C16" s="9"/>
      <c r="D16" s="9"/>
      <c r="E16" s="9"/>
      <c r="F16" s="9"/>
      <c r="G16" s="9"/>
      <c r="H16" s="9"/>
      <c r="I16" s="270"/>
      <c r="J16" s="270" t="s">
        <v>5</v>
      </c>
      <c r="K16" s="289">
        <v>0.25</v>
      </c>
      <c r="L16" s="17"/>
      <c r="M16" s="17"/>
    </row>
    <row r="17" spans="1:13">
      <c r="A17" s="9"/>
      <c r="B17" s="9"/>
      <c r="C17" s="9"/>
      <c r="D17" s="9"/>
      <c r="E17" s="9"/>
      <c r="F17" s="9"/>
      <c r="G17" s="9"/>
      <c r="H17" s="9"/>
      <c r="I17" s="270"/>
      <c r="J17" s="270" t="s">
        <v>1</v>
      </c>
      <c r="K17" s="289">
        <f>IF(K9&lt;=K16,K9,0)</f>
        <v>0</v>
      </c>
      <c r="L17" s="17"/>
      <c r="M17" s="17"/>
    </row>
    <row r="18" spans="1:13">
      <c r="A18" s="9"/>
      <c r="B18" s="9"/>
      <c r="C18" s="9"/>
      <c r="D18" s="9"/>
      <c r="E18" s="9"/>
      <c r="F18" s="9"/>
      <c r="G18" s="9"/>
      <c r="H18" s="9"/>
      <c r="I18" s="270"/>
      <c r="J18" s="270" t="s">
        <v>6</v>
      </c>
      <c r="K18" s="289">
        <f>2-K17</f>
        <v>2</v>
      </c>
      <c r="L18" s="17"/>
      <c r="M18" s="17"/>
    </row>
    <row r="19" spans="1:13">
      <c r="A19" s="9"/>
      <c r="B19" s="9"/>
      <c r="C19" s="9"/>
      <c r="D19" s="9"/>
      <c r="E19" s="9"/>
      <c r="F19" s="9"/>
      <c r="G19" s="9"/>
      <c r="H19" s="9"/>
      <c r="I19" s="270"/>
      <c r="J19" s="270"/>
      <c r="K19" s="289"/>
      <c r="L19" s="17"/>
      <c r="M19" s="17"/>
    </row>
    <row r="20" spans="1:13">
      <c r="A20" s="9"/>
      <c r="B20" s="9"/>
      <c r="C20" s="9"/>
      <c r="D20" s="9"/>
      <c r="E20" s="9"/>
      <c r="F20" s="9"/>
      <c r="G20" s="9"/>
      <c r="H20" s="9"/>
      <c r="I20" s="270"/>
      <c r="J20" s="270" t="s">
        <v>7</v>
      </c>
      <c r="K20" s="289">
        <v>0.5</v>
      </c>
      <c r="L20" s="17"/>
      <c r="M20" s="17"/>
    </row>
    <row r="21" spans="1:13">
      <c r="A21" s="9"/>
      <c r="B21" s="9"/>
      <c r="C21" s="9"/>
      <c r="D21" s="9"/>
      <c r="E21" s="9"/>
      <c r="F21" s="9"/>
      <c r="G21" s="9"/>
      <c r="H21" s="9"/>
      <c r="I21" s="270"/>
      <c r="J21" s="270" t="s">
        <v>1</v>
      </c>
      <c r="K21" s="289">
        <f>IF(AND(K9&gt;K16,K9&lt;=K20),K9,0)</f>
        <v>0</v>
      </c>
      <c r="L21" s="17"/>
      <c r="M21" s="17"/>
    </row>
    <row r="22" spans="1:13">
      <c r="A22" s="9"/>
      <c r="B22" s="9"/>
      <c r="C22" s="9"/>
      <c r="D22" s="9"/>
      <c r="E22" s="9"/>
      <c r="F22" s="9"/>
      <c r="G22" s="9"/>
      <c r="H22" s="9"/>
      <c r="I22" s="270"/>
      <c r="J22" s="270" t="s">
        <v>6</v>
      </c>
      <c r="K22" s="289">
        <f>2-K21</f>
        <v>2</v>
      </c>
      <c r="L22" s="17"/>
      <c r="M22" s="17"/>
    </row>
    <row r="23" spans="1:13">
      <c r="A23" s="9"/>
      <c r="B23" s="9"/>
      <c r="C23" s="9"/>
      <c r="D23" s="9"/>
      <c r="E23" s="9"/>
      <c r="F23" s="9"/>
      <c r="G23" s="9"/>
      <c r="H23" s="9"/>
      <c r="I23" s="270"/>
      <c r="J23" s="270"/>
      <c r="K23" s="289"/>
      <c r="L23" s="17"/>
      <c r="M23" s="17"/>
    </row>
    <row r="24" spans="1:13">
      <c r="A24" s="9"/>
      <c r="B24" s="9"/>
      <c r="C24" s="9"/>
      <c r="D24" s="9"/>
      <c r="E24" s="9"/>
      <c r="F24" s="9"/>
      <c r="G24" s="9"/>
      <c r="H24" s="9"/>
      <c r="I24" s="270"/>
      <c r="J24" s="270" t="s">
        <v>8</v>
      </c>
      <c r="K24" s="289">
        <v>0.75</v>
      </c>
      <c r="L24" s="17"/>
      <c r="M24" s="17"/>
    </row>
    <row r="25" spans="1:13">
      <c r="A25" s="9"/>
      <c r="B25" s="9"/>
      <c r="C25" s="9"/>
      <c r="D25" s="9"/>
      <c r="E25" s="9"/>
      <c r="F25" s="9"/>
      <c r="G25" s="9"/>
      <c r="H25" s="9"/>
      <c r="I25" s="270"/>
      <c r="J25" s="270" t="s">
        <v>1</v>
      </c>
      <c r="K25" s="289">
        <f>IF(AND(K9&gt;K20,K9&lt;=K24),K9,0)</f>
        <v>0</v>
      </c>
      <c r="L25" s="17"/>
      <c r="M25" s="17"/>
    </row>
    <row r="26" spans="1:13">
      <c r="A26" s="9"/>
      <c r="B26" s="9"/>
      <c r="C26" s="9"/>
      <c r="D26" s="9"/>
      <c r="E26" s="9"/>
      <c r="F26" s="9"/>
      <c r="G26" s="9"/>
      <c r="H26" s="9"/>
      <c r="I26" s="270"/>
      <c r="J26" s="270" t="s">
        <v>6</v>
      </c>
      <c r="K26" s="289">
        <f>2-K25</f>
        <v>2</v>
      </c>
      <c r="L26" s="17"/>
      <c r="M26" s="17"/>
    </row>
    <row r="27" spans="1:13">
      <c r="A27" s="7"/>
      <c r="B27" s="7"/>
      <c r="C27" s="7"/>
      <c r="D27" s="7"/>
      <c r="E27" s="7"/>
      <c r="F27" s="7"/>
      <c r="G27" s="9"/>
      <c r="H27" s="9"/>
      <c r="I27" s="270"/>
      <c r="J27" s="270"/>
      <c r="K27" s="270"/>
      <c r="L27" s="17"/>
      <c r="M27" s="17"/>
    </row>
    <row r="28" spans="1:13">
      <c r="A28" s="7"/>
      <c r="B28" s="7"/>
      <c r="C28" s="7"/>
      <c r="D28" s="7"/>
      <c r="E28" s="7"/>
      <c r="F28" s="7"/>
      <c r="G28" s="9"/>
      <c r="H28" s="9"/>
      <c r="I28" s="270"/>
      <c r="J28" s="17" t="s">
        <v>9</v>
      </c>
      <c r="K28" s="280">
        <v>0.9</v>
      </c>
      <c r="L28" s="17"/>
      <c r="M28" s="17"/>
    </row>
    <row r="29" spans="1:13">
      <c r="A29" s="7"/>
      <c r="B29" s="7"/>
      <c r="C29" s="7"/>
      <c r="D29" s="7"/>
      <c r="E29" s="7"/>
      <c r="F29" s="7"/>
      <c r="G29" s="9"/>
      <c r="H29" s="9"/>
      <c r="I29" s="270"/>
      <c r="J29" s="17" t="s">
        <v>1</v>
      </c>
      <c r="K29" s="280">
        <f>IF(AND(K9&gt;K24,K9&lt;=K28),K24,0)</f>
        <v>0</v>
      </c>
      <c r="L29" s="17"/>
      <c r="M29" s="17"/>
    </row>
    <row r="30" spans="1:13">
      <c r="A30" s="7"/>
      <c r="B30" s="7"/>
      <c r="C30" s="7"/>
      <c r="D30" s="7"/>
      <c r="E30" s="7"/>
      <c r="F30" s="9"/>
      <c r="G30" s="9"/>
      <c r="H30" s="9"/>
      <c r="I30" s="270"/>
      <c r="J30" s="270" t="s">
        <v>6</v>
      </c>
      <c r="K30" s="289">
        <f>2-K29</f>
        <v>2</v>
      </c>
      <c r="L30" s="270"/>
      <c r="M30" s="17"/>
    </row>
    <row r="31" spans="1:13">
      <c r="A31" s="7"/>
      <c r="B31" s="7"/>
      <c r="C31" s="7"/>
      <c r="D31" s="7"/>
      <c r="E31" s="7"/>
      <c r="F31" s="9"/>
      <c r="G31" s="9"/>
      <c r="H31" s="9"/>
      <c r="I31" s="270"/>
      <c r="J31" s="270"/>
      <c r="K31" s="270"/>
      <c r="L31" s="270"/>
      <c r="M31" s="17"/>
    </row>
    <row r="32" spans="1:13">
      <c r="A32" s="7"/>
      <c r="B32" s="7"/>
      <c r="C32" s="7"/>
      <c r="D32" s="7"/>
      <c r="E32" s="7"/>
      <c r="F32" s="9"/>
      <c r="G32" s="9"/>
      <c r="H32" s="9"/>
      <c r="I32" s="270"/>
      <c r="J32" s="270" t="s">
        <v>10</v>
      </c>
      <c r="K32" s="270"/>
      <c r="L32" s="270"/>
      <c r="M32" s="17"/>
    </row>
    <row r="33" spans="1:13">
      <c r="A33" s="7"/>
      <c r="B33" s="7"/>
      <c r="C33" s="7"/>
      <c r="D33" s="7"/>
      <c r="E33" s="7"/>
      <c r="F33" s="9"/>
      <c r="G33" s="9"/>
      <c r="H33" s="9"/>
      <c r="I33" s="270"/>
      <c r="J33" s="270" t="s">
        <v>11</v>
      </c>
      <c r="K33" s="290">
        <f>K9-K34</f>
        <v>-0.03</v>
      </c>
      <c r="L33" s="270"/>
      <c r="M33" s="17"/>
    </row>
    <row r="34" spans="1:13">
      <c r="A34" s="7"/>
      <c r="B34" s="7"/>
      <c r="C34" s="7"/>
      <c r="D34" s="7"/>
      <c r="E34" s="7"/>
      <c r="F34" s="9"/>
      <c r="G34" s="9"/>
      <c r="H34" s="9"/>
      <c r="I34" s="270"/>
      <c r="J34" s="270" t="s">
        <v>12</v>
      </c>
      <c r="K34" s="290">
        <v>0.03</v>
      </c>
      <c r="L34" s="270"/>
      <c r="M34" s="17"/>
    </row>
    <row r="35" spans="1:13">
      <c r="A35" s="7"/>
      <c r="B35" s="7"/>
      <c r="C35" s="7"/>
      <c r="D35" s="7"/>
      <c r="E35" s="7"/>
      <c r="F35" s="9"/>
      <c r="G35" s="9"/>
      <c r="H35" s="9"/>
      <c r="I35" s="270"/>
      <c r="J35" s="270" t="s">
        <v>13</v>
      </c>
      <c r="K35" s="290">
        <f>2-K34-K33</f>
        <v>2</v>
      </c>
      <c r="L35" s="270"/>
      <c r="M35" s="17"/>
    </row>
    <row r="36" spans="1:13">
      <c r="A36" s="7"/>
      <c r="B36" s="7"/>
      <c r="C36" s="7"/>
      <c r="D36" s="7"/>
      <c r="E36" s="7"/>
      <c r="F36" s="9"/>
      <c r="G36" s="9"/>
      <c r="H36" s="9"/>
      <c r="I36" s="270"/>
      <c r="J36" s="270"/>
      <c r="K36" s="270"/>
      <c r="L36" s="270"/>
      <c r="M36" s="17"/>
    </row>
    <row r="37" spans="1:13">
      <c r="A37" s="7"/>
      <c r="B37" s="7"/>
      <c r="C37" s="7"/>
      <c r="D37" s="7"/>
      <c r="E37" s="7"/>
      <c r="F37" s="9"/>
      <c r="G37" s="9"/>
      <c r="H37" s="9"/>
      <c r="I37" s="270"/>
      <c r="J37" s="288" t="s">
        <v>14</v>
      </c>
      <c r="K37" s="288">
        <f>J48</f>
        <v>1</v>
      </c>
      <c r="L37" s="288">
        <f>100%-K37</f>
        <v>0</v>
      </c>
      <c r="M37" s="17"/>
    </row>
    <row r="38" spans="1:13">
      <c r="A38" s="7"/>
      <c r="B38" s="7"/>
      <c r="C38" s="7"/>
      <c r="D38" s="7"/>
      <c r="E38" s="7"/>
      <c r="F38" s="9"/>
      <c r="G38" s="9"/>
      <c r="H38" s="9"/>
      <c r="I38" s="270"/>
      <c r="J38" s="288" t="s">
        <v>15</v>
      </c>
      <c r="K38" s="288">
        <f t="shared" ref="K38:K42" si="0">J49</f>
        <v>0.875</v>
      </c>
      <c r="L38" s="288">
        <f t="shared" ref="L38:L43" si="1">100%-K38</f>
        <v>0.125</v>
      </c>
      <c r="M38" s="17"/>
    </row>
    <row r="39" spans="1:13">
      <c r="A39" s="7"/>
      <c r="B39" s="7"/>
      <c r="C39" s="7"/>
      <c r="D39" s="7"/>
      <c r="E39" s="7"/>
      <c r="F39" s="9"/>
      <c r="G39" s="9"/>
      <c r="H39" s="9"/>
      <c r="I39" s="270"/>
      <c r="J39" s="9" t="s">
        <v>16</v>
      </c>
      <c r="K39" s="288">
        <f t="shared" si="0"/>
        <v>1</v>
      </c>
      <c r="L39" s="288">
        <f t="shared" si="1"/>
        <v>0</v>
      </c>
      <c r="M39" s="17"/>
    </row>
    <row r="40" spans="1:13">
      <c r="A40" s="7"/>
      <c r="B40" s="7"/>
      <c r="C40" s="7"/>
      <c r="D40" s="7"/>
      <c r="E40" s="7"/>
      <c r="F40" s="9"/>
      <c r="G40" s="9"/>
      <c r="H40" s="9"/>
      <c r="I40" s="270"/>
      <c r="J40" s="9" t="s">
        <v>17</v>
      </c>
      <c r="K40" s="288">
        <f t="shared" si="0"/>
        <v>0.96923076923076923</v>
      </c>
      <c r="L40" s="288">
        <f t="shared" si="1"/>
        <v>3.0769230769230771E-2</v>
      </c>
      <c r="M40" s="17"/>
    </row>
    <row r="41" spans="1:13">
      <c r="A41" s="7"/>
      <c r="B41" s="7"/>
      <c r="C41" s="7"/>
      <c r="D41" s="7"/>
      <c r="E41" s="7"/>
      <c r="F41" s="9"/>
      <c r="G41" s="9"/>
      <c r="H41" s="9"/>
      <c r="I41" s="270"/>
      <c r="J41" s="9" t="s">
        <v>18</v>
      </c>
      <c r="K41" s="288">
        <f t="shared" si="0"/>
        <v>0.96687500000000004</v>
      </c>
      <c r="L41" s="288">
        <f t="shared" si="1"/>
        <v>3.312499999999996E-2</v>
      </c>
      <c r="M41" s="17"/>
    </row>
    <row r="42" spans="1:13">
      <c r="A42" s="7"/>
      <c r="B42" s="7"/>
      <c r="C42" s="7"/>
      <c r="D42" s="7"/>
      <c r="E42" s="7"/>
      <c r="F42" s="9"/>
      <c r="G42" s="9"/>
      <c r="H42" s="9"/>
      <c r="I42" s="270"/>
      <c r="J42" s="9" t="s">
        <v>19</v>
      </c>
      <c r="K42" s="288">
        <f t="shared" si="0"/>
        <v>0.98750000000000004</v>
      </c>
      <c r="L42" s="288">
        <f t="shared" si="1"/>
        <v>1.2499999999999956E-2</v>
      </c>
      <c r="M42" s="17"/>
    </row>
    <row r="43" spans="1:13">
      <c r="A43" s="7"/>
      <c r="B43" s="7"/>
      <c r="C43" s="7"/>
      <c r="D43" s="7"/>
      <c r="E43" s="7"/>
      <c r="F43" s="9"/>
      <c r="G43" s="9"/>
      <c r="H43" s="9"/>
      <c r="I43" s="270"/>
      <c r="J43" s="17"/>
      <c r="K43" s="264">
        <f>AVERAGE(K37:K42)</f>
        <v>0.96643429487179489</v>
      </c>
      <c r="L43" s="17">
        <f t="shared" si="1"/>
        <v>3.3565705128205114E-2</v>
      </c>
      <c r="M43" s="17"/>
    </row>
    <row r="44" spans="1:13" ht="18.75">
      <c r="A44" s="403" t="s">
        <v>20</v>
      </c>
      <c r="B44" s="403"/>
      <c r="C44" s="403"/>
      <c r="D44" s="403"/>
      <c r="E44" s="403"/>
      <c r="F44" s="403"/>
      <c r="G44" s="403"/>
      <c r="H44" s="403"/>
      <c r="J44" s="17"/>
      <c r="K44" s="17"/>
      <c r="L44" s="17"/>
      <c r="M44" s="17"/>
    </row>
    <row r="45" spans="1:13">
      <c r="A45" s="7"/>
      <c r="B45" s="7"/>
      <c r="C45" s="10"/>
      <c r="D45" s="10"/>
      <c r="E45" s="10"/>
      <c r="F45" s="10"/>
      <c r="G45" s="10"/>
      <c r="H45" s="10"/>
      <c r="I45" s="17"/>
      <c r="J45" s="17"/>
      <c r="K45" s="17"/>
      <c r="L45" s="17"/>
    </row>
    <row r="46" spans="1:13" ht="15.75" customHeight="1">
      <c r="A46" s="10"/>
      <c r="B46" s="9"/>
      <c r="C46" s="405" t="s">
        <v>21</v>
      </c>
      <c r="D46" s="405"/>
      <c r="E46" s="405"/>
      <c r="F46" s="405"/>
      <c r="G46" s="406" t="s">
        <v>22</v>
      </c>
      <c r="H46" s="406"/>
      <c r="I46" s="406"/>
      <c r="J46" s="406"/>
      <c r="K46" s="17"/>
      <c r="L46" s="17"/>
    </row>
    <row r="47" spans="1:13">
      <c r="A47" s="10"/>
      <c r="B47" s="288"/>
      <c r="C47" s="283" t="s">
        <v>23</v>
      </c>
      <c r="D47" s="283" t="s">
        <v>24</v>
      </c>
      <c r="E47" s="283" t="s">
        <v>25</v>
      </c>
      <c r="F47" s="283" t="s">
        <v>26</v>
      </c>
      <c r="G47" s="283" t="s">
        <v>23</v>
      </c>
      <c r="H47" s="283" t="s">
        <v>24</v>
      </c>
      <c r="I47" s="283" t="s">
        <v>25</v>
      </c>
      <c r="J47" s="283" t="s">
        <v>26</v>
      </c>
      <c r="K47" s="17"/>
      <c r="L47" s="270"/>
    </row>
    <row r="48" spans="1:13">
      <c r="A48" s="10"/>
      <c r="B48" s="288" t="s">
        <v>14</v>
      </c>
      <c r="C48" s="292">
        <f>Semaforos!C13</f>
        <v>0.28125</v>
      </c>
      <c r="D48" s="292">
        <f>Semaforos!D13</f>
        <v>0.44444444444444442</v>
      </c>
      <c r="E48" s="292">
        <f>Semaforos!E13</f>
        <v>0.67592592592592593</v>
      </c>
      <c r="F48" s="292">
        <f>Semaforos!F13</f>
        <v>1</v>
      </c>
      <c r="G48" s="292">
        <f>Semaforos!G13</f>
        <v>1</v>
      </c>
      <c r="H48" s="292">
        <f>Semaforos!H13</f>
        <v>0.88888888888888884</v>
      </c>
      <c r="I48" s="292">
        <f>Semaforos!I13</f>
        <v>0.94444444444444442</v>
      </c>
      <c r="J48" s="292">
        <f>Semaforos!J13</f>
        <v>1</v>
      </c>
      <c r="K48" s="18"/>
      <c r="L48" s="270"/>
    </row>
    <row r="49" spans="1:12">
      <c r="A49" s="10"/>
      <c r="B49" s="288" t="s">
        <v>15</v>
      </c>
      <c r="C49" s="292">
        <f>Semaforos!C14</f>
        <v>0</v>
      </c>
      <c r="D49" s="292">
        <f>Semaforos!D14</f>
        <v>0.125</v>
      </c>
      <c r="E49" s="292">
        <f>Semaforos!E14</f>
        <v>0.25</v>
      </c>
      <c r="F49" s="292">
        <f>Semaforos!F14</f>
        <v>0.875</v>
      </c>
      <c r="G49" s="292">
        <f>Semaforos!G14</f>
        <v>0</v>
      </c>
      <c r="H49" s="292">
        <f>Semaforos!H14</f>
        <v>0.25</v>
      </c>
      <c r="I49" s="292">
        <f>Semaforos!I14</f>
        <v>0.41666666666666663</v>
      </c>
      <c r="J49" s="292">
        <f>Semaforos!J14</f>
        <v>0.875</v>
      </c>
      <c r="K49" s="18"/>
      <c r="L49" s="270"/>
    </row>
    <row r="50" spans="1:12">
      <c r="A50" s="10"/>
      <c r="B50" s="9" t="s">
        <v>16</v>
      </c>
      <c r="C50" s="292">
        <f>Semaforos!C15</f>
        <v>0.16666666666666666</v>
      </c>
      <c r="D50" s="292">
        <f>Semaforos!D15</f>
        <v>0.33333333333333331</v>
      </c>
      <c r="E50" s="292">
        <f>Semaforos!E15</f>
        <v>0.66166666666666663</v>
      </c>
      <c r="F50" s="292">
        <f>Semaforos!F15</f>
        <v>1</v>
      </c>
      <c r="G50" s="292">
        <f>Semaforos!G15</f>
        <v>0.66666666666666663</v>
      </c>
      <c r="H50" s="292">
        <f>Semaforos!H15</f>
        <v>0.66666666666666663</v>
      </c>
      <c r="I50" s="292">
        <f>Semaforos!I15</f>
        <v>0.88222222222222235</v>
      </c>
      <c r="J50" s="292">
        <f>Semaforos!J15</f>
        <v>1</v>
      </c>
      <c r="K50" s="18"/>
      <c r="L50" s="270"/>
    </row>
    <row r="51" spans="1:12">
      <c r="A51" s="10"/>
      <c r="B51" s="9" t="s">
        <v>17</v>
      </c>
      <c r="C51" s="292">
        <f>Semaforos!C16</f>
        <v>0.1875</v>
      </c>
      <c r="D51" s="292">
        <f>Semaforos!D16</f>
        <v>0.36212121212121207</v>
      </c>
      <c r="E51" s="292">
        <f>Semaforos!E16</f>
        <v>0.62916666666666665</v>
      </c>
      <c r="F51" s="292">
        <f>Semaforos!F16</f>
        <v>0.96923076923076923</v>
      </c>
      <c r="G51" s="292">
        <f>Semaforos!G16</f>
        <v>0.75</v>
      </c>
      <c r="H51" s="292">
        <f>Semaforos!H16</f>
        <v>0.75454545454545463</v>
      </c>
      <c r="I51" s="292">
        <f>Semaforos!I16</f>
        <v>0.78589743589743588</v>
      </c>
      <c r="J51" s="292">
        <f>Semaforos!J16</f>
        <v>0.96923076923076923</v>
      </c>
      <c r="K51" s="18"/>
      <c r="L51" s="270"/>
    </row>
    <row r="52" spans="1:12">
      <c r="A52" s="10"/>
      <c r="B52" s="9" t="s">
        <v>18</v>
      </c>
      <c r="C52" s="292">
        <f>Semaforos!C17</f>
        <v>0.125</v>
      </c>
      <c r="D52" s="292">
        <f>Semaforos!D17</f>
        <v>0.37187500000000001</v>
      </c>
      <c r="E52" s="292">
        <f>Semaforos!E17</f>
        <v>0.68125000000000002</v>
      </c>
      <c r="F52" s="292">
        <f>Semaforos!F17</f>
        <v>0.96687500000000004</v>
      </c>
      <c r="G52" s="292">
        <f>Semaforos!G17</f>
        <v>0.53749999999999998</v>
      </c>
      <c r="H52" s="292">
        <f>Semaforos!H17</f>
        <v>0.78541666666666665</v>
      </c>
      <c r="I52" s="292">
        <f>Semaforos!I17</f>
        <v>0.93333333333333335</v>
      </c>
      <c r="J52" s="292">
        <f>Semaforos!J17</f>
        <v>0.96687500000000004</v>
      </c>
      <c r="K52" s="18"/>
      <c r="L52" s="270"/>
    </row>
    <row r="53" spans="1:12">
      <c r="A53" s="10"/>
      <c r="B53" s="9" t="s">
        <v>19</v>
      </c>
      <c r="C53" s="292">
        <f>Semaforos!C18</f>
        <v>0.1322875</v>
      </c>
      <c r="D53" s="292">
        <f>Semaforos!D18</f>
        <v>0.375</v>
      </c>
      <c r="E53" s="292">
        <f>Semaforos!E18</f>
        <v>0.5625</v>
      </c>
      <c r="F53" s="292">
        <f>Semaforos!F18</f>
        <v>0.98750000000000004</v>
      </c>
      <c r="G53" s="292">
        <f>Semaforos!G18</f>
        <v>0.52915000000000001</v>
      </c>
      <c r="H53" s="292">
        <f>Semaforos!H18</f>
        <v>0.75</v>
      </c>
      <c r="I53" s="292">
        <f>Semaforos!I18</f>
        <v>0.75</v>
      </c>
      <c r="J53" s="292">
        <f>Semaforos!J18</f>
        <v>0.98750000000000004</v>
      </c>
      <c r="K53" s="18"/>
      <c r="L53" s="270"/>
    </row>
    <row r="54" spans="1:12">
      <c r="A54" s="10"/>
      <c r="B54" s="9" t="s">
        <v>27</v>
      </c>
      <c r="C54" s="292"/>
      <c r="D54" s="292"/>
      <c r="E54" s="292"/>
      <c r="F54" s="292"/>
      <c r="G54" s="292"/>
      <c r="H54" s="292"/>
      <c r="I54" s="292"/>
      <c r="J54" s="292"/>
      <c r="K54" s="17"/>
      <c r="L54" s="270"/>
    </row>
    <row r="55" spans="1:12">
      <c r="A55" s="10"/>
      <c r="B55" s="9" t="s">
        <v>28</v>
      </c>
      <c r="C55" s="292"/>
      <c r="D55" s="284"/>
      <c r="E55" s="292"/>
      <c r="F55" s="292"/>
      <c r="G55" s="10"/>
      <c r="H55" s="10"/>
      <c r="I55" s="10"/>
      <c r="J55" s="10"/>
      <c r="K55" s="17"/>
      <c r="L55" s="17"/>
    </row>
    <row r="56" spans="1:12">
      <c r="A56" s="10"/>
      <c r="B56" s="8"/>
      <c r="C56" s="10"/>
      <c r="D56" s="10"/>
      <c r="E56" s="282"/>
      <c r="F56" s="10"/>
      <c r="G56" s="10"/>
      <c r="H56" s="10"/>
      <c r="I56" s="17"/>
      <c r="J56" s="17"/>
      <c r="K56" s="17"/>
      <c r="L56" s="17"/>
    </row>
    <row r="57" spans="1:12">
      <c r="A57" s="10"/>
      <c r="B57" s="8"/>
      <c r="C57" s="8"/>
      <c r="D57" s="8"/>
      <c r="E57" s="8"/>
      <c r="F57" s="8"/>
      <c r="G57" s="10"/>
      <c r="H57" s="10"/>
      <c r="I57" s="17"/>
      <c r="J57" s="17"/>
      <c r="K57" s="17"/>
      <c r="L57" s="17"/>
    </row>
    <row r="58" spans="1:12">
      <c r="A58" s="10"/>
      <c r="B58" s="10"/>
      <c r="C58" s="10"/>
      <c r="D58" s="10"/>
      <c r="E58" s="10"/>
      <c r="F58" s="10"/>
      <c r="G58" s="10"/>
      <c r="H58" s="10"/>
      <c r="I58" s="17"/>
      <c r="J58" s="17"/>
      <c r="K58" s="17"/>
      <c r="L58" s="17"/>
    </row>
    <row r="59" spans="1:12">
      <c r="A59" s="10"/>
      <c r="B59" s="10"/>
      <c r="C59" s="10"/>
      <c r="D59" s="10"/>
      <c r="E59" s="10"/>
      <c r="F59" s="10"/>
      <c r="G59" s="10"/>
      <c r="H59" s="10"/>
      <c r="I59" s="17"/>
      <c r="J59" s="17"/>
      <c r="K59" s="17"/>
      <c r="L59" s="17"/>
    </row>
    <row r="60" spans="1:12">
      <c r="A60" s="7"/>
      <c r="B60" s="7"/>
      <c r="C60" s="7"/>
      <c r="D60" s="7"/>
      <c r="E60" s="7"/>
      <c r="F60" s="7"/>
      <c r="G60" s="7"/>
      <c r="H60" s="7"/>
    </row>
    <row r="61" spans="1:12">
      <c r="A61" s="7"/>
      <c r="B61" s="7"/>
      <c r="C61" s="7"/>
      <c r="D61" s="7"/>
      <c r="E61" s="7"/>
      <c r="F61" s="7"/>
      <c r="G61" s="7"/>
      <c r="H61" s="7"/>
    </row>
    <row r="62" spans="1:12">
      <c r="A62" s="7"/>
      <c r="B62" s="7"/>
      <c r="C62" s="7"/>
      <c r="D62" s="7"/>
      <c r="E62" s="7"/>
      <c r="F62" s="7"/>
      <c r="G62" s="7"/>
      <c r="H62" s="7"/>
    </row>
    <row r="63" spans="1:12" ht="18.75">
      <c r="A63" s="403"/>
      <c r="B63" s="403"/>
      <c r="C63" s="403"/>
      <c r="D63" s="403"/>
      <c r="E63" s="403"/>
      <c r="F63" s="403"/>
      <c r="G63" s="403"/>
      <c r="H63" s="403"/>
    </row>
    <row r="64" spans="1:12" ht="15.75" thickBot="1">
      <c r="A64" s="7"/>
      <c r="B64" s="7"/>
      <c r="C64" s="7"/>
      <c r="D64" s="7"/>
      <c r="E64" s="7"/>
      <c r="F64" s="7"/>
      <c r="G64" s="7"/>
      <c r="H64" s="7"/>
    </row>
    <row r="65" spans="1:8">
      <c r="A65" s="7"/>
      <c r="B65" s="407" t="s">
        <v>29</v>
      </c>
      <c r="C65" s="408"/>
      <c r="D65" s="408" t="s">
        <v>30</v>
      </c>
      <c r="E65" s="408"/>
      <c r="F65" s="408"/>
      <c r="G65" s="409"/>
      <c r="H65" s="7"/>
    </row>
    <row r="66" spans="1:8" ht="409.5" customHeight="1" thickBot="1">
      <c r="A66" s="7"/>
      <c r="B66" s="286" t="s">
        <v>31</v>
      </c>
      <c r="C66" s="287"/>
      <c r="D66" s="400" t="s">
        <v>32</v>
      </c>
      <c r="E66" s="401"/>
      <c r="F66" s="401"/>
      <c r="G66" s="402"/>
      <c r="H66" s="7"/>
    </row>
    <row r="67" spans="1:8">
      <c r="A67" s="7"/>
      <c r="B67" s="7"/>
      <c r="C67" s="12"/>
      <c r="D67" s="7" t="s">
        <v>33</v>
      </c>
      <c r="E67" s="7"/>
      <c r="F67" s="7"/>
      <c r="G67" s="7"/>
      <c r="H67" s="7"/>
    </row>
    <row r="68" spans="1:8">
      <c r="A68" s="7"/>
      <c r="B68" s="7"/>
      <c r="C68" s="7"/>
      <c r="D68" s="7"/>
      <c r="E68" s="7"/>
      <c r="F68" s="7"/>
      <c r="G68" s="7"/>
      <c r="H68" s="7"/>
    </row>
    <row r="69" spans="1:8" ht="18.75">
      <c r="A69" s="403" t="s">
        <v>34</v>
      </c>
      <c r="B69" s="403"/>
      <c r="C69" s="403"/>
      <c r="D69" s="403"/>
      <c r="E69" s="403"/>
      <c r="F69" s="403"/>
      <c r="G69" s="403"/>
      <c r="H69" s="403"/>
    </row>
    <row r="70" spans="1:8">
      <c r="A70" s="7"/>
      <c r="B70" s="7"/>
      <c r="C70" s="7"/>
      <c r="D70" s="7"/>
      <c r="E70" s="7"/>
      <c r="F70" s="7"/>
      <c r="G70" s="7"/>
      <c r="H70" s="7"/>
    </row>
    <row r="71" spans="1:8">
      <c r="A71" s="7"/>
      <c r="B71" s="7" t="s">
        <v>35</v>
      </c>
      <c r="C71" s="13">
        <f>AVERAGE('Reporte interactivo'!W13:W14)</f>
        <v>1</v>
      </c>
      <c r="D71" s="7"/>
      <c r="E71" s="7"/>
      <c r="F71" s="7"/>
      <c r="G71" s="7"/>
      <c r="H71" s="7"/>
    </row>
    <row r="72" spans="1:8">
      <c r="A72" s="7"/>
      <c r="B72" s="7" t="s">
        <v>36</v>
      </c>
      <c r="C72" s="13">
        <f>AVERAGE('Reporte interactivo'!W15:W25)</f>
        <v>0.97727272727272729</v>
      </c>
      <c r="D72" s="7"/>
      <c r="E72" s="7"/>
      <c r="F72" s="7"/>
      <c r="G72" s="7"/>
      <c r="H72" s="7"/>
    </row>
    <row r="73" spans="1:8">
      <c r="A73" s="7"/>
      <c r="B73" s="7" t="s">
        <v>37</v>
      </c>
      <c r="C73" s="13">
        <f>AVERAGE('Reporte interactivo'!W16:W17)</f>
        <v>1</v>
      </c>
      <c r="D73" s="7"/>
      <c r="E73" s="7"/>
      <c r="F73" s="7"/>
      <c r="G73" s="7"/>
      <c r="H73" s="7"/>
    </row>
    <row r="74" spans="1:8">
      <c r="A74" s="7"/>
      <c r="B74" s="7" t="s">
        <v>38</v>
      </c>
      <c r="C74" s="13">
        <f>AVERAGE('Reporte interactivo'!W18:W19)</f>
        <v>1</v>
      </c>
      <c r="D74" s="7"/>
      <c r="E74" s="7"/>
      <c r="F74" s="7"/>
      <c r="G74" s="7"/>
      <c r="H74" s="7"/>
    </row>
    <row r="75" spans="1:8">
      <c r="A75" s="7"/>
      <c r="B75" s="7" t="s">
        <v>39</v>
      </c>
      <c r="C75" s="13">
        <f>AVERAGE('Reporte interactivo'!W20:W21)</f>
        <v>1</v>
      </c>
      <c r="D75" s="7"/>
      <c r="E75" s="7"/>
      <c r="F75" s="7"/>
      <c r="G75" s="7"/>
      <c r="H75" s="7"/>
    </row>
    <row r="76" spans="1:8">
      <c r="A76" s="7"/>
      <c r="B76" s="7"/>
      <c r="C76" s="13"/>
      <c r="D76" s="7"/>
      <c r="E76" s="7"/>
      <c r="F76" s="7"/>
      <c r="G76" s="7"/>
      <c r="H76" s="7"/>
    </row>
    <row r="77" spans="1:8">
      <c r="A77" s="7"/>
      <c r="B77" s="7"/>
      <c r="C77" s="7">
        <v>1</v>
      </c>
      <c r="D77" s="7"/>
      <c r="E77" s="7"/>
      <c r="F77" s="7"/>
      <c r="G77" s="7"/>
      <c r="H77" s="7"/>
    </row>
    <row r="78" spans="1:8">
      <c r="A78" s="7"/>
      <c r="B78" s="7"/>
      <c r="C78" s="14">
        <f>C76-C77</f>
        <v>-1</v>
      </c>
      <c r="D78" s="7"/>
      <c r="E78" s="7"/>
      <c r="F78" s="7"/>
      <c r="G78" s="7"/>
      <c r="H78" s="7"/>
    </row>
    <row r="79" spans="1:8">
      <c r="A79" s="7"/>
      <c r="B79" s="7"/>
      <c r="C79" s="7"/>
      <c r="D79" s="7"/>
      <c r="E79" s="7"/>
      <c r="F79" s="7"/>
      <c r="G79" s="7"/>
      <c r="H79" s="7"/>
    </row>
    <row r="80" spans="1:8">
      <c r="A80" s="7"/>
      <c r="B80" s="7"/>
      <c r="C80" s="7"/>
      <c r="D80" s="7"/>
      <c r="E80" s="7"/>
      <c r="F80" s="7"/>
      <c r="G80" s="7"/>
      <c r="H80" s="7"/>
    </row>
    <row r="81" spans="1:8">
      <c r="A81" s="7"/>
      <c r="B81" s="7"/>
      <c r="C81" s="7"/>
      <c r="D81" s="7"/>
      <c r="E81" s="7"/>
      <c r="F81" s="7"/>
      <c r="G81" s="7"/>
      <c r="H81" s="7"/>
    </row>
    <row r="82" spans="1:8">
      <c r="A82" s="7"/>
      <c r="B82" s="7"/>
      <c r="C82" s="7"/>
      <c r="D82" s="7"/>
      <c r="E82" s="7"/>
      <c r="F82" s="7"/>
      <c r="G82" s="7"/>
      <c r="H82" s="7"/>
    </row>
    <row r="83" spans="1:8">
      <c r="A83" s="7"/>
      <c r="B83" s="7"/>
      <c r="C83" s="7"/>
      <c r="D83" s="7"/>
      <c r="E83" s="7"/>
      <c r="F83" s="7"/>
      <c r="G83" s="7"/>
      <c r="H83" s="7"/>
    </row>
    <row r="84" spans="1:8">
      <c r="A84" s="7"/>
      <c r="B84" s="7"/>
      <c r="C84" s="7"/>
      <c r="D84" s="7"/>
      <c r="E84" s="7"/>
      <c r="F84" s="7"/>
      <c r="G84" s="7"/>
      <c r="H84" s="7"/>
    </row>
    <row r="85" spans="1:8">
      <c r="A85" s="7"/>
      <c r="B85" s="7"/>
      <c r="C85" s="7"/>
      <c r="D85" s="7"/>
      <c r="E85" s="7"/>
      <c r="F85" s="7"/>
      <c r="G85" s="7"/>
      <c r="H85" s="7"/>
    </row>
    <row r="86" spans="1:8" ht="14.25" customHeight="1">
      <c r="A86" s="7"/>
      <c r="B86" s="7"/>
      <c r="C86" s="7"/>
      <c r="D86" s="7"/>
      <c r="E86" s="7"/>
      <c r="F86" s="7"/>
      <c r="G86" s="7"/>
      <c r="H86" s="7"/>
    </row>
    <row r="87" spans="1:8">
      <c r="A87" s="7"/>
      <c r="B87" s="7" t="str">
        <f>'Reporte interactivo'!C22</f>
        <v>Desarrollar ejercicios semestrales de participación para la identificación y priorización de mejoras de los trámites</v>
      </c>
      <c r="C87" s="13">
        <f>'Reporte interactivo'!W22</f>
        <v>1</v>
      </c>
      <c r="D87" s="7"/>
      <c r="E87" s="7"/>
      <c r="F87" s="7"/>
      <c r="G87" s="7"/>
      <c r="H87" s="7"/>
    </row>
    <row r="88" spans="1:8">
      <c r="A88" s="7"/>
      <c r="B88" s="7" t="str">
        <f>'Reporte interactivo'!C23</f>
        <v>Cuantificar los costos administrativos de cada trámite e identificar mejoras en los procedimientos internos para reducirlos</v>
      </c>
      <c r="C88" s="13">
        <f>'Reporte interactivo'!W23</f>
        <v>0.75</v>
      </c>
      <c r="D88" s="7"/>
      <c r="E88" s="7"/>
      <c r="F88" s="7"/>
      <c r="G88" s="7"/>
      <c r="H88" s="7"/>
    </row>
    <row r="89" spans="1:8" hidden="1">
      <c r="A89" s="7"/>
      <c r="B89" s="7" t="s">
        <v>40</v>
      </c>
      <c r="C89" s="13">
        <v>0.2</v>
      </c>
      <c r="D89" s="7"/>
      <c r="E89" s="7"/>
      <c r="F89" s="7"/>
      <c r="G89" s="7"/>
      <c r="H89" s="7"/>
    </row>
    <row r="90" spans="1:8" hidden="1">
      <c r="A90" s="7"/>
      <c r="B90" s="7" t="s">
        <v>41</v>
      </c>
      <c r="C90" s="13">
        <v>0</v>
      </c>
      <c r="D90" s="7"/>
      <c r="E90" s="7"/>
      <c r="F90" s="7"/>
      <c r="G90" s="7"/>
      <c r="H90" s="7"/>
    </row>
    <row r="91" spans="1:8" hidden="1">
      <c r="A91" s="7"/>
      <c r="B91" s="7" t="s">
        <v>42</v>
      </c>
      <c r="C91" s="13">
        <v>0</v>
      </c>
      <c r="D91" s="7"/>
      <c r="E91" s="7"/>
      <c r="F91" s="7"/>
      <c r="G91" s="7"/>
      <c r="H91" s="7"/>
    </row>
    <row r="92" spans="1:8" hidden="1">
      <c r="A92" s="7"/>
      <c r="B92" s="7" t="s">
        <v>43</v>
      </c>
      <c r="C92" s="13">
        <v>0.2</v>
      </c>
      <c r="D92" s="7"/>
      <c r="E92" s="7"/>
      <c r="F92" s="7"/>
      <c r="G92" s="7"/>
      <c r="H92" s="7"/>
    </row>
    <row r="93" spans="1:8">
      <c r="A93" s="7"/>
      <c r="B93" s="7" t="s">
        <v>44</v>
      </c>
      <c r="C93" s="13">
        <v>0.2</v>
      </c>
      <c r="D93" s="7"/>
      <c r="E93" s="7"/>
      <c r="F93" s="7"/>
      <c r="G93" s="7"/>
      <c r="H93" s="7"/>
    </row>
    <row r="94" spans="1:8">
      <c r="A94" s="7"/>
      <c r="B94" s="7" t="s">
        <v>45</v>
      </c>
      <c r="C94" s="13">
        <v>0.2</v>
      </c>
      <c r="D94" s="7"/>
      <c r="E94" s="7"/>
      <c r="F94" s="7"/>
      <c r="G94" s="7"/>
      <c r="H94" s="7"/>
    </row>
    <row r="95" spans="1:8">
      <c r="A95" s="7"/>
      <c r="B95" s="7" t="s">
        <v>46</v>
      </c>
      <c r="C95" s="13">
        <v>0.2</v>
      </c>
      <c r="D95" s="7"/>
      <c r="E95" s="7"/>
      <c r="F95" s="7"/>
      <c r="G95" s="7"/>
      <c r="H95" s="7"/>
    </row>
    <row r="96" spans="1:8">
      <c r="A96" s="7"/>
      <c r="B96" s="7" t="s">
        <v>47</v>
      </c>
      <c r="C96" s="13">
        <v>0.2</v>
      </c>
      <c r="D96" s="7"/>
      <c r="E96" s="7"/>
      <c r="F96" s="7"/>
      <c r="G96" s="7"/>
      <c r="H96" s="7"/>
    </row>
    <row r="97" spans="1:8">
      <c r="A97" s="7"/>
      <c r="B97" s="7"/>
      <c r="C97" s="13"/>
      <c r="D97" s="7"/>
      <c r="E97" s="7"/>
      <c r="F97" s="7"/>
      <c r="G97" s="7"/>
      <c r="H97" s="7"/>
    </row>
    <row r="98" spans="1:8">
      <c r="A98" s="7"/>
      <c r="B98" s="7"/>
      <c r="C98" s="13"/>
      <c r="D98" s="7"/>
      <c r="E98" s="7"/>
      <c r="F98" s="7"/>
      <c r="G98" s="7"/>
      <c r="H98" s="7"/>
    </row>
    <row r="99" spans="1:8">
      <c r="A99" s="7"/>
      <c r="B99" s="7"/>
      <c r="C99" s="13"/>
      <c r="D99" s="7"/>
      <c r="E99" s="7"/>
      <c r="F99" s="7"/>
      <c r="G99" s="7"/>
      <c r="H99" s="7"/>
    </row>
    <row r="100" spans="1:8">
      <c r="A100" s="7"/>
      <c r="B100" s="7"/>
      <c r="C100" s="7"/>
      <c r="D100" s="7"/>
      <c r="E100" s="7"/>
      <c r="F100" s="7"/>
      <c r="G100" s="7"/>
      <c r="H100" s="7"/>
    </row>
    <row r="101" spans="1:8">
      <c r="A101" s="7"/>
      <c r="B101" s="7"/>
      <c r="C101" s="7"/>
      <c r="D101" s="7"/>
      <c r="E101" s="7"/>
      <c r="F101" s="7"/>
      <c r="G101" s="7"/>
      <c r="H101" s="7"/>
    </row>
    <row r="102" spans="1:8">
      <c r="A102" s="7"/>
      <c r="B102" s="7"/>
      <c r="C102" s="7"/>
      <c r="D102" s="7"/>
      <c r="E102" s="7"/>
      <c r="F102" s="7"/>
      <c r="G102" s="7"/>
      <c r="H102" s="7"/>
    </row>
    <row r="103" spans="1:8">
      <c r="A103" s="7"/>
      <c r="B103" s="7"/>
      <c r="C103" s="7"/>
      <c r="D103" s="7"/>
      <c r="E103" s="7"/>
      <c r="F103" s="7"/>
      <c r="G103" s="7"/>
      <c r="H103" s="7"/>
    </row>
    <row r="104" spans="1:8">
      <c r="A104" s="7"/>
      <c r="B104" s="7"/>
      <c r="C104" s="7"/>
      <c r="D104" s="7"/>
      <c r="E104" s="7"/>
      <c r="F104" s="7"/>
      <c r="G104" s="7"/>
      <c r="H104" s="7"/>
    </row>
    <row r="105" spans="1:8">
      <c r="A105" s="7"/>
      <c r="B105" s="7"/>
      <c r="C105" s="7"/>
      <c r="D105" s="7"/>
      <c r="E105" s="7"/>
      <c r="F105" s="7"/>
      <c r="G105" s="7"/>
      <c r="H105" s="7"/>
    </row>
    <row r="106" spans="1:8">
      <c r="A106" s="7"/>
      <c r="B106" s="7"/>
      <c r="C106" s="7"/>
      <c r="D106" s="7"/>
      <c r="E106" s="7"/>
      <c r="F106" s="7"/>
      <c r="G106" s="7"/>
      <c r="H106" s="7"/>
    </row>
    <row r="107" spans="1:8">
      <c r="A107" s="7"/>
      <c r="B107" s="7" t="s">
        <v>48</v>
      </c>
      <c r="C107" s="13">
        <f>AVERAGE('Reporte interactivo'!W24:W25)</f>
        <v>1</v>
      </c>
      <c r="D107" s="7"/>
      <c r="E107" s="7"/>
      <c r="F107" s="7"/>
      <c r="G107" s="7"/>
      <c r="H107" s="7"/>
    </row>
    <row r="108" spans="1:8">
      <c r="A108" s="7"/>
      <c r="B108" s="7" t="s">
        <v>49</v>
      </c>
      <c r="C108" s="13">
        <f>AVERAGE('Reporte interactivo'!W26:W27)</f>
        <v>1</v>
      </c>
      <c r="D108" s="7"/>
      <c r="E108" s="7"/>
      <c r="F108" s="7"/>
      <c r="G108" s="7"/>
      <c r="H108" s="7"/>
    </row>
    <row r="109" spans="1:8">
      <c r="A109" s="7"/>
      <c r="B109" s="7" t="s">
        <v>50</v>
      </c>
      <c r="C109" s="13">
        <f>AVERAGE('Reporte interactivo'!W28:W31)</f>
        <v>1</v>
      </c>
      <c r="D109" s="7"/>
      <c r="E109" s="7"/>
      <c r="F109" s="7"/>
      <c r="G109" s="7"/>
      <c r="H109" s="7"/>
    </row>
    <row r="110" spans="1:8">
      <c r="A110" s="7"/>
      <c r="B110" s="7"/>
      <c r="C110" s="13">
        <f>AVERAGE(C107:C109)</f>
        <v>1</v>
      </c>
      <c r="D110" s="7"/>
      <c r="E110" s="7"/>
      <c r="F110" s="7"/>
      <c r="G110" s="7"/>
      <c r="H110" s="7"/>
    </row>
    <row r="111" spans="1:8">
      <c r="A111" s="7"/>
      <c r="B111" s="7"/>
      <c r="C111" s="7"/>
      <c r="D111" s="7"/>
      <c r="E111" s="7"/>
      <c r="F111" s="7"/>
      <c r="G111" s="7"/>
      <c r="H111" s="7"/>
    </row>
    <row r="112" spans="1:8">
      <c r="A112" s="7"/>
      <c r="B112" s="7"/>
      <c r="C112" s="7"/>
      <c r="D112" s="7"/>
      <c r="E112" s="7"/>
      <c r="F112" s="7"/>
      <c r="G112" s="7"/>
      <c r="H112" s="7"/>
    </row>
    <row r="113" spans="1:8">
      <c r="A113" s="7"/>
      <c r="B113" s="7"/>
      <c r="C113" s="7"/>
      <c r="D113" s="7"/>
      <c r="E113" s="7"/>
      <c r="F113" s="7"/>
      <c r="G113" s="7"/>
      <c r="H113" s="7"/>
    </row>
    <row r="114" spans="1:8">
      <c r="A114" s="7"/>
      <c r="B114" s="7"/>
      <c r="C114" s="7"/>
      <c r="D114" s="7"/>
      <c r="E114" s="7"/>
      <c r="F114" s="7"/>
      <c r="G114" s="7"/>
      <c r="H114" s="7"/>
    </row>
    <row r="115" spans="1:8">
      <c r="A115" s="7"/>
      <c r="B115" s="7"/>
      <c r="C115" s="7"/>
      <c r="D115" s="7"/>
      <c r="E115" s="7"/>
      <c r="F115" s="7"/>
      <c r="G115" s="7"/>
      <c r="H115" s="7"/>
    </row>
    <row r="116" spans="1:8">
      <c r="A116" s="7"/>
      <c r="B116" s="7"/>
      <c r="C116" s="7"/>
      <c r="D116" s="7"/>
      <c r="E116" s="7"/>
      <c r="F116" s="7"/>
      <c r="G116" s="7"/>
      <c r="H116" s="7"/>
    </row>
    <row r="117" spans="1:8">
      <c r="A117" s="7"/>
      <c r="B117" s="7"/>
      <c r="C117" s="7"/>
      <c r="D117" s="7"/>
      <c r="E117" s="7"/>
      <c r="F117" s="7"/>
      <c r="G117" s="7"/>
      <c r="H117" s="7"/>
    </row>
    <row r="118" spans="1:8">
      <c r="A118" s="7"/>
      <c r="B118" s="7" t="s">
        <v>51</v>
      </c>
      <c r="C118" s="13">
        <f>AVERAGE('Reporte interactivo'!W32:W34)</f>
        <v>1</v>
      </c>
      <c r="D118" s="7"/>
      <c r="E118" s="7"/>
      <c r="F118" s="7"/>
      <c r="G118" s="7"/>
      <c r="H118" s="7"/>
    </row>
    <row r="119" spans="1:8">
      <c r="A119" s="7"/>
      <c r="B119" s="7" t="s">
        <v>52</v>
      </c>
      <c r="C119" s="13">
        <f>AVERAGE('Reporte interactivo'!W35:W38)</f>
        <v>1</v>
      </c>
      <c r="D119" s="7"/>
      <c r="E119" s="7"/>
      <c r="F119" s="7"/>
      <c r="G119" s="7"/>
      <c r="H119" s="7"/>
    </row>
    <row r="120" spans="1:8">
      <c r="A120" s="7"/>
      <c r="B120" s="7" t="s">
        <v>53</v>
      </c>
      <c r="C120" s="13">
        <f>AVERAGE('Reporte interactivo'!W39:W41)</f>
        <v>0.95000000000000007</v>
      </c>
      <c r="D120" s="7"/>
      <c r="E120" s="7"/>
      <c r="F120" s="7"/>
      <c r="G120" s="7"/>
      <c r="H120" s="7"/>
    </row>
    <row r="121" spans="1:8">
      <c r="A121" s="7"/>
      <c r="B121" s="7" t="s">
        <v>54</v>
      </c>
      <c r="C121" s="13">
        <f>AVERAGE('Reporte interactivo'!W42)</f>
        <v>0.75</v>
      </c>
      <c r="D121" s="7"/>
      <c r="E121" s="7"/>
      <c r="F121" s="7"/>
      <c r="G121" s="7"/>
      <c r="H121" s="7"/>
    </row>
    <row r="122" spans="1:8">
      <c r="A122" s="7"/>
      <c r="B122" s="7" t="s">
        <v>55</v>
      </c>
      <c r="C122" s="13">
        <f>AVERAGE('Reporte interactivo'!W43:W44)</f>
        <v>1</v>
      </c>
      <c r="D122" s="7"/>
      <c r="E122" s="7"/>
      <c r="F122" s="7"/>
      <c r="G122" s="7"/>
      <c r="H122" s="7"/>
    </row>
    <row r="123" spans="1:8">
      <c r="A123" s="7"/>
      <c r="B123" s="7"/>
      <c r="C123" s="13">
        <f>AVERAGE(C118:C122)</f>
        <v>0.94000000000000006</v>
      </c>
      <c r="D123" s="7"/>
      <c r="E123" s="7"/>
      <c r="F123" s="7"/>
      <c r="G123" s="7"/>
      <c r="H123" s="7"/>
    </row>
    <row r="124" spans="1:8">
      <c r="A124" s="7"/>
      <c r="B124" s="7"/>
      <c r="C124" s="7"/>
      <c r="D124" s="7"/>
      <c r="E124" s="7"/>
      <c r="F124" s="7"/>
      <c r="G124" s="7"/>
      <c r="H124" s="7"/>
    </row>
    <row r="125" spans="1:8">
      <c r="A125" s="7"/>
      <c r="B125" s="7"/>
      <c r="C125" s="7"/>
      <c r="D125" s="7"/>
      <c r="E125" s="7"/>
      <c r="F125" s="7"/>
      <c r="G125" s="7"/>
      <c r="H125" s="7"/>
    </row>
    <row r="126" spans="1:8">
      <c r="A126" s="7"/>
      <c r="B126" s="7"/>
      <c r="C126" s="7"/>
      <c r="D126" s="7"/>
      <c r="E126" s="7"/>
      <c r="F126" s="7"/>
      <c r="G126" s="7"/>
      <c r="H126" s="7"/>
    </row>
    <row r="127" spans="1:8">
      <c r="A127" s="7"/>
      <c r="B127" s="7"/>
      <c r="C127" s="7"/>
      <c r="D127" s="7"/>
      <c r="E127" s="7"/>
      <c r="F127" s="7"/>
      <c r="G127" s="7"/>
      <c r="H127" s="7"/>
    </row>
    <row r="128" spans="1:8">
      <c r="A128" s="7"/>
      <c r="B128" s="7"/>
      <c r="C128" s="7"/>
      <c r="D128" s="7"/>
      <c r="E128" s="7"/>
      <c r="F128" s="7"/>
      <c r="G128" s="7"/>
      <c r="H128" s="7"/>
    </row>
    <row r="129" spans="1:8">
      <c r="A129" s="7"/>
      <c r="B129" s="7"/>
      <c r="C129" s="7"/>
      <c r="D129" s="7"/>
      <c r="E129" s="7"/>
      <c r="F129" s="7"/>
      <c r="G129" s="7"/>
      <c r="H129" s="7"/>
    </row>
    <row r="130" spans="1:8">
      <c r="A130" s="7"/>
      <c r="B130" s="7"/>
      <c r="C130" s="7"/>
      <c r="D130" s="7"/>
      <c r="E130" s="7"/>
      <c r="F130" s="7"/>
      <c r="G130" s="7"/>
      <c r="H130" s="7"/>
    </row>
    <row r="131" spans="1:8">
      <c r="A131" s="7"/>
      <c r="B131" s="7"/>
      <c r="C131" s="7"/>
      <c r="D131" s="7"/>
      <c r="E131" s="7"/>
      <c r="F131" s="7"/>
      <c r="G131" s="7"/>
      <c r="H131" s="7"/>
    </row>
    <row r="132" spans="1:8">
      <c r="A132" s="7"/>
      <c r="B132" s="7"/>
      <c r="C132" s="7"/>
      <c r="D132" s="7"/>
      <c r="E132" s="7"/>
      <c r="F132" s="7"/>
      <c r="G132" s="7"/>
      <c r="H132" s="7"/>
    </row>
    <row r="133" spans="1:8">
      <c r="A133" s="7"/>
      <c r="B133" s="7"/>
      <c r="C133" s="7"/>
      <c r="D133" s="7"/>
      <c r="E133" s="7"/>
      <c r="F133" s="7"/>
      <c r="G133" s="7"/>
      <c r="H133" s="7"/>
    </row>
    <row r="134" spans="1:8">
      <c r="A134" s="7"/>
      <c r="B134" s="7"/>
      <c r="C134" s="7"/>
      <c r="D134" s="7"/>
      <c r="E134" s="7"/>
      <c r="F134" s="7"/>
      <c r="G134" s="7"/>
      <c r="H134" s="7"/>
    </row>
    <row r="135" spans="1:8">
      <c r="A135" s="7"/>
      <c r="B135" s="7" t="s">
        <v>56</v>
      </c>
      <c r="C135" s="13">
        <f>AVERAGE('Reporte interactivo'!W45:W47)</f>
        <v>1</v>
      </c>
      <c r="D135" s="7"/>
      <c r="E135" s="7"/>
      <c r="F135" s="7"/>
      <c r="G135" s="7"/>
      <c r="H135" s="7"/>
    </row>
    <row r="136" spans="1:8">
      <c r="A136" s="7"/>
      <c r="B136" s="7" t="s">
        <v>57</v>
      </c>
      <c r="C136" s="13">
        <f>AVERAGE('Reporte interactivo'!W48:W52)</f>
        <v>1</v>
      </c>
      <c r="D136" s="7"/>
      <c r="E136" s="7"/>
      <c r="F136" s="7"/>
      <c r="G136" s="7"/>
      <c r="H136" s="7"/>
    </row>
    <row r="137" spans="1:8">
      <c r="A137" s="7"/>
      <c r="B137" s="7" t="s">
        <v>58</v>
      </c>
      <c r="C137" s="13">
        <f>AVERAGE('Reporte interactivo'!W53)</f>
        <v>0.75</v>
      </c>
      <c r="D137" s="7"/>
      <c r="E137" s="7"/>
      <c r="F137" s="7"/>
      <c r="G137" s="7"/>
      <c r="H137" s="7"/>
    </row>
    <row r="138" spans="1:8">
      <c r="A138" s="7"/>
      <c r="B138" s="7" t="s">
        <v>59</v>
      </c>
      <c r="C138" s="13">
        <f>AVERAGE('Reporte interactivo'!W54:W57)</f>
        <v>0.9375</v>
      </c>
      <c r="D138" s="7"/>
      <c r="E138" s="7"/>
      <c r="F138" s="7"/>
      <c r="G138" s="7"/>
      <c r="H138" s="7"/>
    </row>
    <row r="139" spans="1:8">
      <c r="A139" s="7"/>
      <c r="B139" s="7" t="s">
        <v>60</v>
      </c>
      <c r="C139" s="13">
        <f>AVERAGE('Reporte interactivo'!W58:W60)</f>
        <v>0.98999999999999988</v>
      </c>
      <c r="D139" s="7"/>
      <c r="E139" s="7"/>
      <c r="F139" s="7"/>
      <c r="G139" s="7"/>
      <c r="H139" s="7"/>
    </row>
    <row r="140" spans="1:8">
      <c r="A140" s="7"/>
      <c r="B140" s="7"/>
      <c r="C140" s="13">
        <f>AVERAGE(C135:C139)</f>
        <v>0.9355</v>
      </c>
      <c r="D140" s="7"/>
      <c r="E140" s="7"/>
      <c r="F140" s="7"/>
      <c r="G140" s="7"/>
      <c r="H140" s="7"/>
    </row>
    <row r="141" spans="1:8">
      <c r="A141" s="7"/>
      <c r="B141" s="7"/>
      <c r="C141" s="7"/>
      <c r="D141" s="7"/>
      <c r="E141" s="7"/>
      <c r="F141" s="7"/>
      <c r="G141" s="7"/>
      <c r="H141" s="7"/>
    </row>
    <row r="142" spans="1:8">
      <c r="A142" s="7"/>
      <c r="B142" s="7"/>
      <c r="C142" s="7"/>
      <c r="D142" s="7"/>
      <c r="E142" s="7"/>
      <c r="F142" s="7"/>
      <c r="G142" s="7"/>
      <c r="H142" s="7"/>
    </row>
    <row r="143" spans="1:8">
      <c r="A143" s="7"/>
      <c r="B143" s="7"/>
      <c r="C143" s="7"/>
      <c r="D143" s="7"/>
      <c r="E143" s="7"/>
      <c r="F143" s="7"/>
      <c r="G143" s="7"/>
      <c r="H143" s="7"/>
    </row>
    <row r="144" spans="1:8">
      <c r="A144" s="7"/>
      <c r="B144" s="7"/>
      <c r="C144" s="7"/>
      <c r="D144" s="7"/>
      <c r="E144" s="7"/>
      <c r="F144" s="7"/>
      <c r="G144" s="7"/>
      <c r="H144" s="7"/>
    </row>
    <row r="145" spans="1:8">
      <c r="A145" s="7"/>
      <c r="B145" s="7"/>
      <c r="C145" s="7"/>
      <c r="D145" s="7"/>
      <c r="E145" s="7"/>
      <c r="F145" s="7"/>
      <c r="G145" s="7"/>
      <c r="H145" s="7"/>
    </row>
    <row r="146" spans="1:8">
      <c r="A146" s="7"/>
      <c r="B146" s="7"/>
      <c r="C146" s="7"/>
      <c r="D146" s="7"/>
      <c r="E146" s="7"/>
      <c r="F146" s="7"/>
      <c r="G146" s="7"/>
      <c r="H146" s="7"/>
    </row>
    <row r="147" spans="1:8">
      <c r="A147" s="7"/>
      <c r="B147" s="7"/>
      <c r="C147" s="7"/>
      <c r="D147" s="7"/>
      <c r="E147" s="7"/>
      <c r="F147" s="7"/>
      <c r="G147" s="7"/>
      <c r="H147" s="7"/>
    </row>
    <row r="148" spans="1:8">
      <c r="A148" s="7"/>
      <c r="B148" s="7"/>
      <c r="C148" s="7"/>
      <c r="D148" s="7"/>
      <c r="E148" s="7"/>
      <c r="F148" s="7"/>
      <c r="G148" s="7"/>
      <c r="H148" s="7"/>
    </row>
    <row r="149" spans="1:8">
      <c r="A149" s="7"/>
      <c r="B149" s="7"/>
      <c r="C149" s="7"/>
      <c r="D149" s="7"/>
      <c r="E149" s="7"/>
      <c r="F149" s="7"/>
      <c r="G149" s="7"/>
      <c r="H149" s="7"/>
    </row>
    <row r="150" spans="1:8">
      <c r="A150" s="7"/>
      <c r="B150" s="7"/>
      <c r="C150" s="7"/>
      <c r="D150" s="7"/>
      <c r="E150" s="7"/>
      <c r="F150" s="7"/>
      <c r="G150" s="7"/>
      <c r="H150" s="7"/>
    </row>
    <row r="151" spans="1:8">
      <c r="A151" s="7"/>
      <c r="B151" s="7"/>
      <c r="C151" s="7"/>
      <c r="D151" s="7"/>
      <c r="E151" s="7"/>
      <c r="F151" s="7"/>
      <c r="G151" s="7"/>
      <c r="H151" s="7"/>
    </row>
    <row r="152" spans="1:8">
      <c r="A152" s="7"/>
      <c r="B152" s="7"/>
      <c r="C152" s="7"/>
      <c r="D152" s="7"/>
      <c r="E152" s="7"/>
      <c r="F152" s="7"/>
      <c r="G152" s="7"/>
      <c r="H152" s="7"/>
    </row>
    <row r="153" spans="1:8">
      <c r="A153" s="7"/>
      <c r="B153" s="7"/>
      <c r="C153" s="7"/>
      <c r="D153" s="7"/>
      <c r="E153" s="7"/>
      <c r="F153" s="7"/>
      <c r="G153" s="7"/>
      <c r="H153" s="7"/>
    </row>
    <row r="154" spans="1:8">
      <c r="A154" s="7"/>
      <c r="B154" s="7" t="str">
        <f>'Reporte interactivo'!C61</f>
        <v>Implementar la caja de herramientas del código de integridad</v>
      </c>
      <c r="C154" s="13">
        <f>'Reporte interactivo'!W61</f>
        <v>0.9</v>
      </c>
      <c r="D154" s="7"/>
      <c r="E154" s="7"/>
      <c r="F154" s="7"/>
      <c r="G154" s="7"/>
      <c r="H154" s="7"/>
    </row>
    <row r="155" spans="1:8">
      <c r="A155" s="7"/>
      <c r="B155" s="7" t="str">
        <f>'Reporte interactivo'!C62</f>
        <v>Proponer a Colombia  Compra Eficiente Incorporar elementos de integridad pública en los procesos de selección, vinculación, contratación y evaluación de sus servidores, contratistas y en los procesos de contratación con personas jurídicas</v>
      </c>
      <c r="C155" s="13" t="str">
        <f>'Reporte interactivo'!W62</f>
        <v>-</v>
      </c>
      <c r="D155" s="7"/>
      <c r="E155" s="7"/>
      <c r="F155" s="7"/>
      <c r="G155" s="7"/>
      <c r="H155" s="7"/>
    </row>
    <row r="156" spans="1:8">
      <c r="A156" s="7"/>
      <c r="B156" s="7" t="str">
        <f>'Reporte interactivo'!C63</f>
        <v>Realizar jornadas de capacitación para divulgar información sobre conflictos de intereses y su respectivo trámite (identificación, canales, implicaciones, etc.)</v>
      </c>
      <c r="C156" s="13">
        <f>'Reporte interactivo'!W63</f>
        <v>1</v>
      </c>
      <c r="D156" s="7"/>
      <c r="E156" s="7"/>
      <c r="F156" s="7"/>
      <c r="G156" s="7"/>
      <c r="H156" s="7"/>
    </row>
    <row r="157" spans="1:8">
      <c r="A157" s="7"/>
      <c r="B157" s="7" t="str">
        <f>'Reporte interactivo'!C64</f>
        <v>Analizar y gestionar las declaraciones de conflictos de intereses, impedimentos y recusaciones según el procedimiento establecido</v>
      </c>
      <c r="C157" s="13">
        <f>'Reporte interactivo'!W64</f>
        <v>1</v>
      </c>
      <c r="D157" s="7"/>
      <c r="E157" s="7"/>
      <c r="F157" s="7"/>
      <c r="G157" s="7"/>
      <c r="H157" s="7"/>
    </row>
    <row r="158" spans="1:8">
      <c r="A158" s="7"/>
      <c r="B158" s="7" t="str">
        <f>'Reporte interactivo'!C65</f>
        <v>Realizar seguimiento al proceso de socializaciones de proyectos, con el fin de garantizar la comunicación efectiva con las comunidades.</v>
      </c>
      <c r="C158" s="13">
        <f>'Reporte interactivo'!W65</f>
        <v>1</v>
      </c>
      <c r="D158" s="7"/>
      <c r="E158" s="7"/>
      <c r="F158" s="7"/>
      <c r="G158" s="7"/>
      <c r="H158" s="7"/>
    </row>
    <row r="159" spans="1:8">
      <c r="A159" s="7"/>
      <c r="B159" s="7" t="str">
        <f>'Reporte interactivo'!C66</f>
        <v xml:space="preserve">Realizar Obras con Participación Comunitaria, como principal propuesta de reactivación de las regiones. </v>
      </c>
      <c r="C159" s="13">
        <f>'Reporte interactivo'!W66</f>
        <v>1</v>
      </c>
      <c r="D159" s="7"/>
      <c r="E159" s="7"/>
      <c r="F159" s="7"/>
      <c r="G159" s="7"/>
      <c r="H159" s="7"/>
    </row>
    <row r="160" spans="1:8">
      <c r="A160" s="7"/>
      <c r="B160" s="7" t="str">
        <f>'Reporte interactivo'!C67</f>
        <v>Generar confianza en la comunidad a través de la siembra y reforestación de árboles</v>
      </c>
      <c r="C160" s="13">
        <f>'Reporte interactivo'!W67</f>
        <v>1</v>
      </c>
      <c r="D160" s="7"/>
      <c r="E160" s="7"/>
      <c r="F160" s="7"/>
      <c r="G160" s="7"/>
      <c r="H160" s="7"/>
    </row>
    <row r="161" spans="1:8">
      <c r="A161" s="7"/>
      <c r="B161" s="7" t="str">
        <f>'Reporte interactivo'!C68</f>
        <v>Atender el 100% de los requerimientos dando respuesta a la comunidad para el reporte y protección de fauna vulnerable a atropellamiento en las vías administradas por el INVIAS</v>
      </c>
      <c r="C161" s="13">
        <f>'Reporte interactivo'!W68</f>
        <v>1</v>
      </c>
      <c r="D161" s="7"/>
      <c r="E161" s="7"/>
      <c r="F161" s="7"/>
      <c r="G161" s="7"/>
      <c r="H161" s="7"/>
    </row>
    <row r="162" spans="1:8">
      <c r="A162" s="7"/>
      <c r="B162" s="7" t="str">
        <f>'Reporte interactivo'!C69</f>
        <v>Realizar reuniones de sensibilización o capacitaciones en temas de sostenibilidad dirigidas a grupos de interés</v>
      </c>
      <c r="C162" s="13">
        <f>'Reporte interactivo'!W69</f>
        <v>1</v>
      </c>
      <c r="D162" s="7"/>
      <c r="E162" s="7"/>
      <c r="F162" s="7"/>
      <c r="G162" s="7"/>
      <c r="H162" s="7"/>
    </row>
    <row r="163" spans="1:8">
      <c r="A163" s="7"/>
      <c r="B163" s="7"/>
      <c r="C163" s="13">
        <f>AVERAGE(C154:C162)</f>
        <v>0.98750000000000004</v>
      </c>
      <c r="D163" s="7"/>
      <c r="E163" s="7"/>
      <c r="F163" s="7"/>
      <c r="G163" s="7"/>
      <c r="H163" s="7"/>
    </row>
    <row r="164" spans="1:8">
      <c r="A164" s="7"/>
      <c r="B164" s="7"/>
      <c r="C164" s="13"/>
      <c r="D164" s="7"/>
      <c r="E164" s="7"/>
      <c r="F164" s="7"/>
      <c r="G164" s="7"/>
      <c r="H164" s="7"/>
    </row>
    <row r="165" spans="1:8">
      <c r="A165" s="7"/>
      <c r="B165" s="7"/>
      <c r="C165" s="13"/>
      <c r="D165" s="7"/>
      <c r="E165" s="7"/>
      <c r="F165" s="7"/>
      <c r="G165" s="7"/>
      <c r="H165" s="7"/>
    </row>
    <row r="166" spans="1:8">
      <c r="A166" s="7"/>
      <c r="B166" s="7"/>
      <c r="C166" s="13"/>
      <c r="D166" s="7"/>
      <c r="E166" s="7"/>
      <c r="F166" s="7"/>
      <c r="G166" s="7"/>
      <c r="H166" s="7"/>
    </row>
    <row r="167" spans="1:8">
      <c r="A167" s="7"/>
      <c r="B167" s="7"/>
      <c r="C167" s="13"/>
      <c r="D167" s="7"/>
      <c r="E167" s="7"/>
      <c r="F167" s="7"/>
      <c r="G167" s="7"/>
      <c r="H167" s="7"/>
    </row>
    <row r="168" spans="1:8">
      <c r="A168" s="7"/>
      <c r="B168" s="7"/>
      <c r="C168" s="13"/>
      <c r="D168" s="7"/>
      <c r="E168" s="7"/>
      <c r="F168" s="7"/>
      <c r="G168" s="7"/>
      <c r="H168" s="7"/>
    </row>
    <row r="169" spans="1:8">
      <c r="A169" s="7"/>
      <c r="B169" s="7"/>
      <c r="C169" s="13"/>
      <c r="D169" s="7"/>
      <c r="E169" s="7"/>
      <c r="F169" s="7"/>
      <c r="G169" s="7"/>
      <c r="H169" s="7"/>
    </row>
    <row r="170" spans="1:8">
      <c r="A170" s="7"/>
      <c r="B170" s="7"/>
      <c r="C170" s="13"/>
      <c r="D170" s="7"/>
      <c r="E170" s="7"/>
      <c r="F170" s="7"/>
      <c r="G170" s="7"/>
      <c r="H170" s="7"/>
    </row>
    <row r="171" spans="1:8">
      <c r="A171" s="7"/>
      <c r="B171" s="7"/>
      <c r="C171" s="13"/>
      <c r="D171" s="7"/>
      <c r="E171" s="7"/>
      <c r="F171" s="7"/>
      <c r="G171" s="7"/>
      <c r="H171" s="7"/>
    </row>
    <row r="172" spans="1:8">
      <c r="A172" s="7"/>
      <c r="B172" s="7"/>
      <c r="C172" s="13"/>
      <c r="D172" s="7"/>
      <c r="E172" s="7"/>
      <c r="F172" s="7"/>
      <c r="G172" s="7"/>
      <c r="H172" s="7"/>
    </row>
    <row r="173" spans="1:8">
      <c r="A173" s="7"/>
      <c r="B173" s="7"/>
      <c r="C173" s="13"/>
      <c r="D173" s="7"/>
      <c r="E173" s="7"/>
      <c r="F173" s="7"/>
      <c r="G173" s="7"/>
      <c r="H173" s="7"/>
    </row>
    <row r="174" spans="1:8">
      <c r="A174" s="7"/>
      <c r="B174" s="7"/>
      <c r="C174" s="13"/>
      <c r="D174" s="7"/>
      <c r="E174" s="7"/>
      <c r="F174" s="7"/>
      <c r="G174" s="7"/>
      <c r="H174" s="7"/>
    </row>
    <row r="175" spans="1:8">
      <c r="A175" s="7"/>
      <c r="B175" s="7"/>
      <c r="C175" s="13"/>
      <c r="D175" s="7"/>
      <c r="E175" s="7"/>
      <c r="F175" s="7"/>
      <c r="G175" s="7"/>
      <c r="H175" s="7"/>
    </row>
    <row r="176" spans="1:8">
      <c r="A176" s="7"/>
      <c r="B176" s="7"/>
      <c r="C176" s="13"/>
      <c r="D176" s="7"/>
      <c r="E176" s="7"/>
      <c r="F176" s="7"/>
      <c r="G176" s="7"/>
      <c r="H176" s="7"/>
    </row>
    <row r="177" spans="1:8">
      <c r="A177" s="7"/>
      <c r="B177" s="7"/>
      <c r="C177" s="13"/>
      <c r="D177" s="7"/>
      <c r="E177" s="7"/>
      <c r="F177" s="7"/>
      <c r="G177" s="7"/>
      <c r="H177" s="7"/>
    </row>
    <row r="178" spans="1:8">
      <c r="A178" s="7"/>
      <c r="B178" s="7"/>
      <c r="C178" s="13"/>
      <c r="D178" s="7"/>
      <c r="E178" s="7"/>
      <c r="F178" s="7"/>
      <c r="G178" s="7"/>
      <c r="H178" s="7"/>
    </row>
    <row r="179" spans="1:8">
      <c r="A179" s="7"/>
      <c r="B179" s="7"/>
      <c r="C179" s="13"/>
      <c r="D179" s="7"/>
      <c r="E179" s="7"/>
      <c r="F179" s="7"/>
      <c r="G179" s="7"/>
      <c r="H179" s="7"/>
    </row>
    <row r="180" spans="1:8">
      <c r="A180" s="7"/>
      <c r="B180" s="7"/>
      <c r="C180" s="13"/>
      <c r="D180" s="7"/>
      <c r="E180" s="7"/>
      <c r="F180" s="7"/>
      <c r="G180" s="7"/>
      <c r="H180" s="7"/>
    </row>
    <row r="181" spans="1:8">
      <c r="A181" s="7"/>
      <c r="B181" s="7"/>
      <c r="C181" s="13"/>
      <c r="D181" s="7"/>
      <c r="E181" s="7"/>
      <c r="F181" s="7"/>
      <c r="G181" s="7"/>
      <c r="H181" s="7"/>
    </row>
    <row r="182" spans="1:8">
      <c r="A182" s="7"/>
      <c r="B182" s="7"/>
      <c r="C182" s="7"/>
      <c r="D182" s="7"/>
      <c r="E182" s="7"/>
      <c r="F182" s="7"/>
      <c r="G182" s="7"/>
      <c r="H182" s="7"/>
    </row>
  </sheetData>
  <sheetProtection algorithmName="SHA-512" hashValue="HGTsV1Z1sdhq+JgUI3eBpBqq6G9WVCL/gfGCB/OzEf+hgOU5DdQIFdYEQvbAqeDdT1ZEt0wo468yMPwqdM65DA==" saltValue="9a7W2RUmlSnIKkjAdhRwbw==" spinCount="100000" sheet="1" objects="1" scenarios="1"/>
  <mergeCells count="9">
    <mergeCell ref="D66:G66"/>
    <mergeCell ref="A69:H69"/>
    <mergeCell ref="A1:H1"/>
    <mergeCell ref="A44:H44"/>
    <mergeCell ref="C46:F46"/>
    <mergeCell ref="G46:J46"/>
    <mergeCell ref="A63:H63"/>
    <mergeCell ref="B65:C65"/>
    <mergeCell ref="D65:G65"/>
  </mergeCells>
  <printOptions horizontalCentered="1" verticalCentered="1"/>
  <pageMargins left="0.70866141732283472" right="0.70866141732283472" top="0.74803149606299213" bottom="0.74803149606299213" header="0.31496062992125984" footer="0.31496062992125984"/>
  <pageSetup scale="37" fitToHeight="2" orientation="portrait" r:id="rId1"/>
  <headerFooter>
    <oddHeader>&amp;LPágina &amp;P de &amp;N&amp;CInforme de Monitoreo Plan Anticorrupción y de Atención al Ciudadano 2024&amp;RCorte 2° trimestre de 2024
Oficina Asesora de Planeación</oddHeader>
  </headerFooter>
  <rowBreaks count="1" manualBreakCount="1">
    <brk id="66" max="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77651-B88D-48AA-A2E3-3B6CE13096B8}">
  <sheetPr>
    <pageSetUpPr fitToPage="1"/>
  </sheetPr>
  <dimension ref="A8:B30"/>
  <sheetViews>
    <sheetView view="pageBreakPreview" zoomScale="80" zoomScaleNormal="100" zoomScaleSheetLayoutView="80" workbookViewId="0">
      <selection activeCell="B26" sqref="B26:B30"/>
    </sheetView>
  </sheetViews>
  <sheetFormatPr baseColWidth="10" defaultColWidth="11.42578125" defaultRowHeight="15"/>
  <cols>
    <col min="1" max="1" width="68" customWidth="1"/>
    <col min="2" max="2" width="44.42578125" customWidth="1"/>
  </cols>
  <sheetData>
    <row r="8" spans="1:2">
      <c r="A8" t="s">
        <v>591</v>
      </c>
    </row>
    <row r="9" spans="1:2" ht="15.75" thickBot="1"/>
    <row r="10" spans="1:2">
      <c r="A10" s="522" t="s">
        <v>82</v>
      </c>
    </row>
    <row r="11" spans="1:2">
      <c r="A11" s="523"/>
    </row>
    <row r="12" spans="1:2" ht="45">
      <c r="A12" s="4" t="s">
        <v>592</v>
      </c>
      <c r="B12" t="s">
        <v>593</v>
      </c>
    </row>
    <row r="13" spans="1:2" ht="45">
      <c r="A13" s="5" t="s">
        <v>594</v>
      </c>
      <c r="B13" t="s">
        <v>593</v>
      </c>
    </row>
    <row r="14" spans="1:2">
      <c r="A14" s="5" t="s">
        <v>595</v>
      </c>
      <c r="B14" t="s">
        <v>593</v>
      </c>
    </row>
    <row r="15" spans="1:2" ht="45">
      <c r="A15" s="5" t="s">
        <v>596</v>
      </c>
      <c r="B15" t="s">
        <v>593</v>
      </c>
    </row>
    <row r="16" spans="1:2" ht="45">
      <c r="A16" s="5" t="s">
        <v>597</v>
      </c>
      <c r="B16" t="s">
        <v>593</v>
      </c>
    </row>
    <row r="17" spans="1:2">
      <c r="A17" s="5" t="s">
        <v>598</v>
      </c>
      <c r="B17" t="s">
        <v>593</v>
      </c>
    </row>
    <row r="18" spans="1:2" ht="30">
      <c r="A18" s="5" t="s">
        <v>599</v>
      </c>
      <c r="B18" t="s">
        <v>593</v>
      </c>
    </row>
    <row r="19" spans="1:2" ht="45">
      <c r="A19" s="5" t="s">
        <v>600</v>
      </c>
      <c r="B19" t="s">
        <v>593</v>
      </c>
    </row>
    <row r="20" spans="1:2" ht="30">
      <c r="A20" s="5" t="s">
        <v>601</v>
      </c>
      <c r="B20" t="s">
        <v>593</v>
      </c>
    </row>
    <row r="21" spans="1:2" ht="30">
      <c r="A21" s="5" t="s">
        <v>602</v>
      </c>
      <c r="B21" t="s">
        <v>593</v>
      </c>
    </row>
    <row r="22" spans="1:2" ht="30.75" thickBot="1">
      <c r="A22" s="6" t="s">
        <v>603</v>
      </c>
      <c r="B22" t="s">
        <v>593</v>
      </c>
    </row>
    <row r="25" spans="1:2">
      <c r="A25" t="s">
        <v>604</v>
      </c>
    </row>
    <row r="26" spans="1:2" ht="30">
      <c r="A26" s="1" t="s">
        <v>547</v>
      </c>
      <c r="B26" t="s">
        <v>605</v>
      </c>
    </row>
    <row r="27" spans="1:2" ht="30">
      <c r="A27" s="1" t="s">
        <v>554</v>
      </c>
      <c r="B27" t="s">
        <v>605</v>
      </c>
    </row>
    <row r="28" spans="1:2" ht="30">
      <c r="A28" s="1" t="s">
        <v>562</v>
      </c>
      <c r="B28" t="s">
        <v>605</v>
      </c>
    </row>
    <row r="29" spans="1:2" ht="45">
      <c r="A29" s="1" t="s">
        <v>569</v>
      </c>
      <c r="B29" t="s">
        <v>605</v>
      </c>
    </row>
    <row r="30" spans="1:2" ht="30.75" thickBot="1">
      <c r="A30" s="2" t="s">
        <v>576</v>
      </c>
      <c r="B30" t="s">
        <v>605</v>
      </c>
    </row>
  </sheetData>
  <mergeCells count="1">
    <mergeCell ref="A10:A11"/>
  </mergeCells>
  <printOptions horizontalCentered="1" verticalCentered="1"/>
  <pageMargins left="0.70866141732283472" right="0.70866141732283472" top="0.74803149606299213" bottom="0.74803149606299213" header="0.31496062992125984" footer="0.31496062992125984"/>
  <pageSetup scale="80" orientation="portrait" horizontalDpi="300" verticalDpi="300" r:id="rId1"/>
  <headerFooter>
    <oddHeader>&amp;LBorrador para aportes de actores Internos y Externos&amp;CPLAN ANTICORRUPCIÓN Y DE ATENCIÓN AL CIUDADANO 2024&amp;RPág &amp;P de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24586-A2F0-41D0-AAFE-9FAE62D42A03}">
  <sheetPr>
    <tabColor theme="8"/>
    <outlinePr applyStyles="1"/>
  </sheetPr>
  <dimension ref="A1:M180"/>
  <sheetViews>
    <sheetView topLeftCell="A12" zoomScale="115" zoomScaleNormal="115" zoomScaleSheetLayoutView="70" workbookViewId="0">
      <selection activeCell="G30" sqref="G30"/>
    </sheetView>
  </sheetViews>
  <sheetFormatPr baseColWidth="10" defaultColWidth="11.42578125" defaultRowHeight="15"/>
  <cols>
    <col min="1" max="1" width="5" customWidth="1"/>
    <col min="2" max="2" width="65"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13" ht="18.75">
      <c r="A1" s="403" t="s">
        <v>0</v>
      </c>
      <c r="B1" s="403"/>
      <c r="C1" s="403"/>
      <c r="D1" s="403"/>
      <c r="E1" s="403"/>
      <c r="F1" s="403"/>
      <c r="G1" s="403"/>
      <c r="H1" s="403"/>
    </row>
    <row r="2" spans="1:13">
      <c r="A2" s="7"/>
      <c r="B2" s="7"/>
      <c r="C2" s="7"/>
      <c r="D2" s="7"/>
      <c r="E2" s="7"/>
      <c r="F2" s="7"/>
      <c r="G2" s="9"/>
      <c r="H2" s="9"/>
      <c r="I2" s="270"/>
      <c r="J2" s="270"/>
      <c r="K2" s="270"/>
      <c r="L2" s="270"/>
    </row>
    <row r="3" spans="1:13">
      <c r="A3" s="7"/>
      <c r="B3" s="7"/>
      <c r="C3" s="7"/>
      <c r="D3" s="7"/>
      <c r="E3" s="7"/>
      <c r="F3" s="7"/>
      <c r="G3" s="9"/>
      <c r="H3" s="9"/>
      <c r="I3" s="270"/>
      <c r="J3" s="270"/>
      <c r="K3" s="270"/>
      <c r="L3" s="270"/>
    </row>
    <row r="4" spans="1:13">
      <c r="A4" s="7"/>
      <c r="B4" s="7"/>
      <c r="C4" s="7"/>
      <c r="D4" s="7"/>
      <c r="E4" s="7"/>
      <c r="F4" s="7"/>
      <c r="G4" s="9"/>
      <c r="H4" s="9"/>
      <c r="I4" s="270"/>
      <c r="J4" s="270"/>
      <c r="K4" s="270"/>
      <c r="L4" s="270"/>
    </row>
    <row r="5" spans="1:13">
      <c r="A5" s="7"/>
      <c r="B5" s="7"/>
      <c r="C5" s="7"/>
      <c r="D5" s="7"/>
      <c r="E5" s="7"/>
      <c r="F5" s="8"/>
      <c r="G5" s="9"/>
      <c r="H5" s="9"/>
      <c r="I5" s="270"/>
      <c r="J5" s="270"/>
      <c r="K5" s="270"/>
      <c r="L5" s="270"/>
    </row>
    <row r="6" spans="1:13">
      <c r="A6" s="7"/>
      <c r="B6" s="7"/>
      <c r="C6" s="7"/>
      <c r="D6" s="7"/>
      <c r="E6" s="7"/>
      <c r="F6" s="8"/>
      <c r="G6" s="9"/>
      <c r="H6" s="9"/>
      <c r="I6" s="270"/>
      <c r="J6" s="270"/>
      <c r="K6" s="17"/>
      <c r="L6" s="17"/>
      <c r="M6" s="17"/>
    </row>
    <row r="7" spans="1:13" ht="15" customHeight="1">
      <c r="A7" s="72"/>
      <c r="B7" s="7"/>
      <c r="C7" s="7"/>
      <c r="D7" s="7"/>
      <c r="E7" s="7"/>
      <c r="F7" s="8"/>
      <c r="G7" s="285"/>
      <c r="H7" s="9"/>
      <c r="I7" s="9"/>
      <c r="J7" s="270"/>
      <c r="K7" s="17"/>
      <c r="L7" s="17"/>
      <c r="M7" s="17"/>
    </row>
    <row r="8" spans="1:13">
      <c r="A8" s="72"/>
      <c r="B8" s="7"/>
      <c r="C8" s="7"/>
      <c r="D8" s="7"/>
      <c r="E8" s="7"/>
      <c r="F8" s="8"/>
      <c r="G8" s="9"/>
      <c r="H8" s="9"/>
      <c r="I8" s="9"/>
      <c r="J8" s="10"/>
      <c r="K8" s="10"/>
      <c r="L8" s="17"/>
      <c r="M8" s="17"/>
    </row>
    <row r="9" spans="1:13">
      <c r="A9" s="72"/>
      <c r="B9" s="7"/>
      <c r="C9" s="7"/>
      <c r="D9" s="7"/>
      <c r="E9" s="7"/>
      <c r="F9" s="8"/>
      <c r="G9" s="9"/>
      <c r="H9" s="9"/>
      <c r="I9" s="9"/>
      <c r="J9" s="10" t="s">
        <v>1</v>
      </c>
      <c r="K9" s="18">
        <v>0.97699999999999998</v>
      </c>
      <c r="L9" s="17"/>
      <c r="M9" s="17"/>
    </row>
    <row r="10" spans="1:13">
      <c r="A10" s="72"/>
      <c r="B10" s="7"/>
      <c r="C10" s="7"/>
      <c r="D10" s="7"/>
      <c r="E10" s="7"/>
      <c r="F10" s="8"/>
      <c r="G10" s="9"/>
      <c r="H10" s="9"/>
      <c r="I10" s="270"/>
      <c r="J10" s="10"/>
      <c r="K10" s="310"/>
      <c r="L10" s="17"/>
      <c r="M10" s="17"/>
    </row>
    <row r="11" spans="1:13">
      <c r="A11" s="72"/>
      <c r="B11" s="8"/>
      <c r="C11" s="8"/>
      <c r="D11" s="8"/>
      <c r="E11" s="8"/>
      <c r="F11" s="8"/>
      <c r="G11" s="9"/>
      <c r="H11" s="9"/>
      <c r="I11" s="270"/>
      <c r="J11" s="10" t="s">
        <v>2</v>
      </c>
      <c r="K11" s="310"/>
      <c r="L11" s="17"/>
      <c r="M11" s="17"/>
    </row>
    <row r="12" spans="1:13">
      <c r="A12" s="72"/>
      <c r="B12" s="8"/>
      <c r="C12" s="8"/>
      <c r="D12" s="8"/>
      <c r="E12" s="8"/>
      <c r="F12" s="8"/>
      <c r="G12" s="9"/>
      <c r="H12" s="9"/>
      <c r="I12" s="270"/>
      <c r="J12" s="10" t="s">
        <v>3</v>
      </c>
      <c r="K12" s="310">
        <v>1</v>
      </c>
      <c r="L12" s="17"/>
      <c r="M12" s="17"/>
    </row>
    <row r="13" spans="1:13">
      <c r="A13" s="7"/>
      <c r="B13" s="8"/>
      <c r="C13" s="8"/>
      <c r="D13" s="8"/>
      <c r="E13" s="8"/>
      <c r="F13" s="8"/>
      <c r="G13" s="9"/>
      <c r="H13" s="9"/>
      <c r="I13" s="270"/>
      <c r="J13" s="10" t="s">
        <v>4</v>
      </c>
      <c r="K13" s="310">
        <v>1</v>
      </c>
      <c r="L13" s="17"/>
      <c r="M13" s="17"/>
    </row>
    <row r="14" spans="1:13">
      <c r="A14" s="7"/>
      <c r="B14" s="8"/>
      <c r="C14" s="8"/>
      <c r="D14" s="8"/>
      <c r="E14" s="8"/>
      <c r="F14" s="8"/>
      <c r="G14" s="9"/>
      <c r="H14" s="9"/>
      <c r="I14" s="270"/>
      <c r="J14" s="10"/>
      <c r="K14" s="310"/>
      <c r="L14" s="17"/>
      <c r="M14" s="17"/>
    </row>
    <row r="15" spans="1:13">
      <c r="A15" s="7"/>
      <c r="B15" s="8"/>
      <c r="C15" s="8"/>
      <c r="D15" s="8"/>
      <c r="E15" s="8"/>
      <c r="F15" s="8"/>
      <c r="G15" s="9"/>
      <c r="H15" s="9"/>
      <c r="I15" s="270"/>
      <c r="J15" s="10"/>
      <c r="K15" s="310"/>
      <c r="L15" s="17"/>
      <c r="M15" s="17"/>
    </row>
    <row r="16" spans="1:13">
      <c r="A16" s="7"/>
      <c r="B16" s="8"/>
      <c r="C16" s="8"/>
      <c r="D16" s="8"/>
      <c r="E16" s="8"/>
      <c r="F16" s="8"/>
      <c r="G16" s="9"/>
      <c r="H16" s="9"/>
      <c r="I16" s="270"/>
      <c r="J16" s="10" t="s">
        <v>5</v>
      </c>
      <c r="K16" s="310">
        <v>0.25</v>
      </c>
      <c r="L16" s="17"/>
      <c r="M16" s="17"/>
    </row>
    <row r="17" spans="1:13">
      <c r="A17" s="7"/>
      <c r="B17" s="8"/>
      <c r="C17" s="8"/>
      <c r="D17" s="8"/>
      <c r="E17" s="8"/>
      <c r="F17" s="8"/>
      <c r="G17" s="9"/>
      <c r="H17" s="9"/>
      <c r="I17" s="270"/>
      <c r="J17" s="10" t="s">
        <v>1</v>
      </c>
      <c r="K17" s="310">
        <f>IF(K9&lt;=K16,K9,0)</f>
        <v>0</v>
      </c>
      <c r="L17" s="17"/>
      <c r="M17" s="17"/>
    </row>
    <row r="18" spans="1:13">
      <c r="A18" s="7"/>
      <c r="B18" s="8"/>
      <c r="C18" s="8"/>
      <c r="D18" s="8"/>
      <c r="E18" s="8"/>
      <c r="F18" s="8"/>
      <c r="G18" s="9"/>
      <c r="H18" s="9"/>
      <c r="I18" s="270"/>
      <c r="J18" s="10" t="s">
        <v>6</v>
      </c>
      <c r="K18" s="310">
        <f>2-K17</f>
        <v>2</v>
      </c>
      <c r="L18" s="17"/>
      <c r="M18" s="17"/>
    </row>
    <row r="19" spans="1:13">
      <c r="A19" s="7"/>
      <c r="B19" s="8"/>
      <c r="C19" s="8"/>
      <c r="D19" s="8"/>
      <c r="E19" s="8"/>
      <c r="F19" s="8"/>
      <c r="G19" s="9"/>
      <c r="H19" s="9"/>
      <c r="I19" s="270"/>
      <c r="J19" s="10"/>
      <c r="K19" s="310"/>
      <c r="L19" s="17"/>
      <c r="M19" s="17"/>
    </row>
    <row r="20" spans="1:13">
      <c r="A20" s="7"/>
      <c r="B20" s="7"/>
      <c r="C20" s="7"/>
      <c r="D20" s="7"/>
      <c r="E20" s="7"/>
      <c r="F20" s="7"/>
      <c r="G20" s="9"/>
      <c r="H20" s="9"/>
      <c r="I20" s="270"/>
      <c r="J20" s="10" t="s">
        <v>7</v>
      </c>
      <c r="K20" s="310">
        <v>0.5</v>
      </c>
      <c r="L20" s="17"/>
      <c r="M20" s="17"/>
    </row>
    <row r="21" spans="1:13">
      <c r="A21" s="7"/>
      <c r="B21" s="7"/>
      <c r="C21" s="7"/>
      <c r="D21" s="7"/>
      <c r="E21" s="7"/>
      <c r="F21" s="7"/>
      <c r="G21" s="9"/>
      <c r="H21" s="9"/>
      <c r="I21" s="270"/>
      <c r="J21" s="10" t="s">
        <v>1</v>
      </c>
      <c r="K21" s="310">
        <f>IF(AND(K9&gt;K16,K9&lt;=K20),K9,0)</f>
        <v>0</v>
      </c>
      <c r="L21" s="17"/>
      <c r="M21" s="17"/>
    </row>
    <row r="22" spans="1:13">
      <c r="A22" s="7"/>
      <c r="B22" s="7"/>
      <c r="C22" s="7"/>
      <c r="D22" s="7"/>
      <c r="E22" s="7"/>
      <c r="F22" s="7"/>
      <c r="G22" s="9"/>
      <c r="H22" s="9"/>
      <c r="I22" s="270"/>
      <c r="J22" s="10" t="s">
        <v>6</v>
      </c>
      <c r="K22" s="310">
        <f>2-K21</f>
        <v>2</v>
      </c>
      <c r="L22" s="17"/>
      <c r="M22" s="17"/>
    </row>
    <row r="23" spans="1:13">
      <c r="A23" s="7"/>
      <c r="B23" s="7"/>
      <c r="C23" s="7"/>
      <c r="D23" s="7"/>
      <c r="E23" s="7"/>
      <c r="F23" s="7"/>
      <c r="G23" s="9"/>
      <c r="H23" s="9"/>
      <c r="I23" s="270"/>
      <c r="J23" s="10"/>
      <c r="K23" s="310"/>
      <c r="L23" s="17"/>
      <c r="M23" s="17"/>
    </row>
    <row r="24" spans="1:13">
      <c r="A24" s="7"/>
      <c r="B24" s="7"/>
      <c r="C24" s="7"/>
      <c r="D24" s="7"/>
      <c r="E24" s="7"/>
      <c r="F24" s="7"/>
      <c r="G24" s="9"/>
      <c r="H24" s="9"/>
      <c r="I24" s="270"/>
      <c r="J24" s="10" t="s">
        <v>8</v>
      </c>
      <c r="K24" s="310">
        <v>0.75</v>
      </c>
      <c r="L24" s="17"/>
      <c r="M24" s="17"/>
    </row>
    <row r="25" spans="1:13">
      <c r="A25" s="7"/>
      <c r="B25" s="7"/>
      <c r="C25" s="7"/>
      <c r="D25" s="7"/>
      <c r="E25" s="7"/>
      <c r="F25" s="7"/>
      <c r="G25" s="9"/>
      <c r="H25" s="9"/>
      <c r="I25" s="270"/>
      <c r="J25" s="10" t="s">
        <v>1</v>
      </c>
      <c r="K25" s="310">
        <f>IF(AND(K9&gt;K20,K9&lt;=K24),K9,0)</f>
        <v>0</v>
      </c>
      <c r="L25" s="17"/>
      <c r="M25" s="17"/>
    </row>
    <row r="26" spans="1:13">
      <c r="A26" s="7"/>
      <c r="B26" s="7"/>
      <c r="C26" s="7"/>
      <c r="D26" s="7"/>
      <c r="E26" s="7"/>
      <c r="F26" s="7"/>
      <c r="G26" s="9"/>
      <c r="H26" s="9"/>
      <c r="I26" s="270"/>
      <c r="J26" s="10" t="s">
        <v>6</v>
      </c>
      <c r="K26" s="310">
        <f>2-K25</f>
        <v>2</v>
      </c>
      <c r="L26" s="17"/>
      <c r="M26" s="17"/>
    </row>
    <row r="27" spans="1:13">
      <c r="A27" s="7"/>
      <c r="B27" s="7"/>
      <c r="C27" s="7"/>
      <c r="D27" s="7"/>
      <c r="E27" s="7"/>
      <c r="F27" s="7"/>
      <c r="G27" s="9"/>
      <c r="H27" s="9"/>
      <c r="I27" s="270"/>
      <c r="J27" s="10"/>
      <c r="K27" s="10"/>
      <c r="L27" s="17"/>
      <c r="M27" s="17"/>
    </row>
    <row r="28" spans="1:13">
      <c r="A28" s="7"/>
      <c r="B28" s="7"/>
      <c r="C28" s="7"/>
      <c r="D28" s="7"/>
      <c r="E28" s="7"/>
      <c r="F28" s="7"/>
      <c r="G28" s="9"/>
      <c r="H28" s="9"/>
      <c r="I28" s="270"/>
      <c r="J28" s="10" t="s">
        <v>9</v>
      </c>
      <c r="K28" s="310">
        <v>0.9</v>
      </c>
      <c r="L28" s="17"/>
      <c r="M28" s="17"/>
    </row>
    <row r="29" spans="1:13">
      <c r="A29" s="7"/>
      <c r="B29" s="7"/>
      <c r="C29" s="7"/>
      <c r="D29" s="7"/>
      <c r="E29" s="7"/>
      <c r="F29" s="7"/>
      <c r="G29" s="9"/>
      <c r="H29" s="9"/>
      <c r="I29" s="270"/>
      <c r="J29" s="10" t="s">
        <v>1</v>
      </c>
      <c r="K29" s="310">
        <f>IF(AND(K9&gt;K24,K9&lt;=K28),K24,0)</f>
        <v>0</v>
      </c>
      <c r="L29" s="17"/>
      <c r="M29" s="17"/>
    </row>
    <row r="30" spans="1:13">
      <c r="A30" s="7"/>
      <c r="B30" s="7"/>
      <c r="C30" s="7"/>
      <c r="D30" s="7"/>
      <c r="E30" s="7"/>
      <c r="F30" s="9"/>
      <c r="G30" s="9"/>
      <c r="H30" s="9"/>
      <c r="I30" s="270"/>
      <c r="J30" s="10" t="s">
        <v>6</v>
      </c>
      <c r="K30" s="310">
        <f>2-K29</f>
        <v>2</v>
      </c>
      <c r="L30" s="17"/>
      <c r="M30" s="17"/>
    </row>
    <row r="31" spans="1:13">
      <c r="A31" s="10"/>
      <c r="B31" s="10"/>
      <c r="C31" s="10"/>
      <c r="D31" s="10"/>
      <c r="E31" s="10"/>
      <c r="F31" s="10"/>
      <c r="G31" s="10"/>
      <c r="H31" s="10"/>
      <c r="I31" s="17"/>
      <c r="J31" s="10"/>
      <c r="K31" s="10"/>
      <c r="L31" s="17"/>
      <c r="M31" s="17"/>
    </row>
    <row r="32" spans="1:13">
      <c r="A32" s="10"/>
      <c r="B32" s="10"/>
      <c r="C32" s="10"/>
      <c r="D32" s="10"/>
      <c r="E32" s="10"/>
      <c r="F32" s="10"/>
      <c r="G32" s="10"/>
      <c r="H32" s="10"/>
      <c r="I32" s="17"/>
      <c r="J32" s="17" t="s">
        <v>10</v>
      </c>
      <c r="K32" s="17"/>
      <c r="L32" s="17"/>
      <c r="M32" s="17"/>
    </row>
    <row r="33" spans="1:13">
      <c r="A33" s="10"/>
      <c r="B33" s="10"/>
      <c r="C33" s="10"/>
      <c r="D33" s="10"/>
      <c r="E33" s="10"/>
      <c r="F33" s="10"/>
      <c r="G33" s="10"/>
      <c r="H33" s="10"/>
      <c r="I33" s="17"/>
      <c r="J33" s="17" t="s">
        <v>11</v>
      </c>
      <c r="K33" s="281">
        <f>K9-K34</f>
        <v>0.94699999999999995</v>
      </c>
      <c r="L33" s="17"/>
      <c r="M33" s="270"/>
    </row>
    <row r="34" spans="1:13">
      <c r="A34" s="10"/>
      <c r="B34" s="10"/>
      <c r="C34" s="10"/>
      <c r="D34" s="10"/>
      <c r="E34" s="10"/>
      <c r="F34" s="10"/>
      <c r="G34" s="10"/>
      <c r="H34" s="10"/>
      <c r="I34" s="17"/>
      <c r="J34" s="17" t="s">
        <v>12</v>
      </c>
      <c r="K34" s="281">
        <v>0.03</v>
      </c>
      <c r="L34" s="17"/>
      <c r="M34" s="270"/>
    </row>
    <row r="35" spans="1:13">
      <c r="A35" s="10"/>
      <c r="B35" s="10"/>
      <c r="C35" s="10"/>
      <c r="D35" s="10"/>
      <c r="E35" s="10"/>
      <c r="F35" s="10"/>
      <c r="G35" s="10"/>
      <c r="H35" s="10"/>
      <c r="I35" s="17"/>
      <c r="J35" s="17" t="s">
        <v>13</v>
      </c>
      <c r="K35" s="281">
        <f>2-K34-K33</f>
        <v>1.0230000000000001</v>
      </c>
      <c r="L35" s="17"/>
      <c r="M35" s="270"/>
    </row>
    <row r="36" spans="1:13">
      <c r="A36" s="10"/>
      <c r="B36" s="10"/>
      <c r="C36" s="10"/>
      <c r="D36" s="10"/>
      <c r="E36" s="10"/>
      <c r="F36" s="10"/>
      <c r="G36" s="10"/>
      <c r="H36" s="10"/>
      <c r="I36" s="17"/>
      <c r="J36" s="17"/>
      <c r="K36" s="17"/>
      <c r="L36" s="17"/>
      <c r="M36" s="270"/>
    </row>
    <row r="37" spans="1:13">
      <c r="A37" s="10"/>
      <c r="B37" s="10"/>
      <c r="C37" s="10"/>
      <c r="D37" s="10"/>
      <c r="E37" s="10"/>
      <c r="F37" s="10"/>
      <c r="G37" s="10"/>
      <c r="H37" s="10"/>
      <c r="I37" s="17"/>
      <c r="J37" s="282" t="s">
        <v>14</v>
      </c>
      <c r="K37" s="282">
        <f>J48</f>
        <v>1</v>
      </c>
      <c r="L37" s="282">
        <f>100%-K37</f>
        <v>0</v>
      </c>
      <c r="M37" s="270"/>
    </row>
    <row r="38" spans="1:13">
      <c r="A38" s="10"/>
      <c r="B38" s="10"/>
      <c r="C38" s="10"/>
      <c r="D38" s="10"/>
      <c r="E38" s="10"/>
      <c r="F38" s="10"/>
      <c r="G38" s="10"/>
      <c r="H38" s="10"/>
      <c r="I38" s="17"/>
      <c r="J38" s="282" t="s">
        <v>15</v>
      </c>
      <c r="K38" s="282">
        <f t="shared" ref="K38:K42" si="0">J49</f>
        <v>0.875</v>
      </c>
      <c r="L38" s="282">
        <f t="shared" ref="L38:L43" si="1">100%-K38</f>
        <v>0.125</v>
      </c>
      <c r="M38" s="270"/>
    </row>
    <row r="39" spans="1:13">
      <c r="A39" s="10"/>
      <c r="B39" s="10"/>
      <c r="C39" s="10"/>
      <c r="D39" s="10"/>
      <c r="E39" s="10"/>
      <c r="F39" s="10"/>
      <c r="G39" s="10"/>
      <c r="H39" s="10"/>
      <c r="I39" s="17"/>
      <c r="J39" s="10" t="s">
        <v>16</v>
      </c>
      <c r="K39" s="282">
        <f t="shared" si="0"/>
        <v>1</v>
      </c>
      <c r="L39" s="282">
        <f t="shared" si="1"/>
        <v>0</v>
      </c>
      <c r="M39" s="270"/>
    </row>
    <row r="40" spans="1:13">
      <c r="A40" s="10"/>
      <c r="B40" s="10"/>
      <c r="C40" s="10"/>
      <c r="D40" s="10"/>
      <c r="E40" s="10"/>
      <c r="F40" s="10"/>
      <c r="G40" s="10"/>
      <c r="H40" s="10"/>
      <c r="I40" s="17"/>
      <c r="J40" s="10" t="s">
        <v>17</v>
      </c>
      <c r="K40" s="282">
        <f t="shared" si="0"/>
        <v>0.96923076923076923</v>
      </c>
      <c r="L40" s="282">
        <f t="shared" si="1"/>
        <v>3.0769230769230771E-2</v>
      </c>
      <c r="M40" s="270"/>
    </row>
    <row r="41" spans="1:13">
      <c r="A41" s="10"/>
      <c r="B41" s="10"/>
      <c r="C41" s="10"/>
      <c r="D41" s="10"/>
      <c r="E41" s="10"/>
      <c r="F41" s="10"/>
      <c r="G41" s="10"/>
      <c r="H41" s="10"/>
      <c r="I41" s="17"/>
      <c r="J41" s="10" t="s">
        <v>18</v>
      </c>
      <c r="K41" s="282">
        <f t="shared" si="0"/>
        <v>0.96687500000000004</v>
      </c>
      <c r="L41" s="282">
        <f t="shared" si="1"/>
        <v>3.312499999999996E-2</v>
      </c>
      <c r="M41" s="270"/>
    </row>
    <row r="42" spans="1:13">
      <c r="A42" s="10"/>
      <c r="B42" s="10"/>
      <c r="C42" s="10"/>
      <c r="D42" s="10"/>
      <c r="E42" s="10"/>
      <c r="F42" s="10"/>
      <c r="G42" s="10"/>
      <c r="H42" s="10"/>
      <c r="I42" s="17"/>
      <c r="J42" s="10" t="s">
        <v>19</v>
      </c>
      <c r="K42" s="282">
        <f t="shared" si="0"/>
        <v>0.98750000000000004</v>
      </c>
      <c r="L42" s="282">
        <f t="shared" si="1"/>
        <v>1.2499999999999956E-2</v>
      </c>
      <c r="M42" s="270"/>
    </row>
    <row r="43" spans="1:13">
      <c r="A43" s="10"/>
      <c r="B43" s="10"/>
      <c r="C43" s="10"/>
      <c r="D43" s="10"/>
      <c r="E43" s="10"/>
      <c r="F43" s="10"/>
      <c r="G43" s="10"/>
      <c r="H43" s="10"/>
      <c r="I43" s="17"/>
      <c r="J43" s="17"/>
      <c r="K43" s="264">
        <f>AVERAGE(K37:K42)</f>
        <v>0.96643429487179489</v>
      </c>
      <c r="L43" s="17">
        <f t="shared" si="1"/>
        <v>3.3565705128205114E-2</v>
      </c>
      <c r="M43" s="270"/>
    </row>
    <row r="44" spans="1:13" ht="18.75">
      <c r="A44" s="413" t="s">
        <v>20</v>
      </c>
      <c r="B44" s="413"/>
      <c r="C44" s="413"/>
      <c r="D44" s="413"/>
      <c r="E44" s="413"/>
      <c r="F44" s="413"/>
      <c r="G44" s="413"/>
      <c r="H44" s="413"/>
      <c r="I44" s="10"/>
      <c r="J44" s="10"/>
      <c r="K44" s="270"/>
      <c r="L44" s="17"/>
      <c r="M44" s="270"/>
    </row>
    <row r="45" spans="1:13">
      <c r="A45" s="10"/>
      <c r="B45" s="10"/>
      <c r="C45" s="10"/>
      <c r="D45" s="10"/>
      <c r="E45" s="10"/>
      <c r="F45" s="10"/>
      <c r="G45" s="10"/>
      <c r="H45" s="10"/>
      <c r="I45" s="10"/>
      <c r="J45" s="10"/>
      <c r="K45" s="270"/>
      <c r="L45" s="17"/>
      <c r="M45" s="270"/>
    </row>
    <row r="46" spans="1:13" ht="15.75" customHeight="1" thickBot="1">
      <c r="A46" s="10"/>
      <c r="B46" s="10"/>
      <c r="C46" s="405" t="s">
        <v>21</v>
      </c>
      <c r="D46" s="405"/>
      <c r="E46" s="405"/>
      <c r="F46" s="414"/>
      <c r="G46" s="415" t="s">
        <v>22</v>
      </c>
      <c r="H46" s="416"/>
      <c r="I46" s="416"/>
      <c r="J46" s="417"/>
      <c r="K46" s="270"/>
      <c r="L46" s="17"/>
    </row>
    <row r="47" spans="1:13">
      <c r="A47" s="10"/>
      <c r="B47" s="282"/>
      <c r="C47" s="283" t="s">
        <v>23</v>
      </c>
      <c r="D47" s="283" t="s">
        <v>24</v>
      </c>
      <c r="E47" s="283" t="s">
        <v>25</v>
      </c>
      <c r="F47" s="283" t="s">
        <v>26</v>
      </c>
      <c r="G47" s="283" t="s">
        <v>23</v>
      </c>
      <c r="H47" s="283" t="s">
        <v>24</v>
      </c>
      <c r="I47" s="283" t="s">
        <v>25</v>
      </c>
      <c r="J47" s="283" t="s">
        <v>26</v>
      </c>
      <c r="K47" s="270"/>
      <c r="L47" s="17"/>
    </row>
    <row r="48" spans="1:13">
      <c r="A48" s="10"/>
      <c r="B48" s="282" t="s">
        <v>14</v>
      </c>
      <c r="C48" s="18">
        <f>Semaforos!C13</f>
        <v>0.28125</v>
      </c>
      <c r="D48" s="18">
        <f>Semaforos!D13</f>
        <v>0.44444444444444442</v>
      </c>
      <c r="E48" s="18">
        <f>Semaforos!E13</f>
        <v>0.67592592592592593</v>
      </c>
      <c r="F48" s="18">
        <f>Semaforos!F13</f>
        <v>1</v>
      </c>
      <c r="G48" s="18">
        <f>Semaforos!G13</f>
        <v>1</v>
      </c>
      <c r="H48" s="18">
        <f>Semaforos!H13</f>
        <v>0.88888888888888884</v>
      </c>
      <c r="I48" s="18">
        <f>Semaforos!I13</f>
        <v>0.94444444444444442</v>
      </c>
      <c r="J48" s="18">
        <f>Semaforos!J13</f>
        <v>1</v>
      </c>
      <c r="K48" s="309"/>
      <c r="L48" s="17"/>
    </row>
    <row r="49" spans="1:12">
      <c r="A49" s="10"/>
      <c r="B49" s="282" t="s">
        <v>15</v>
      </c>
      <c r="C49" s="18">
        <f>Semaforos!C14</f>
        <v>0</v>
      </c>
      <c r="D49" s="18">
        <f>Semaforos!D14</f>
        <v>0.125</v>
      </c>
      <c r="E49" s="18">
        <f>Semaforos!E14</f>
        <v>0.25</v>
      </c>
      <c r="F49" s="18">
        <f>Semaforos!F14</f>
        <v>0.875</v>
      </c>
      <c r="G49" s="18">
        <f>Semaforos!G14</f>
        <v>0</v>
      </c>
      <c r="H49" s="18">
        <f>Semaforos!H14</f>
        <v>0.25</v>
      </c>
      <c r="I49" s="18">
        <f>Semaforos!I14</f>
        <v>0.41666666666666663</v>
      </c>
      <c r="J49" s="18">
        <f>Semaforos!J14</f>
        <v>0.875</v>
      </c>
      <c r="K49" s="309"/>
      <c r="L49" s="17"/>
    </row>
    <row r="50" spans="1:12">
      <c r="A50" s="10"/>
      <c r="B50" s="10" t="s">
        <v>16</v>
      </c>
      <c r="C50" s="18">
        <f>Semaforos!C15</f>
        <v>0.16666666666666666</v>
      </c>
      <c r="D50" s="18">
        <f>Semaforos!D15</f>
        <v>0.33333333333333331</v>
      </c>
      <c r="E50" s="18">
        <f>Semaforos!E15</f>
        <v>0.66166666666666663</v>
      </c>
      <c r="F50" s="18">
        <f>Semaforos!F15</f>
        <v>1</v>
      </c>
      <c r="G50" s="18">
        <f>Semaforos!G15</f>
        <v>0.66666666666666663</v>
      </c>
      <c r="H50" s="18">
        <f>Semaforos!H15</f>
        <v>0.66666666666666663</v>
      </c>
      <c r="I50" s="18">
        <f>Semaforos!I15</f>
        <v>0.88222222222222235</v>
      </c>
      <c r="J50" s="18">
        <f>Semaforos!J15</f>
        <v>1</v>
      </c>
      <c r="K50" s="309"/>
      <c r="L50" s="17"/>
    </row>
    <row r="51" spans="1:12">
      <c r="A51" s="10"/>
      <c r="B51" s="10" t="s">
        <v>17</v>
      </c>
      <c r="C51" s="18">
        <f>Semaforos!C16</f>
        <v>0.1875</v>
      </c>
      <c r="D51" s="18">
        <f>Semaforos!D16</f>
        <v>0.36212121212121207</v>
      </c>
      <c r="E51" s="18">
        <f>Semaforos!E16</f>
        <v>0.62916666666666665</v>
      </c>
      <c r="F51" s="18">
        <f>Semaforos!F16</f>
        <v>0.96923076923076923</v>
      </c>
      <c r="G51" s="18">
        <f>Semaforos!G16</f>
        <v>0.75</v>
      </c>
      <c r="H51" s="18">
        <f>Semaforos!H16</f>
        <v>0.75454545454545463</v>
      </c>
      <c r="I51" s="18">
        <f>Semaforos!I16</f>
        <v>0.78589743589743588</v>
      </c>
      <c r="J51" s="18">
        <f>Semaforos!J16</f>
        <v>0.96923076923076923</v>
      </c>
      <c r="K51" s="309"/>
      <c r="L51" s="17"/>
    </row>
    <row r="52" spans="1:12">
      <c r="A52" s="10"/>
      <c r="B52" s="10" t="s">
        <v>18</v>
      </c>
      <c r="C52" s="18">
        <f>Semaforos!C17</f>
        <v>0.125</v>
      </c>
      <c r="D52" s="18">
        <f>Semaforos!D17</f>
        <v>0.37187500000000001</v>
      </c>
      <c r="E52" s="18">
        <f>Semaforos!E17</f>
        <v>0.68125000000000002</v>
      </c>
      <c r="F52" s="18">
        <f>Semaforos!F17</f>
        <v>0.96687500000000004</v>
      </c>
      <c r="G52" s="18">
        <f>Semaforos!G17</f>
        <v>0.53749999999999998</v>
      </c>
      <c r="H52" s="18">
        <f>Semaforos!H17</f>
        <v>0.78541666666666665</v>
      </c>
      <c r="I52" s="18">
        <f>Semaforos!I17</f>
        <v>0.93333333333333335</v>
      </c>
      <c r="J52" s="18">
        <f>Semaforos!J17</f>
        <v>0.96687500000000004</v>
      </c>
      <c r="K52" s="309"/>
      <c r="L52" s="17"/>
    </row>
    <row r="53" spans="1:12">
      <c r="A53" s="10"/>
      <c r="B53" s="10" t="s">
        <v>19</v>
      </c>
      <c r="C53" s="18">
        <f>Semaforos!C18</f>
        <v>0.1322875</v>
      </c>
      <c r="D53" s="18">
        <f>Semaforos!D18</f>
        <v>0.375</v>
      </c>
      <c r="E53" s="18">
        <f>Semaforos!E18</f>
        <v>0.5625</v>
      </c>
      <c r="F53" s="18">
        <f>Semaforos!F18</f>
        <v>0.98750000000000004</v>
      </c>
      <c r="G53" s="18">
        <f>Semaforos!G18</f>
        <v>0.52915000000000001</v>
      </c>
      <c r="H53" s="18">
        <f>Semaforos!H18</f>
        <v>0.75</v>
      </c>
      <c r="I53" s="18">
        <f>Semaforos!I18</f>
        <v>0.75</v>
      </c>
      <c r="J53" s="18">
        <f>Semaforos!J18</f>
        <v>0.98750000000000004</v>
      </c>
      <c r="K53" s="309"/>
      <c r="L53" s="17"/>
    </row>
    <row r="54" spans="1:12">
      <c r="A54" s="10"/>
      <c r="B54" s="10"/>
      <c r="C54" s="10"/>
      <c r="D54" s="10"/>
      <c r="E54" s="282"/>
      <c r="F54" s="311">
        <f>AVERAGE(F48:F53)</f>
        <v>0.96643429487179489</v>
      </c>
      <c r="G54" s="10"/>
      <c r="H54" s="10"/>
      <c r="I54" s="10"/>
      <c r="J54" s="10"/>
      <c r="K54" s="270"/>
      <c r="L54" s="17"/>
    </row>
    <row r="55" spans="1:12">
      <c r="A55" s="10"/>
      <c r="B55" s="10"/>
      <c r="C55" s="10"/>
      <c r="D55" s="10"/>
      <c r="E55" s="10"/>
      <c r="F55" s="10"/>
      <c r="G55" s="10"/>
      <c r="H55" s="10"/>
      <c r="I55" s="10"/>
      <c r="J55" s="10"/>
      <c r="K55" s="270"/>
      <c r="L55" s="17"/>
    </row>
    <row r="56" spans="1:12">
      <c r="A56" s="10"/>
      <c r="B56" s="10"/>
      <c r="C56" s="9"/>
      <c r="D56" s="9"/>
      <c r="E56" s="9"/>
      <c r="F56" s="9"/>
      <c r="G56" s="9"/>
      <c r="H56" s="9"/>
      <c r="I56" s="9"/>
      <c r="J56" s="9"/>
      <c r="K56" s="270"/>
      <c r="L56" s="17"/>
    </row>
    <row r="57" spans="1:12">
      <c r="A57" s="10"/>
      <c r="B57" s="10"/>
      <c r="C57" s="10"/>
      <c r="D57" s="10"/>
      <c r="E57" s="10"/>
      <c r="F57" s="10"/>
      <c r="G57" s="10"/>
      <c r="H57" s="10"/>
      <c r="I57" s="17"/>
      <c r="J57" s="17"/>
      <c r="K57" s="17"/>
      <c r="L57" s="17"/>
    </row>
    <row r="58" spans="1:12">
      <c r="A58" s="10"/>
      <c r="B58" s="10"/>
      <c r="C58" s="10"/>
      <c r="D58" s="10"/>
      <c r="E58" s="10"/>
      <c r="F58" s="10"/>
      <c r="G58" s="10"/>
      <c r="H58" s="10"/>
      <c r="I58" s="17"/>
      <c r="J58" s="17"/>
      <c r="K58" s="17"/>
      <c r="L58" s="17"/>
    </row>
    <row r="59" spans="1:12">
      <c r="A59" s="10"/>
      <c r="B59" s="10"/>
      <c r="C59" s="10"/>
      <c r="D59" s="10"/>
      <c r="E59" s="10"/>
      <c r="F59" s="10"/>
      <c r="G59" s="10"/>
      <c r="H59" s="10"/>
      <c r="I59" s="17"/>
      <c r="J59" s="17"/>
      <c r="K59" s="17"/>
      <c r="L59" s="17"/>
    </row>
    <row r="60" spans="1:12">
      <c r="A60" s="7"/>
      <c r="B60" s="7"/>
      <c r="C60" s="7"/>
      <c r="D60" s="7"/>
      <c r="E60" s="7"/>
      <c r="F60" s="7"/>
      <c r="G60" s="7"/>
      <c r="H60" s="7"/>
    </row>
    <row r="61" spans="1:12" ht="18.75">
      <c r="A61" s="403"/>
      <c r="B61" s="403"/>
      <c r="C61" s="403"/>
      <c r="D61" s="403"/>
      <c r="E61" s="403"/>
      <c r="F61" s="403"/>
      <c r="G61" s="403"/>
      <c r="H61" s="403"/>
    </row>
    <row r="62" spans="1:12" ht="15.75" thickBot="1">
      <c r="A62" s="7"/>
      <c r="B62" s="7"/>
      <c r="C62" s="7"/>
      <c r="D62" s="7"/>
      <c r="E62" s="7"/>
      <c r="F62" s="7"/>
      <c r="G62" s="7"/>
      <c r="H62" s="7"/>
    </row>
    <row r="63" spans="1:12">
      <c r="A63" s="7"/>
      <c r="B63" s="407" t="s">
        <v>29</v>
      </c>
      <c r="C63" s="408"/>
      <c r="D63" s="408" t="s">
        <v>30</v>
      </c>
      <c r="E63" s="408"/>
      <c r="F63" s="408"/>
      <c r="G63" s="409"/>
      <c r="H63" s="7"/>
    </row>
    <row r="64" spans="1:12" ht="263.25" customHeight="1" thickBot="1">
      <c r="A64" s="7"/>
      <c r="B64" s="307" t="s">
        <v>61</v>
      </c>
      <c r="C64" s="308"/>
      <c r="D64" s="410" t="s">
        <v>62</v>
      </c>
      <c r="E64" s="411"/>
      <c r="F64" s="411"/>
      <c r="G64" s="412"/>
      <c r="H64" s="7"/>
    </row>
    <row r="65" spans="1:8">
      <c r="A65" s="7"/>
      <c r="B65" s="7"/>
      <c r="C65" s="12"/>
      <c r="D65" s="7" t="s">
        <v>33</v>
      </c>
      <c r="E65" s="7"/>
      <c r="F65" s="7"/>
      <c r="G65" s="7"/>
      <c r="H65" s="7"/>
    </row>
    <row r="66" spans="1:8">
      <c r="A66" s="7"/>
      <c r="B66" s="7"/>
      <c r="C66" s="7"/>
      <c r="D66" s="7"/>
      <c r="E66" s="7"/>
      <c r="F66" s="7"/>
      <c r="G66" s="7"/>
      <c r="H66" s="7"/>
    </row>
    <row r="67" spans="1:8" ht="18.75">
      <c r="A67" s="403" t="s">
        <v>34</v>
      </c>
      <c r="B67" s="403"/>
      <c r="C67" s="403"/>
      <c r="D67" s="403"/>
      <c r="E67" s="403"/>
      <c r="F67" s="403"/>
      <c r="G67" s="403"/>
      <c r="H67" s="403"/>
    </row>
    <row r="68" spans="1:8">
      <c r="A68" s="7"/>
      <c r="B68" s="7"/>
      <c r="C68" s="7"/>
      <c r="D68" s="7"/>
      <c r="E68" s="7"/>
      <c r="F68" s="7"/>
      <c r="G68" s="7"/>
      <c r="H68" s="7"/>
    </row>
    <row r="69" spans="1:8">
      <c r="A69" s="7"/>
      <c r="B69" s="7" t="s">
        <v>35</v>
      </c>
      <c r="C69" s="13">
        <f>AVERAGE('Reporte interactivo'!W13:W14)</f>
        <v>1</v>
      </c>
      <c r="D69" s="7"/>
      <c r="E69" s="7"/>
      <c r="F69" s="7"/>
      <c r="G69" s="7"/>
      <c r="H69" s="7"/>
    </row>
    <row r="70" spans="1:8">
      <c r="A70" s="7"/>
      <c r="B70" s="7" t="s">
        <v>36</v>
      </c>
      <c r="C70" s="13">
        <f>AVERAGE('Reporte interactivo'!W15:W25)</f>
        <v>0.97727272727272729</v>
      </c>
      <c r="D70" s="7"/>
      <c r="E70" s="7"/>
      <c r="F70" s="7"/>
      <c r="G70" s="7"/>
      <c r="H70" s="7"/>
    </row>
    <row r="71" spans="1:8">
      <c r="A71" s="7"/>
      <c r="B71" s="7" t="s">
        <v>37</v>
      </c>
      <c r="C71" s="13">
        <f>AVERAGE('Reporte interactivo'!W16:W17)</f>
        <v>1</v>
      </c>
      <c r="D71" s="7"/>
      <c r="E71" s="7"/>
      <c r="F71" s="7"/>
      <c r="G71" s="7"/>
      <c r="H71" s="7"/>
    </row>
    <row r="72" spans="1:8">
      <c r="A72" s="7"/>
      <c r="B72" s="7" t="s">
        <v>38</v>
      </c>
      <c r="C72" s="13">
        <f>AVERAGE('Reporte interactivo'!W18:W19)</f>
        <v>1</v>
      </c>
      <c r="D72" s="7"/>
      <c r="E72" s="7"/>
      <c r="F72" s="7"/>
      <c r="G72" s="7"/>
      <c r="H72" s="7"/>
    </row>
    <row r="73" spans="1:8">
      <c r="A73" s="7"/>
      <c r="B73" s="7" t="s">
        <v>39</v>
      </c>
      <c r="C73" s="13">
        <f>AVERAGE('Reporte interactivo'!W20:W21)</f>
        <v>1</v>
      </c>
      <c r="D73" s="7"/>
      <c r="E73" s="7"/>
      <c r="F73" s="7"/>
      <c r="G73" s="7"/>
      <c r="H73" s="7"/>
    </row>
    <row r="74" spans="1:8">
      <c r="A74" s="7"/>
      <c r="B74" s="7"/>
      <c r="C74" s="13"/>
      <c r="D74" s="7"/>
      <c r="E74" s="7"/>
      <c r="F74" s="7"/>
      <c r="G74" s="7"/>
      <c r="H74" s="7"/>
    </row>
    <row r="75" spans="1:8">
      <c r="A75" s="7"/>
      <c r="B75" s="7"/>
      <c r="C75" s="7">
        <v>1</v>
      </c>
      <c r="D75" s="7"/>
      <c r="E75" s="7"/>
      <c r="F75" s="7"/>
      <c r="G75" s="7"/>
      <c r="H75" s="7"/>
    </row>
    <row r="76" spans="1:8">
      <c r="A76" s="7"/>
      <c r="B76" s="7"/>
      <c r="C76" s="14">
        <f>C74-C75</f>
        <v>-1</v>
      </c>
      <c r="D76" s="7"/>
      <c r="E76" s="7"/>
      <c r="F76" s="7"/>
      <c r="G76" s="7"/>
      <c r="H76" s="7"/>
    </row>
    <row r="77" spans="1:8">
      <c r="A77" s="7"/>
      <c r="B77" s="7"/>
      <c r="C77" s="7"/>
      <c r="D77" s="7"/>
      <c r="E77" s="7"/>
      <c r="F77" s="7"/>
      <c r="G77" s="7"/>
      <c r="H77" s="7"/>
    </row>
    <row r="78" spans="1:8">
      <c r="A78" s="7"/>
      <c r="B78" s="7"/>
      <c r="C78" s="7"/>
      <c r="D78" s="7"/>
      <c r="E78" s="7"/>
      <c r="F78" s="7"/>
      <c r="G78" s="7"/>
      <c r="H78" s="7"/>
    </row>
    <row r="79" spans="1:8">
      <c r="A79" s="7"/>
      <c r="B79" s="7"/>
      <c r="C79" s="7"/>
      <c r="D79" s="7"/>
      <c r="E79" s="7"/>
      <c r="F79" s="7"/>
      <c r="G79" s="7"/>
      <c r="H79" s="7"/>
    </row>
    <row r="80" spans="1:8">
      <c r="A80" s="7"/>
      <c r="B80" s="7"/>
      <c r="C80" s="7"/>
      <c r="D80" s="7"/>
      <c r="E80" s="7"/>
      <c r="F80" s="7"/>
      <c r="G80" s="7"/>
      <c r="H80" s="7"/>
    </row>
    <row r="81" spans="1:8">
      <c r="A81" s="7"/>
      <c r="B81" s="7"/>
      <c r="C81" s="7"/>
      <c r="D81" s="7"/>
      <c r="E81" s="7"/>
      <c r="F81" s="7"/>
      <c r="G81" s="7"/>
      <c r="H81" s="7"/>
    </row>
    <row r="82" spans="1:8">
      <c r="A82" s="7"/>
      <c r="B82" s="7"/>
      <c r="C82" s="7"/>
      <c r="D82" s="7"/>
      <c r="E82" s="7"/>
      <c r="F82" s="7"/>
      <c r="G82" s="7"/>
      <c r="H82" s="7"/>
    </row>
    <row r="83" spans="1:8">
      <c r="A83" s="7"/>
      <c r="B83" s="7"/>
      <c r="C83" s="7"/>
      <c r="D83" s="7"/>
      <c r="E83" s="7"/>
      <c r="F83" s="7"/>
      <c r="G83" s="7"/>
      <c r="H83" s="7"/>
    </row>
    <row r="84" spans="1:8" ht="14.25" customHeight="1">
      <c r="A84" s="7"/>
      <c r="B84" s="7"/>
      <c r="C84" s="7"/>
      <c r="D84" s="7"/>
      <c r="E84" s="7"/>
      <c r="F84" s="7"/>
      <c r="G84" s="7"/>
      <c r="H84" s="7"/>
    </row>
    <row r="85" spans="1:8">
      <c r="A85" s="7"/>
      <c r="B85" s="7" t="str">
        <f>'Reporte interactivo'!C22</f>
        <v>Desarrollar ejercicios semestrales de participación para la identificación y priorización de mejoras de los trámites</v>
      </c>
      <c r="C85" s="13">
        <f>'Reporte interactivo'!W22</f>
        <v>1</v>
      </c>
      <c r="D85" s="7"/>
      <c r="E85" s="7"/>
      <c r="F85" s="7"/>
      <c r="G85" s="7"/>
      <c r="H85" s="7"/>
    </row>
    <row r="86" spans="1:8">
      <c r="A86" s="7"/>
      <c r="B86" s="7" t="str">
        <f>'Reporte interactivo'!C23</f>
        <v>Cuantificar los costos administrativos de cada trámite e identificar mejoras en los procedimientos internos para reducirlos</v>
      </c>
      <c r="C86" s="13">
        <f>'Reporte interactivo'!W23</f>
        <v>0.75</v>
      </c>
      <c r="D86" s="7"/>
      <c r="E86" s="7"/>
      <c r="F86" s="7"/>
      <c r="G86" s="7"/>
      <c r="H86" s="7"/>
    </row>
    <row r="87" spans="1:8" hidden="1">
      <c r="A87" s="7"/>
      <c r="B87" s="7" t="s">
        <v>40</v>
      </c>
      <c r="C87" s="13">
        <v>0.2</v>
      </c>
      <c r="D87" s="7"/>
      <c r="E87" s="7"/>
      <c r="F87" s="7"/>
      <c r="G87" s="7"/>
      <c r="H87" s="7"/>
    </row>
    <row r="88" spans="1:8" hidden="1">
      <c r="A88" s="7"/>
      <c r="B88" s="7" t="s">
        <v>41</v>
      </c>
      <c r="C88" s="13">
        <v>0</v>
      </c>
      <c r="D88" s="7"/>
      <c r="E88" s="7"/>
      <c r="F88" s="7"/>
      <c r="G88" s="7"/>
      <c r="H88" s="7"/>
    </row>
    <row r="89" spans="1:8" hidden="1">
      <c r="A89" s="7"/>
      <c r="B89" s="7" t="s">
        <v>42</v>
      </c>
      <c r="C89" s="13">
        <v>0</v>
      </c>
      <c r="D89" s="7"/>
      <c r="E89" s="7"/>
      <c r="F89" s="7"/>
      <c r="G89" s="7"/>
      <c r="H89" s="7"/>
    </row>
    <row r="90" spans="1:8" hidden="1">
      <c r="A90" s="7"/>
      <c r="B90" s="7" t="s">
        <v>43</v>
      </c>
      <c r="C90" s="13">
        <v>0.2</v>
      </c>
      <c r="D90" s="7"/>
      <c r="E90" s="7"/>
      <c r="F90" s="7"/>
      <c r="G90" s="7"/>
      <c r="H90" s="7"/>
    </row>
    <row r="91" spans="1:8">
      <c r="A91" s="7"/>
      <c r="B91" s="7" t="s">
        <v>63</v>
      </c>
      <c r="C91" s="13">
        <v>1</v>
      </c>
      <c r="D91" s="7"/>
      <c r="E91" s="7"/>
      <c r="F91" s="7"/>
      <c r="G91" s="7"/>
      <c r="H91" s="7"/>
    </row>
    <row r="92" spans="1:8" ht="30">
      <c r="A92" s="7"/>
      <c r="B92" s="306" t="s">
        <v>64</v>
      </c>
      <c r="C92" s="13">
        <v>1</v>
      </c>
      <c r="D92" s="7"/>
      <c r="E92" s="7"/>
      <c r="F92" s="7"/>
      <c r="G92" s="7"/>
      <c r="H92" s="7"/>
    </row>
    <row r="93" spans="1:8">
      <c r="A93" s="7"/>
      <c r="B93" s="7" t="s">
        <v>65</v>
      </c>
      <c r="C93" s="13">
        <v>1</v>
      </c>
      <c r="D93" s="7"/>
      <c r="E93" s="7"/>
      <c r="F93" s="7"/>
      <c r="G93" s="7"/>
      <c r="H93" s="7"/>
    </row>
    <row r="94" spans="1:8">
      <c r="A94" s="7"/>
      <c r="B94" s="7" t="s">
        <v>66</v>
      </c>
      <c r="C94" s="13">
        <v>0.2</v>
      </c>
      <c r="D94" s="7"/>
      <c r="E94" s="7"/>
      <c r="F94" s="7"/>
      <c r="G94" s="7"/>
      <c r="H94" s="7"/>
    </row>
    <row r="95" spans="1:8">
      <c r="A95" s="7"/>
      <c r="B95" s="7"/>
      <c r="C95" s="13"/>
      <c r="D95" s="7"/>
      <c r="E95" s="7"/>
      <c r="F95" s="7"/>
      <c r="G95" s="7"/>
      <c r="H95" s="7"/>
    </row>
    <row r="96" spans="1:8">
      <c r="A96" s="7"/>
      <c r="B96" s="7"/>
      <c r="C96" s="13"/>
      <c r="D96" s="7"/>
      <c r="E96" s="7"/>
      <c r="F96" s="7"/>
      <c r="G96" s="7"/>
      <c r="H96" s="7"/>
    </row>
    <row r="97" spans="1:8">
      <c r="A97" s="7"/>
      <c r="B97" s="7"/>
      <c r="C97" s="13"/>
      <c r="D97" s="7"/>
      <c r="E97" s="7"/>
      <c r="F97" s="7"/>
      <c r="G97" s="7"/>
      <c r="H97" s="7"/>
    </row>
    <row r="98" spans="1:8">
      <c r="A98" s="7"/>
      <c r="B98" s="7"/>
      <c r="C98" s="7"/>
      <c r="D98" s="7"/>
      <c r="E98" s="7"/>
      <c r="F98" s="7"/>
      <c r="G98" s="7"/>
      <c r="H98" s="7"/>
    </row>
    <row r="99" spans="1:8">
      <c r="A99" s="7"/>
      <c r="B99" s="7"/>
      <c r="C99" s="7"/>
      <c r="D99" s="7"/>
      <c r="E99" s="7"/>
      <c r="F99" s="7"/>
      <c r="G99" s="7"/>
      <c r="H99" s="7"/>
    </row>
    <row r="100" spans="1:8">
      <c r="A100" s="7"/>
      <c r="B100" s="7"/>
      <c r="C100" s="7"/>
      <c r="D100" s="7"/>
      <c r="E100" s="7"/>
      <c r="F100" s="7"/>
      <c r="G100" s="7"/>
      <c r="H100" s="7"/>
    </row>
    <row r="101" spans="1:8">
      <c r="A101" s="7"/>
      <c r="B101" s="7"/>
      <c r="C101" s="7"/>
      <c r="D101" s="7"/>
      <c r="E101" s="7"/>
      <c r="F101" s="7"/>
      <c r="G101" s="7"/>
      <c r="H101" s="7"/>
    </row>
    <row r="102" spans="1:8">
      <c r="A102" s="7"/>
      <c r="B102" s="7"/>
      <c r="C102" s="7"/>
      <c r="D102" s="7"/>
      <c r="E102" s="7"/>
      <c r="F102" s="7"/>
      <c r="G102" s="7"/>
      <c r="H102" s="7"/>
    </row>
    <row r="103" spans="1:8">
      <c r="A103" s="7"/>
      <c r="B103" s="7"/>
      <c r="C103" s="7"/>
      <c r="D103" s="7"/>
      <c r="E103" s="7"/>
      <c r="F103" s="7"/>
      <c r="G103" s="7"/>
      <c r="H103" s="7"/>
    </row>
    <row r="104" spans="1:8">
      <c r="A104" s="7"/>
      <c r="B104" s="7"/>
      <c r="C104" s="7"/>
      <c r="D104" s="7"/>
      <c r="E104" s="7"/>
      <c r="F104" s="7"/>
      <c r="G104" s="7"/>
      <c r="H104" s="7"/>
    </row>
    <row r="105" spans="1:8">
      <c r="A105" s="7"/>
      <c r="B105" s="7" t="s">
        <v>48</v>
      </c>
      <c r="C105" s="13">
        <f>AVERAGE('Reporte interactivo'!W24:W25)</f>
        <v>1</v>
      </c>
      <c r="D105" s="7"/>
      <c r="E105" s="7"/>
      <c r="F105" s="7"/>
      <c r="G105" s="7"/>
      <c r="H105" s="7"/>
    </row>
    <row r="106" spans="1:8">
      <c r="A106" s="7"/>
      <c r="B106" s="7" t="s">
        <v>49</v>
      </c>
      <c r="C106" s="13">
        <f>AVERAGE('Reporte interactivo'!W26:W27)</f>
        <v>1</v>
      </c>
      <c r="D106" s="7"/>
      <c r="E106" s="7"/>
      <c r="F106" s="7"/>
      <c r="G106" s="7"/>
      <c r="H106" s="7"/>
    </row>
    <row r="107" spans="1:8">
      <c r="A107" s="7"/>
      <c r="B107" s="7" t="s">
        <v>50</v>
      </c>
      <c r="C107" s="13">
        <f>AVERAGE('Reporte interactivo'!W28:W31)</f>
        <v>1</v>
      </c>
      <c r="D107" s="7"/>
      <c r="E107" s="7"/>
      <c r="F107" s="7"/>
      <c r="G107" s="7"/>
      <c r="H107" s="7"/>
    </row>
    <row r="108" spans="1:8">
      <c r="A108" s="7"/>
      <c r="B108" s="7"/>
      <c r="C108" s="13">
        <f>AVERAGE(C105:C107)</f>
        <v>1</v>
      </c>
      <c r="D108" s="7"/>
      <c r="E108" s="7"/>
      <c r="F108" s="7"/>
      <c r="G108" s="7"/>
      <c r="H108" s="7"/>
    </row>
    <row r="109" spans="1:8">
      <c r="A109" s="7"/>
      <c r="B109" s="7"/>
      <c r="C109" s="7"/>
      <c r="D109" s="7"/>
      <c r="E109" s="7"/>
      <c r="F109" s="7"/>
      <c r="G109" s="7"/>
      <c r="H109" s="7"/>
    </row>
    <row r="110" spans="1:8">
      <c r="A110" s="7"/>
      <c r="B110" s="7"/>
      <c r="C110" s="7"/>
      <c r="D110" s="7"/>
      <c r="E110" s="7"/>
      <c r="F110" s="7"/>
      <c r="G110" s="7"/>
      <c r="H110" s="7"/>
    </row>
    <row r="111" spans="1:8">
      <c r="A111" s="7"/>
      <c r="B111" s="7"/>
      <c r="C111" s="7"/>
      <c r="D111" s="7"/>
      <c r="E111" s="7"/>
      <c r="F111" s="7"/>
      <c r="G111" s="7"/>
      <c r="H111" s="7"/>
    </row>
    <row r="112" spans="1:8">
      <c r="A112" s="7"/>
      <c r="B112" s="7"/>
      <c r="C112" s="7"/>
      <c r="D112" s="7"/>
      <c r="E112" s="7"/>
      <c r="F112" s="7"/>
      <c r="G112" s="7"/>
      <c r="H112" s="7"/>
    </row>
    <row r="113" spans="1:8">
      <c r="A113" s="7"/>
      <c r="B113" s="7"/>
      <c r="C113" s="7"/>
      <c r="D113" s="7"/>
      <c r="E113" s="7"/>
      <c r="F113" s="7"/>
      <c r="G113" s="7"/>
      <c r="H113" s="7"/>
    </row>
    <row r="114" spans="1:8">
      <c r="A114" s="7"/>
      <c r="B114" s="7"/>
      <c r="C114" s="7"/>
      <c r="D114" s="7"/>
      <c r="E114" s="7"/>
      <c r="F114" s="7"/>
      <c r="G114" s="7"/>
      <c r="H114" s="7"/>
    </row>
    <row r="115" spans="1:8">
      <c r="A115" s="7"/>
      <c r="B115" s="7"/>
      <c r="C115" s="7"/>
      <c r="D115" s="7"/>
      <c r="E115" s="7"/>
      <c r="F115" s="7"/>
      <c r="G115" s="7"/>
      <c r="H115" s="7"/>
    </row>
    <row r="116" spans="1:8">
      <c r="A116" s="7"/>
      <c r="B116" s="7" t="s">
        <v>51</v>
      </c>
      <c r="C116" s="13">
        <f>AVERAGE('Reporte interactivo'!W32:W34)</f>
        <v>1</v>
      </c>
      <c r="D116" s="7"/>
      <c r="E116" s="7"/>
      <c r="F116" s="7"/>
      <c r="G116" s="7"/>
      <c r="H116" s="7"/>
    </row>
    <row r="117" spans="1:8">
      <c r="A117" s="7"/>
      <c r="B117" s="7" t="s">
        <v>52</v>
      </c>
      <c r="C117" s="13">
        <f>AVERAGE('Reporte interactivo'!W35:W38)</f>
        <v>1</v>
      </c>
      <c r="D117" s="7"/>
      <c r="E117" s="7"/>
      <c r="F117" s="7"/>
      <c r="G117" s="7"/>
      <c r="H117" s="7"/>
    </row>
    <row r="118" spans="1:8">
      <c r="A118" s="7"/>
      <c r="B118" s="7" t="s">
        <v>53</v>
      </c>
      <c r="C118" s="13">
        <f>AVERAGE('Reporte interactivo'!W39:W41)</f>
        <v>0.95000000000000007</v>
      </c>
      <c r="D118" s="7"/>
      <c r="E118" s="7"/>
      <c r="F118" s="7"/>
      <c r="G118" s="7"/>
      <c r="H118" s="7"/>
    </row>
    <row r="119" spans="1:8">
      <c r="A119" s="7"/>
      <c r="B119" s="7" t="s">
        <v>54</v>
      </c>
      <c r="C119" s="13">
        <f>AVERAGE('Reporte interactivo'!W42)</f>
        <v>0.75</v>
      </c>
      <c r="D119" s="7"/>
      <c r="E119" s="7"/>
      <c r="F119" s="7"/>
      <c r="G119" s="7"/>
      <c r="H119" s="7"/>
    </row>
    <row r="120" spans="1:8">
      <c r="A120" s="7"/>
      <c r="B120" s="7" t="s">
        <v>55</v>
      </c>
      <c r="C120" s="13">
        <f>AVERAGE('Reporte interactivo'!W43:W44)</f>
        <v>1</v>
      </c>
      <c r="D120" s="7"/>
      <c r="E120" s="7"/>
      <c r="F120" s="7"/>
      <c r="G120" s="7"/>
      <c r="H120" s="7"/>
    </row>
    <row r="121" spans="1:8">
      <c r="A121" s="7"/>
      <c r="B121" s="7"/>
      <c r="C121" s="13">
        <f>AVERAGE(C116:C120)</f>
        <v>0.94000000000000006</v>
      </c>
      <c r="D121" s="7"/>
      <c r="E121" s="7"/>
      <c r="F121" s="7"/>
      <c r="G121" s="7"/>
      <c r="H121" s="7"/>
    </row>
    <row r="122" spans="1:8">
      <c r="A122" s="7"/>
      <c r="B122" s="7"/>
      <c r="C122" s="7"/>
      <c r="D122" s="7"/>
      <c r="E122" s="7"/>
      <c r="F122" s="7"/>
      <c r="G122" s="7"/>
      <c r="H122" s="7"/>
    </row>
    <row r="123" spans="1:8">
      <c r="A123" s="7"/>
      <c r="B123" s="7"/>
      <c r="C123" s="7"/>
      <c r="D123" s="7"/>
      <c r="E123" s="7"/>
      <c r="F123" s="7"/>
      <c r="G123" s="7"/>
      <c r="H123" s="7"/>
    </row>
    <row r="124" spans="1:8">
      <c r="A124" s="7"/>
      <c r="B124" s="7"/>
      <c r="C124" s="7"/>
      <c r="D124" s="7"/>
      <c r="E124" s="7"/>
      <c r="F124" s="7"/>
      <c r="G124" s="7"/>
      <c r="H124" s="7"/>
    </row>
    <row r="125" spans="1:8">
      <c r="A125" s="7"/>
      <c r="B125" s="7"/>
      <c r="C125" s="7"/>
      <c r="D125" s="7"/>
      <c r="E125" s="7"/>
      <c r="F125" s="7"/>
      <c r="G125" s="7"/>
      <c r="H125" s="7"/>
    </row>
    <row r="126" spans="1:8">
      <c r="A126" s="7"/>
      <c r="B126" s="7"/>
      <c r="C126" s="7"/>
      <c r="D126" s="7"/>
      <c r="E126" s="7"/>
      <c r="F126" s="7"/>
      <c r="G126" s="7"/>
      <c r="H126" s="7"/>
    </row>
    <row r="127" spans="1:8">
      <c r="A127" s="7"/>
      <c r="B127" s="7"/>
      <c r="C127" s="7"/>
      <c r="D127" s="7"/>
      <c r="E127" s="7"/>
      <c r="F127" s="7"/>
      <c r="G127" s="7"/>
      <c r="H127" s="7"/>
    </row>
    <row r="128" spans="1:8">
      <c r="A128" s="7"/>
      <c r="B128" s="7"/>
      <c r="C128" s="7"/>
      <c r="D128" s="7"/>
      <c r="E128" s="7"/>
      <c r="F128" s="7"/>
      <c r="G128" s="7"/>
      <c r="H128" s="7"/>
    </row>
    <row r="129" spans="1:8">
      <c r="A129" s="7"/>
      <c r="B129" s="7"/>
      <c r="C129" s="7"/>
      <c r="D129" s="7"/>
      <c r="E129" s="7"/>
      <c r="F129" s="7"/>
      <c r="G129" s="7"/>
      <c r="H129" s="7"/>
    </row>
    <row r="130" spans="1:8">
      <c r="A130" s="7"/>
      <c r="B130" s="7"/>
      <c r="C130" s="7"/>
      <c r="D130" s="7"/>
      <c r="E130" s="7"/>
      <c r="F130" s="7"/>
      <c r="G130" s="7"/>
      <c r="H130" s="7"/>
    </row>
    <row r="131" spans="1:8">
      <c r="A131" s="7"/>
      <c r="B131" s="7"/>
      <c r="C131" s="7"/>
      <c r="D131" s="7"/>
      <c r="E131" s="7"/>
      <c r="F131" s="7"/>
      <c r="G131" s="7"/>
      <c r="H131" s="7"/>
    </row>
    <row r="132" spans="1:8">
      <c r="A132" s="7"/>
      <c r="B132" s="7"/>
      <c r="C132" s="7"/>
      <c r="D132" s="7"/>
      <c r="E132" s="7"/>
      <c r="F132" s="7"/>
      <c r="G132" s="7"/>
      <c r="H132" s="7"/>
    </row>
    <row r="133" spans="1:8">
      <c r="A133" s="7"/>
      <c r="B133" s="7" t="s">
        <v>56</v>
      </c>
      <c r="C133" s="13">
        <f>AVERAGE('Reporte interactivo'!W45:W47)</f>
        <v>1</v>
      </c>
      <c r="D133" s="7"/>
      <c r="E133" s="7"/>
      <c r="F133" s="7"/>
      <c r="G133" s="7"/>
      <c r="H133" s="7"/>
    </row>
    <row r="134" spans="1:8">
      <c r="A134" s="7"/>
      <c r="B134" s="7" t="s">
        <v>57</v>
      </c>
      <c r="C134" s="13">
        <f>AVERAGE('Reporte interactivo'!W48:W52)</f>
        <v>1</v>
      </c>
      <c r="D134" s="7"/>
      <c r="E134" s="7"/>
      <c r="F134" s="7"/>
      <c r="G134" s="7"/>
      <c r="H134" s="7"/>
    </row>
    <row r="135" spans="1:8">
      <c r="A135" s="7"/>
      <c r="B135" s="7" t="s">
        <v>58</v>
      </c>
      <c r="C135" s="13">
        <f>AVERAGE('Reporte interactivo'!W53)</f>
        <v>0.75</v>
      </c>
      <c r="D135" s="7"/>
      <c r="E135" s="7"/>
      <c r="F135" s="7"/>
      <c r="G135" s="7"/>
      <c r="H135" s="7"/>
    </row>
    <row r="136" spans="1:8">
      <c r="A136" s="7"/>
      <c r="B136" s="7" t="s">
        <v>59</v>
      </c>
      <c r="C136" s="13">
        <f>AVERAGE('Reporte interactivo'!W54:W57)</f>
        <v>0.9375</v>
      </c>
      <c r="D136" s="7"/>
      <c r="E136" s="7"/>
      <c r="F136" s="7"/>
      <c r="G136" s="7"/>
      <c r="H136" s="7"/>
    </row>
    <row r="137" spans="1:8">
      <c r="A137" s="7"/>
      <c r="B137" s="7" t="s">
        <v>60</v>
      </c>
      <c r="C137" s="13">
        <f>AVERAGE('Reporte interactivo'!W58:W60)</f>
        <v>0.98999999999999988</v>
      </c>
      <c r="D137" s="7"/>
      <c r="E137" s="7"/>
      <c r="F137" s="7"/>
      <c r="G137" s="7"/>
      <c r="H137" s="7"/>
    </row>
    <row r="138" spans="1:8">
      <c r="A138" s="7"/>
      <c r="B138" s="7"/>
      <c r="C138" s="13">
        <f>AVERAGE(C133:C137)</f>
        <v>0.9355</v>
      </c>
      <c r="D138" s="7"/>
      <c r="E138" s="7"/>
      <c r="F138" s="7"/>
      <c r="G138" s="7"/>
      <c r="H138" s="7"/>
    </row>
    <row r="139" spans="1:8">
      <c r="A139" s="7"/>
      <c r="B139" s="7"/>
      <c r="C139" s="7"/>
      <c r="D139" s="7"/>
      <c r="E139" s="7"/>
      <c r="F139" s="7"/>
      <c r="G139" s="7"/>
      <c r="H139" s="7"/>
    </row>
    <row r="140" spans="1:8">
      <c r="A140" s="7"/>
      <c r="B140" s="7"/>
      <c r="C140" s="7"/>
      <c r="D140" s="7"/>
      <c r="E140" s="7"/>
      <c r="F140" s="7"/>
      <c r="G140" s="7"/>
      <c r="H140" s="7"/>
    </row>
    <row r="141" spans="1:8">
      <c r="A141" s="7"/>
      <c r="B141" s="7"/>
      <c r="C141" s="7"/>
      <c r="D141" s="7"/>
      <c r="E141" s="7"/>
      <c r="F141" s="7"/>
      <c r="G141" s="7"/>
      <c r="H141" s="7"/>
    </row>
    <row r="142" spans="1:8">
      <c r="A142" s="7"/>
      <c r="B142" s="7"/>
      <c r="C142" s="7"/>
      <c r="D142" s="7"/>
      <c r="E142" s="7"/>
      <c r="F142" s="7"/>
      <c r="G142" s="7"/>
      <c r="H142" s="7"/>
    </row>
    <row r="143" spans="1:8">
      <c r="A143" s="7"/>
      <c r="B143" s="7"/>
      <c r="C143" s="7"/>
      <c r="D143" s="7"/>
      <c r="E143" s="7"/>
      <c r="F143" s="7"/>
      <c r="G143" s="7"/>
      <c r="H143" s="7"/>
    </row>
    <row r="144" spans="1:8">
      <c r="A144" s="7"/>
      <c r="B144" s="7"/>
      <c r="C144" s="7"/>
      <c r="D144" s="7"/>
      <c r="E144" s="7"/>
      <c r="F144" s="7"/>
      <c r="G144" s="7"/>
      <c r="H144" s="7"/>
    </row>
    <row r="145" spans="1:8">
      <c r="A145" s="7"/>
      <c r="B145" s="7"/>
      <c r="C145" s="7"/>
      <c r="D145" s="7"/>
      <c r="E145" s="7"/>
      <c r="F145" s="7"/>
      <c r="G145" s="7"/>
      <c r="H145" s="7"/>
    </row>
    <row r="146" spans="1:8">
      <c r="A146" s="7"/>
      <c r="B146" s="7"/>
      <c r="C146" s="7"/>
      <c r="D146" s="7"/>
      <c r="E146" s="7"/>
      <c r="F146" s="7"/>
      <c r="G146" s="7"/>
      <c r="H146" s="7"/>
    </row>
    <row r="147" spans="1:8">
      <c r="A147" s="7"/>
      <c r="B147" s="7"/>
      <c r="C147" s="7"/>
      <c r="D147" s="7"/>
      <c r="E147" s="7"/>
      <c r="F147" s="7"/>
      <c r="G147" s="7"/>
      <c r="H147" s="7"/>
    </row>
    <row r="148" spans="1:8">
      <c r="A148" s="7"/>
      <c r="B148" s="7"/>
      <c r="C148" s="7"/>
      <c r="D148" s="7"/>
      <c r="E148" s="7"/>
      <c r="F148" s="7"/>
      <c r="G148" s="7"/>
      <c r="H148" s="7"/>
    </row>
    <row r="149" spans="1:8">
      <c r="A149" s="7"/>
      <c r="B149" s="7"/>
      <c r="C149" s="7"/>
      <c r="D149" s="7"/>
      <c r="E149" s="7"/>
      <c r="F149" s="7"/>
      <c r="G149" s="7"/>
      <c r="H149" s="7"/>
    </row>
    <row r="150" spans="1:8">
      <c r="A150" s="7"/>
      <c r="B150" s="7"/>
      <c r="C150" s="7"/>
      <c r="D150" s="7"/>
      <c r="E150" s="7"/>
      <c r="F150" s="7"/>
      <c r="G150" s="7"/>
      <c r="H150" s="7"/>
    </row>
    <row r="151" spans="1:8">
      <c r="A151" s="7"/>
      <c r="B151" s="7"/>
      <c r="C151" s="7"/>
      <c r="D151" s="7"/>
      <c r="E151" s="7"/>
      <c r="F151" s="7"/>
      <c r="G151" s="7"/>
      <c r="H151" s="7"/>
    </row>
    <row r="152" spans="1:8">
      <c r="A152" s="7"/>
      <c r="B152" s="7" t="str">
        <f>'Reporte interactivo'!C61</f>
        <v>Implementar la caja de herramientas del código de integridad</v>
      </c>
      <c r="C152" s="13">
        <f>'Reporte interactivo'!W61</f>
        <v>0.9</v>
      </c>
      <c r="D152" s="7"/>
      <c r="E152" s="7"/>
      <c r="F152" s="7"/>
      <c r="G152" s="7"/>
      <c r="H152" s="7"/>
    </row>
    <row r="153" spans="1:8" hidden="1">
      <c r="A153" s="7"/>
      <c r="B153" s="7" t="str">
        <f>'Reporte interactivo'!C62</f>
        <v>Proponer a Colombia  Compra Eficiente Incorporar elementos de integridad pública en los procesos de selección, vinculación, contratación y evaluación de sus servidores, contratistas y en los procesos de contratación con personas jurídicas</v>
      </c>
      <c r="C153" s="13" t="str">
        <f>'Reporte interactivo'!W62</f>
        <v>-</v>
      </c>
      <c r="D153" s="7"/>
      <c r="E153" s="7"/>
      <c r="F153" s="7"/>
      <c r="G153" s="7"/>
      <c r="H153" s="7"/>
    </row>
    <row r="154" spans="1:8">
      <c r="A154" s="7"/>
      <c r="B154" s="7" t="str">
        <f>'Reporte interactivo'!C63</f>
        <v>Realizar jornadas de capacitación para divulgar información sobre conflictos de intereses y su respectivo trámite (identificación, canales, implicaciones, etc.)</v>
      </c>
      <c r="C154" s="13">
        <f>'Reporte interactivo'!W63</f>
        <v>1</v>
      </c>
      <c r="D154" s="7"/>
      <c r="E154" s="7"/>
      <c r="F154" s="7"/>
      <c r="G154" s="7"/>
      <c r="H154" s="7"/>
    </row>
    <row r="155" spans="1:8">
      <c r="A155" s="7"/>
      <c r="B155" s="7" t="str">
        <f>'Reporte interactivo'!C64</f>
        <v>Analizar y gestionar las declaraciones de conflictos de intereses, impedimentos y recusaciones según el procedimiento establecido</v>
      </c>
      <c r="C155" s="13">
        <f>'Reporte interactivo'!W64</f>
        <v>1</v>
      </c>
      <c r="D155" s="7"/>
      <c r="E155" s="7"/>
      <c r="F155" s="7"/>
      <c r="G155" s="7"/>
      <c r="H155" s="7"/>
    </row>
    <row r="156" spans="1:8">
      <c r="A156" s="7"/>
      <c r="B156" s="7" t="str">
        <f>'Reporte interactivo'!C65</f>
        <v>Realizar seguimiento al proceso de socializaciones de proyectos, con el fin de garantizar la comunicación efectiva con las comunidades.</v>
      </c>
      <c r="C156" s="13">
        <f>'Reporte interactivo'!W65</f>
        <v>1</v>
      </c>
      <c r="D156" s="7"/>
      <c r="E156" s="7"/>
      <c r="F156" s="7"/>
      <c r="G156" s="7"/>
      <c r="H156" s="7"/>
    </row>
    <row r="157" spans="1:8">
      <c r="A157" s="7"/>
      <c r="B157" s="7" t="str">
        <f>'Reporte interactivo'!C66</f>
        <v xml:space="preserve">Realizar Obras con Participación Comunitaria, como principal propuesta de reactivación de las regiones. </v>
      </c>
      <c r="C157" s="13">
        <f>'Reporte interactivo'!W66</f>
        <v>1</v>
      </c>
      <c r="D157" s="7"/>
      <c r="E157" s="7"/>
      <c r="F157" s="7"/>
      <c r="G157" s="7"/>
      <c r="H157" s="7"/>
    </row>
    <row r="158" spans="1:8">
      <c r="A158" s="7"/>
      <c r="B158" s="7" t="str">
        <f>'Reporte interactivo'!C67</f>
        <v>Generar confianza en la comunidad a través de la siembra y reforestación de árboles</v>
      </c>
      <c r="C158" s="13">
        <f>'Reporte interactivo'!W67</f>
        <v>1</v>
      </c>
      <c r="D158" s="7"/>
      <c r="E158" s="7"/>
      <c r="F158" s="7"/>
      <c r="G158" s="7"/>
      <c r="H158" s="7"/>
    </row>
    <row r="159" spans="1:8">
      <c r="A159" s="7"/>
      <c r="B159" s="7" t="str">
        <f>'Reporte interactivo'!C68</f>
        <v>Atender el 100% de los requerimientos dando respuesta a la comunidad para el reporte y protección de fauna vulnerable a atropellamiento en las vías administradas por el INVIAS</v>
      </c>
      <c r="C159" s="13">
        <f>'Reporte interactivo'!W68</f>
        <v>1</v>
      </c>
      <c r="D159" s="7"/>
      <c r="E159" s="7"/>
      <c r="F159" s="7"/>
      <c r="G159" s="7"/>
      <c r="H159" s="7"/>
    </row>
    <row r="160" spans="1:8">
      <c r="A160" s="7"/>
      <c r="B160" s="7" t="str">
        <f>'Reporte interactivo'!C69</f>
        <v>Realizar reuniones de sensibilización o capacitaciones en temas de sostenibilidad dirigidas a grupos de interés</v>
      </c>
      <c r="C160" s="13">
        <f>'Reporte interactivo'!W69</f>
        <v>1</v>
      </c>
      <c r="D160" s="7"/>
      <c r="E160" s="7"/>
      <c r="F160" s="7"/>
      <c r="G160" s="7"/>
      <c r="H160" s="7"/>
    </row>
    <row r="161" spans="1:8">
      <c r="A161" s="7"/>
      <c r="B161" s="7"/>
      <c r="C161" s="13">
        <f>AVERAGE(C152:C160)</f>
        <v>0.98750000000000004</v>
      </c>
      <c r="D161" s="7"/>
      <c r="E161" s="7"/>
      <c r="F161" s="7"/>
      <c r="G161" s="7"/>
      <c r="H161" s="7"/>
    </row>
    <row r="162" spans="1:8">
      <c r="A162" s="7"/>
      <c r="B162" s="7"/>
      <c r="C162" s="13"/>
      <c r="D162" s="7"/>
      <c r="E162" s="7"/>
      <c r="F162" s="7"/>
      <c r="G162" s="7"/>
      <c r="H162" s="7"/>
    </row>
    <row r="163" spans="1:8">
      <c r="A163" s="7"/>
      <c r="B163" s="7"/>
      <c r="C163" s="13"/>
      <c r="D163" s="7"/>
      <c r="E163" s="7"/>
      <c r="F163" s="7"/>
      <c r="G163" s="7"/>
      <c r="H163" s="7"/>
    </row>
    <row r="164" spans="1:8">
      <c r="A164" s="7"/>
      <c r="B164" s="7"/>
      <c r="C164" s="13"/>
      <c r="D164" s="7"/>
      <c r="E164" s="7"/>
      <c r="F164" s="7"/>
      <c r="G164" s="7"/>
      <c r="H164" s="7"/>
    </row>
    <row r="165" spans="1:8">
      <c r="A165" s="7"/>
      <c r="B165" s="7"/>
      <c r="C165" s="13"/>
      <c r="D165" s="7"/>
      <c r="E165" s="7"/>
      <c r="F165" s="7"/>
      <c r="G165" s="7"/>
      <c r="H165" s="7"/>
    </row>
    <row r="166" spans="1:8">
      <c r="A166" s="7"/>
      <c r="B166" s="7"/>
      <c r="C166" s="13"/>
      <c r="D166" s="7"/>
      <c r="E166" s="7"/>
      <c r="F166" s="7"/>
      <c r="G166" s="7"/>
      <c r="H166" s="7"/>
    </row>
    <row r="167" spans="1:8">
      <c r="A167" s="7"/>
      <c r="B167" s="7"/>
      <c r="C167" s="13"/>
      <c r="D167" s="7"/>
      <c r="E167" s="7"/>
      <c r="F167" s="7"/>
      <c r="G167" s="7"/>
      <c r="H167" s="7"/>
    </row>
    <row r="168" spans="1:8">
      <c r="A168" s="7"/>
      <c r="B168" s="7"/>
      <c r="C168" s="13"/>
      <c r="D168" s="7"/>
      <c r="E168" s="7"/>
      <c r="F168" s="7"/>
      <c r="G168" s="7"/>
      <c r="H168" s="7"/>
    </row>
    <row r="169" spans="1:8">
      <c r="A169" s="7"/>
      <c r="B169" s="7"/>
      <c r="C169" s="13"/>
      <c r="D169" s="7"/>
      <c r="E169" s="7"/>
      <c r="F169" s="7"/>
      <c r="G169" s="7"/>
      <c r="H169" s="7"/>
    </row>
    <row r="170" spans="1:8">
      <c r="A170" s="7"/>
      <c r="B170" s="7"/>
      <c r="C170" s="13"/>
      <c r="D170" s="7"/>
      <c r="E170" s="7"/>
      <c r="F170" s="7"/>
      <c r="G170" s="7"/>
      <c r="H170" s="7"/>
    </row>
    <row r="171" spans="1:8">
      <c r="A171" s="7"/>
      <c r="B171" s="7"/>
      <c r="C171" s="13"/>
      <c r="D171" s="7"/>
      <c r="E171" s="7"/>
      <c r="F171" s="7"/>
      <c r="G171" s="7"/>
      <c r="H171" s="7"/>
    </row>
    <row r="172" spans="1:8">
      <c r="A172" s="7"/>
      <c r="B172" s="7"/>
      <c r="C172" s="13"/>
      <c r="D172" s="7"/>
      <c r="E172" s="7"/>
      <c r="F172" s="7"/>
      <c r="G172" s="7"/>
      <c r="H172" s="7"/>
    </row>
    <row r="173" spans="1:8">
      <c r="A173" s="7"/>
      <c r="B173" s="7"/>
      <c r="C173" s="13"/>
      <c r="D173" s="7"/>
      <c r="E173" s="7"/>
      <c r="F173" s="7"/>
      <c r="G173" s="7"/>
      <c r="H173" s="7"/>
    </row>
    <row r="174" spans="1:8">
      <c r="A174" s="7"/>
      <c r="B174" s="7"/>
      <c r="C174" s="13"/>
      <c r="D174" s="7"/>
      <c r="E174" s="7"/>
      <c r="F174" s="7"/>
      <c r="G174" s="7"/>
      <c r="H174" s="7"/>
    </row>
    <row r="175" spans="1:8">
      <c r="A175" s="7"/>
      <c r="B175" s="7"/>
      <c r="C175" s="13"/>
      <c r="D175" s="7"/>
      <c r="E175" s="7"/>
      <c r="F175" s="7"/>
      <c r="G175" s="7"/>
      <c r="H175" s="7"/>
    </row>
    <row r="176" spans="1:8">
      <c r="A176" s="7"/>
      <c r="B176" s="7"/>
      <c r="C176" s="13"/>
      <c r="D176" s="7"/>
      <c r="E176" s="7"/>
      <c r="F176" s="7"/>
      <c r="G176" s="7"/>
      <c r="H176" s="7"/>
    </row>
    <row r="177" spans="1:8">
      <c r="A177" s="7"/>
      <c r="B177" s="7"/>
      <c r="C177" s="13"/>
      <c r="D177" s="7"/>
      <c r="E177" s="7"/>
      <c r="F177" s="7"/>
      <c r="G177" s="7"/>
      <c r="H177" s="7"/>
    </row>
    <row r="178" spans="1:8">
      <c r="A178" s="7"/>
      <c r="B178" s="7"/>
      <c r="C178" s="13"/>
      <c r="D178" s="7"/>
      <c r="E178" s="7"/>
      <c r="F178" s="7"/>
      <c r="G178" s="7"/>
      <c r="H178" s="7"/>
    </row>
    <row r="179" spans="1:8">
      <c r="A179" s="7"/>
      <c r="B179" s="7"/>
      <c r="C179" s="13"/>
      <c r="D179" s="7"/>
      <c r="E179" s="7"/>
      <c r="F179" s="7"/>
      <c r="G179" s="7"/>
      <c r="H179" s="7"/>
    </row>
    <row r="180" spans="1:8">
      <c r="A180" s="7"/>
      <c r="B180" s="7"/>
      <c r="C180" s="7"/>
      <c r="D180" s="7"/>
      <c r="E180" s="7"/>
      <c r="F180" s="7"/>
      <c r="G180" s="7"/>
      <c r="H180" s="7"/>
    </row>
  </sheetData>
  <mergeCells count="9">
    <mergeCell ref="D64:G64"/>
    <mergeCell ref="A67:H67"/>
    <mergeCell ref="A1:H1"/>
    <mergeCell ref="A44:H44"/>
    <mergeCell ref="C46:F46"/>
    <mergeCell ref="G46:J46"/>
    <mergeCell ref="A61:H61"/>
    <mergeCell ref="B63:C63"/>
    <mergeCell ref="D63:G63"/>
  </mergeCells>
  <printOptions horizontalCentered="1" verticalCentered="1"/>
  <pageMargins left="0.70866141732283472" right="0.70866141732283472" top="0.74803149606299213" bottom="0.74803149606299213" header="0.31496062992125984" footer="0.31496062992125984"/>
  <pageSetup scale="47" fitToHeight="2" orientation="portrait" r:id="rId1"/>
  <headerFooter>
    <oddHeader>&amp;LPágina &amp;P de &amp;N&amp;CInforme de Monitoreo Plan Anticorrupción y de Atención al Ciudadano 2024&amp;RCorte 4° trimestre de 2024
Oficina Asesora de Planeación</oddHeader>
  </headerFooter>
  <rowBreaks count="1" manualBreakCount="1">
    <brk id="83"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42F32-F8C7-4299-B241-90FAF2F36D49}">
  <sheetPr>
    <tabColor theme="8"/>
    <outlinePr applyStyles="1"/>
  </sheetPr>
  <dimension ref="A1:M182"/>
  <sheetViews>
    <sheetView topLeftCell="A24" zoomScale="85" zoomScaleNormal="85" zoomScaleSheetLayoutView="70" workbookViewId="0">
      <selection activeCell="D65" sqref="D65:G66"/>
    </sheetView>
  </sheetViews>
  <sheetFormatPr baseColWidth="10" defaultColWidth="11.42578125" defaultRowHeight="1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13" ht="18.75">
      <c r="A1" s="403" t="s">
        <v>67</v>
      </c>
      <c r="B1" s="403"/>
      <c r="C1" s="403"/>
      <c r="D1" s="403"/>
      <c r="E1" s="403"/>
      <c r="F1" s="403"/>
      <c r="G1" s="403"/>
      <c r="H1" s="403"/>
    </row>
    <row r="2" spans="1:13">
      <c r="A2" s="7"/>
      <c r="B2" s="7"/>
      <c r="C2" s="7"/>
      <c r="D2" s="7"/>
      <c r="E2" s="7"/>
      <c r="F2" s="7"/>
      <c r="G2" s="9"/>
      <c r="H2" s="9"/>
      <c r="I2" s="270"/>
      <c r="J2" s="270"/>
      <c r="K2" s="270"/>
      <c r="L2" s="270"/>
    </row>
    <row r="3" spans="1:13">
      <c r="A3" s="7"/>
      <c r="B3" s="7"/>
      <c r="C3" s="7"/>
      <c r="D3" s="7"/>
      <c r="E3" s="7"/>
      <c r="F3" s="7"/>
      <c r="G3" s="9"/>
      <c r="H3" s="9"/>
      <c r="I3" s="270"/>
      <c r="J3" s="270"/>
      <c r="K3" s="270"/>
      <c r="L3" s="270"/>
    </row>
    <row r="4" spans="1:13">
      <c r="A4" s="7"/>
      <c r="B4" s="7"/>
      <c r="C4" s="7"/>
      <c r="D4" s="7"/>
      <c r="E4" s="7"/>
      <c r="F4" s="7"/>
      <c r="G4" s="9"/>
      <c r="H4" s="9"/>
      <c r="I4" s="270"/>
      <c r="J4" s="270"/>
      <c r="K4" s="270"/>
      <c r="L4" s="270"/>
    </row>
    <row r="5" spans="1:13">
      <c r="A5" s="7"/>
      <c r="B5" s="7"/>
      <c r="C5" s="7"/>
      <c r="D5" s="7"/>
      <c r="E5" s="7"/>
      <c r="F5" s="8"/>
      <c r="G5" s="9"/>
      <c r="H5" s="9"/>
      <c r="I5" s="270"/>
      <c r="J5" s="270"/>
      <c r="K5" s="270"/>
      <c r="L5" s="270"/>
    </row>
    <row r="6" spans="1:13">
      <c r="A6" s="7"/>
      <c r="B6" s="7"/>
      <c r="C6" s="7"/>
      <c r="D6" s="7"/>
      <c r="E6" s="7"/>
      <c r="F6" s="8"/>
      <c r="G6" s="9"/>
      <c r="H6" s="9"/>
      <c r="I6" s="270"/>
      <c r="J6" s="17"/>
      <c r="K6" s="17"/>
      <c r="L6" s="17"/>
      <c r="M6" s="17"/>
    </row>
    <row r="7" spans="1:13" ht="15" customHeight="1">
      <c r="A7" s="72"/>
      <c r="B7" s="7"/>
      <c r="C7" s="7"/>
      <c r="D7" s="7"/>
      <c r="E7" s="7"/>
      <c r="F7" s="8"/>
      <c r="G7" s="285"/>
      <c r="H7" s="9"/>
      <c r="I7" s="9"/>
      <c r="J7" s="17"/>
      <c r="K7" s="17"/>
      <c r="L7" s="17"/>
      <c r="M7" s="17"/>
    </row>
    <row r="8" spans="1:13">
      <c r="A8" s="72"/>
      <c r="B8" s="7"/>
      <c r="C8" s="7"/>
      <c r="D8" s="7"/>
      <c r="E8" s="7"/>
      <c r="F8" s="8"/>
      <c r="G8" s="9"/>
      <c r="H8" s="9"/>
      <c r="I8" s="9"/>
      <c r="J8" s="17"/>
      <c r="K8" s="17"/>
      <c r="L8" s="17"/>
      <c r="M8" s="17"/>
    </row>
    <row r="9" spans="1:13">
      <c r="A9" s="72"/>
      <c r="B9" s="7"/>
      <c r="C9" s="7"/>
      <c r="D9" s="7"/>
      <c r="E9" s="7"/>
      <c r="F9" s="8"/>
      <c r="G9" s="9"/>
      <c r="H9" s="9"/>
      <c r="I9" s="9"/>
      <c r="J9" s="17" t="s">
        <v>1</v>
      </c>
      <c r="K9" s="279">
        <v>0.78500000000000003</v>
      </c>
      <c r="L9" s="17"/>
      <c r="M9" s="17"/>
    </row>
    <row r="10" spans="1:13">
      <c r="A10" s="72"/>
      <c r="B10" s="7"/>
      <c r="C10" s="7"/>
      <c r="D10" s="7"/>
      <c r="E10" s="7"/>
      <c r="F10" s="8"/>
      <c r="G10" s="9"/>
      <c r="H10" s="9"/>
      <c r="I10" s="270"/>
      <c r="J10" s="17"/>
      <c r="K10" s="280"/>
      <c r="L10" s="17"/>
      <c r="M10" s="17"/>
    </row>
    <row r="11" spans="1:13">
      <c r="A11" s="72"/>
      <c r="B11" s="8"/>
      <c r="C11" s="8"/>
      <c r="D11" s="8"/>
      <c r="E11" s="8"/>
      <c r="F11" s="8"/>
      <c r="G11" s="9"/>
      <c r="H11" s="9"/>
      <c r="I11" s="270"/>
      <c r="J11" s="17" t="s">
        <v>2</v>
      </c>
      <c r="K11" s="280"/>
      <c r="L11" s="17"/>
      <c r="M11" s="17"/>
    </row>
    <row r="12" spans="1:13">
      <c r="A12" s="72"/>
      <c r="B12" s="8"/>
      <c r="C12" s="8"/>
      <c r="D12" s="8"/>
      <c r="E12" s="8"/>
      <c r="F12" s="8"/>
      <c r="G12" s="9"/>
      <c r="H12" s="9"/>
      <c r="I12" s="270"/>
      <c r="J12" s="17" t="s">
        <v>3</v>
      </c>
      <c r="K12" s="280">
        <v>1</v>
      </c>
      <c r="L12" s="17"/>
      <c r="M12" s="17"/>
    </row>
    <row r="13" spans="1:13">
      <c r="A13" s="7"/>
      <c r="B13" s="8"/>
      <c r="C13" s="8"/>
      <c r="D13" s="8"/>
      <c r="E13" s="8"/>
      <c r="F13" s="8"/>
      <c r="G13" s="9"/>
      <c r="H13" s="9"/>
      <c r="I13" s="270"/>
      <c r="J13" s="17" t="s">
        <v>4</v>
      </c>
      <c r="K13" s="280">
        <v>1</v>
      </c>
      <c r="L13" s="17"/>
      <c r="M13" s="17"/>
    </row>
    <row r="14" spans="1:13">
      <c r="A14" s="7"/>
      <c r="B14" s="8"/>
      <c r="C14" s="8"/>
      <c r="D14" s="8"/>
      <c r="E14" s="8"/>
      <c r="F14" s="8"/>
      <c r="G14" s="9"/>
      <c r="H14" s="9"/>
      <c r="I14" s="270"/>
      <c r="J14" s="17"/>
      <c r="K14" s="280"/>
      <c r="L14" s="17"/>
      <c r="M14" s="17"/>
    </row>
    <row r="15" spans="1:13">
      <c r="A15" s="7"/>
      <c r="B15" s="8"/>
      <c r="C15" s="8"/>
      <c r="D15" s="8"/>
      <c r="E15" s="8"/>
      <c r="F15" s="8"/>
      <c r="G15" s="9"/>
      <c r="H15" s="9"/>
      <c r="I15" s="270"/>
      <c r="J15" s="17"/>
      <c r="K15" s="280"/>
      <c r="L15" s="17"/>
      <c r="M15" s="17"/>
    </row>
    <row r="16" spans="1:13">
      <c r="A16" s="7"/>
      <c r="B16" s="8"/>
      <c r="C16" s="8"/>
      <c r="D16" s="8"/>
      <c r="E16" s="8"/>
      <c r="F16" s="8"/>
      <c r="G16" s="9"/>
      <c r="H16" s="9"/>
      <c r="I16" s="270"/>
      <c r="J16" s="17" t="s">
        <v>5</v>
      </c>
      <c r="K16" s="280">
        <v>0.25</v>
      </c>
      <c r="L16" s="17"/>
      <c r="M16" s="17"/>
    </row>
    <row r="17" spans="1:13">
      <c r="A17" s="7"/>
      <c r="B17" s="8"/>
      <c r="C17" s="8"/>
      <c r="D17" s="8"/>
      <c r="E17" s="8"/>
      <c r="F17" s="8"/>
      <c r="G17" s="9"/>
      <c r="H17" s="9"/>
      <c r="I17" s="270"/>
      <c r="J17" s="17" t="s">
        <v>1</v>
      </c>
      <c r="K17" s="280">
        <f>IF(K9&lt;=K16,K9,0)</f>
        <v>0</v>
      </c>
      <c r="L17" s="17"/>
      <c r="M17" s="17"/>
    </row>
    <row r="18" spans="1:13">
      <c r="A18" s="7"/>
      <c r="B18" s="8"/>
      <c r="C18" s="8"/>
      <c r="D18" s="8"/>
      <c r="E18" s="8"/>
      <c r="F18" s="8"/>
      <c r="G18" s="9"/>
      <c r="H18" s="9"/>
      <c r="I18" s="270"/>
      <c r="J18" s="17" t="s">
        <v>6</v>
      </c>
      <c r="K18" s="280">
        <f>2-K17</f>
        <v>2</v>
      </c>
      <c r="L18" s="17"/>
      <c r="M18" s="17"/>
    </row>
    <row r="19" spans="1:13">
      <c r="A19" s="7"/>
      <c r="B19" s="8"/>
      <c r="C19" s="8"/>
      <c r="D19" s="8"/>
      <c r="E19" s="8"/>
      <c r="F19" s="8"/>
      <c r="G19" s="9"/>
      <c r="H19" s="9"/>
      <c r="I19" s="270"/>
      <c r="J19" s="17"/>
      <c r="K19" s="280"/>
      <c r="L19" s="17"/>
      <c r="M19" s="17"/>
    </row>
    <row r="20" spans="1:13">
      <c r="A20" s="7"/>
      <c r="B20" s="7"/>
      <c r="C20" s="7"/>
      <c r="D20" s="7"/>
      <c r="E20" s="7"/>
      <c r="F20" s="7"/>
      <c r="G20" s="9"/>
      <c r="H20" s="9"/>
      <c r="I20" s="270"/>
      <c r="J20" s="17" t="s">
        <v>7</v>
      </c>
      <c r="K20" s="280">
        <v>0.5</v>
      </c>
      <c r="L20" s="17"/>
      <c r="M20" s="17"/>
    </row>
    <row r="21" spans="1:13">
      <c r="A21" s="7"/>
      <c r="B21" s="7"/>
      <c r="C21" s="7"/>
      <c r="D21" s="7"/>
      <c r="E21" s="7"/>
      <c r="F21" s="7"/>
      <c r="G21" s="9"/>
      <c r="H21" s="9"/>
      <c r="I21" s="270"/>
      <c r="J21" s="17" t="s">
        <v>1</v>
      </c>
      <c r="K21" s="280">
        <f>IF(AND(K9&gt;K16,K9&lt;=K20),K9,0)</f>
        <v>0</v>
      </c>
      <c r="L21" s="17"/>
      <c r="M21" s="17"/>
    </row>
    <row r="22" spans="1:13">
      <c r="A22" s="7"/>
      <c r="B22" s="7"/>
      <c r="C22" s="7"/>
      <c r="D22" s="7"/>
      <c r="E22" s="7"/>
      <c r="F22" s="7"/>
      <c r="G22" s="9"/>
      <c r="H22" s="9"/>
      <c r="I22" s="270"/>
      <c r="J22" s="17" t="s">
        <v>6</v>
      </c>
      <c r="K22" s="280">
        <f>2-K21</f>
        <v>2</v>
      </c>
      <c r="L22" s="17"/>
      <c r="M22" s="17"/>
    </row>
    <row r="23" spans="1:13">
      <c r="A23" s="7"/>
      <c r="B23" s="7"/>
      <c r="C23" s="7"/>
      <c r="D23" s="7"/>
      <c r="E23" s="7"/>
      <c r="F23" s="7"/>
      <c r="G23" s="9"/>
      <c r="H23" s="9"/>
      <c r="I23" s="270"/>
      <c r="J23" s="17"/>
      <c r="K23" s="280"/>
      <c r="L23" s="17"/>
      <c r="M23" s="17"/>
    </row>
    <row r="24" spans="1:13">
      <c r="A24" s="7"/>
      <c r="B24" s="7"/>
      <c r="C24" s="7"/>
      <c r="D24" s="7"/>
      <c r="E24" s="7"/>
      <c r="F24" s="7"/>
      <c r="G24" s="9"/>
      <c r="H24" s="9"/>
      <c r="I24" s="270"/>
      <c r="J24" s="17" t="s">
        <v>8</v>
      </c>
      <c r="K24" s="280">
        <v>0.75</v>
      </c>
      <c r="L24" s="17"/>
      <c r="M24" s="17"/>
    </row>
    <row r="25" spans="1:13">
      <c r="A25" s="7"/>
      <c r="B25" s="7"/>
      <c r="C25" s="7"/>
      <c r="D25" s="7"/>
      <c r="E25" s="7"/>
      <c r="F25" s="7"/>
      <c r="G25" s="9"/>
      <c r="H25" s="9"/>
      <c r="I25" s="270"/>
      <c r="J25" s="17" t="s">
        <v>1</v>
      </c>
      <c r="K25" s="280">
        <f>IF(AND(K9&gt;K20,K9&lt;=K24),K9,0)</f>
        <v>0</v>
      </c>
      <c r="L25" s="17"/>
      <c r="M25" s="17"/>
    </row>
    <row r="26" spans="1:13">
      <c r="A26" s="7"/>
      <c r="B26" s="7"/>
      <c r="C26" s="7"/>
      <c r="D26" s="7"/>
      <c r="E26" s="7"/>
      <c r="F26" s="7"/>
      <c r="G26" s="9"/>
      <c r="H26" s="9"/>
      <c r="I26" s="270"/>
      <c r="J26" s="17" t="s">
        <v>6</v>
      </c>
      <c r="K26" s="280">
        <f>2-K25</f>
        <v>2</v>
      </c>
      <c r="L26" s="17"/>
      <c r="M26" s="17"/>
    </row>
    <row r="27" spans="1:13">
      <c r="A27" s="7"/>
      <c r="B27" s="7"/>
      <c r="C27" s="7"/>
      <c r="D27" s="7"/>
      <c r="E27" s="7"/>
      <c r="F27" s="7"/>
      <c r="G27" s="9"/>
      <c r="H27" s="9"/>
      <c r="I27" s="270"/>
      <c r="J27" s="17"/>
      <c r="K27" s="17"/>
      <c r="L27" s="17"/>
      <c r="M27" s="17"/>
    </row>
    <row r="28" spans="1:13">
      <c r="A28" s="7"/>
      <c r="B28" s="7"/>
      <c r="C28" s="7"/>
      <c r="D28" s="7"/>
      <c r="E28" s="7"/>
      <c r="F28" s="7"/>
      <c r="G28" s="9"/>
      <c r="H28" s="9"/>
      <c r="I28" s="270"/>
      <c r="J28" s="17" t="s">
        <v>9</v>
      </c>
      <c r="K28" s="280">
        <v>0.9</v>
      </c>
      <c r="L28" s="17"/>
      <c r="M28" s="17"/>
    </row>
    <row r="29" spans="1:13">
      <c r="A29" s="7"/>
      <c r="B29" s="7"/>
      <c r="C29" s="7"/>
      <c r="D29" s="7"/>
      <c r="E29" s="7"/>
      <c r="F29" s="7"/>
      <c r="G29" s="9"/>
      <c r="H29" s="9"/>
      <c r="I29" s="270"/>
      <c r="J29" s="17" t="s">
        <v>1</v>
      </c>
      <c r="K29" s="280">
        <f>IF(AND(K9&gt;K24,K9&lt;=K28),K24,0)</f>
        <v>0.75</v>
      </c>
      <c r="L29" s="17"/>
      <c r="M29" s="17"/>
    </row>
    <row r="30" spans="1:13">
      <c r="A30" s="7"/>
      <c r="B30" s="7"/>
      <c r="C30" s="7"/>
      <c r="D30" s="7"/>
      <c r="E30" s="7"/>
      <c r="F30" s="9"/>
      <c r="G30" s="9"/>
      <c r="H30" s="9"/>
      <c r="I30" s="270"/>
      <c r="J30" s="17" t="s">
        <v>6</v>
      </c>
      <c r="K30" s="280">
        <f>2-K29</f>
        <v>1.25</v>
      </c>
      <c r="L30" s="17"/>
      <c r="M30" s="17"/>
    </row>
    <row r="31" spans="1:13">
      <c r="A31" s="7"/>
      <c r="B31" s="7"/>
      <c r="C31" s="7"/>
      <c r="D31" s="7"/>
      <c r="E31" s="7"/>
      <c r="F31" s="9"/>
      <c r="G31" s="9"/>
      <c r="H31" s="9"/>
      <c r="I31" s="270"/>
      <c r="J31" s="17"/>
      <c r="K31" s="17"/>
      <c r="L31" s="17"/>
      <c r="M31" s="17"/>
    </row>
    <row r="32" spans="1:13">
      <c r="A32" s="7"/>
      <c r="B32" s="7"/>
      <c r="C32" s="7"/>
      <c r="D32" s="7"/>
      <c r="E32" s="7"/>
      <c r="F32" s="9"/>
      <c r="G32" s="9"/>
      <c r="H32" s="9"/>
      <c r="I32" s="270"/>
      <c r="J32" s="17" t="s">
        <v>10</v>
      </c>
      <c r="K32" s="17"/>
      <c r="L32" s="17"/>
      <c r="M32" s="17"/>
    </row>
    <row r="33" spans="1:13">
      <c r="A33" s="7"/>
      <c r="B33" s="7"/>
      <c r="C33" s="7"/>
      <c r="D33" s="7"/>
      <c r="E33" s="7"/>
      <c r="F33" s="9"/>
      <c r="G33" s="9"/>
      <c r="H33" s="9"/>
      <c r="I33" s="270"/>
      <c r="J33" s="17" t="s">
        <v>11</v>
      </c>
      <c r="K33" s="281">
        <f>K9-K34</f>
        <v>0.755</v>
      </c>
      <c r="L33" s="17"/>
      <c r="M33" s="17"/>
    </row>
    <row r="34" spans="1:13">
      <c r="A34" s="7"/>
      <c r="B34" s="7"/>
      <c r="C34" s="7"/>
      <c r="D34" s="7"/>
      <c r="E34" s="7"/>
      <c r="F34" s="9"/>
      <c r="G34" s="9"/>
      <c r="H34" s="9"/>
      <c r="I34" s="270"/>
      <c r="J34" s="17" t="s">
        <v>12</v>
      </c>
      <c r="K34" s="281">
        <v>0.03</v>
      </c>
      <c r="L34" s="17"/>
      <c r="M34" s="17"/>
    </row>
    <row r="35" spans="1:13">
      <c r="A35" s="7"/>
      <c r="B35" s="7"/>
      <c r="C35" s="7"/>
      <c r="D35" s="7"/>
      <c r="E35" s="7"/>
      <c r="F35" s="9"/>
      <c r="G35" s="9"/>
      <c r="H35" s="9"/>
      <c r="I35" s="270"/>
      <c r="J35" s="17" t="s">
        <v>13</v>
      </c>
      <c r="K35" s="281">
        <f>2-K34-K33</f>
        <v>1.2149999999999999</v>
      </c>
      <c r="L35" s="17"/>
      <c r="M35" s="17"/>
    </row>
    <row r="36" spans="1:13">
      <c r="A36" s="7"/>
      <c r="B36" s="7"/>
      <c r="C36" s="7"/>
      <c r="D36" s="7"/>
      <c r="E36" s="7"/>
      <c r="F36" s="9"/>
      <c r="G36" s="9"/>
      <c r="H36" s="9"/>
      <c r="I36" s="270"/>
      <c r="J36" s="17"/>
      <c r="K36" s="17"/>
      <c r="L36" s="17"/>
      <c r="M36" s="17"/>
    </row>
    <row r="37" spans="1:13">
      <c r="A37" s="7"/>
      <c r="B37" s="7"/>
      <c r="C37" s="7"/>
      <c r="D37" s="7"/>
      <c r="E37" s="7"/>
      <c r="F37" s="9"/>
      <c r="G37" s="9"/>
      <c r="H37" s="9"/>
      <c r="I37" s="270"/>
      <c r="J37" s="282" t="s">
        <v>14</v>
      </c>
      <c r="K37" s="282">
        <f>I48</f>
        <v>0.94444444444444442</v>
      </c>
      <c r="L37" s="282">
        <f>100%-K37</f>
        <v>5.555555555555558E-2</v>
      </c>
      <c r="M37" s="17"/>
    </row>
    <row r="38" spans="1:13">
      <c r="A38" s="7"/>
      <c r="B38" s="7"/>
      <c r="C38" s="7"/>
      <c r="D38" s="7"/>
      <c r="E38" s="7"/>
      <c r="F38" s="9"/>
      <c r="G38" s="9"/>
      <c r="H38" s="9"/>
      <c r="I38" s="270"/>
      <c r="J38" s="282" t="s">
        <v>15</v>
      </c>
      <c r="K38" s="282">
        <f t="shared" ref="K38:K42" si="0">I49</f>
        <v>0.41666666666666663</v>
      </c>
      <c r="L38" s="282">
        <f t="shared" ref="L38:L43" si="1">100%-K38</f>
        <v>0.58333333333333337</v>
      </c>
      <c r="M38" s="17"/>
    </row>
    <row r="39" spans="1:13">
      <c r="A39" s="7"/>
      <c r="B39" s="7"/>
      <c r="C39" s="7"/>
      <c r="D39" s="7"/>
      <c r="E39" s="7"/>
      <c r="F39" s="9"/>
      <c r="G39" s="9"/>
      <c r="H39" s="9"/>
      <c r="I39" s="270"/>
      <c r="J39" s="10" t="s">
        <v>16</v>
      </c>
      <c r="K39" s="282">
        <f t="shared" si="0"/>
        <v>0.88222222222222235</v>
      </c>
      <c r="L39" s="282">
        <f t="shared" si="1"/>
        <v>0.11777777777777765</v>
      </c>
      <c r="M39" s="17"/>
    </row>
    <row r="40" spans="1:13">
      <c r="A40" s="7"/>
      <c r="B40" s="7"/>
      <c r="C40" s="7"/>
      <c r="D40" s="7"/>
      <c r="E40" s="7"/>
      <c r="F40" s="9"/>
      <c r="G40" s="9"/>
      <c r="H40" s="9"/>
      <c r="I40" s="270"/>
      <c r="J40" s="10" t="s">
        <v>17</v>
      </c>
      <c r="K40" s="282">
        <f t="shared" si="0"/>
        <v>0.78589743589743588</v>
      </c>
      <c r="L40" s="282">
        <f t="shared" si="1"/>
        <v>0.21410256410256412</v>
      </c>
      <c r="M40" s="17"/>
    </row>
    <row r="41" spans="1:13">
      <c r="A41" s="7"/>
      <c r="B41" s="7"/>
      <c r="C41" s="7"/>
      <c r="D41" s="7"/>
      <c r="E41" s="7"/>
      <c r="F41" s="9"/>
      <c r="G41" s="9"/>
      <c r="H41" s="9"/>
      <c r="I41" s="270"/>
      <c r="J41" s="10" t="s">
        <v>18</v>
      </c>
      <c r="K41" s="282">
        <f t="shared" si="0"/>
        <v>0.93333333333333335</v>
      </c>
      <c r="L41" s="282">
        <f t="shared" si="1"/>
        <v>6.6666666666666652E-2</v>
      </c>
      <c r="M41" s="17"/>
    </row>
    <row r="42" spans="1:13">
      <c r="A42" s="7"/>
      <c r="B42" s="7"/>
      <c r="C42" s="7"/>
      <c r="D42" s="7"/>
      <c r="E42" s="7"/>
      <c r="F42" s="9"/>
      <c r="G42" s="9"/>
      <c r="H42" s="9"/>
      <c r="I42" s="270"/>
      <c r="J42" s="10" t="s">
        <v>19</v>
      </c>
      <c r="K42" s="282">
        <f t="shared" si="0"/>
        <v>0.75</v>
      </c>
      <c r="L42" s="282">
        <f t="shared" si="1"/>
        <v>0.25</v>
      </c>
      <c r="M42" s="17"/>
    </row>
    <row r="43" spans="1:13">
      <c r="A43" s="7"/>
      <c r="B43" s="7"/>
      <c r="C43" s="7"/>
      <c r="D43" s="7"/>
      <c r="E43" s="7"/>
      <c r="F43" s="9"/>
      <c r="G43" s="9"/>
      <c r="H43" s="9"/>
      <c r="I43" s="270"/>
      <c r="J43" s="17"/>
      <c r="K43" s="264">
        <f>AVERAGE(K37:K42)</f>
        <v>0.78542735042735046</v>
      </c>
      <c r="L43" s="17">
        <f t="shared" si="1"/>
        <v>0.21457264957264954</v>
      </c>
      <c r="M43" s="17"/>
    </row>
    <row r="44" spans="1:13" ht="18.75">
      <c r="A44" s="403" t="s">
        <v>68</v>
      </c>
      <c r="B44" s="403"/>
      <c r="C44" s="403"/>
      <c r="D44" s="403"/>
      <c r="E44" s="403"/>
      <c r="F44" s="403"/>
      <c r="G44" s="403"/>
      <c r="H44" s="403"/>
      <c r="J44" s="17"/>
      <c r="K44" s="17"/>
      <c r="L44" s="17"/>
      <c r="M44" s="17"/>
    </row>
    <row r="45" spans="1:13" ht="15.75" thickBot="1">
      <c r="A45" s="7"/>
      <c r="B45" s="7"/>
      <c r="C45" s="10"/>
      <c r="D45" s="10"/>
      <c r="E45" s="10"/>
      <c r="F45" s="10"/>
      <c r="G45" s="10"/>
      <c r="H45" s="10"/>
      <c r="I45" s="17"/>
      <c r="J45" s="17"/>
      <c r="K45" s="17"/>
      <c r="L45" s="17"/>
    </row>
    <row r="46" spans="1:13" ht="15.75" customHeight="1" thickBot="1">
      <c r="A46" s="10"/>
      <c r="B46" s="10"/>
      <c r="C46" s="405" t="s">
        <v>21</v>
      </c>
      <c r="D46" s="405"/>
      <c r="E46" s="405"/>
      <c r="F46" s="414"/>
      <c r="G46" s="415" t="s">
        <v>22</v>
      </c>
      <c r="H46" s="416"/>
      <c r="I46" s="416"/>
      <c r="J46" s="417"/>
      <c r="K46" s="17"/>
      <c r="L46" s="17"/>
    </row>
    <row r="47" spans="1:13">
      <c r="A47" s="10"/>
      <c r="B47" s="282"/>
      <c r="C47" s="283" t="s">
        <v>23</v>
      </c>
      <c r="D47" s="283" t="s">
        <v>24</v>
      </c>
      <c r="E47" s="283" t="s">
        <v>25</v>
      </c>
      <c r="F47" s="283" t="s">
        <v>26</v>
      </c>
      <c r="G47" s="283" t="s">
        <v>23</v>
      </c>
      <c r="H47" s="283" t="s">
        <v>24</v>
      </c>
      <c r="I47" s="283" t="s">
        <v>25</v>
      </c>
      <c r="J47" s="283" t="s">
        <v>26</v>
      </c>
      <c r="K47" s="17"/>
      <c r="L47" s="270"/>
    </row>
    <row r="48" spans="1:13">
      <c r="A48" s="10"/>
      <c r="B48" s="282" t="s">
        <v>14</v>
      </c>
      <c r="C48" s="18">
        <f>Semaforos!C13</f>
        <v>0.28125</v>
      </c>
      <c r="D48" s="18">
        <f>Semaforos!D13</f>
        <v>0.44444444444444442</v>
      </c>
      <c r="E48" s="18">
        <f>Semaforos!E13</f>
        <v>0.67592592592592593</v>
      </c>
      <c r="F48" s="18">
        <f>Semaforos!F13</f>
        <v>1</v>
      </c>
      <c r="G48" s="18">
        <f>Semaforos!G13</f>
        <v>1</v>
      </c>
      <c r="H48" s="18">
        <f>Semaforos!H13</f>
        <v>0.88888888888888884</v>
      </c>
      <c r="I48" s="18">
        <f>Semaforos!I13</f>
        <v>0.94444444444444442</v>
      </c>
      <c r="J48" s="18">
        <f>Semaforos!J13</f>
        <v>1</v>
      </c>
      <c r="K48" s="18"/>
      <c r="L48" s="270"/>
    </row>
    <row r="49" spans="1:12">
      <c r="A49" s="10"/>
      <c r="B49" s="282" t="s">
        <v>15</v>
      </c>
      <c r="C49" s="18">
        <f>Semaforos!C14</f>
        <v>0</v>
      </c>
      <c r="D49" s="18">
        <f>Semaforos!D14</f>
        <v>0.125</v>
      </c>
      <c r="E49" s="18">
        <f>Semaforos!E14</f>
        <v>0.25</v>
      </c>
      <c r="F49" s="18">
        <f>Semaforos!F14</f>
        <v>0.875</v>
      </c>
      <c r="G49" s="18">
        <f>Semaforos!G14</f>
        <v>0</v>
      </c>
      <c r="H49" s="18">
        <f>Semaforos!H14</f>
        <v>0.25</v>
      </c>
      <c r="I49" s="18">
        <f>Semaforos!I14</f>
        <v>0.41666666666666663</v>
      </c>
      <c r="J49" s="18">
        <f>Semaforos!J14</f>
        <v>0.875</v>
      </c>
      <c r="K49" s="18"/>
      <c r="L49" s="270"/>
    </row>
    <row r="50" spans="1:12">
      <c r="A50" s="10"/>
      <c r="B50" s="10" t="s">
        <v>16</v>
      </c>
      <c r="C50" s="18">
        <f>Semaforos!C15</f>
        <v>0.16666666666666666</v>
      </c>
      <c r="D50" s="18">
        <f>Semaforos!D15</f>
        <v>0.33333333333333331</v>
      </c>
      <c r="E50" s="18">
        <f>Semaforos!E15</f>
        <v>0.66166666666666663</v>
      </c>
      <c r="F50" s="18">
        <f>Semaforos!F15</f>
        <v>1</v>
      </c>
      <c r="G50" s="18">
        <f>Semaforos!G15</f>
        <v>0.66666666666666663</v>
      </c>
      <c r="H50" s="18">
        <f>Semaforos!H15</f>
        <v>0.66666666666666663</v>
      </c>
      <c r="I50" s="18">
        <f>Semaforos!I15</f>
        <v>0.88222222222222235</v>
      </c>
      <c r="J50" s="18">
        <f>Semaforos!J15</f>
        <v>1</v>
      </c>
      <c r="K50" s="18"/>
      <c r="L50" s="270"/>
    </row>
    <row r="51" spans="1:12">
      <c r="A51" s="10"/>
      <c r="B51" s="10" t="s">
        <v>17</v>
      </c>
      <c r="C51" s="18">
        <f>Semaforos!C16</f>
        <v>0.1875</v>
      </c>
      <c r="D51" s="18">
        <f>Semaforos!D16</f>
        <v>0.36212121212121207</v>
      </c>
      <c r="E51" s="18">
        <f>Semaforos!E16</f>
        <v>0.62916666666666665</v>
      </c>
      <c r="F51" s="18">
        <f>Semaforos!F16</f>
        <v>0.96923076923076923</v>
      </c>
      <c r="G51" s="18">
        <f>Semaforos!G16</f>
        <v>0.75</v>
      </c>
      <c r="H51" s="18">
        <f>Semaforos!H16</f>
        <v>0.75454545454545463</v>
      </c>
      <c r="I51" s="18">
        <f>Semaforos!I16</f>
        <v>0.78589743589743588</v>
      </c>
      <c r="J51" s="18">
        <f>Semaforos!J16</f>
        <v>0.96923076923076923</v>
      </c>
      <c r="K51" s="18"/>
      <c r="L51" s="270"/>
    </row>
    <row r="52" spans="1:12">
      <c r="A52" s="10"/>
      <c r="B52" s="10" t="s">
        <v>18</v>
      </c>
      <c r="C52" s="18">
        <f>Semaforos!C17</f>
        <v>0.125</v>
      </c>
      <c r="D52" s="18">
        <f>Semaforos!D17</f>
        <v>0.37187500000000001</v>
      </c>
      <c r="E52" s="18">
        <f>Semaforos!E17</f>
        <v>0.68125000000000002</v>
      </c>
      <c r="F52" s="18">
        <f>Semaforos!F17</f>
        <v>0.96687500000000004</v>
      </c>
      <c r="G52" s="18">
        <f>Semaforos!G17</f>
        <v>0.53749999999999998</v>
      </c>
      <c r="H52" s="18">
        <f>Semaforos!H17</f>
        <v>0.78541666666666665</v>
      </c>
      <c r="I52" s="18">
        <f>Semaforos!I17</f>
        <v>0.93333333333333335</v>
      </c>
      <c r="J52" s="18">
        <f>Semaforos!J17</f>
        <v>0.96687500000000004</v>
      </c>
      <c r="K52" s="18"/>
      <c r="L52" s="270"/>
    </row>
    <row r="53" spans="1:12">
      <c r="A53" s="10"/>
      <c r="B53" s="10" t="s">
        <v>19</v>
      </c>
      <c r="C53" s="18">
        <f>Semaforos!C18</f>
        <v>0.1322875</v>
      </c>
      <c r="D53" s="18">
        <f>Semaforos!D18</f>
        <v>0.375</v>
      </c>
      <c r="E53" s="18">
        <f>Semaforos!E18</f>
        <v>0.5625</v>
      </c>
      <c r="F53" s="18">
        <f>Semaforos!F18</f>
        <v>0.98750000000000004</v>
      </c>
      <c r="G53" s="18">
        <f>Semaforos!G18</f>
        <v>0.52915000000000001</v>
      </c>
      <c r="H53" s="18">
        <f>Semaforos!H18</f>
        <v>0.75</v>
      </c>
      <c r="I53" s="18">
        <f>Semaforos!I18</f>
        <v>0.75</v>
      </c>
      <c r="J53" s="18">
        <f>Semaforos!J18</f>
        <v>0.98750000000000004</v>
      </c>
      <c r="K53" s="18"/>
      <c r="L53" s="270"/>
    </row>
    <row r="54" spans="1:12">
      <c r="A54" s="10"/>
      <c r="B54" s="10" t="s">
        <v>27</v>
      </c>
      <c r="C54" s="18"/>
      <c r="D54" s="18"/>
      <c r="E54" s="18"/>
      <c r="F54" s="18"/>
      <c r="G54" s="18"/>
      <c r="H54" s="18"/>
      <c r="I54" s="18"/>
      <c r="J54" s="18"/>
      <c r="K54" s="17"/>
      <c r="L54" s="270"/>
    </row>
    <row r="55" spans="1:12">
      <c r="A55" s="10"/>
      <c r="B55" s="10" t="s">
        <v>28</v>
      </c>
      <c r="C55" s="18"/>
      <c r="D55" s="284"/>
      <c r="E55" s="10"/>
      <c r="F55" s="10"/>
      <c r="G55" s="10"/>
      <c r="H55" s="10"/>
      <c r="I55" s="10"/>
      <c r="J55" s="10"/>
      <c r="K55" s="17"/>
      <c r="L55" s="17"/>
    </row>
    <row r="56" spans="1:12">
      <c r="A56" s="10"/>
      <c r="B56" s="8"/>
      <c r="C56" s="8"/>
      <c r="D56" s="8"/>
      <c r="E56" s="86"/>
      <c r="F56" s="8"/>
      <c r="G56" s="10"/>
      <c r="H56" s="10"/>
      <c r="I56" s="17"/>
      <c r="J56" s="17"/>
      <c r="K56" s="17"/>
      <c r="L56" s="17"/>
    </row>
    <row r="57" spans="1:12">
      <c r="A57" s="10"/>
      <c r="B57" s="8"/>
      <c r="C57" s="8"/>
      <c r="D57" s="8"/>
      <c r="E57" s="8"/>
      <c r="F57" s="8"/>
      <c r="G57" s="10"/>
      <c r="H57" s="10"/>
      <c r="I57" s="17"/>
      <c r="J57" s="17"/>
      <c r="K57" s="17"/>
      <c r="L57" s="17"/>
    </row>
    <row r="58" spans="1:12">
      <c r="A58" s="10"/>
      <c r="B58" s="10"/>
      <c r="C58" s="10"/>
      <c r="D58" s="10"/>
      <c r="E58" s="10"/>
      <c r="F58" s="10"/>
      <c r="G58" s="10"/>
      <c r="H58" s="10"/>
      <c r="I58" s="17"/>
      <c r="J58" s="17"/>
      <c r="K58" s="17"/>
      <c r="L58" s="17"/>
    </row>
    <row r="59" spans="1:12">
      <c r="A59" s="10"/>
      <c r="B59" s="10"/>
      <c r="C59" s="10"/>
      <c r="D59" s="10"/>
      <c r="E59" s="10"/>
      <c r="F59" s="10"/>
      <c r="G59" s="10"/>
      <c r="H59" s="10"/>
      <c r="I59" s="17"/>
      <c r="J59" s="17"/>
      <c r="K59" s="17"/>
      <c r="L59" s="17"/>
    </row>
    <row r="60" spans="1:12">
      <c r="A60" s="7"/>
      <c r="B60" s="7"/>
      <c r="C60" s="7"/>
      <c r="D60" s="7"/>
      <c r="E60" s="7"/>
      <c r="F60" s="7"/>
      <c r="G60" s="7"/>
      <c r="H60" s="7"/>
    </row>
    <row r="61" spans="1:12">
      <c r="A61" s="7"/>
      <c r="B61" s="7"/>
      <c r="C61" s="7"/>
      <c r="D61" s="7"/>
      <c r="E61" s="7"/>
      <c r="F61" s="7"/>
      <c r="G61" s="7"/>
      <c r="H61" s="7"/>
    </row>
    <row r="62" spans="1:12">
      <c r="A62" s="7"/>
      <c r="B62" s="7"/>
      <c r="C62" s="7"/>
      <c r="D62" s="7"/>
      <c r="E62" s="7"/>
      <c r="F62" s="7"/>
      <c r="G62" s="7"/>
      <c r="H62" s="7"/>
    </row>
    <row r="63" spans="1:12" ht="18.75">
      <c r="A63" s="403"/>
      <c r="B63" s="403"/>
      <c r="C63" s="403"/>
      <c r="D63" s="403"/>
      <c r="E63" s="403"/>
      <c r="F63" s="403"/>
      <c r="G63" s="403"/>
      <c r="H63" s="403"/>
    </row>
    <row r="64" spans="1:12" ht="15.75" thickBot="1">
      <c r="A64" s="7"/>
      <c r="B64" s="7"/>
      <c r="C64" s="7"/>
      <c r="D64" s="7"/>
      <c r="E64" s="7"/>
      <c r="F64" s="7"/>
      <c r="G64" s="7"/>
      <c r="H64" s="7"/>
    </row>
    <row r="65" spans="1:8">
      <c r="A65" s="7"/>
      <c r="B65" s="407" t="s">
        <v>29</v>
      </c>
      <c r="C65" s="408"/>
      <c r="D65" s="408" t="s">
        <v>30</v>
      </c>
      <c r="E65" s="408"/>
      <c r="F65" s="408"/>
      <c r="G65" s="409"/>
      <c r="H65" s="7"/>
    </row>
    <row r="66" spans="1:8" ht="409.5" customHeight="1" thickBot="1">
      <c r="A66" s="7"/>
      <c r="B66" s="268" t="s">
        <v>31</v>
      </c>
      <c r="C66" s="269"/>
      <c r="D66" s="418" t="s">
        <v>32</v>
      </c>
      <c r="E66" s="419"/>
      <c r="F66" s="419"/>
      <c r="G66" s="420"/>
      <c r="H66" s="7"/>
    </row>
    <row r="67" spans="1:8">
      <c r="A67" s="7"/>
      <c r="B67" s="7"/>
      <c r="C67" s="12"/>
      <c r="D67" s="7" t="s">
        <v>33</v>
      </c>
      <c r="E67" s="7"/>
      <c r="F67" s="7"/>
      <c r="G67" s="7"/>
      <c r="H67" s="7"/>
    </row>
    <row r="68" spans="1:8">
      <c r="A68" s="7"/>
      <c r="B68" s="7"/>
      <c r="C68" s="7"/>
      <c r="D68" s="7"/>
      <c r="E68" s="7"/>
      <c r="F68" s="7"/>
      <c r="G68" s="7"/>
      <c r="H68" s="7"/>
    </row>
    <row r="69" spans="1:8" ht="18.75">
      <c r="A69" s="403" t="s">
        <v>69</v>
      </c>
      <c r="B69" s="403"/>
      <c r="C69" s="403"/>
      <c r="D69" s="403"/>
      <c r="E69" s="403"/>
      <c r="F69" s="403"/>
      <c r="G69" s="403"/>
      <c r="H69" s="403"/>
    </row>
    <row r="70" spans="1:8">
      <c r="A70" s="7"/>
      <c r="B70" s="7"/>
      <c r="C70" s="7"/>
      <c r="D70" s="7"/>
      <c r="E70" s="7"/>
      <c r="F70" s="7"/>
      <c r="G70" s="7"/>
      <c r="H70" s="7"/>
    </row>
    <row r="71" spans="1:8">
      <c r="A71" s="7"/>
      <c r="B71" s="7" t="s">
        <v>35</v>
      </c>
      <c r="C71" s="13">
        <f>AVERAGE('Reporte interactivo'!T13:T14)</f>
        <v>0.75</v>
      </c>
      <c r="D71" s="7"/>
      <c r="E71" s="7"/>
      <c r="F71" s="7"/>
      <c r="G71" s="7"/>
      <c r="H71" s="7"/>
    </row>
    <row r="72" spans="1:8">
      <c r="A72" s="7"/>
      <c r="B72" s="7" t="s">
        <v>36</v>
      </c>
      <c r="C72" s="13">
        <f>AVERAGE('Reporte interactivo'!T15:T25)</f>
        <v>0.59575757575757571</v>
      </c>
      <c r="D72" s="7"/>
      <c r="E72" s="7"/>
      <c r="F72" s="7"/>
      <c r="G72" s="7"/>
      <c r="H72" s="7"/>
    </row>
    <row r="73" spans="1:8">
      <c r="A73" s="7"/>
      <c r="B73" s="7" t="s">
        <v>37</v>
      </c>
      <c r="C73" s="13">
        <f>AVERAGE('Reporte interactivo'!T16:T17)</f>
        <v>0.625</v>
      </c>
      <c r="D73" s="7"/>
      <c r="E73" s="7"/>
      <c r="F73" s="7"/>
      <c r="G73" s="7"/>
      <c r="H73" s="7"/>
    </row>
    <row r="74" spans="1:8">
      <c r="A74" s="7"/>
      <c r="B74" s="7" t="s">
        <v>38</v>
      </c>
      <c r="C74" s="13">
        <f>AVERAGE('Reporte interactivo'!T18:T19)</f>
        <v>0.75</v>
      </c>
      <c r="D74" s="7"/>
      <c r="E74" s="7"/>
      <c r="F74" s="7"/>
      <c r="G74" s="7"/>
      <c r="H74" s="7"/>
    </row>
    <row r="75" spans="1:8">
      <c r="A75" s="7"/>
      <c r="B75" s="7" t="s">
        <v>39</v>
      </c>
      <c r="C75" s="13">
        <f>AVERAGE('Reporte interactivo'!T20:T21)</f>
        <v>0.54166666666666663</v>
      </c>
      <c r="D75" s="7"/>
      <c r="E75" s="7"/>
      <c r="F75" s="7"/>
      <c r="G75" s="7"/>
      <c r="H75" s="7"/>
    </row>
    <row r="76" spans="1:8">
      <c r="A76" s="7"/>
      <c r="B76" s="7"/>
      <c r="C76" s="13"/>
      <c r="D76" s="7"/>
      <c r="E76" s="7"/>
      <c r="F76" s="7"/>
      <c r="G76" s="7"/>
      <c r="H76" s="7"/>
    </row>
    <row r="77" spans="1:8">
      <c r="A77" s="7"/>
      <c r="B77" s="7"/>
      <c r="C77" s="7">
        <v>1</v>
      </c>
      <c r="D77" s="7"/>
      <c r="E77" s="7"/>
      <c r="F77" s="7"/>
      <c r="G77" s="7"/>
      <c r="H77" s="7"/>
    </row>
    <row r="78" spans="1:8">
      <c r="A78" s="7"/>
      <c r="B78" s="7"/>
      <c r="C78" s="14">
        <f>C76-C77</f>
        <v>-1</v>
      </c>
      <c r="D78" s="7"/>
      <c r="E78" s="7"/>
      <c r="F78" s="7"/>
      <c r="G78" s="7"/>
      <c r="H78" s="7"/>
    </row>
    <row r="79" spans="1:8">
      <c r="A79" s="7"/>
      <c r="B79" s="7"/>
      <c r="C79" s="7"/>
      <c r="D79" s="7"/>
      <c r="E79" s="7"/>
      <c r="F79" s="7"/>
      <c r="G79" s="7"/>
      <c r="H79" s="7"/>
    </row>
    <row r="80" spans="1:8">
      <c r="A80" s="7"/>
      <c r="B80" s="7"/>
      <c r="C80" s="7"/>
      <c r="D80" s="7"/>
      <c r="E80" s="7"/>
      <c r="F80" s="7"/>
      <c r="G80" s="7"/>
      <c r="H80" s="7"/>
    </row>
    <row r="81" spans="1:8">
      <c r="A81" s="7"/>
      <c r="B81" s="7"/>
      <c r="C81" s="7"/>
      <c r="D81" s="7"/>
      <c r="E81" s="7"/>
      <c r="F81" s="7"/>
      <c r="G81" s="7"/>
      <c r="H81" s="7"/>
    </row>
    <row r="82" spans="1:8">
      <c r="A82" s="7"/>
      <c r="B82" s="7"/>
      <c r="C82" s="7"/>
      <c r="D82" s="7"/>
      <c r="E82" s="7"/>
      <c r="F82" s="7"/>
      <c r="G82" s="7"/>
      <c r="H82" s="7"/>
    </row>
    <row r="83" spans="1:8">
      <c r="A83" s="7"/>
      <c r="B83" s="7"/>
      <c r="C83" s="7"/>
      <c r="D83" s="7"/>
      <c r="E83" s="7"/>
      <c r="F83" s="7"/>
      <c r="G83" s="7"/>
      <c r="H83" s="7"/>
    </row>
    <row r="84" spans="1:8">
      <c r="A84" s="7"/>
      <c r="B84" s="7"/>
      <c r="C84" s="7"/>
      <c r="D84" s="7"/>
      <c r="E84" s="7"/>
      <c r="F84" s="7"/>
      <c r="G84" s="7"/>
      <c r="H84" s="7"/>
    </row>
    <row r="85" spans="1:8">
      <c r="A85" s="7"/>
      <c r="B85" s="7"/>
      <c r="C85" s="7"/>
      <c r="D85" s="7"/>
      <c r="E85" s="7"/>
      <c r="F85" s="7"/>
      <c r="G85" s="7"/>
      <c r="H85" s="7"/>
    </row>
    <row r="86" spans="1:8" ht="14.25" customHeight="1">
      <c r="A86" s="7"/>
      <c r="B86" s="7"/>
      <c r="C86" s="7"/>
      <c r="D86" s="7"/>
      <c r="E86" s="7"/>
      <c r="F86" s="7"/>
      <c r="G86" s="7"/>
      <c r="H86" s="7"/>
    </row>
    <row r="87" spans="1:8">
      <c r="A87" s="7"/>
      <c r="B87" s="7" t="str">
        <f>'Reporte interactivo'!C22</f>
        <v>Desarrollar ejercicios semestrales de participación para la identificación y priorización de mejoras de los trámites</v>
      </c>
      <c r="C87" s="13">
        <f>'Reporte interactivo'!T22</f>
        <v>0.25</v>
      </c>
      <c r="D87" s="7"/>
      <c r="E87" s="7"/>
      <c r="F87" s="7"/>
      <c r="G87" s="7"/>
      <c r="H87" s="7"/>
    </row>
    <row r="88" spans="1:8">
      <c r="A88" s="7"/>
      <c r="B88" s="7" t="str">
        <f>'Reporte interactivo'!C23</f>
        <v>Cuantificar los costos administrativos de cada trámite e identificar mejoras en los procedimientos internos para reducirlos</v>
      </c>
      <c r="C88" s="13">
        <f>'Reporte interactivo'!T23</f>
        <v>0.25</v>
      </c>
      <c r="D88" s="7"/>
      <c r="E88" s="7"/>
      <c r="F88" s="7"/>
      <c r="G88" s="7"/>
      <c r="H88" s="7"/>
    </row>
    <row r="89" spans="1:8" hidden="1">
      <c r="A89" s="7"/>
      <c r="B89" s="7" t="s">
        <v>40</v>
      </c>
      <c r="C89" s="13">
        <v>0.2</v>
      </c>
      <c r="D89" s="7"/>
      <c r="E89" s="7"/>
      <c r="F89" s="7"/>
      <c r="G89" s="7"/>
      <c r="H89" s="7"/>
    </row>
    <row r="90" spans="1:8" hidden="1">
      <c r="A90" s="7"/>
      <c r="B90" s="7" t="s">
        <v>41</v>
      </c>
      <c r="C90" s="13">
        <v>0</v>
      </c>
      <c r="D90" s="7"/>
      <c r="E90" s="7"/>
      <c r="F90" s="7"/>
      <c r="G90" s="7"/>
      <c r="H90" s="7"/>
    </row>
    <row r="91" spans="1:8" hidden="1">
      <c r="A91" s="7"/>
      <c r="B91" s="7" t="s">
        <v>42</v>
      </c>
      <c r="C91" s="13">
        <v>0</v>
      </c>
      <c r="D91" s="7"/>
      <c r="E91" s="7"/>
      <c r="F91" s="7"/>
      <c r="G91" s="7"/>
      <c r="H91" s="7"/>
    </row>
    <row r="92" spans="1:8" hidden="1">
      <c r="A92" s="7"/>
      <c r="B92" s="7" t="s">
        <v>43</v>
      </c>
      <c r="C92" s="13">
        <v>0.2</v>
      </c>
      <c r="D92" s="7"/>
      <c r="E92" s="7"/>
      <c r="F92" s="7"/>
      <c r="G92" s="7"/>
      <c r="H92" s="7"/>
    </row>
    <row r="93" spans="1:8">
      <c r="A93" s="7"/>
      <c r="B93" s="7" t="s">
        <v>44</v>
      </c>
      <c r="C93" s="13">
        <v>0.2</v>
      </c>
      <c r="D93" s="7"/>
      <c r="E93" s="7"/>
      <c r="F93" s="7"/>
      <c r="G93" s="7"/>
      <c r="H93" s="7"/>
    </row>
    <row r="94" spans="1:8">
      <c r="A94" s="7"/>
      <c r="B94" s="7" t="s">
        <v>45</v>
      </c>
      <c r="C94" s="13">
        <v>0.2</v>
      </c>
      <c r="D94" s="7"/>
      <c r="E94" s="7"/>
      <c r="F94" s="7"/>
      <c r="G94" s="7"/>
      <c r="H94" s="7"/>
    </row>
    <row r="95" spans="1:8">
      <c r="A95" s="7"/>
      <c r="B95" s="7"/>
      <c r="C95" s="13"/>
      <c r="D95" s="7"/>
      <c r="E95" s="7"/>
      <c r="F95" s="7"/>
      <c r="G95" s="7"/>
      <c r="H95" s="7"/>
    </row>
    <row r="96" spans="1:8">
      <c r="A96" s="7"/>
      <c r="B96" s="7"/>
      <c r="C96" s="13"/>
      <c r="D96" s="7"/>
      <c r="E96" s="7"/>
      <c r="F96" s="7"/>
      <c r="G96" s="7"/>
      <c r="H96" s="7"/>
    </row>
    <row r="97" spans="1:8">
      <c r="A97" s="7"/>
      <c r="B97" s="7"/>
      <c r="C97" s="13"/>
      <c r="D97" s="7"/>
      <c r="E97" s="7"/>
      <c r="F97" s="7"/>
      <c r="G97" s="7"/>
      <c r="H97" s="7"/>
    </row>
    <row r="98" spans="1:8">
      <c r="A98" s="7"/>
      <c r="B98" s="7"/>
      <c r="C98" s="13"/>
      <c r="D98" s="7"/>
      <c r="E98" s="7"/>
      <c r="F98" s="7"/>
      <c r="G98" s="7"/>
      <c r="H98" s="7"/>
    </row>
    <row r="99" spans="1:8">
      <c r="A99" s="7"/>
      <c r="B99" s="7"/>
      <c r="C99" s="13"/>
      <c r="D99" s="7"/>
      <c r="E99" s="7"/>
      <c r="F99" s="7"/>
      <c r="G99" s="7"/>
      <c r="H99" s="7"/>
    </row>
    <row r="100" spans="1:8">
      <c r="A100" s="7"/>
      <c r="B100" s="7"/>
      <c r="C100" s="7"/>
      <c r="D100" s="7"/>
      <c r="E100" s="7"/>
      <c r="F100" s="7"/>
      <c r="G100" s="7"/>
      <c r="H100" s="7"/>
    </row>
    <row r="101" spans="1:8">
      <c r="A101" s="7"/>
      <c r="B101" s="7"/>
      <c r="C101" s="7"/>
      <c r="D101" s="7"/>
      <c r="E101" s="7"/>
      <c r="F101" s="7"/>
      <c r="G101" s="7"/>
      <c r="H101" s="7"/>
    </row>
    <row r="102" spans="1:8">
      <c r="A102" s="7"/>
      <c r="B102" s="7"/>
      <c r="C102" s="7"/>
      <c r="D102" s="7"/>
      <c r="E102" s="7"/>
      <c r="F102" s="7"/>
      <c r="G102" s="7"/>
      <c r="H102" s="7"/>
    </row>
    <row r="103" spans="1:8">
      <c r="A103" s="7"/>
      <c r="B103" s="7"/>
      <c r="C103" s="7"/>
      <c r="D103" s="7"/>
      <c r="E103" s="7"/>
      <c r="F103" s="7"/>
      <c r="G103" s="7"/>
      <c r="H103" s="7"/>
    </row>
    <row r="104" spans="1:8">
      <c r="A104" s="7"/>
      <c r="B104" s="7"/>
      <c r="C104" s="7"/>
      <c r="D104" s="7"/>
      <c r="E104" s="7"/>
      <c r="F104" s="7"/>
      <c r="G104" s="7"/>
      <c r="H104" s="7"/>
    </row>
    <row r="105" spans="1:8">
      <c r="A105" s="7"/>
      <c r="B105" s="7"/>
      <c r="C105" s="7"/>
      <c r="D105" s="7"/>
      <c r="E105" s="7"/>
      <c r="F105" s="7"/>
      <c r="G105" s="7"/>
      <c r="H105" s="7"/>
    </row>
    <row r="106" spans="1:8">
      <c r="A106" s="7"/>
      <c r="B106" s="7"/>
      <c r="C106" s="7"/>
      <c r="D106" s="7"/>
      <c r="E106" s="7"/>
      <c r="F106" s="7"/>
      <c r="G106" s="7"/>
      <c r="H106" s="7"/>
    </row>
    <row r="107" spans="1:8">
      <c r="A107" s="7"/>
      <c r="B107" s="7" t="s">
        <v>48</v>
      </c>
      <c r="C107" s="13">
        <f>AVERAGE('Reporte interactivo'!T24:T25)</f>
        <v>0.73499999999999999</v>
      </c>
      <c r="D107" s="7"/>
      <c r="E107" s="7"/>
      <c r="F107" s="7"/>
      <c r="G107" s="7"/>
      <c r="H107" s="7"/>
    </row>
    <row r="108" spans="1:8">
      <c r="A108" s="7"/>
      <c r="B108" s="7" t="s">
        <v>49</v>
      </c>
      <c r="C108" s="13">
        <f>AVERAGE('Reporte interactivo'!T26:T27)</f>
        <v>0.75</v>
      </c>
      <c r="D108" s="7"/>
      <c r="E108" s="7"/>
      <c r="F108" s="7"/>
      <c r="G108" s="7"/>
      <c r="H108" s="7"/>
    </row>
    <row r="109" spans="1:8">
      <c r="A109" s="7"/>
      <c r="B109" s="7" t="s">
        <v>50</v>
      </c>
      <c r="C109" s="13">
        <f>AVERAGE('Reporte interactivo'!T28:T31)</f>
        <v>0.58333333333333337</v>
      </c>
      <c r="D109" s="7"/>
      <c r="E109" s="7"/>
      <c r="F109" s="7"/>
      <c r="G109" s="7"/>
      <c r="H109" s="7"/>
    </row>
    <row r="110" spans="1:8">
      <c r="A110" s="7"/>
      <c r="B110" s="7"/>
      <c r="C110" s="13">
        <f>AVERAGE(C107:C109)</f>
        <v>0.68944444444444442</v>
      </c>
      <c r="D110" s="7"/>
      <c r="E110" s="7"/>
      <c r="F110" s="7"/>
      <c r="G110" s="7"/>
      <c r="H110" s="7"/>
    </row>
    <row r="111" spans="1:8">
      <c r="A111" s="7"/>
      <c r="B111" s="7"/>
      <c r="C111" s="7"/>
      <c r="D111" s="7"/>
      <c r="E111" s="7"/>
      <c r="F111" s="7"/>
      <c r="G111" s="7"/>
      <c r="H111" s="7"/>
    </row>
    <row r="112" spans="1:8">
      <c r="A112" s="7"/>
      <c r="B112" s="7"/>
      <c r="C112" s="7"/>
      <c r="D112" s="7"/>
      <c r="E112" s="7"/>
      <c r="F112" s="7"/>
      <c r="G112" s="7"/>
      <c r="H112" s="7"/>
    </row>
    <row r="113" spans="1:8">
      <c r="A113" s="7"/>
      <c r="B113" s="7"/>
      <c r="C113" s="7"/>
      <c r="D113" s="7"/>
      <c r="E113" s="7"/>
      <c r="F113" s="7"/>
      <c r="G113" s="7"/>
      <c r="H113" s="7"/>
    </row>
    <row r="114" spans="1:8">
      <c r="A114" s="7"/>
      <c r="B114" s="7"/>
      <c r="C114" s="7"/>
      <c r="D114" s="7"/>
      <c r="E114" s="7"/>
      <c r="F114" s="7"/>
      <c r="G114" s="7"/>
      <c r="H114" s="7"/>
    </row>
    <row r="115" spans="1:8">
      <c r="A115" s="7"/>
      <c r="B115" s="7"/>
      <c r="C115" s="7"/>
      <c r="D115" s="7"/>
      <c r="E115" s="7"/>
      <c r="F115" s="7"/>
      <c r="G115" s="7"/>
      <c r="H115" s="7"/>
    </row>
    <row r="116" spans="1:8">
      <c r="A116" s="7"/>
      <c r="B116" s="7"/>
      <c r="C116" s="7"/>
      <c r="D116" s="7"/>
      <c r="E116" s="7"/>
      <c r="F116" s="7"/>
      <c r="G116" s="7"/>
      <c r="H116" s="7"/>
    </row>
    <row r="117" spans="1:8">
      <c r="A117" s="7"/>
      <c r="B117" s="7"/>
      <c r="C117" s="7"/>
      <c r="D117" s="7"/>
      <c r="E117" s="7"/>
      <c r="F117" s="7"/>
      <c r="G117" s="7"/>
      <c r="H117" s="7"/>
    </row>
    <row r="118" spans="1:8">
      <c r="A118" s="7"/>
      <c r="B118" s="7" t="s">
        <v>51</v>
      </c>
      <c r="C118" s="13">
        <f>AVERAGE('Reporte interactivo'!T32:T34)</f>
        <v>0.58333333333333337</v>
      </c>
      <c r="D118" s="7"/>
      <c r="E118" s="7"/>
      <c r="F118" s="7"/>
      <c r="G118" s="7"/>
      <c r="H118" s="7"/>
    </row>
    <row r="119" spans="1:8">
      <c r="A119" s="7"/>
      <c r="B119" s="7" t="s">
        <v>52</v>
      </c>
      <c r="C119" s="13">
        <f>AVERAGE('Reporte interactivo'!T35:T38)</f>
        <v>0.66666666666666663</v>
      </c>
      <c r="D119" s="7"/>
      <c r="E119" s="7"/>
      <c r="F119" s="7"/>
      <c r="G119" s="7"/>
      <c r="H119" s="7"/>
    </row>
    <row r="120" spans="1:8">
      <c r="A120" s="7"/>
      <c r="B120" s="7" t="s">
        <v>53</v>
      </c>
      <c r="C120" s="13">
        <f>AVERAGE('Reporte interactivo'!T39:T41)</f>
        <v>0.6</v>
      </c>
      <c r="D120" s="7"/>
      <c r="E120" s="7"/>
      <c r="F120" s="7"/>
      <c r="G120" s="7"/>
      <c r="H120" s="7"/>
    </row>
    <row r="121" spans="1:8">
      <c r="A121" s="7"/>
      <c r="B121" s="7" t="s">
        <v>54</v>
      </c>
      <c r="C121" s="13">
        <f>AVERAGE('Reporte interactivo'!T42)</f>
        <v>0.5</v>
      </c>
      <c r="D121" s="7"/>
      <c r="E121" s="7"/>
      <c r="F121" s="7"/>
      <c r="G121" s="7"/>
      <c r="H121" s="7"/>
    </row>
    <row r="122" spans="1:8">
      <c r="A122" s="7"/>
      <c r="B122" s="7" t="s">
        <v>55</v>
      </c>
      <c r="C122" s="13">
        <f>AVERAGE('Reporte interactivo'!T43:T44)</f>
        <v>0.75</v>
      </c>
      <c r="D122" s="7"/>
      <c r="E122" s="7"/>
      <c r="F122" s="7"/>
      <c r="G122" s="7"/>
      <c r="H122" s="7"/>
    </row>
    <row r="123" spans="1:8">
      <c r="A123" s="7"/>
      <c r="B123" s="7"/>
      <c r="C123" s="13">
        <f>AVERAGE(C118:C122)</f>
        <v>0.62</v>
      </c>
      <c r="D123" s="7"/>
      <c r="E123" s="7"/>
      <c r="F123" s="7"/>
      <c r="G123" s="7"/>
      <c r="H123" s="7"/>
    </row>
    <row r="124" spans="1:8">
      <c r="A124" s="7"/>
      <c r="B124" s="7"/>
      <c r="C124" s="7"/>
      <c r="D124" s="7"/>
      <c r="E124" s="7"/>
      <c r="F124" s="7"/>
      <c r="G124" s="7"/>
      <c r="H124" s="7"/>
    </row>
    <row r="125" spans="1:8">
      <c r="A125" s="7"/>
      <c r="B125" s="7"/>
      <c r="C125" s="7"/>
      <c r="D125" s="7"/>
      <c r="E125" s="7"/>
      <c r="F125" s="7"/>
      <c r="G125" s="7"/>
      <c r="H125" s="7"/>
    </row>
    <row r="126" spans="1:8">
      <c r="A126" s="7"/>
      <c r="B126" s="7"/>
      <c r="C126" s="7"/>
      <c r="D126" s="7"/>
      <c r="E126" s="7"/>
      <c r="F126" s="7"/>
      <c r="G126" s="7"/>
      <c r="H126" s="7"/>
    </row>
    <row r="127" spans="1:8">
      <c r="A127" s="7"/>
      <c r="B127" s="7"/>
      <c r="C127" s="7"/>
      <c r="D127" s="7"/>
      <c r="E127" s="7"/>
      <c r="F127" s="7"/>
      <c r="G127" s="7"/>
      <c r="H127" s="7"/>
    </row>
    <row r="128" spans="1:8">
      <c r="A128" s="7"/>
      <c r="B128" s="7"/>
      <c r="C128" s="7"/>
      <c r="D128" s="7"/>
      <c r="E128" s="7"/>
      <c r="F128" s="7"/>
      <c r="G128" s="7"/>
      <c r="H128" s="7"/>
    </row>
    <row r="129" spans="1:8">
      <c r="A129" s="7"/>
      <c r="B129" s="7"/>
      <c r="C129" s="7"/>
      <c r="D129" s="7"/>
      <c r="E129" s="7"/>
      <c r="F129" s="7"/>
      <c r="G129" s="7"/>
      <c r="H129" s="7"/>
    </row>
    <row r="130" spans="1:8">
      <c r="A130" s="7"/>
      <c r="B130" s="7"/>
      <c r="C130" s="7"/>
      <c r="D130" s="7"/>
      <c r="E130" s="7"/>
      <c r="F130" s="7"/>
      <c r="G130" s="7"/>
      <c r="H130" s="7"/>
    </row>
    <row r="131" spans="1:8">
      <c r="A131" s="7"/>
      <c r="B131" s="7"/>
      <c r="C131" s="7"/>
      <c r="D131" s="7"/>
      <c r="E131" s="7"/>
      <c r="F131" s="7"/>
      <c r="G131" s="7"/>
      <c r="H131" s="7"/>
    </row>
    <row r="132" spans="1:8">
      <c r="A132" s="7"/>
      <c r="B132" s="7"/>
      <c r="C132" s="7"/>
      <c r="D132" s="7"/>
      <c r="E132" s="7"/>
      <c r="F132" s="7"/>
      <c r="G132" s="7"/>
      <c r="H132" s="7"/>
    </row>
    <row r="133" spans="1:8">
      <c r="A133" s="7"/>
      <c r="B133" s="7"/>
      <c r="C133" s="7"/>
      <c r="D133" s="7"/>
      <c r="E133" s="7"/>
      <c r="F133" s="7"/>
      <c r="G133" s="7"/>
      <c r="H133" s="7"/>
    </row>
    <row r="134" spans="1:8">
      <c r="A134" s="7"/>
      <c r="B134" s="7"/>
      <c r="C134" s="7"/>
      <c r="D134" s="7"/>
      <c r="E134" s="7"/>
      <c r="F134" s="7"/>
      <c r="G134" s="7"/>
      <c r="H134" s="7"/>
    </row>
    <row r="135" spans="1:8">
      <c r="A135" s="7"/>
      <c r="B135" s="7" t="s">
        <v>56</v>
      </c>
      <c r="C135" s="13">
        <f>AVERAGE('Reporte interactivo'!T45:T47)</f>
        <v>0.65</v>
      </c>
      <c r="D135" s="7"/>
      <c r="E135" s="7"/>
      <c r="F135" s="7"/>
      <c r="G135" s="7"/>
      <c r="H135" s="7"/>
    </row>
    <row r="136" spans="1:8">
      <c r="A136" s="7"/>
      <c r="B136" s="7" t="s">
        <v>57</v>
      </c>
      <c r="C136" s="13">
        <f>AVERAGE('Reporte interactivo'!T48:T52)</f>
        <v>0.75</v>
      </c>
      <c r="D136" s="7"/>
      <c r="E136" s="7"/>
      <c r="F136" s="7"/>
      <c r="G136" s="7"/>
      <c r="H136" s="7"/>
    </row>
    <row r="137" spans="1:8">
      <c r="A137" s="7"/>
      <c r="B137" s="7" t="s">
        <v>58</v>
      </c>
      <c r="C137" s="13">
        <f>AVERAGE('Reporte interactivo'!T53)</f>
        <v>0.65</v>
      </c>
      <c r="D137" s="7"/>
      <c r="E137" s="7"/>
      <c r="F137" s="7"/>
      <c r="G137" s="7"/>
      <c r="H137" s="7"/>
    </row>
    <row r="138" spans="1:8">
      <c r="A138" s="7"/>
      <c r="B138" s="7" t="s">
        <v>59</v>
      </c>
      <c r="C138" s="13">
        <f>AVERAGE('Reporte interactivo'!T54:T57)</f>
        <v>0.67500000000000004</v>
      </c>
      <c r="D138" s="7"/>
      <c r="E138" s="7"/>
      <c r="F138" s="7"/>
      <c r="G138" s="7"/>
      <c r="H138" s="7"/>
    </row>
    <row r="139" spans="1:8">
      <c r="A139" s="7"/>
      <c r="B139" s="7" t="s">
        <v>60</v>
      </c>
      <c r="C139" s="13">
        <f>AVERAGE('Reporte interactivo'!T58:T60)</f>
        <v>0.6166666666666667</v>
      </c>
      <c r="D139" s="7"/>
      <c r="E139" s="7"/>
      <c r="F139" s="7"/>
      <c r="G139" s="7"/>
      <c r="H139" s="7"/>
    </row>
    <row r="140" spans="1:8">
      <c r="A140" s="7"/>
      <c r="B140" s="7"/>
      <c r="C140" s="13">
        <f>AVERAGE(C135:C139)</f>
        <v>0.66833333333333322</v>
      </c>
      <c r="D140" s="7"/>
      <c r="E140" s="7"/>
      <c r="F140" s="7"/>
      <c r="G140" s="7"/>
      <c r="H140" s="7"/>
    </row>
    <row r="141" spans="1:8">
      <c r="A141" s="7"/>
      <c r="B141" s="7"/>
      <c r="C141" s="7"/>
      <c r="D141" s="7"/>
      <c r="E141" s="7"/>
      <c r="F141" s="7"/>
      <c r="G141" s="7"/>
      <c r="H141" s="7"/>
    </row>
    <row r="142" spans="1:8">
      <c r="A142" s="7"/>
      <c r="B142" s="7"/>
      <c r="C142" s="7"/>
      <c r="D142" s="7"/>
      <c r="E142" s="7"/>
      <c r="F142" s="7"/>
      <c r="G142" s="7"/>
      <c r="H142" s="7"/>
    </row>
    <row r="143" spans="1:8">
      <c r="A143" s="7"/>
      <c r="B143" s="7"/>
      <c r="C143" s="7"/>
      <c r="D143" s="7"/>
      <c r="E143" s="7"/>
      <c r="F143" s="7"/>
      <c r="G143" s="7"/>
      <c r="H143" s="7"/>
    </row>
    <row r="144" spans="1:8">
      <c r="A144" s="7"/>
      <c r="B144" s="7"/>
      <c r="C144" s="7"/>
      <c r="D144" s="7"/>
      <c r="E144" s="7"/>
      <c r="F144" s="7"/>
      <c r="G144" s="7"/>
      <c r="H144" s="7"/>
    </row>
    <row r="145" spans="1:8">
      <c r="A145" s="7"/>
      <c r="B145" s="7"/>
      <c r="C145" s="7"/>
      <c r="D145" s="7"/>
      <c r="E145" s="7"/>
      <c r="F145" s="7"/>
      <c r="G145" s="7"/>
      <c r="H145" s="7"/>
    </row>
    <row r="146" spans="1:8">
      <c r="A146" s="7"/>
      <c r="B146" s="7"/>
      <c r="C146" s="7"/>
      <c r="D146" s="7"/>
      <c r="E146" s="7"/>
      <c r="F146" s="7"/>
      <c r="G146" s="7"/>
      <c r="H146" s="7"/>
    </row>
    <row r="147" spans="1:8">
      <c r="A147" s="7"/>
      <c r="B147" s="7"/>
      <c r="C147" s="7"/>
      <c r="D147" s="7"/>
      <c r="E147" s="7"/>
      <c r="F147" s="7"/>
      <c r="G147" s="7"/>
      <c r="H147" s="7"/>
    </row>
    <row r="148" spans="1:8">
      <c r="A148" s="7"/>
      <c r="B148" s="7"/>
      <c r="C148" s="7"/>
      <c r="D148" s="7"/>
      <c r="E148" s="7"/>
      <c r="F148" s="7"/>
      <c r="G148" s="7"/>
      <c r="H148" s="7"/>
    </row>
    <row r="149" spans="1:8">
      <c r="A149" s="7"/>
      <c r="B149" s="7"/>
      <c r="C149" s="7"/>
      <c r="D149" s="7"/>
      <c r="E149" s="7"/>
      <c r="F149" s="7"/>
      <c r="G149" s="7"/>
      <c r="H149" s="7"/>
    </row>
    <row r="150" spans="1:8">
      <c r="A150" s="7"/>
      <c r="B150" s="7"/>
      <c r="C150" s="7"/>
      <c r="D150" s="7"/>
      <c r="E150" s="7"/>
      <c r="F150" s="7"/>
      <c r="G150" s="7"/>
      <c r="H150" s="7"/>
    </row>
    <row r="151" spans="1:8">
      <c r="A151" s="7"/>
      <c r="B151" s="7"/>
      <c r="C151" s="7"/>
      <c r="D151" s="7"/>
      <c r="E151" s="7"/>
      <c r="F151" s="7"/>
      <c r="G151" s="7"/>
      <c r="H151" s="7"/>
    </row>
    <row r="152" spans="1:8">
      <c r="A152" s="7"/>
      <c r="B152" s="7"/>
      <c r="C152" s="7"/>
      <c r="D152" s="7"/>
      <c r="E152" s="7"/>
      <c r="F152" s="7"/>
      <c r="G152" s="7"/>
      <c r="H152" s="7"/>
    </row>
    <row r="153" spans="1:8">
      <c r="A153" s="7"/>
      <c r="B153" s="7"/>
      <c r="C153" s="7"/>
      <c r="D153" s="7"/>
      <c r="E153" s="7"/>
      <c r="F153" s="7"/>
      <c r="G153" s="7"/>
      <c r="H153" s="7"/>
    </row>
    <row r="154" spans="1:8">
      <c r="A154" s="7"/>
      <c r="B154" s="7" t="str">
        <f>'Reporte interactivo'!C61</f>
        <v>Implementar la caja de herramientas del código de integridad</v>
      </c>
      <c r="C154" s="13">
        <f>'Reporte interactivo'!T61</f>
        <v>0.5</v>
      </c>
      <c r="D154" s="7"/>
      <c r="E154" s="7"/>
      <c r="F154" s="7"/>
      <c r="G154" s="7"/>
      <c r="H154" s="7"/>
    </row>
    <row r="155" spans="1:8">
      <c r="A155" s="7"/>
      <c r="B155" s="7" t="str">
        <f>'Reporte interactivo'!C62</f>
        <v>Proponer a Colombia  Compra Eficiente Incorporar elementos de integridad pública en los procesos de selección, vinculación, contratación y evaluación de sus servidores, contratistas y en los procesos de contratación con personas jurídicas</v>
      </c>
      <c r="C155" s="13">
        <f>'Reporte interactivo'!T62</f>
        <v>0</v>
      </c>
      <c r="D155" s="7"/>
      <c r="E155" s="7"/>
      <c r="F155" s="7"/>
      <c r="G155" s="7"/>
      <c r="H155" s="7"/>
    </row>
    <row r="156" spans="1:8">
      <c r="A156" s="7"/>
      <c r="B156" s="7" t="str">
        <f>'Reporte interactivo'!C63</f>
        <v>Realizar jornadas de capacitación para divulgar información sobre conflictos de intereses y su respectivo trámite (identificación, canales, implicaciones, etc.)</v>
      </c>
      <c r="C156" s="13">
        <f>'Reporte interactivo'!T63</f>
        <v>0.5</v>
      </c>
      <c r="D156" s="7"/>
      <c r="E156" s="7"/>
      <c r="F156" s="7"/>
      <c r="G156" s="7"/>
      <c r="H156" s="7"/>
    </row>
    <row r="157" spans="1:8">
      <c r="A157" s="7"/>
      <c r="B157" s="7" t="str">
        <f>'Reporte interactivo'!C64</f>
        <v>Analizar y gestionar las declaraciones de conflictos de intereses, impedimentos y recusaciones según el procedimiento establecido</v>
      </c>
      <c r="C157" s="13">
        <f>'Reporte interactivo'!T64</f>
        <v>0.5</v>
      </c>
      <c r="D157" s="7"/>
      <c r="E157" s="7"/>
      <c r="F157" s="7"/>
      <c r="G157" s="7"/>
      <c r="H157" s="7"/>
    </row>
    <row r="158" spans="1:8">
      <c r="A158" s="7"/>
      <c r="B158" s="7" t="str">
        <f>'Reporte interactivo'!C65</f>
        <v>Realizar seguimiento al proceso de socializaciones de proyectos, con el fin de garantizar la comunicación efectiva con las comunidades.</v>
      </c>
      <c r="C158" s="13">
        <f>'Reporte interactivo'!T65</f>
        <v>0.75</v>
      </c>
      <c r="D158" s="7"/>
      <c r="E158" s="7"/>
      <c r="F158" s="7"/>
      <c r="G158" s="7"/>
      <c r="H158" s="7"/>
    </row>
    <row r="159" spans="1:8">
      <c r="A159" s="7"/>
      <c r="B159" s="7" t="str">
        <f>'Reporte interactivo'!C66</f>
        <v xml:space="preserve">Realizar Obras con Participación Comunitaria, como principal propuesta de reactivación de las regiones. </v>
      </c>
      <c r="C159" s="13">
        <f>'Reporte interactivo'!T66</f>
        <v>0.75</v>
      </c>
      <c r="D159" s="7"/>
      <c r="E159" s="7"/>
      <c r="F159" s="7"/>
      <c r="G159" s="7"/>
      <c r="H159" s="7"/>
    </row>
    <row r="160" spans="1:8">
      <c r="A160" s="7"/>
      <c r="B160" s="7" t="str">
        <f>'Reporte interactivo'!C67</f>
        <v>Generar confianza en la comunidad a través de la siembra y reforestación de árboles</v>
      </c>
      <c r="C160" s="13">
        <f>'Reporte interactivo'!T67</f>
        <v>0</v>
      </c>
      <c r="D160" s="7"/>
      <c r="E160" s="7"/>
      <c r="F160" s="7"/>
      <c r="G160" s="7"/>
      <c r="H160" s="7"/>
    </row>
    <row r="161" spans="1:8">
      <c r="A161" s="7"/>
      <c r="B161" s="7" t="str">
        <f>'Reporte interactivo'!C68</f>
        <v>Atender el 100% de los requerimientos dando respuesta a la comunidad para el reporte y protección de fauna vulnerable a atropellamiento en las vías administradas por el INVIAS</v>
      </c>
      <c r="C161" s="13">
        <f>'Reporte interactivo'!T68</f>
        <v>0.75</v>
      </c>
      <c r="D161" s="7"/>
      <c r="E161" s="7"/>
      <c r="F161" s="7"/>
      <c r="G161" s="7"/>
      <c r="H161" s="7"/>
    </row>
    <row r="162" spans="1:8">
      <c r="A162" s="7"/>
      <c r="B162" s="7" t="str">
        <f>'Reporte interactivo'!C69</f>
        <v>Realizar reuniones de sensibilización o capacitaciones en temas de sostenibilidad dirigidas a grupos de interés</v>
      </c>
      <c r="C162" s="13">
        <f>'Reporte interactivo'!T69</f>
        <v>0.75</v>
      </c>
      <c r="D162" s="7"/>
      <c r="E162" s="7"/>
      <c r="F162" s="7"/>
      <c r="G162" s="7"/>
      <c r="H162" s="7"/>
    </row>
    <row r="163" spans="1:8">
      <c r="A163" s="7"/>
      <c r="B163" s="7"/>
      <c r="C163" s="13">
        <f>AVERAGE(C154:C162)</f>
        <v>0.5</v>
      </c>
      <c r="D163" s="7"/>
      <c r="E163" s="7"/>
      <c r="F163" s="7"/>
      <c r="G163" s="7"/>
      <c r="H163" s="7"/>
    </row>
    <row r="164" spans="1:8">
      <c r="A164" s="7"/>
      <c r="B164" s="7"/>
      <c r="C164" s="13"/>
      <c r="D164" s="7"/>
      <c r="E164" s="7"/>
      <c r="F164" s="7"/>
      <c r="G164" s="7"/>
      <c r="H164" s="7"/>
    </row>
    <row r="165" spans="1:8">
      <c r="A165" s="7"/>
      <c r="B165" s="7"/>
      <c r="C165" s="13"/>
      <c r="D165" s="7"/>
      <c r="E165" s="7"/>
      <c r="F165" s="7"/>
      <c r="G165" s="7"/>
      <c r="H165" s="7"/>
    </row>
    <row r="166" spans="1:8">
      <c r="A166" s="7"/>
      <c r="B166" s="7"/>
      <c r="C166" s="13"/>
      <c r="D166" s="7"/>
      <c r="E166" s="7"/>
      <c r="F166" s="7"/>
      <c r="G166" s="7"/>
      <c r="H166" s="7"/>
    </row>
    <row r="167" spans="1:8">
      <c r="A167" s="7"/>
      <c r="B167" s="7"/>
      <c r="C167" s="13"/>
      <c r="D167" s="7"/>
      <c r="E167" s="7"/>
      <c r="F167" s="7"/>
      <c r="G167" s="7"/>
      <c r="H167" s="7"/>
    </row>
    <row r="168" spans="1:8">
      <c r="A168" s="7"/>
      <c r="B168" s="7"/>
      <c r="C168" s="13"/>
      <c r="D168" s="7"/>
      <c r="E168" s="7"/>
      <c r="F168" s="7"/>
      <c r="G168" s="7"/>
      <c r="H168" s="7"/>
    </row>
    <row r="169" spans="1:8">
      <c r="A169" s="7"/>
      <c r="B169" s="7"/>
      <c r="C169" s="13"/>
      <c r="D169" s="7"/>
      <c r="E169" s="7"/>
      <c r="F169" s="7"/>
      <c r="G169" s="7"/>
      <c r="H169" s="7"/>
    </row>
    <row r="170" spans="1:8">
      <c r="A170" s="7"/>
      <c r="B170" s="7"/>
      <c r="C170" s="13"/>
      <c r="D170" s="7"/>
      <c r="E170" s="7"/>
      <c r="F170" s="7"/>
      <c r="G170" s="7"/>
      <c r="H170" s="7"/>
    </row>
    <row r="171" spans="1:8">
      <c r="A171" s="7"/>
      <c r="B171" s="7"/>
      <c r="C171" s="13"/>
      <c r="D171" s="7"/>
      <c r="E171" s="7"/>
      <c r="F171" s="7"/>
      <c r="G171" s="7"/>
      <c r="H171" s="7"/>
    </row>
    <row r="172" spans="1:8">
      <c r="A172" s="7"/>
      <c r="B172" s="7"/>
      <c r="C172" s="13"/>
      <c r="D172" s="7"/>
      <c r="E172" s="7"/>
      <c r="F172" s="7"/>
      <c r="G172" s="7"/>
      <c r="H172" s="7"/>
    </row>
    <row r="173" spans="1:8">
      <c r="A173" s="7"/>
      <c r="B173" s="7"/>
      <c r="C173" s="13"/>
      <c r="D173" s="7"/>
      <c r="E173" s="7"/>
      <c r="F173" s="7"/>
      <c r="G173" s="7"/>
      <c r="H173" s="7"/>
    </row>
    <row r="174" spans="1:8">
      <c r="A174" s="7"/>
      <c r="B174" s="7"/>
      <c r="C174" s="13"/>
      <c r="D174" s="7"/>
      <c r="E174" s="7"/>
      <c r="F174" s="7"/>
      <c r="G174" s="7"/>
      <c r="H174" s="7"/>
    </row>
    <row r="175" spans="1:8">
      <c r="A175" s="7"/>
      <c r="B175" s="7"/>
      <c r="C175" s="13"/>
      <c r="D175" s="7"/>
      <c r="E175" s="7"/>
      <c r="F175" s="7"/>
      <c r="G175" s="7"/>
      <c r="H175" s="7"/>
    </row>
    <row r="176" spans="1:8">
      <c r="A176" s="7"/>
      <c r="B176" s="7"/>
      <c r="C176" s="13"/>
      <c r="D176" s="7"/>
      <c r="E176" s="7"/>
      <c r="F176" s="7"/>
      <c r="G176" s="7"/>
      <c r="H176" s="7"/>
    </row>
    <row r="177" spans="1:8">
      <c r="A177" s="7"/>
      <c r="B177" s="7"/>
      <c r="C177" s="13"/>
      <c r="D177" s="7"/>
      <c r="E177" s="7"/>
      <c r="F177" s="7"/>
      <c r="G177" s="7"/>
      <c r="H177" s="7"/>
    </row>
    <row r="178" spans="1:8">
      <c r="A178" s="7"/>
      <c r="B178" s="7"/>
      <c r="C178" s="13"/>
      <c r="D178" s="7"/>
      <c r="E178" s="7"/>
      <c r="F178" s="7"/>
      <c r="G178" s="7"/>
      <c r="H178" s="7"/>
    </row>
    <row r="179" spans="1:8">
      <c r="A179" s="7"/>
      <c r="B179" s="7"/>
      <c r="C179" s="13"/>
      <c r="D179" s="7"/>
      <c r="E179" s="7"/>
      <c r="F179" s="7"/>
      <c r="G179" s="7"/>
      <c r="H179" s="7"/>
    </row>
    <row r="180" spans="1:8">
      <c r="A180" s="7"/>
      <c r="B180" s="7"/>
      <c r="C180" s="13"/>
      <c r="D180" s="7"/>
      <c r="E180" s="7"/>
      <c r="F180" s="7"/>
      <c r="G180" s="7"/>
      <c r="H180" s="7"/>
    </row>
    <row r="181" spans="1:8">
      <c r="A181" s="7"/>
      <c r="B181" s="7"/>
      <c r="C181" s="13"/>
      <c r="D181" s="7"/>
      <c r="E181" s="7"/>
      <c r="F181" s="7"/>
      <c r="G181" s="7"/>
      <c r="H181" s="7"/>
    </row>
    <row r="182" spans="1:8">
      <c r="A182" s="7"/>
      <c r="B182" s="7"/>
      <c r="C182" s="7"/>
      <c r="D182" s="7"/>
      <c r="E182" s="7"/>
      <c r="F182" s="7"/>
      <c r="G182" s="7"/>
      <c r="H182" s="7"/>
    </row>
  </sheetData>
  <sheetProtection algorithmName="SHA-512" hashValue="B9i7Q7805uXXxoBnjLKUjC9y7ls8i82t6sOZjNepiNVNknjOCzvMM2xdRAHqcNCmc4xSu2moYbFL71BFj8zWWw==" saltValue="av7+T5sRPJbyOmoLTN64jw==" spinCount="100000" sheet="1" objects="1" scenarios="1"/>
  <mergeCells count="9">
    <mergeCell ref="A1:H1"/>
    <mergeCell ref="A44:H44"/>
    <mergeCell ref="A63:H63"/>
    <mergeCell ref="A69:H69"/>
    <mergeCell ref="B65:C65"/>
    <mergeCell ref="D65:G65"/>
    <mergeCell ref="D66:G66"/>
    <mergeCell ref="G46:J46"/>
    <mergeCell ref="C46:F46"/>
  </mergeCells>
  <printOptions horizontalCentered="1" verticalCentered="1"/>
  <pageMargins left="0.70866141732283472" right="0.70866141732283472" top="0.74803149606299213" bottom="0.74803149606299213" header="0.31496062992125984" footer="0.31496062992125984"/>
  <pageSetup scale="37" fitToHeight="2" orientation="portrait" r:id="rId1"/>
  <headerFooter>
    <oddHeader>&amp;LPágina &amp;P de &amp;N&amp;CInforme de Monitoreo Plan Anticorrupción y de Atención al Ciudadano 2024&amp;RCorte 3° trimestre de 2024
Oficina Asesora de Planeación</oddHeader>
  </headerFooter>
  <rowBreaks count="1" manualBreakCount="1">
    <brk id="66" max="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110EA-7259-47A5-8DD1-D8B2FADC0E14}">
  <dimension ref="A1:AT76"/>
  <sheetViews>
    <sheetView zoomScale="60" zoomScaleNormal="60" zoomScaleSheetLayoutView="70" workbookViewId="0">
      <pane xSplit="4" ySplit="12" topLeftCell="E13" activePane="bottomRight" state="frozen"/>
      <selection pane="topRight" activeCell="E1" sqref="E1"/>
      <selection pane="bottomLeft" activeCell="A4" sqref="A4"/>
      <selection pane="bottomRight" activeCell="C11" sqref="C11"/>
    </sheetView>
  </sheetViews>
  <sheetFormatPr baseColWidth="10" defaultColWidth="11.42578125" defaultRowHeight="15"/>
  <cols>
    <col min="1" max="1" width="11.42578125" hidden="1" customWidth="1"/>
    <col min="2" max="2" width="28.140625" hidden="1" customWidth="1"/>
    <col min="3" max="3" width="52.140625" customWidth="1"/>
    <col min="4" max="4" width="22.28515625" customWidth="1"/>
    <col min="5" max="5" width="31.42578125" customWidth="1"/>
    <col min="6" max="13" width="15.140625" hidden="1" customWidth="1"/>
    <col min="14" max="14" width="20.7109375" hidden="1" customWidth="1"/>
    <col min="15" max="15" width="12" customWidth="1"/>
    <col min="16" max="16" width="41.140625" hidden="1" customWidth="1"/>
    <col min="17" max="17" width="14.140625" hidden="1" customWidth="1"/>
    <col min="18" max="18" width="10.5703125" customWidth="1"/>
    <col min="19" max="19" width="97.85546875" hidden="1" customWidth="1"/>
    <col min="20" max="20" width="12.5703125" hidden="1" customWidth="1"/>
    <col min="21" max="21" width="12.140625" customWidth="1"/>
    <col min="22" max="22" width="70.7109375" hidden="1" customWidth="1"/>
    <col min="23" max="23" width="11.85546875" customWidth="1"/>
    <col min="24" max="24" width="10.28515625" customWidth="1"/>
    <col min="25" max="25" width="83.85546875" customWidth="1"/>
    <col min="26" max="26" width="10.7109375" hidden="1" customWidth="1"/>
    <col min="27" max="28" width="21.7109375" hidden="1" customWidth="1"/>
    <col min="29" max="29" width="7.42578125" hidden="1" customWidth="1"/>
    <col min="30" max="30" width="33.42578125" hidden="1" customWidth="1"/>
    <col min="31" max="33" width="21.7109375" hidden="1" customWidth="1"/>
    <col min="34" max="34" width="7.42578125" hidden="1" customWidth="1"/>
    <col min="35" max="35" width="33.42578125" hidden="1" customWidth="1"/>
    <col min="36" max="38" width="21.7109375" hidden="1" customWidth="1"/>
    <col min="39" max="39" width="7.42578125" hidden="1" customWidth="1"/>
    <col min="40" max="40" width="62" hidden="1" customWidth="1"/>
    <col min="41" max="43" width="5.140625" hidden="1" customWidth="1"/>
    <col min="44" max="44" width="11.85546875" hidden="1" customWidth="1"/>
    <col min="45" max="45" width="59.42578125" customWidth="1"/>
    <col min="46" max="46" width="61.28515625" customWidth="1"/>
  </cols>
  <sheetData>
    <row r="1" spans="1:46" ht="25.5" customHeight="1">
      <c r="A1" s="427" t="s">
        <v>70</v>
      </c>
      <c r="B1" s="427"/>
      <c r="C1" s="427"/>
      <c r="D1" s="427"/>
      <c r="E1" s="427"/>
      <c r="F1" s="427"/>
      <c r="G1" s="427"/>
      <c r="H1" s="427"/>
      <c r="I1" s="427"/>
      <c r="J1" s="427"/>
      <c r="K1" s="427"/>
      <c r="L1" s="427"/>
      <c r="M1" s="427"/>
      <c r="N1" s="427"/>
      <c r="O1" s="427"/>
      <c r="P1" s="427"/>
      <c r="Q1" s="427"/>
      <c r="R1" s="427"/>
      <c r="S1" s="427"/>
      <c r="T1" s="427"/>
      <c r="U1" s="427"/>
      <c r="V1" s="427"/>
      <c r="W1" s="427"/>
      <c r="X1" s="427"/>
      <c r="Y1" s="427"/>
      <c r="Z1" s="427"/>
      <c r="AA1" s="427"/>
      <c r="AB1" s="427"/>
      <c r="AC1" s="427"/>
      <c r="AD1" s="427"/>
      <c r="AE1" s="427"/>
      <c r="AF1" s="427"/>
      <c r="AG1" s="427"/>
      <c r="AH1" s="427"/>
      <c r="AI1" s="427"/>
      <c r="AJ1" s="427"/>
      <c r="AK1" s="427"/>
      <c r="AL1" s="427"/>
      <c r="AM1" s="427"/>
      <c r="AN1" s="427"/>
    </row>
    <row r="2" spans="1:46" ht="39.75" customHeight="1">
      <c r="C2" s="266"/>
      <c r="D2" s="26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row>
    <row r="3" spans="1:46" ht="39.75" customHeight="1">
      <c r="C3" s="17"/>
      <c r="D3" s="17" t="s">
        <v>71</v>
      </c>
      <c r="E3" s="263" t="s">
        <v>72</v>
      </c>
      <c r="F3" s="17"/>
      <c r="G3" s="17"/>
      <c r="H3" s="17"/>
      <c r="I3" s="17"/>
      <c r="J3" s="17"/>
      <c r="K3" s="17"/>
      <c r="L3" s="17"/>
      <c r="M3" s="17"/>
      <c r="N3" s="17"/>
      <c r="O3" s="17"/>
      <c r="P3" s="17"/>
      <c r="Q3" s="17"/>
      <c r="R3" s="17"/>
      <c r="S3" s="17"/>
      <c r="W3" s="17"/>
      <c r="X3" s="17"/>
      <c r="Y3" s="17"/>
      <c r="Z3" s="17"/>
      <c r="AA3" s="17"/>
      <c r="AB3" s="17"/>
      <c r="AC3" s="17"/>
      <c r="AD3" s="17"/>
      <c r="AE3" s="17"/>
      <c r="AF3" s="17"/>
      <c r="AG3" s="17"/>
      <c r="AH3" s="17"/>
      <c r="AI3" s="17"/>
    </row>
    <row r="4" spans="1:46" ht="39.75" customHeight="1">
      <c r="C4" s="17" t="s">
        <v>73</v>
      </c>
      <c r="D4" s="264">
        <f>N71</f>
        <v>0.16518444444444444</v>
      </c>
      <c r="E4" s="264">
        <f>O71</f>
        <v>0.65184888888888892</v>
      </c>
      <c r="F4" s="17"/>
      <c r="G4" s="17"/>
      <c r="H4" s="17"/>
      <c r="I4" s="17"/>
      <c r="J4" s="17"/>
      <c r="K4" s="17"/>
      <c r="L4" s="17"/>
      <c r="M4" s="17"/>
      <c r="N4" s="17"/>
      <c r="O4" s="17"/>
      <c r="P4" s="17"/>
      <c r="Q4" s="17"/>
      <c r="R4" s="17"/>
      <c r="S4" s="17"/>
      <c r="W4" s="17"/>
      <c r="X4" s="17"/>
      <c r="Y4" s="17"/>
      <c r="Z4" s="17"/>
      <c r="AA4" s="17"/>
      <c r="AB4" s="17"/>
      <c r="AC4" s="17"/>
      <c r="AD4" s="17"/>
      <c r="AE4" s="17"/>
      <c r="AF4" s="17"/>
      <c r="AG4" s="17"/>
      <c r="AH4" s="17"/>
      <c r="AI4" s="17"/>
    </row>
    <row r="5" spans="1:46" ht="39.75" customHeight="1">
      <c r="C5" s="17" t="s">
        <v>74</v>
      </c>
      <c r="D5" s="264">
        <f>Q71</f>
        <v>0.36891025641025649</v>
      </c>
      <c r="E5" s="264">
        <f>R71</f>
        <v>0.75705128205128203</v>
      </c>
      <c r="F5" s="17"/>
      <c r="G5" s="17"/>
      <c r="H5" s="17"/>
      <c r="I5" s="17"/>
      <c r="J5" s="17"/>
      <c r="K5" s="17"/>
      <c r="L5" s="17"/>
      <c r="M5" s="17"/>
      <c r="N5" s="17"/>
      <c r="O5" s="17"/>
      <c r="P5" s="17"/>
      <c r="Q5" s="17"/>
      <c r="R5" s="17"/>
      <c r="S5" s="17"/>
      <c r="W5" s="17"/>
      <c r="X5" s="17"/>
      <c r="Y5" s="17"/>
      <c r="Z5" s="17"/>
      <c r="AA5" s="17"/>
      <c r="AB5" s="17"/>
      <c r="AC5" s="17"/>
      <c r="AD5" s="17"/>
      <c r="AE5" s="17"/>
      <c r="AF5" s="17"/>
      <c r="AG5" s="17"/>
      <c r="AH5" s="17"/>
      <c r="AI5" s="17"/>
    </row>
    <row r="6" spans="1:46" ht="39.75" customHeight="1">
      <c r="C6" s="17" t="s">
        <v>75</v>
      </c>
      <c r="D6" s="264">
        <f>T71</f>
        <v>0.63213836477987417</v>
      </c>
      <c r="E6" s="264">
        <f>U71</f>
        <v>0.84771604938271583</v>
      </c>
      <c r="F6" s="17"/>
      <c r="G6" s="17"/>
      <c r="H6" s="17"/>
      <c r="I6" s="17"/>
      <c r="J6" s="17"/>
      <c r="K6" s="17"/>
      <c r="L6" s="17"/>
      <c r="M6" s="17"/>
      <c r="N6" s="17"/>
      <c r="O6" s="17"/>
      <c r="P6" s="17"/>
      <c r="Q6" s="17"/>
      <c r="R6" s="17"/>
      <c r="S6" s="17"/>
      <c r="W6" s="17"/>
      <c r="X6" s="17"/>
      <c r="Y6" s="17"/>
      <c r="Z6" s="17"/>
      <c r="AA6" s="17"/>
      <c r="AB6" s="17"/>
      <c r="AC6" s="17"/>
      <c r="AD6" s="17"/>
      <c r="AE6" s="17"/>
      <c r="AF6" s="17"/>
      <c r="AG6" s="17"/>
      <c r="AH6" s="17"/>
      <c r="AI6" s="17"/>
    </row>
    <row r="7" spans="1:46" ht="39.75" customHeight="1">
      <c r="C7" s="17" t="s">
        <v>76</v>
      </c>
      <c r="D7" s="264">
        <f>W71</f>
        <v>0.97714285714285709</v>
      </c>
      <c r="E7" s="264">
        <f>X71</f>
        <v>0.97714285714285709</v>
      </c>
      <c r="F7" s="17"/>
      <c r="G7" s="17"/>
      <c r="H7" s="17"/>
      <c r="I7" s="17"/>
      <c r="J7" s="17"/>
      <c r="K7" s="17"/>
      <c r="L7" s="17"/>
      <c r="M7" s="17"/>
      <c r="N7" s="17"/>
      <c r="O7" s="17"/>
      <c r="P7" s="17"/>
      <c r="Q7" s="17"/>
      <c r="R7" s="17"/>
      <c r="S7" s="17"/>
      <c r="W7" s="17"/>
      <c r="X7" s="17"/>
      <c r="Y7" s="17"/>
      <c r="Z7" s="17"/>
      <c r="AA7" s="17"/>
      <c r="AB7" s="17"/>
      <c r="AC7" s="17"/>
      <c r="AD7" s="17"/>
      <c r="AE7" s="17"/>
      <c r="AF7" s="17"/>
      <c r="AG7" s="17"/>
      <c r="AH7" s="17"/>
      <c r="AI7" s="17"/>
    </row>
    <row r="8" spans="1:46" ht="39.75" customHeight="1">
      <c r="C8" s="17"/>
      <c r="D8" s="265"/>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row>
    <row r="9" spans="1:46">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row>
    <row r="10" spans="1:46" ht="15.75" thickBot="1">
      <c r="D10" s="270"/>
      <c r="E10" s="17"/>
      <c r="F10" s="17"/>
      <c r="G10" s="17"/>
      <c r="H10" s="17"/>
      <c r="I10" s="17"/>
      <c r="J10" s="17"/>
      <c r="K10" s="17"/>
      <c r="L10" s="17"/>
      <c r="M10" s="17"/>
      <c r="N10" s="17"/>
      <c r="O10" s="17"/>
      <c r="P10" s="17"/>
      <c r="Q10" s="17"/>
      <c r="R10" s="17"/>
      <c r="S10" s="17"/>
      <c r="T10" s="17"/>
      <c r="U10" s="17"/>
      <c r="V10" s="270"/>
      <c r="W10" s="17"/>
      <c r="X10" s="17"/>
      <c r="Y10" s="17"/>
      <c r="Z10" s="17"/>
      <c r="AA10" s="17"/>
      <c r="AB10" s="17"/>
      <c r="AC10" s="17"/>
      <c r="AD10" s="17"/>
      <c r="AE10" s="17"/>
      <c r="AF10" s="17"/>
      <c r="AH10" s="17"/>
      <c r="AI10" s="17"/>
    </row>
    <row r="11" spans="1:46" ht="15.75" thickBot="1">
      <c r="F11" s="421" t="s">
        <v>77</v>
      </c>
      <c r="G11" s="422"/>
      <c r="H11" s="422"/>
      <c r="I11" s="422"/>
      <c r="J11" s="422"/>
      <c r="K11" s="422"/>
      <c r="L11" s="422"/>
      <c r="M11" s="423"/>
      <c r="N11" s="424" t="s">
        <v>78</v>
      </c>
      <c r="O11" s="425"/>
      <c r="P11" s="425"/>
      <c r="Q11" s="425"/>
      <c r="R11" s="425"/>
      <c r="S11" s="425"/>
      <c r="T11" s="425"/>
      <c r="U11" s="425"/>
      <c r="V11" s="425"/>
      <c r="W11" s="425"/>
      <c r="X11" s="425"/>
      <c r="Y11" s="426"/>
      <c r="Z11" s="428" t="s">
        <v>79</v>
      </c>
      <c r="AA11" s="429"/>
      <c r="AB11" s="429"/>
      <c r="AC11" s="429"/>
      <c r="AD11" s="429"/>
      <c r="AE11" s="429"/>
      <c r="AF11" s="429"/>
      <c r="AG11" s="429"/>
      <c r="AH11" s="429"/>
      <c r="AI11" s="429"/>
      <c r="AJ11" s="429"/>
      <c r="AK11" s="429"/>
      <c r="AL11" s="429"/>
      <c r="AM11" s="429"/>
      <c r="AN11" s="429"/>
      <c r="AO11" s="429"/>
      <c r="AP11" s="429"/>
      <c r="AQ11" s="429"/>
      <c r="AR11" s="429"/>
      <c r="AS11" s="429"/>
    </row>
    <row r="12" spans="1:46" ht="52.5" customHeight="1" thickBot="1">
      <c r="A12" s="240" t="s">
        <v>80</v>
      </c>
      <c r="B12" s="241" t="s">
        <v>81</v>
      </c>
      <c r="C12" s="217" t="s">
        <v>82</v>
      </c>
      <c r="D12" s="216" t="s">
        <v>83</v>
      </c>
      <c r="E12" s="235" t="s">
        <v>84</v>
      </c>
      <c r="F12" s="236" t="s">
        <v>85</v>
      </c>
      <c r="G12" s="237" t="s">
        <v>86</v>
      </c>
      <c r="H12" s="238" t="s">
        <v>87</v>
      </c>
      <c r="I12" s="237" t="s">
        <v>88</v>
      </c>
      <c r="J12" s="238" t="s">
        <v>89</v>
      </c>
      <c r="K12" s="237" t="s">
        <v>90</v>
      </c>
      <c r="L12" s="238" t="s">
        <v>91</v>
      </c>
      <c r="M12" s="239" t="s">
        <v>92</v>
      </c>
      <c r="N12" s="251" t="s">
        <v>93</v>
      </c>
      <c r="O12" s="252" t="s">
        <v>94</v>
      </c>
      <c r="P12" s="253" t="s">
        <v>95</v>
      </c>
      <c r="Q12" s="252" t="s">
        <v>96</v>
      </c>
      <c r="R12" s="252" t="s">
        <v>97</v>
      </c>
      <c r="S12" s="253" t="s">
        <v>98</v>
      </c>
      <c r="T12" s="254" t="s">
        <v>99</v>
      </c>
      <c r="U12" s="254" t="s">
        <v>100</v>
      </c>
      <c r="V12" s="137" t="s">
        <v>101</v>
      </c>
      <c r="W12" s="252" t="s">
        <v>102</v>
      </c>
      <c r="X12" s="252" t="s">
        <v>103</v>
      </c>
      <c r="Y12" s="255" t="s">
        <v>104</v>
      </c>
      <c r="Z12" s="256" t="s">
        <v>105</v>
      </c>
      <c r="AA12" s="257" t="s">
        <v>106</v>
      </c>
      <c r="AB12" s="257" t="s">
        <v>107</v>
      </c>
      <c r="AC12" s="258" t="s">
        <v>108</v>
      </c>
      <c r="AD12" s="259" t="s">
        <v>109</v>
      </c>
      <c r="AE12" s="257" t="s">
        <v>110</v>
      </c>
      <c r="AF12" s="260" t="s">
        <v>111</v>
      </c>
      <c r="AG12" s="257" t="s">
        <v>112</v>
      </c>
      <c r="AH12" s="261" t="s">
        <v>113</v>
      </c>
      <c r="AI12" s="259" t="s">
        <v>114</v>
      </c>
      <c r="AJ12" s="257" t="s">
        <v>115</v>
      </c>
      <c r="AK12" s="257" t="s">
        <v>116</v>
      </c>
      <c r="AL12" s="257" t="s">
        <v>117</v>
      </c>
      <c r="AM12" s="258" t="s">
        <v>118</v>
      </c>
      <c r="AN12" s="262" t="s">
        <v>119</v>
      </c>
      <c r="AO12" s="257" t="s">
        <v>120</v>
      </c>
      <c r="AP12" s="257" t="s">
        <v>121</v>
      </c>
      <c r="AQ12" s="257" t="s">
        <v>122</v>
      </c>
      <c r="AR12" s="258" t="s">
        <v>123</v>
      </c>
      <c r="AS12" s="262" t="s">
        <v>124</v>
      </c>
      <c r="AT12" s="321" t="s">
        <v>641</v>
      </c>
    </row>
    <row r="13" spans="1:46" ht="408.75" customHeight="1" thickBot="1">
      <c r="A13" s="221" t="s">
        <v>14</v>
      </c>
      <c r="B13" s="218" t="s">
        <v>35</v>
      </c>
      <c r="C13" s="87" t="s">
        <v>125</v>
      </c>
      <c r="D13" s="88" t="s">
        <v>126</v>
      </c>
      <c r="E13" s="89" t="s">
        <v>127</v>
      </c>
      <c r="F13" s="90">
        <v>0.25</v>
      </c>
      <c r="G13" s="38">
        <f t="shared" ref="G13:G33" si="0">F13/L13</f>
        <v>0.25</v>
      </c>
      <c r="H13" s="91">
        <v>0.5</v>
      </c>
      <c r="I13" s="38">
        <f t="shared" ref="I13:I60" si="1">H13/L13</f>
        <v>0.5</v>
      </c>
      <c r="J13" s="91">
        <v>0.75</v>
      </c>
      <c r="K13" s="38">
        <f t="shared" ref="K13:K60" si="2">J13/L13</f>
        <v>0.75</v>
      </c>
      <c r="L13" s="91">
        <v>1</v>
      </c>
      <c r="M13" s="38">
        <f t="shared" ref="M13:M60" si="3">L13/L13</f>
        <v>1</v>
      </c>
      <c r="N13" s="27">
        <v>0.25</v>
      </c>
      <c r="O13" s="28">
        <f t="shared" ref="O13:O20" si="4">N13/G13</f>
        <v>1</v>
      </c>
      <c r="P13" s="92" t="s">
        <v>128</v>
      </c>
      <c r="Q13" s="28">
        <v>0.5</v>
      </c>
      <c r="R13" s="28">
        <f t="shared" ref="R13:R25" si="5">Q13/I13</f>
        <v>1</v>
      </c>
      <c r="S13" s="92" t="s">
        <v>129</v>
      </c>
      <c r="T13" s="75">
        <v>0.75</v>
      </c>
      <c r="U13" s="28">
        <f t="shared" ref="U13:U25" si="6">T13/K13</f>
        <v>1</v>
      </c>
      <c r="V13" s="45" t="s">
        <v>130</v>
      </c>
      <c r="W13" s="28">
        <v>1</v>
      </c>
      <c r="X13" s="28">
        <f t="shared" ref="X13:X44" si="7">W13/M13</f>
        <v>1</v>
      </c>
      <c r="Y13" s="93" t="s">
        <v>610</v>
      </c>
      <c r="Z13" s="94" t="s">
        <v>131</v>
      </c>
      <c r="AA13" s="95" t="s">
        <v>132</v>
      </c>
      <c r="AB13" s="95"/>
      <c r="AC13" s="95" t="str">
        <f>IF((COUNTIF(Z13:AB13,"X"))&gt;=1,"Si","No")</f>
        <v>Si</v>
      </c>
      <c r="AD13" s="96" t="s">
        <v>133</v>
      </c>
      <c r="AE13" s="97" t="str">
        <f>Tabla1[[#This Row],[Cr1. Más de 8 responsables]]</f>
        <v>x</v>
      </c>
      <c r="AF13" s="97" t="str">
        <f>IF(O13&lt;100%,"X","")</f>
        <v/>
      </c>
      <c r="AG13" s="97"/>
      <c r="AH13" s="95" t="str">
        <f>IF((COUNTIF(AE13:AG13,"X"))&gt;=1,"Si","No")</f>
        <v>Si</v>
      </c>
      <c r="AI13" s="209" t="s">
        <v>134</v>
      </c>
      <c r="AJ13" s="97" t="str">
        <f>Tabla1[[#This Row],[Cr1. Más de 8 responsables]]</f>
        <v>x</v>
      </c>
      <c r="AK13" s="97" t="str">
        <f>IF(R13&lt;100%,"X","")</f>
        <v/>
      </c>
      <c r="AL13" s="97"/>
      <c r="AM13" s="95" t="str">
        <f>IF((COUNTIF(AJ13:AL13,"X"))&gt;=1,"Si","No")</f>
        <v>Si</v>
      </c>
      <c r="AN13" s="209" t="s">
        <v>134</v>
      </c>
      <c r="AO13" s="97" t="str">
        <f>Tabla1[[#This Row],[Cr1. Más de 8 responsables]]</f>
        <v>x</v>
      </c>
      <c r="AP13" s="97" t="str">
        <f>IF(U13&lt;100%,"X","")</f>
        <v/>
      </c>
      <c r="AQ13" s="97"/>
      <c r="AR13" s="95" t="str">
        <f>IF((COUNTIF(AO13:AQ13,"X"))&gt;=1,"Si","No")</f>
        <v>Si</v>
      </c>
      <c r="AS13" s="312" t="s">
        <v>135</v>
      </c>
      <c r="AT13" s="358" t="s">
        <v>643</v>
      </c>
    </row>
    <row r="14" spans="1:46" ht="409.5" customHeight="1" thickBot="1">
      <c r="A14" s="222" t="str">
        <f>A13</f>
        <v>1 - Gestión del Riesgo de Corrupción “MAPA DE RIESGOS DE CORRUPCIÓN"</v>
      </c>
      <c r="B14" s="227" t="str">
        <f>B13</f>
        <v>1. Política de Administración de Riesgos de Corrupción</v>
      </c>
      <c r="C14" s="98" t="s">
        <v>136</v>
      </c>
      <c r="D14" s="99" t="s">
        <v>137</v>
      </c>
      <c r="E14" s="100" t="s">
        <v>127</v>
      </c>
      <c r="F14" s="101">
        <v>0.25</v>
      </c>
      <c r="G14" s="43">
        <f t="shared" si="0"/>
        <v>0.25</v>
      </c>
      <c r="H14" s="102">
        <v>0.5</v>
      </c>
      <c r="I14" s="43">
        <f t="shared" si="1"/>
        <v>0.5</v>
      </c>
      <c r="J14" s="102">
        <v>0.75</v>
      </c>
      <c r="K14" s="43">
        <f t="shared" si="2"/>
        <v>0.75</v>
      </c>
      <c r="L14" s="102">
        <v>1</v>
      </c>
      <c r="M14" s="43">
        <f t="shared" si="3"/>
        <v>1</v>
      </c>
      <c r="N14" s="30">
        <v>0.25</v>
      </c>
      <c r="O14" s="31">
        <f t="shared" si="4"/>
        <v>1</v>
      </c>
      <c r="P14" s="103" t="s">
        <v>138</v>
      </c>
      <c r="Q14" s="31">
        <v>0.5</v>
      </c>
      <c r="R14" s="31">
        <f t="shared" si="5"/>
        <v>1</v>
      </c>
      <c r="S14" s="103" t="s">
        <v>139</v>
      </c>
      <c r="T14" s="76">
        <v>0.75</v>
      </c>
      <c r="U14" s="31">
        <f t="shared" si="6"/>
        <v>1</v>
      </c>
      <c r="V14" s="44" t="s">
        <v>140</v>
      </c>
      <c r="W14" s="31">
        <v>1</v>
      </c>
      <c r="X14" s="31">
        <f t="shared" si="7"/>
        <v>1</v>
      </c>
      <c r="Y14" s="318" t="s">
        <v>609</v>
      </c>
      <c r="Z14" s="105" t="s">
        <v>131</v>
      </c>
      <c r="AA14" s="106" t="s">
        <v>132</v>
      </c>
      <c r="AB14" s="106"/>
      <c r="AC14" s="106" t="str">
        <f t="shared" ref="AC14:AC60" si="8">IF((COUNTIF(Z14:AB14,"X"))&gt;=1,"Si","No")</f>
        <v>Si</v>
      </c>
      <c r="AD14" s="107" t="s">
        <v>133</v>
      </c>
      <c r="AE14" s="97" t="str">
        <f>Tabla1[[#This Row],[Cr1. Más de 8 responsables]]</f>
        <v>x</v>
      </c>
      <c r="AF14" s="108" t="str">
        <f t="shared" ref="AF14:AF60" si="9">IF(O14&lt;100%,"X","")</f>
        <v/>
      </c>
      <c r="AG14" s="108"/>
      <c r="AH14" s="106" t="str">
        <f t="shared" ref="AH14:AH60" si="10">IF((COUNTIF(AE14:AG14,"X"))&gt;=1,"Si","No")</f>
        <v>Si</v>
      </c>
      <c r="AI14" s="209" t="s">
        <v>134</v>
      </c>
      <c r="AJ14" s="97" t="str">
        <f>Tabla1[[#This Row],[Cr1. Más de 8 responsables]]</f>
        <v>x</v>
      </c>
      <c r="AK14" s="108" t="str">
        <f t="shared" ref="AK14:AK60" si="11">IF(R14&lt;100%,"X","")</f>
        <v/>
      </c>
      <c r="AL14" s="108"/>
      <c r="AM14" s="106" t="str">
        <f t="shared" ref="AM14:AM60" si="12">IF((COUNTIF(AJ14:AL14,"X"))&gt;=1,"Si","No")</f>
        <v>Si</v>
      </c>
      <c r="AN14" s="209" t="s">
        <v>134</v>
      </c>
      <c r="AO14" s="97" t="str">
        <f>Tabla1[[#This Row],[Cr1. Más de 8 responsables]]</f>
        <v>x</v>
      </c>
      <c r="AP14" s="108" t="str">
        <f t="shared" ref="AP14:AP60" si="13">IF(U14&lt;100%,"X","")</f>
        <v/>
      </c>
      <c r="AQ14" s="108"/>
      <c r="AR14" s="106" t="str">
        <f t="shared" ref="AR14:AR60" si="14">IF((COUNTIF(AO14:AQ14,"X"))&gt;=1,"Si","No")</f>
        <v>Si</v>
      </c>
      <c r="AS14" s="313" t="s">
        <v>135</v>
      </c>
      <c r="AT14" s="170"/>
    </row>
    <row r="15" spans="1:46" ht="409.6" thickBot="1">
      <c r="A15" s="222" t="str">
        <f t="shared" ref="A15:A21" si="15">A14</f>
        <v>1 - Gestión del Riesgo de Corrupción “MAPA DE RIESGOS DE CORRUPCIÓN"</v>
      </c>
      <c r="B15" s="109" t="s">
        <v>36</v>
      </c>
      <c r="C15" s="110" t="s">
        <v>141</v>
      </c>
      <c r="D15" s="111" t="s">
        <v>142</v>
      </c>
      <c r="E15" s="112" t="s">
        <v>127</v>
      </c>
      <c r="F15" s="113">
        <v>0.25</v>
      </c>
      <c r="G15" s="49">
        <f t="shared" si="0"/>
        <v>0.25</v>
      </c>
      <c r="H15" s="114">
        <v>0.5</v>
      </c>
      <c r="I15" s="49">
        <f t="shared" si="1"/>
        <v>0.5</v>
      </c>
      <c r="J15" s="114">
        <v>0.75</v>
      </c>
      <c r="K15" s="49">
        <f t="shared" si="2"/>
        <v>0.75</v>
      </c>
      <c r="L15" s="114">
        <v>1</v>
      </c>
      <c r="M15" s="49">
        <f t="shared" si="3"/>
        <v>1</v>
      </c>
      <c r="N15" s="35">
        <v>0.25</v>
      </c>
      <c r="O15" s="36">
        <f t="shared" si="4"/>
        <v>1</v>
      </c>
      <c r="P15" s="115" t="s">
        <v>143</v>
      </c>
      <c r="Q15" s="36">
        <v>0.5</v>
      </c>
      <c r="R15" s="36">
        <f t="shared" si="5"/>
        <v>1</v>
      </c>
      <c r="S15" s="115" t="s">
        <v>144</v>
      </c>
      <c r="T15" s="77">
        <v>0.75</v>
      </c>
      <c r="U15" s="36">
        <f t="shared" si="6"/>
        <v>1</v>
      </c>
      <c r="V15" s="50" t="s">
        <v>145</v>
      </c>
      <c r="W15" s="36">
        <v>1</v>
      </c>
      <c r="X15" s="36">
        <f t="shared" si="7"/>
        <v>1</v>
      </c>
      <c r="Y15" s="116" t="s">
        <v>611</v>
      </c>
      <c r="Z15" s="117" t="s">
        <v>131</v>
      </c>
      <c r="AA15" s="118" t="s">
        <v>132</v>
      </c>
      <c r="AB15" s="118"/>
      <c r="AC15" s="118" t="str">
        <f t="shared" si="8"/>
        <v>Si</v>
      </c>
      <c r="AD15" s="119"/>
      <c r="AE15" s="97" t="str">
        <f>Tabla1[[#This Row],[Cr1. Más de 8 responsables]]</f>
        <v>x</v>
      </c>
      <c r="AF15" s="120" t="str">
        <f t="shared" si="9"/>
        <v/>
      </c>
      <c r="AG15" s="120"/>
      <c r="AH15" s="118" t="str">
        <f t="shared" si="10"/>
        <v>Si</v>
      </c>
      <c r="AI15" s="209" t="s">
        <v>134</v>
      </c>
      <c r="AJ15" s="97" t="str">
        <f>Tabla1[[#This Row],[Cr1. Más de 8 responsables]]</f>
        <v>x</v>
      </c>
      <c r="AK15" s="120" t="str">
        <f t="shared" si="11"/>
        <v/>
      </c>
      <c r="AL15" s="120"/>
      <c r="AM15" s="118" t="str">
        <f t="shared" si="12"/>
        <v>Si</v>
      </c>
      <c r="AN15" s="209" t="s">
        <v>134</v>
      </c>
      <c r="AO15" s="97" t="str">
        <f>Tabla1[[#This Row],[Cr1. Más de 8 responsables]]</f>
        <v>x</v>
      </c>
      <c r="AP15" s="120" t="str">
        <f t="shared" si="13"/>
        <v/>
      </c>
      <c r="AQ15" s="120"/>
      <c r="AR15" s="118" t="str">
        <f t="shared" si="14"/>
        <v>Si</v>
      </c>
      <c r="AS15" s="314" t="s">
        <v>135</v>
      </c>
      <c r="AT15" s="170"/>
    </row>
    <row r="16" spans="1:46" ht="409.6" thickBot="1">
      <c r="A16" s="222" t="str">
        <f t="shared" si="15"/>
        <v>1 - Gestión del Riesgo de Corrupción “MAPA DE RIESGOS DE CORRUPCIÓN"</v>
      </c>
      <c r="B16" s="223" t="s">
        <v>37</v>
      </c>
      <c r="C16" s="121" t="s">
        <v>146</v>
      </c>
      <c r="D16" s="122" t="s">
        <v>147</v>
      </c>
      <c r="E16" s="123" t="s">
        <v>127</v>
      </c>
      <c r="F16" s="124">
        <v>0.5</v>
      </c>
      <c r="G16" s="40">
        <f t="shared" si="0"/>
        <v>0.5</v>
      </c>
      <c r="H16" s="125">
        <v>0.5</v>
      </c>
      <c r="I16" s="40">
        <f t="shared" si="1"/>
        <v>0.5</v>
      </c>
      <c r="J16" s="125">
        <v>0.5</v>
      </c>
      <c r="K16" s="40">
        <f t="shared" si="2"/>
        <v>0.5</v>
      </c>
      <c r="L16" s="125">
        <v>1</v>
      </c>
      <c r="M16" s="40">
        <f t="shared" si="3"/>
        <v>1</v>
      </c>
      <c r="N16" s="33">
        <v>0.5</v>
      </c>
      <c r="O16" s="26">
        <f t="shared" si="4"/>
        <v>1</v>
      </c>
      <c r="P16" s="126" t="s">
        <v>148</v>
      </c>
      <c r="Q16" s="26">
        <v>0.5</v>
      </c>
      <c r="R16" s="26">
        <f t="shared" si="5"/>
        <v>1</v>
      </c>
      <c r="S16" s="126" t="s">
        <v>149</v>
      </c>
      <c r="T16" s="78">
        <v>0.5</v>
      </c>
      <c r="U16" s="26">
        <f t="shared" si="6"/>
        <v>1</v>
      </c>
      <c r="V16" s="47" t="str">
        <f>V14</f>
        <v>A. Seguimiento estratégia de Racionalización de trámites:
  1)	Jul 03 11am Apoyo al Dr Julio Correal para actualizar en SUIT la estadística trimestral 
2)	Jul 04 11am revisión OAP propuesta OTIC de nuevo cronograma INVITRAMITES
3)	Jul 04 2pm recomendaciones propuesta OTOC de nuevo cronograma INVITRAMITES
4)	Julio 11 a las 9am pruebas nuevo portal INVITRAMITES, observaciones desde la óptica ciudadana 
5)	Julio 6 11am seguimiento estrategia de racionalización de trámites
6) 	2024I-VBOG-035564 del 05/06/24 Respuesta al radicado No 2024I-VBOG-035133 novedad NO aprobada en la Estrategia de Racionalización de trámites 
B.	Coordinación asistencia Técnica Secretaría de Transparencia
1)	Correo 03/07 al delegado de la Dirección General con antecedentes
 2)	Remisión de insumos y temas claves mediante correo del 03/07 al delegado de la Dirección General, para optimizar sesión programada con el asesor
 3)	Análisis de propuesta de asistencia técnica, sugerencias y recomendaciones remitidas al equipo de trabajo el 05/07
 4)	Reunión interna para analizar propuesta de asistencia técnica realizada el 08/07/24
 5)	Análisis del plan de trabajo ajustado recibido el 19/07 
C.	Vinculación actores claves 
1)	Reunión programada el 05/07 para revisar protocolos de relacionamiento ciudadano 
 2)	Reunión programada el 12/07 para revisar protocolos de atención en caso de valorización
 3)	Análisis de documentos propuestas sobre valorización remitido el 12/07 para optimizar el desarrollo de la reunión
D.	Promoción de Capacitaciones Secretaría de Transparencia a actores claves
1)	OPERACIÓN DE CANALES DE DENUNCIA POR ACTOS DE CORRUPCIÓN. MECANISMO PARA LA PROMOCIÓN DE LA CULTURA DE LA DENUNCIA Y PROTECCIÓN DEL DENUNCIANTE
Fecha: martes 27 de agosto de 2024. Hora: 2:30 a 4:00 p. m.
Plataforma Teams: https://teams.microsoft.com/l/meetup-join/19%3ameeting_YTBlZDdkNzYtMTIyNS00ZjA2LTkxOWQtNDJjYzIyNGNiMjYw%40thread.v2/0?context=%7b%22Tid%22%3a%221c20d056-b3e4-4f07-a54c-84e4216a2920%22%2c%22Oid%22%3a%220229d4fc-3b58-4bb1-84bb-0df68b37cf33%22%7d
 2)	LEY DE TRANSPARENCIA Y ACCESO A LA INFORMACIÓN PÚBLICA NACIONAL LEY 1712 DE 2014. 
Fecha: miércoles 18 de septiembre de 2024. Hora: 10:00 a.m a 12:00 p.m.
Plataforma Teams: https://teams.microsoft.com/l/meetup-join/19%3ameeting_YzE1MGJmM2UtM2I1Yi00MDhlLTk1ZmQtZTI3ODFmNjExNTA1%40thread.v2/0?context=%7b%22Tid%22%3a%221c20d056-b3e4-4f07-a54c-84e4216a2920%22%2c%22Oid%22%3a%2201e70ffa-5c07-4d72-ba19-5a004952263d%22%7d
Ver soportes en https://invias-my.sharepoint.com/:f:/g/personal/oap_invias_gov_co/EjR2JpzNYmtGhSXloLxtfFIBEW_M1AQNN9CEDwfH3dJ4pg?e=iSCZ6D
4. Participación en facebook live "Estrategias Normativas para la lucha contra la corrupción" organizado por el Departamento Adminsitrativo de la Función Pública el 25/09/24 https://l.facebook.com/l.php?u=https%3A%2F%2Fwww.youtube.com%2Flive%2F2SWfgQgKxyg%3Ffbclid%3DIwZXh0bgNhZW0CMTAAAR0KtqpHr9xkRNox66nU_q7y-A_NUcHXT7CSd5aSHq9y1QQJrRsPJa91G9Q_aem_HQx3YDSScofJybG4polbOg&amp;h=AT19KaggwXWTIZwCJSIVxHPeVqQTQ3VZeWKjgX2lHUk3hQ_VWashKHKRQxqrz4Fb_e5bwfjuvD0m3lowvN6wQ8xZNiVgIM5drdGIN3NjrtfEGjdFXtX2Rray1PtAkmyuDA&amp;__tn__=-UK-R&amp;c[0]=AT3CzyevyEJUzNL6HWQcZwO8eCvmDPEpee_cbPTjCla6LdeqgyIIXg3sMIgtIijbAI3J61lfHfAprRvipgm8_6olodNiwn29KDLUPj6zEhr4NgdE91xQI21waKt2Y9x5T9yG4mldA3kvrFdBTD96v_CIFnqOTmNUtPVDcGiyrga8l7-TMqlxq4-O2EKEP3dlWOz1riPfB3CNPo3WuABSnAxm27A
2024I-VBOG-073715 del 04/10/24 OFICINA DE CONTROL INTERNO
Se alcanzaron  los objetivos propuestos. Los riesgos de corrupción y gestión fueron actualizados para el 2024 mediante el memorando 20231-VBOG-040094. Las mesas de trabajo realizadas el 20 y 21 de marzo evidencian el compromiso continuo en estas áreas. se debera enfocar  en implementar la metodología definida en la Política de Administración del Riesgo Institucional para una identificación más precisa de los riesgos de corrupción y fraude, y así fortalecer nuestros controles internos."</v>
      </c>
      <c r="W16" s="26">
        <v>1</v>
      </c>
      <c r="X16" s="26">
        <f t="shared" si="7"/>
        <v>1</v>
      </c>
      <c r="Y16" s="127" t="str">
        <f>Y14</f>
        <v xml:space="preserve">Acompañamiento de la Secretaría de Transparencia:
1.	Participación Social, Control Social y Rendición de Cuentas, realizadas oct 28 a las 2:30pm y Oct 30 a las 2:30pm.
2.	PTEP realizada el 18/11 a las 2:30pm
3.	Canales de denuncia, el 3/12 a las 2:30pm
4.	PTEP realizada el 19/12 a las 2:30pm
Elaboración del Plan de transición al Programa de Transparencia y Ética Pública - PTEP-, documentado en el aplicativo KAWAK con el ID 400.
Documentación diagnóstico y  Cierre protocolario del Plan Anticorrupción y de Atención al Ciudadano –PAAC
1.	Retroalimentación reportes cortes 3° y 4° trimestre de manera individual y socialización de informes de monitoreo mediante memorando circular (2024I-VBOG-078663 del 21/10).
2.	Elaboración bosquejo de diagnóstico y recolección de información
3.	Socialización del borrador del diagnóstico mediante memorando circular.
Estrategia de diagnóstico participativo:
1. Diseño de instrumento para recolección de aportes externos disponible en https://forms.office.com/r/rrCu7pF8LQ , habilitado hasta el 15/01/25 y que se promoverá por canales externos con apoyo del grupo gerencia de comunicaciones.
2. Diseño de instrumento para recolección de aportes internos disponible en https://forms.office.com/r/cJ1DNQcp8g , habilitado hasta el 15/01/25 y que se promoverá por canales internos con apoyo del grupo gerencia de comunicaciones.
Estrategia de formulación participativa, inicialmente con actores internos:
1. Diseño del componente transversal del Programa de Transparencia y Ética Pública - PTEP-.
2. Elaboración del borrador inicial del del componente transversal del PTEP 2025-2026, para aportes y complementos de actores claves.
3. Diseño del componente programático del PTEP 2025-2026
4. Elaboración del borrador inicial del del componente transversal del PTEP 2025-2026, para aportes y complementos de actores claves.
5. Socializaran de borradores de los componentes transversal y programático mediante memorando circular. 2024I-VBOG-101035 del 27/12/24  Aportes para borrador del Programa de Transparencia y Ética Pública PTEP  (Decreto 1122 de 2024
</v>
      </c>
      <c r="Z16" s="128"/>
      <c r="AA16" s="129" t="s">
        <v>132</v>
      </c>
      <c r="AB16" s="129"/>
      <c r="AC16" s="129" t="str">
        <f t="shared" si="8"/>
        <v>No</v>
      </c>
      <c r="AD16" s="130" t="s">
        <v>133</v>
      </c>
      <c r="AE16" s="97">
        <f>Tabla1[[#This Row],[Cr1. Más de 8 responsables]]</f>
        <v>0</v>
      </c>
      <c r="AF16" s="131" t="str">
        <f t="shared" si="9"/>
        <v/>
      </c>
      <c r="AG16" s="131"/>
      <c r="AH16" s="129" t="str">
        <f t="shared" si="10"/>
        <v>No</v>
      </c>
      <c r="AI16" s="209" t="s">
        <v>134</v>
      </c>
      <c r="AJ16" s="97">
        <f>Tabla1[[#This Row],[Cr1. Más de 8 responsables]]</f>
        <v>0</v>
      </c>
      <c r="AK16" s="131" t="str">
        <f t="shared" si="11"/>
        <v/>
      </c>
      <c r="AL16" s="131"/>
      <c r="AM16" s="129" t="str">
        <f t="shared" si="12"/>
        <v>No</v>
      </c>
      <c r="AN16" s="209" t="s">
        <v>134</v>
      </c>
      <c r="AO16" s="97">
        <f>Tabla1[[#This Row],[Cr1. Más de 8 responsables]]</f>
        <v>0</v>
      </c>
      <c r="AP16" s="131" t="str">
        <f t="shared" si="13"/>
        <v/>
      </c>
      <c r="AQ16" s="131"/>
      <c r="AR16" s="129" t="str">
        <f t="shared" si="14"/>
        <v>No</v>
      </c>
      <c r="AS16" s="315" t="s">
        <v>135</v>
      </c>
      <c r="AT16" s="359" t="s">
        <v>644</v>
      </c>
    </row>
    <row r="17" spans="1:46" ht="409.6" thickBot="1">
      <c r="A17" s="222" t="str">
        <f t="shared" si="15"/>
        <v>1 - Gestión del Riesgo de Corrupción “MAPA DE RIESGOS DE CORRUPCIÓN"</v>
      </c>
      <c r="B17" s="227" t="str">
        <f>B16</f>
        <v xml:space="preserve">3. Consulta y divulgación </v>
      </c>
      <c r="C17" s="98" t="s">
        <v>150</v>
      </c>
      <c r="D17" s="99" t="s">
        <v>151</v>
      </c>
      <c r="E17" s="100" t="s">
        <v>127</v>
      </c>
      <c r="F17" s="101">
        <v>0.25</v>
      </c>
      <c r="G17" s="43">
        <f t="shared" si="0"/>
        <v>0.25</v>
      </c>
      <c r="H17" s="102">
        <v>0.5</v>
      </c>
      <c r="I17" s="43">
        <f t="shared" si="1"/>
        <v>0.5</v>
      </c>
      <c r="J17" s="102">
        <v>0.75</v>
      </c>
      <c r="K17" s="43">
        <f t="shared" si="2"/>
        <v>0.75</v>
      </c>
      <c r="L17" s="102">
        <v>1</v>
      </c>
      <c r="M17" s="43">
        <f t="shared" si="3"/>
        <v>1</v>
      </c>
      <c r="N17" s="30">
        <v>0.25</v>
      </c>
      <c r="O17" s="31">
        <f t="shared" si="4"/>
        <v>1</v>
      </c>
      <c r="P17" s="103" t="s">
        <v>152</v>
      </c>
      <c r="Q17" s="31">
        <v>0.5</v>
      </c>
      <c r="R17" s="31">
        <f t="shared" si="5"/>
        <v>1</v>
      </c>
      <c r="S17" s="103" t="s">
        <v>153</v>
      </c>
      <c r="T17" s="76">
        <v>0.75</v>
      </c>
      <c r="U17" s="31">
        <f t="shared" si="6"/>
        <v>1</v>
      </c>
      <c r="V17" s="44" t="s">
        <v>154</v>
      </c>
      <c r="W17" s="31">
        <v>1</v>
      </c>
      <c r="X17" s="31">
        <f t="shared" si="7"/>
        <v>1</v>
      </c>
      <c r="Y17" s="104" t="s">
        <v>155</v>
      </c>
      <c r="Z17" s="105"/>
      <c r="AA17" s="106" t="s">
        <v>132</v>
      </c>
      <c r="AB17" s="106"/>
      <c r="AC17" s="106" t="str">
        <f t="shared" si="8"/>
        <v>No</v>
      </c>
      <c r="AD17" s="107" t="s">
        <v>133</v>
      </c>
      <c r="AE17" s="97">
        <f>Tabla1[[#This Row],[Cr1. Más de 8 responsables]]</f>
        <v>0</v>
      </c>
      <c r="AF17" s="108" t="str">
        <f t="shared" si="9"/>
        <v/>
      </c>
      <c r="AG17" s="108"/>
      <c r="AH17" s="106" t="str">
        <f t="shared" si="10"/>
        <v>No</v>
      </c>
      <c r="AI17" s="209" t="s">
        <v>134</v>
      </c>
      <c r="AJ17" s="97">
        <f>Tabla1[[#This Row],[Cr1. Más de 8 responsables]]</f>
        <v>0</v>
      </c>
      <c r="AK17" s="108" t="str">
        <f t="shared" si="11"/>
        <v/>
      </c>
      <c r="AL17" s="108"/>
      <c r="AM17" s="106" t="str">
        <f t="shared" si="12"/>
        <v>No</v>
      </c>
      <c r="AN17" s="209" t="s">
        <v>134</v>
      </c>
      <c r="AO17" s="97">
        <f>Tabla1[[#This Row],[Cr1. Más de 8 responsables]]</f>
        <v>0</v>
      </c>
      <c r="AP17" s="108" t="str">
        <f t="shared" si="13"/>
        <v/>
      </c>
      <c r="AQ17" s="108"/>
      <c r="AR17" s="106" t="str">
        <f t="shared" si="14"/>
        <v>No</v>
      </c>
      <c r="AS17" s="313" t="s">
        <v>135</v>
      </c>
      <c r="AT17" s="170"/>
    </row>
    <row r="18" spans="1:46" ht="409.6" thickBot="1">
      <c r="A18" s="222" t="str">
        <f t="shared" si="15"/>
        <v>1 - Gestión del Riesgo de Corrupción “MAPA DE RIESGOS DE CORRUPCIÓN"</v>
      </c>
      <c r="B18" s="218" t="s">
        <v>38</v>
      </c>
      <c r="C18" s="87" t="s">
        <v>156</v>
      </c>
      <c r="D18" s="88" t="s">
        <v>157</v>
      </c>
      <c r="E18" s="89" t="s">
        <v>127</v>
      </c>
      <c r="F18" s="132">
        <v>0.25</v>
      </c>
      <c r="G18" s="38">
        <f t="shared" si="0"/>
        <v>0.25</v>
      </c>
      <c r="H18" s="91">
        <v>0.5</v>
      </c>
      <c r="I18" s="38">
        <f t="shared" si="1"/>
        <v>0.5</v>
      </c>
      <c r="J18" s="133">
        <v>0.75</v>
      </c>
      <c r="K18" s="38">
        <f t="shared" si="2"/>
        <v>0.75</v>
      </c>
      <c r="L18" s="91">
        <v>1</v>
      </c>
      <c r="M18" s="38">
        <f t="shared" si="3"/>
        <v>1</v>
      </c>
      <c r="N18" s="27">
        <v>0.25</v>
      </c>
      <c r="O18" s="28">
        <f t="shared" si="4"/>
        <v>1</v>
      </c>
      <c r="P18" s="92" t="s">
        <v>158</v>
      </c>
      <c r="Q18" s="28">
        <v>0.5</v>
      </c>
      <c r="R18" s="28">
        <f t="shared" si="5"/>
        <v>1</v>
      </c>
      <c r="S18" s="92" t="s">
        <v>159</v>
      </c>
      <c r="T18" s="75">
        <v>0.75</v>
      </c>
      <c r="U18" s="28">
        <f t="shared" si="6"/>
        <v>1</v>
      </c>
      <c r="V18" s="45" t="s">
        <v>160</v>
      </c>
      <c r="W18" s="28">
        <v>1</v>
      </c>
      <c r="X18" s="28">
        <f t="shared" si="7"/>
        <v>1</v>
      </c>
      <c r="Y18" s="93" t="s">
        <v>612</v>
      </c>
      <c r="Z18" s="94" t="s">
        <v>131</v>
      </c>
      <c r="AA18" s="95" t="s">
        <v>132</v>
      </c>
      <c r="AB18" s="95"/>
      <c r="AC18" s="95" t="str">
        <f t="shared" si="8"/>
        <v>Si</v>
      </c>
      <c r="AD18" s="96"/>
      <c r="AE18" s="97" t="str">
        <f>Tabla1[[#This Row],[Cr1. Más de 8 responsables]]</f>
        <v>x</v>
      </c>
      <c r="AF18" s="97" t="str">
        <f t="shared" si="9"/>
        <v/>
      </c>
      <c r="AG18" s="97"/>
      <c r="AH18" s="95" t="str">
        <f t="shared" si="10"/>
        <v>Si</v>
      </c>
      <c r="AI18" s="209" t="s">
        <v>134</v>
      </c>
      <c r="AJ18" s="97" t="str">
        <f>Tabla1[[#This Row],[Cr1. Más de 8 responsables]]</f>
        <v>x</v>
      </c>
      <c r="AK18" s="97" t="str">
        <f t="shared" si="11"/>
        <v/>
      </c>
      <c r="AL18" s="97"/>
      <c r="AM18" s="95" t="str">
        <f t="shared" si="12"/>
        <v>Si</v>
      </c>
      <c r="AN18" s="209" t="s">
        <v>134</v>
      </c>
      <c r="AO18" s="97" t="str">
        <f>Tabla1[[#This Row],[Cr1. Más de 8 responsables]]</f>
        <v>x</v>
      </c>
      <c r="AP18" s="97" t="str">
        <f t="shared" si="13"/>
        <v/>
      </c>
      <c r="AQ18" s="97"/>
      <c r="AR18" s="95" t="str">
        <f t="shared" si="14"/>
        <v>Si</v>
      </c>
      <c r="AS18" s="312" t="s">
        <v>135</v>
      </c>
      <c r="AT18" s="170"/>
    </row>
    <row r="19" spans="1:46" ht="409.6" thickBot="1">
      <c r="A19" s="222" t="str">
        <f t="shared" si="15"/>
        <v>1 - Gestión del Riesgo de Corrupción “MAPA DE RIESGOS DE CORRUPCIÓN"</v>
      </c>
      <c r="B19" s="220" t="str">
        <f>B18</f>
        <v>4. Monitoreo o revisión</v>
      </c>
      <c r="C19" s="134" t="s">
        <v>161</v>
      </c>
      <c r="D19" s="135" t="s">
        <v>162</v>
      </c>
      <c r="E19" s="136" t="s">
        <v>127</v>
      </c>
      <c r="F19" s="138">
        <v>0.25</v>
      </c>
      <c r="G19" s="42">
        <f t="shared" si="0"/>
        <v>0.25</v>
      </c>
      <c r="H19" s="139">
        <v>0.5</v>
      </c>
      <c r="I19" s="42">
        <f t="shared" si="1"/>
        <v>0.5</v>
      </c>
      <c r="J19" s="139">
        <v>0.75</v>
      </c>
      <c r="K19" s="42">
        <f t="shared" si="2"/>
        <v>0.75</v>
      </c>
      <c r="L19" s="139">
        <v>1</v>
      </c>
      <c r="M19" s="42">
        <f t="shared" si="3"/>
        <v>1</v>
      </c>
      <c r="N19" s="23">
        <v>0.25</v>
      </c>
      <c r="O19" s="24">
        <f t="shared" si="4"/>
        <v>1</v>
      </c>
      <c r="P19" s="140" t="s">
        <v>163</v>
      </c>
      <c r="Q19" s="24">
        <v>0.5</v>
      </c>
      <c r="R19" s="24">
        <f t="shared" si="5"/>
        <v>1</v>
      </c>
      <c r="S19" s="140" t="s">
        <v>164</v>
      </c>
      <c r="T19" s="79">
        <v>0.75</v>
      </c>
      <c r="U19" s="24">
        <f t="shared" si="6"/>
        <v>1</v>
      </c>
      <c r="V19" s="46" t="s">
        <v>165</v>
      </c>
      <c r="W19" s="24">
        <v>1</v>
      </c>
      <c r="X19" s="24">
        <f t="shared" si="7"/>
        <v>1</v>
      </c>
      <c r="Y19" s="141" t="s">
        <v>613</v>
      </c>
      <c r="Z19" s="142"/>
      <c r="AA19" s="143" t="s">
        <v>132</v>
      </c>
      <c r="AB19" s="143"/>
      <c r="AC19" s="143" t="str">
        <f t="shared" si="8"/>
        <v>No</v>
      </c>
      <c r="AD19" s="144" t="s">
        <v>133</v>
      </c>
      <c r="AE19" s="97">
        <f>Tabla1[[#This Row],[Cr1. Más de 8 responsables]]</f>
        <v>0</v>
      </c>
      <c r="AF19" s="145" t="str">
        <f t="shared" si="9"/>
        <v/>
      </c>
      <c r="AG19" s="145"/>
      <c r="AH19" s="143" t="str">
        <f t="shared" si="10"/>
        <v>No</v>
      </c>
      <c r="AI19" s="209" t="s">
        <v>134</v>
      </c>
      <c r="AJ19" s="97">
        <f>Tabla1[[#This Row],[Cr1. Más de 8 responsables]]</f>
        <v>0</v>
      </c>
      <c r="AK19" s="145" t="str">
        <f t="shared" si="11"/>
        <v/>
      </c>
      <c r="AL19" s="145"/>
      <c r="AM19" s="143" t="str">
        <f t="shared" si="12"/>
        <v>No</v>
      </c>
      <c r="AN19" s="209" t="s">
        <v>134</v>
      </c>
      <c r="AO19" s="97">
        <f>Tabla1[[#This Row],[Cr1. Más de 8 responsables]]</f>
        <v>0</v>
      </c>
      <c r="AP19" s="145" t="str">
        <f t="shared" si="13"/>
        <v/>
      </c>
      <c r="AQ19" s="145"/>
      <c r="AR19" s="143" t="str">
        <f t="shared" si="14"/>
        <v>No</v>
      </c>
      <c r="AS19" s="316" t="s">
        <v>135</v>
      </c>
      <c r="AT19" s="359" t="s">
        <v>645</v>
      </c>
    </row>
    <row r="20" spans="1:46" ht="225.75" thickBot="1">
      <c r="A20" s="222" t="str">
        <f t="shared" si="15"/>
        <v>1 - Gestión del Riesgo de Corrupción “MAPA DE RIESGOS DE CORRUPCIÓN"</v>
      </c>
      <c r="B20" s="223" t="s">
        <v>39</v>
      </c>
      <c r="C20" s="121" t="s">
        <v>166</v>
      </c>
      <c r="D20" s="122" t="s">
        <v>167</v>
      </c>
      <c r="E20" s="123" t="s">
        <v>168</v>
      </c>
      <c r="F20" s="124">
        <v>0.25</v>
      </c>
      <c r="G20" s="40">
        <f t="shared" si="0"/>
        <v>0.25</v>
      </c>
      <c r="H20" s="125">
        <v>0.5</v>
      </c>
      <c r="I20" s="40">
        <f t="shared" si="1"/>
        <v>0.5</v>
      </c>
      <c r="J20" s="125">
        <v>0.75</v>
      </c>
      <c r="K20" s="40">
        <f t="shared" si="2"/>
        <v>0.75</v>
      </c>
      <c r="L20" s="125">
        <v>1</v>
      </c>
      <c r="M20" s="40">
        <f t="shared" si="3"/>
        <v>1</v>
      </c>
      <c r="N20" s="33">
        <v>0.25</v>
      </c>
      <c r="O20" s="26">
        <f t="shared" si="4"/>
        <v>1</v>
      </c>
      <c r="P20" s="126" t="s">
        <v>169</v>
      </c>
      <c r="Q20" s="26">
        <v>0.5</v>
      </c>
      <c r="R20" s="26">
        <f t="shared" si="5"/>
        <v>1</v>
      </c>
      <c r="S20" s="126" t="s">
        <v>170</v>
      </c>
      <c r="T20" s="78">
        <v>0.75</v>
      </c>
      <c r="U20" s="26">
        <f t="shared" si="6"/>
        <v>1</v>
      </c>
      <c r="V20" s="47" t="s">
        <v>171</v>
      </c>
      <c r="W20" s="26">
        <v>1</v>
      </c>
      <c r="X20" s="26">
        <f t="shared" si="7"/>
        <v>1</v>
      </c>
      <c r="Y20" s="127" t="s">
        <v>172</v>
      </c>
      <c r="Z20" s="128"/>
      <c r="AA20" s="129" t="s">
        <v>132</v>
      </c>
      <c r="AB20" s="129"/>
      <c r="AC20" s="129" t="str">
        <f t="shared" si="8"/>
        <v>No</v>
      </c>
      <c r="AD20" s="130" t="s">
        <v>173</v>
      </c>
      <c r="AE20" s="97">
        <f>Tabla1[[#This Row],[Cr1. Más de 8 responsables]]</f>
        <v>0</v>
      </c>
      <c r="AF20" s="131" t="str">
        <f t="shared" si="9"/>
        <v/>
      </c>
      <c r="AG20" s="131"/>
      <c r="AH20" s="129" t="str">
        <f t="shared" si="10"/>
        <v>No</v>
      </c>
      <c r="AI20" s="131"/>
      <c r="AJ20" s="97">
        <f>Tabla1[[#This Row],[Cr1. Más de 8 responsables]]</f>
        <v>0</v>
      </c>
      <c r="AK20" s="131" t="str">
        <f t="shared" si="11"/>
        <v/>
      </c>
      <c r="AL20" s="131"/>
      <c r="AM20" s="129" t="str">
        <f t="shared" si="12"/>
        <v>No</v>
      </c>
      <c r="AN20" s="131" t="s">
        <v>134</v>
      </c>
      <c r="AO20" s="97">
        <f>Tabla1[[#This Row],[Cr1. Más de 8 responsables]]</f>
        <v>0</v>
      </c>
      <c r="AP20" s="131" t="str">
        <f t="shared" si="13"/>
        <v/>
      </c>
      <c r="AQ20" s="131"/>
      <c r="AR20" s="129" t="str">
        <f t="shared" si="14"/>
        <v>No</v>
      </c>
      <c r="AS20" s="293" t="s">
        <v>608</v>
      </c>
      <c r="AT20" s="359" t="s">
        <v>645</v>
      </c>
    </row>
    <row r="21" spans="1:46" ht="309.75" customHeight="1" thickBot="1">
      <c r="A21" s="222" t="str">
        <f t="shared" si="15"/>
        <v>1 - Gestión del Riesgo de Corrupción “MAPA DE RIESGOS DE CORRUPCIÓN"</v>
      </c>
      <c r="B21" s="223" t="s">
        <v>39</v>
      </c>
      <c r="C21" s="146" t="s">
        <v>174</v>
      </c>
      <c r="D21" s="135" t="s">
        <v>175</v>
      </c>
      <c r="E21" s="136" t="s">
        <v>176</v>
      </c>
      <c r="F21" s="147">
        <v>0</v>
      </c>
      <c r="G21" s="42">
        <f t="shared" si="0"/>
        <v>0</v>
      </c>
      <c r="H21" s="139">
        <f>1/3</f>
        <v>0.33333333333333331</v>
      </c>
      <c r="I21" s="42">
        <f t="shared" si="1"/>
        <v>0.33333333333333331</v>
      </c>
      <c r="J21" s="139">
        <f>2/3</f>
        <v>0.66666666666666663</v>
      </c>
      <c r="K21" s="42">
        <f t="shared" si="2"/>
        <v>0.66666666666666663</v>
      </c>
      <c r="L21" s="139">
        <v>1</v>
      </c>
      <c r="M21" s="42">
        <f t="shared" si="3"/>
        <v>1</v>
      </c>
      <c r="N21" s="23"/>
      <c r="O21" s="24"/>
      <c r="P21" s="140" t="s">
        <v>177</v>
      </c>
      <c r="Q21" s="24">
        <v>0</v>
      </c>
      <c r="R21" s="24">
        <f t="shared" si="5"/>
        <v>0</v>
      </c>
      <c r="S21" s="140" t="s">
        <v>178</v>
      </c>
      <c r="T21" s="79">
        <f>1/3</f>
        <v>0.33333333333333331</v>
      </c>
      <c r="U21" s="24">
        <f t="shared" si="6"/>
        <v>0.5</v>
      </c>
      <c r="V21" s="272" t="s">
        <v>179</v>
      </c>
      <c r="W21" s="24">
        <v>1</v>
      </c>
      <c r="X21" s="24">
        <f t="shared" si="7"/>
        <v>1</v>
      </c>
      <c r="Y21" s="296" t="s">
        <v>180</v>
      </c>
      <c r="Z21" s="142"/>
      <c r="AA21" s="143" t="s">
        <v>132</v>
      </c>
      <c r="AB21" s="143"/>
      <c r="AC21" s="143" t="str">
        <f t="shared" si="8"/>
        <v>No</v>
      </c>
      <c r="AD21" s="145"/>
      <c r="AE21" s="97">
        <f>Tabla1[[#This Row],[Cr1. Más de 8 responsables]]</f>
        <v>0</v>
      </c>
      <c r="AF21" s="145" t="str">
        <f t="shared" si="9"/>
        <v>X</v>
      </c>
      <c r="AG21" s="145"/>
      <c r="AH21" s="143" t="str">
        <f t="shared" si="10"/>
        <v>Si</v>
      </c>
      <c r="AI21" s="148" t="s">
        <v>181</v>
      </c>
      <c r="AJ21" s="97">
        <f>Tabla1[[#This Row],[Cr1. Más de 8 responsables]]</f>
        <v>0</v>
      </c>
      <c r="AK21" s="145" t="str">
        <f t="shared" si="11"/>
        <v>X</v>
      </c>
      <c r="AL21" s="145"/>
      <c r="AM21" s="143" t="str">
        <f t="shared" si="12"/>
        <v>Si</v>
      </c>
      <c r="AN21" s="148" t="s">
        <v>182</v>
      </c>
      <c r="AO21" s="97">
        <f>Tabla1[[#This Row],[Cr1. Más de 8 responsables]]</f>
        <v>0</v>
      </c>
      <c r="AP21" s="145" t="s">
        <v>131</v>
      </c>
      <c r="AQ21" s="145"/>
      <c r="AR21" s="143" t="str">
        <f t="shared" si="14"/>
        <v>Si</v>
      </c>
      <c r="AS21" s="141" t="s">
        <v>183</v>
      </c>
      <c r="AT21" s="170"/>
    </row>
    <row r="22" spans="1:46" ht="255.75" thickBot="1">
      <c r="A22" s="224" t="s">
        <v>15</v>
      </c>
      <c r="B22" s="226" t="s">
        <v>184</v>
      </c>
      <c r="C22" s="345" t="s">
        <v>185</v>
      </c>
      <c r="D22" s="346" t="s">
        <v>186</v>
      </c>
      <c r="E22" s="347" t="s">
        <v>176</v>
      </c>
      <c r="F22" s="149">
        <v>0</v>
      </c>
      <c r="G22" s="40">
        <f t="shared" si="0"/>
        <v>0</v>
      </c>
      <c r="H22" s="125">
        <v>1</v>
      </c>
      <c r="I22" s="40">
        <f t="shared" si="1"/>
        <v>0.5</v>
      </c>
      <c r="J22" s="125">
        <v>1</v>
      </c>
      <c r="K22" s="40">
        <f t="shared" si="2"/>
        <v>0.5</v>
      </c>
      <c r="L22" s="125">
        <v>2</v>
      </c>
      <c r="M22" s="40">
        <f t="shared" si="3"/>
        <v>1</v>
      </c>
      <c r="N22" s="33"/>
      <c r="O22" s="20"/>
      <c r="P22" s="126" t="s">
        <v>187</v>
      </c>
      <c r="Q22" s="26">
        <v>0</v>
      </c>
      <c r="R22" s="20">
        <f t="shared" si="5"/>
        <v>0</v>
      </c>
      <c r="S22" s="126" t="s">
        <v>188</v>
      </c>
      <c r="T22" s="78">
        <v>0.25</v>
      </c>
      <c r="U22" s="20">
        <f t="shared" si="6"/>
        <v>0.5</v>
      </c>
      <c r="V22" s="272" t="s">
        <v>189</v>
      </c>
      <c r="W22" s="20">
        <v>1</v>
      </c>
      <c r="X22" s="20">
        <f t="shared" si="7"/>
        <v>1</v>
      </c>
      <c r="Y22" s="302" t="s">
        <v>614</v>
      </c>
      <c r="Z22" s="128"/>
      <c r="AA22" s="129" t="s">
        <v>132</v>
      </c>
      <c r="AB22" s="129"/>
      <c r="AC22" s="129" t="str">
        <f t="shared" si="8"/>
        <v>No</v>
      </c>
      <c r="AD22" s="131"/>
      <c r="AE22" s="97">
        <f>Tabla1[[#This Row],[Cr1. Más de 8 responsables]]</f>
        <v>0</v>
      </c>
      <c r="AF22" s="131" t="str">
        <f t="shared" si="9"/>
        <v>X</v>
      </c>
      <c r="AG22" s="131"/>
      <c r="AH22" s="129" t="str">
        <f t="shared" si="10"/>
        <v>Si</v>
      </c>
      <c r="AI22" s="148" t="s">
        <v>190</v>
      </c>
      <c r="AJ22" s="97">
        <f>Tabla1[[#This Row],[Cr1. Más de 8 responsables]]</f>
        <v>0</v>
      </c>
      <c r="AK22" s="131" t="str">
        <f t="shared" si="11"/>
        <v>X</v>
      </c>
      <c r="AL22" s="131"/>
      <c r="AM22" s="129" t="str">
        <f t="shared" si="12"/>
        <v>Si</v>
      </c>
      <c r="AN22" s="276" t="s">
        <v>191</v>
      </c>
      <c r="AO22" s="97">
        <f>Tabla1[[#This Row],[Cr1. Más de 8 responsables]]</f>
        <v>0</v>
      </c>
      <c r="AP22" s="131" t="s">
        <v>131</v>
      </c>
      <c r="AQ22" s="131" t="s">
        <v>131</v>
      </c>
      <c r="AR22" s="129" t="str">
        <f t="shared" si="14"/>
        <v>Si</v>
      </c>
      <c r="AS22" s="367" t="s">
        <v>192</v>
      </c>
      <c r="AT22" s="108"/>
    </row>
    <row r="23" spans="1:46" ht="138.75" customHeight="1" thickBot="1">
      <c r="A23" s="225" t="str">
        <f>A22</f>
        <v xml:space="preserve"> 2 - Racionalización de Trámites</v>
      </c>
      <c r="B23" s="323" t="str">
        <f>B22</f>
        <v>Sin subcomponente</v>
      </c>
      <c r="C23" s="166" t="s">
        <v>193</v>
      </c>
      <c r="D23" s="350" t="s">
        <v>194</v>
      </c>
      <c r="E23" s="351" t="s">
        <v>195</v>
      </c>
      <c r="F23" s="101">
        <v>0.25</v>
      </c>
      <c r="G23" s="43">
        <f t="shared" si="0"/>
        <v>0.25</v>
      </c>
      <c r="H23" s="102">
        <v>0.5</v>
      </c>
      <c r="I23" s="43">
        <f t="shared" si="1"/>
        <v>0.5</v>
      </c>
      <c r="J23" s="102">
        <v>0.75</v>
      </c>
      <c r="K23" s="43">
        <f t="shared" si="2"/>
        <v>0.75</v>
      </c>
      <c r="L23" s="102">
        <v>1</v>
      </c>
      <c r="M23" s="43">
        <f t="shared" si="3"/>
        <v>1</v>
      </c>
      <c r="N23" s="324">
        <v>0</v>
      </c>
      <c r="O23" s="15">
        <f>N23/G23</f>
        <v>0</v>
      </c>
      <c r="P23" s="150" t="s">
        <v>196</v>
      </c>
      <c r="Q23" s="325">
        <v>0.25</v>
      </c>
      <c r="R23" s="15">
        <f t="shared" si="5"/>
        <v>0.5</v>
      </c>
      <c r="S23" s="150" t="s">
        <v>197</v>
      </c>
      <c r="T23" s="326">
        <v>0.25</v>
      </c>
      <c r="U23" s="15">
        <f t="shared" si="6"/>
        <v>0.33333333333333331</v>
      </c>
      <c r="V23" s="339" t="s">
        <v>198</v>
      </c>
      <c r="W23" s="15">
        <v>0.75</v>
      </c>
      <c r="X23" s="15">
        <f t="shared" si="7"/>
        <v>0.75</v>
      </c>
      <c r="Y23" s="166" t="s">
        <v>615</v>
      </c>
      <c r="Z23" s="105"/>
      <c r="AA23" s="106" t="s">
        <v>132</v>
      </c>
      <c r="AB23" s="106"/>
      <c r="AC23" s="106" t="str">
        <f t="shared" si="8"/>
        <v>No</v>
      </c>
      <c r="AD23" s="151" t="s">
        <v>196</v>
      </c>
      <c r="AE23" s="97">
        <f>Tabla1[[#This Row],[Cr1. Más de 8 responsables]]</f>
        <v>0</v>
      </c>
      <c r="AF23" s="108" t="str">
        <f t="shared" si="9"/>
        <v>X</v>
      </c>
      <c r="AG23" s="108"/>
      <c r="AH23" s="106" t="str">
        <f t="shared" si="10"/>
        <v>Si</v>
      </c>
      <c r="AI23" s="152" t="s">
        <v>199</v>
      </c>
      <c r="AJ23" s="97">
        <f>Tabla1[[#This Row],[Cr1. Más de 8 responsables]]</f>
        <v>0</v>
      </c>
      <c r="AK23" s="108" t="str">
        <f t="shared" si="11"/>
        <v>X</v>
      </c>
      <c r="AL23" s="108"/>
      <c r="AM23" s="106" t="str">
        <f t="shared" si="12"/>
        <v>Si</v>
      </c>
      <c r="AN23" s="278" t="s">
        <v>200</v>
      </c>
      <c r="AO23" s="97">
        <f>Tabla1[[#This Row],[Cr1. Más de 8 responsables]]</f>
        <v>0</v>
      </c>
      <c r="AP23" s="108" t="s">
        <v>131</v>
      </c>
      <c r="AQ23" s="108" t="s">
        <v>131</v>
      </c>
      <c r="AR23" s="327" t="str">
        <f>IF((COUNTIF(AO23:AQ23,"X"))&gt;=1,"Si","No")</f>
        <v>Si</v>
      </c>
      <c r="AS23" s="166" t="s">
        <v>607</v>
      </c>
      <c r="AT23" s="166" t="s">
        <v>642</v>
      </c>
    </row>
    <row r="24" spans="1:46" ht="138.75" customHeight="1" thickBot="1">
      <c r="A24" s="221" t="s">
        <v>16</v>
      </c>
      <c r="B24" s="218" t="s">
        <v>201</v>
      </c>
      <c r="C24" s="293" t="s">
        <v>202</v>
      </c>
      <c r="D24" s="122" t="s">
        <v>203</v>
      </c>
      <c r="E24" s="123" t="s">
        <v>204</v>
      </c>
      <c r="F24" s="90">
        <v>0.25</v>
      </c>
      <c r="G24" s="38">
        <f t="shared" si="0"/>
        <v>0.25</v>
      </c>
      <c r="H24" s="91">
        <v>0.5</v>
      </c>
      <c r="I24" s="38">
        <f t="shared" si="1"/>
        <v>0.5</v>
      </c>
      <c r="J24" s="91">
        <v>0.75</v>
      </c>
      <c r="K24" s="38">
        <f t="shared" si="2"/>
        <v>0.75</v>
      </c>
      <c r="L24" s="91">
        <v>1</v>
      </c>
      <c r="M24" s="38">
        <f t="shared" si="3"/>
        <v>1</v>
      </c>
      <c r="N24" s="27">
        <v>0.25</v>
      </c>
      <c r="O24" s="26">
        <f>N24/G24</f>
        <v>1</v>
      </c>
      <c r="P24" s="92" t="s">
        <v>205</v>
      </c>
      <c r="Q24" s="28">
        <v>0.5</v>
      </c>
      <c r="R24" s="26">
        <f t="shared" si="5"/>
        <v>1</v>
      </c>
      <c r="S24" s="92" t="s">
        <v>206</v>
      </c>
      <c r="T24" s="75">
        <v>0.75</v>
      </c>
      <c r="U24" s="26">
        <f t="shared" si="6"/>
        <v>1</v>
      </c>
      <c r="V24" s="45" t="s">
        <v>207</v>
      </c>
      <c r="W24" s="26">
        <v>1</v>
      </c>
      <c r="X24" s="26">
        <f t="shared" si="7"/>
        <v>1</v>
      </c>
      <c r="Y24" s="127" t="s">
        <v>616</v>
      </c>
      <c r="Z24" s="94"/>
      <c r="AA24" s="95" t="s">
        <v>132</v>
      </c>
      <c r="AB24" s="95"/>
      <c r="AC24" s="95" t="str">
        <f t="shared" si="8"/>
        <v>No</v>
      </c>
      <c r="AD24" s="96" t="s">
        <v>208</v>
      </c>
      <c r="AE24" s="97">
        <f>Tabla1[[#This Row],[Cr1. Más de 8 responsables]]</f>
        <v>0</v>
      </c>
      <c r="AF24" s="97" t="str">
        <f t="shared" si="9"/>
        <v/>
      </c>
      <c r="AG24" s="97"/>
      <c r="AH24" s="95" t="str">
        <f t="shared" si="10"/>
        <v>No</v>
      </c>
      <c r="AI24" s="153" t="s">
        <v>209</v>
      </c>
      <c r="AJ24" s="97">
        <f>Tabla1[[#This Row],[Cr1. Más de 8 responsables]]</f>
        <v>0</v>
      </c>
      <c r="AK24" s="97" t="str">
        <f t="shared" si="11"/>
        <v/>
      </c>
      <c r="AL24" s="97"/>
      <c r="AM24" s="95" t="str">
        <f t="shared" si="12"/>
        <v>No</v>
      </c>
      <c r="AN24" s="153" t="s">
        <v>210</v>
      </c>
      <c r="AO24" s="97">
        <f>Tabla1[[#This Row],[Cr1. Más de 8 responsables]]</f>
        <v>0</v>
      </c>
      <c r="AP24" s="97" t="str">
        <f t="shared" si="13"/>
        <v/>
      </c>
      <c r="AQ24" s="97"/>
      <c r="AR24" s="95" t="str">
        <f t="shared" si="14"/>
        <v>No</v>
      </c>
      <c r="AS24" s="315" t="s">
        <v>135</v>
      </c>
      <c r="AT24" s="360" t="s">
        <v>647</v>
      </c>
    </row>
    <row r="25" spans="1:46" ht="300.75" thickBot="1">
      <c r="A25" s="222" t="str">
        <f>A24</f>
        <v xml:space="preserve"> 3 - Rendición de Cuentas (RdC)</v>
      </c>
      <c r="B25" s="227" t="s">
        <v>201</v>
      </c>
      <c r="C25" s="154" t="s">
        <v>211</v>
      </c>
      <c r="D25" s="99" t="s">
        <v>212</v>
      </c>
      <c r="E25" s="100" t="s">
        <v>204</v>
      </c>
      <c r="F25" s="101">
        <v>0.25</v>
      </c>
      <c r="G25" s="43">
        <f t="shared" si="0"/>
        <v>0.25</v>
      </c>
      <c r="H25" s="102">
        <v>0.5</v>
      </c>
      <c r="I25" s="43">
        <f t="shared" si="1"/>
        <v>0.5</v>
      </c>
      <c r="J25" s="102">
        <v>0.75</v>
      </c>
      <c r="K25" s="43">
        <f t="shared" si="2"/>
        <v>0.75</v>
      </c>
      <c r="L25" s="102">
        <v>1</v>
      </c>
      <c r="M25" s="43">
        <f t="shared" si="3"/>
        <v>1</v>
      </c>
      <c r="N25" s="30">
        <v>0.25</v>
      </c>
      <c r="O25" s="31">
        <f>N25/G25</f>
        <v>1</v>
      </c>
      <c r="P25" s="103" t="s">
        <v>213</v>
      </c>
      <c r="Q25" s="31">
        <v>0.5</v>
      </c>
      <c r="R25" s="31">
        <f t="shared" si="5"/>
        <v>1</v>
      </c>
      <c r="S25" s="103" t="s">
        <v>214</v>
      </c>
      <c r="T25" s="76">
        <v>0.72</v>
      </c>
      <c r="U25" s="31">
        <f t="shared" si="6"/>
        <v>0.96</v>
      </c>
      <c r="V25" s="44" t="s">
        <v>215</v>
      </c>
      <c r="W25" s="31">
        <v>1</v>
      </c>
      <c r="X25" s="31">
        <f t="shared" si="7"/>
        <v>1</v>
      </c>
      <c r="Y25" s="104" t="s">
        <v>216</v>
      </c>
      <c r="Z25" s="105"/>
      <c r="AA25" s="106" t="s">
        <v>132</v>
      </c>
      <c r="AB25" s="106"/>
      <c r="AC25" s="106" t="str">
        <f t="shared" si="8"/>
        <v>No</v>
      </c>
      <c r="AD25" s="107"/>
      <c r="AE25" s="97">
        <f>Tabla1[[#This Row],[Cr1. Más de 8 responsables]]</f>
        <v>0</v>
      </c>
      <c r="AF25" s="108" t="str">
        <f t="shared" si="9"/>
        <v/>
      </c>
      <c r="AG25" s="108"/>
      <c r="AH25" s="106" t="str">
        <f t="shared" si="10"/>
        <v>No</v>
      </c>
      <c r="AI25" s="153" t="s">
        <v>217</v>
      </c>
      <c r="AJ25" s="97">
        <f>Tabla1[[#This Row],[Cr1. Más de 8 responsables]]</f>
        <v>0</v>
      </c>
      <c r="AK25" s="108" t="str">
        <f t="shared" si="11"/>
        <v/>
      </c>
      <c r="AL25" s="108"/>
      <c r="AM25" s="106" t="str">
        <f t="shared" si="12"/>
        <v>No</v>
      </c>
      <c r="AN25" s="153" t="s">
        <v>218</v>
      </c>
      <c r="AO25" s="97">
        <f>Tabla1[[#This Row],[Cr1. Más de 8 responsables]]</f>
        <v>0</v>
      </c>
      <c r="AP25" s="108" t="s">
        <v>131</v>
      </c>
      <c r="AQ25" s="108"/>
      <c r="AR25" s="106" t="str">
        <f t="shared" si="14"/>
        <v>Si</v>
      </c>
      <c r="AS25" s="313" t="s">
        <v>135</v>
      </c>
      <c r="AT25" s="359" t="s">
        <v>646</v>
      </c>
    </row>
    <row r="26" spans="1:46" ht="90.75" thickBot="1">
      <c r="A26" s="222" t="str">
        <f t="shared" ref="A26:A31" si="16">A25</f>
        <v xml:space="preserve"> 3 - Rendición de Cuentas (RdC)</v>
      </c>
      <c r="B26" s="218" t="s">
        <v>219</v>
      </c>
      <c r="C26" s="87" t="s">
        <v>220</v>
      </c>
      <c r="D26" s="88" t="s">
        <v>221</v>
      </c>
      <c r="E26" s="89" t="s">
        <v>222</v>
      </c>
      <c r="F26" s="155">
        <v>0</v>
      </c>
      <c r="G26" s="38">
        <f t="shared" si="0"/>
        <v>0</v>
      </c>
      <c r="H26" s="91">
        <v>0</v>
      </c>
      <c r="I26" s="38">
        <f t="shared" si="1"/>
        <v>0</v>
      </c>
      <c r="J26" s="91">
        <v>0</v>
      </c>
      <c r="K26" s="38">
        <f t="shared" si="2"/>
        <v>0</v>
      </c>
      <c r="L26" s="91">
        <v>1</v>
      </c>
      <c r="M26" s="38">
        <f t="shared" si="3"/>
        <v>1</v>
      </c>
      <c r="N26" s="27"/>
      <c r="O26" s="28"/>
      <c r="P26" s="92" t="s">
        <v>223</v>
      </c>
      <c r="Q26" s="28"/>
      <c r="R26" s="28"/>
      <c r="S26" s="92" t="s">
        <v>223</v>
      </c>
      <c r="T26" s="75"/>
      <c r="U26" s="28"/>
      <c r="V26" s="45" t="s">
        <v>224</v>
      </c>
      <c r="W26" s="28">
        <v>1</v>
      </c>
      <c r="X26" s="28">
        <f t="shared" si="7"/>
        <v>1</v>
      </c>
      <c r="Y26" s="93" t="s">
        <v>617</v>
      </c>
      <c r="Z26" s="94" t="s">
        <v>131</v>
      </c>
      <c r="AA26" s="95" t="s">
        <v>132</v>
      </c>
      <c r="AB26" s="95"/>
      <c r="AC26" s="95" t="str">
        <f t="shared" si="8"/>
        <v>Si</v>
      </c>
      <c r="AD26" s="97"/>
      <c r="AE26" s="97" t="str">
        <f>Tabla1[[#This Row],[Cr1. Más de 8 responsables]]</f>
        <v>x</v>
      </c>
      <c r="AF26" s="97" t="str">
        <f>IF(O26&lt;100%,"X","")</f>
        <v>X</v>
      </c>
      <c r="AG26" s="97"/>
      <c r="AH26" s="95" t="str">
        <f t="shared" si="10"/>
        <v>Si</v>
      </c>
      <c r="AI26" s="153"/>
      <c r="AJ26" s="97" t="str">
        <f>Tabla1[[#This Row],[Cr1. Más de 8 responsables]]</f>
        <v>x</v>
      </c>
      <c r="AK26" s="97" t="str">
        <f t="shared" si="11"/>
        <v>X</v>
      </c>
      <c r="AL26" s="97"/>
      <c r="AM26" s="95" t="str">
        <f t="shared" si="12"/>
        <v>Si</v>
      </c>
      <c r="AN26" s="153" t="s">
        <v>225</v>
      </c>
      <c r="AO26" s="97" t="str">
        <f>Tabla1[[#This Row],[Cr1. Más de 8 responsables]]</f>
        <v>x</v>
      </c>
      <c r="AP26" s="97" t="str">
        <f t="shared" si="13"/>
        <v>X</v>
      </c>
      <c r="AQ26" s="97"/>
      <c r="AR26" s="95" t="str">
        <f t="shared" si="14"/>
        <v>Si</v>
      </c>
      <c r="AS26" s="312" t="s">
        <v>135</v>
      </c>
      <c r="AT26" s="170"/>
    </row>
    <row r="27" spans="1:46" s="19" customFormat="1" ht="409.6" thickBot="1">
      <c r="A27" s="222" t="str">
        <f t="shared" si="16"/>
        <v xml:space="preserve"> 3 - Rendición de Cuentas (RdC)</v>
      </c>
      <c r="B27" s="220" t="s">
        <v>219</v>
      </c>
      <c r="C27" s="146" t="s">
        <v>226</v>
      </c>
      <c r="D27" s="135" t="s">
        <v>227</v>
      </c>
      <c r="E27" s="136" t="s">
        <v>204</v>
      </c>
      <c r="F27" s="138">
        <v>0.25</v>
      </c>
      <c r="G27" s="42">
        <f t="shared" si="0"/>
        <v>0.25</v>
      </c>
      <c r="H27" s="139">
        <v>0.5</v>
      </c>
      <c r="I27" s="42">
        <f t="shared" si="1"/>
        <v>0.5</v>
      </c>
      <c r="J27" s="139">
        <v>0.75</v>
      </c>
      <c r="K27" s="42">
        <f t="shared" si="2"/>
        <v>0.75</v>
      </c>
      <c r="L27" s="139">
        <v>1</v>
      </c>
      <c r="M27" s="42">
        <f t="shared" si="3"/>
        <v>1</v>
      </c>
      <c r="N27" s="23">
        <v>0.25</v>
      </c>
      <c r="O27" s="24">
        <f>N27/G27</f>
        <v>1</v>
      </c>
      <c r="P27" s="140" t="s">
        <v>228</v>
      </c>
      <c r="Q27" s="24">
        <v>0.5</v>
      </c>
      <c r="R27" s="24">
        <f>Q27/I27</f>
        <v>1</v>
      </c>
      <c r="S27" s="140" t="s">
        <v>229</v>
      </c>
      <c r="T27" s="79">
        <v>0.75</v>
      </c>
      <c r="U27" s="24">
        <f>T27/K27</f>
        <v>1</v>
      </c>
      <c r="V27" s="46" t="s">
        <v>230</v>
      </c>
      <c r="W27" s="24">
        <v>1</v>
      </c>
      <c r="X27" s="24">
        <f t="shared" si="7"/>
        <v>1</v>
      </c>
      <c r="Y27" s="141" t="s">
        <v>618</v>
      </c>
      <c r="Z27" s="142"/>
      <c r="AA27" s="143" t="s">
        <v>132</v>
      </c>
      <c r="AB27" s="143"/>
      <c r="AC27" s="143" t="str">
        <f t="shared" si="8"/>
        <v>No</v>
      </c>
      <c r="AD27" s="144"/>
      <c r="AE27" s="97">
        <f>Tabla1[[#This Row],[Cr1. Más de 8 responsables]]</f>
        <v>0</v>
      </c>
      <c r="AF27" s="145" t="str">
        <f t="shared" si="9"/>
        <v/>
      </c>
      <c r="AG27" s="145"/>
      <c r="AH27" s="143" t="str">
        <f t="shared" si="10"/>
        <v>No</v>
      </c>
      <c r="AI27" s="153" t="s">
        <v>231</v>
      </c>
      <c r="AJ27" s="97">
        <f>Tabla1[[#This Row],[Cr1. Más de 8 responsables]]</f>
        <v>0</v>
      </c>
      <c r="AK27" s="145" t="str">
        <f t="shared" si="11"/>
        <v/>
      </c>
      <c r="AL27" s="145"/>
      <c r="AM27" s="143" t="str">
        <f t="shared" si="12"/>
        <v>No</v>
      </c>
      <c r="AN27" s="153" t="s">
        <v>232</v>
      </c>
      <c r="AO27" s="97">
        <f>Tabla1[[#This Row],[Cr1. Más de 8 responsables]]</f>
        <v>0</v>
      </c>
      <c r="AP27" s="145" t="str">
        <f t="shared" si="13"/>
        <v/>
      </c>
      <c r="AQ27" s="145" t="s">
        <v>131</v>
      </c>
      <c r="AR27" s="143" t="str">
        <f t="shared" si="14"/>
        <v>Si</v>
      </c>
      <c r="AS27" s="316" t="s">
        <v>135</v>
      </c>
      <c r="AT27" s="319"/>
    </row>
    <row r="28" spans="1:46" ht="409.6" thickBot="1">
      <c r="A28" s="222" t="str">
        <f t="shared" si="16"/>
        <v xml:space="preserve"> 3 - Rendición de Cuentas (RdC)</v>
      </c>
      <c r="B28" s="223" t="s">
        <v>233</v>
      </c>
      <c r="C28" s="156" t="s">
        <v>234</v>
      </c>
      <c r="D28" s="157" t="s">
        <v>235</v>
      </c>
      <c r="E28" s="123" t="s">
        <v>195</v>
      </c>
      <c r="F28" s="124">
        <v>0.25</v>
      </c>
      <c r="G28" s="40">
        <f t="shared" si="0"/>
        <v>0.25</v>
      </c>
      <c r="H28" s="125">
        <v>0.5</v>
      </c>
      <c r="I28" s="40">
        <f t="shared" si="1"/>
        <v>0.5</v>
      </c>
      <c r="J28" s="125">
        <v>0.75</v>
      </c>
      <c r="K28" s="40">
        <f t="shared" si="2"/>
        <v>0.75</v>
      </c>
      <c r="L28" s="125">
        <v>1</v>
      </c>
      <c r="M28" s="40">
        <f t="shared" si="3"/>
        <v>1</v>
      </c>
      <c r="N28" s="33">
        <v>0.25</v>
      </c>
      <c r="O28" s="26">
        <f>N28/G28</f>
        <v>1</v>
      </c>
      <c r="P28" s="126" t="s">
        <v>236</v>
      </c>
      <c r="Q28" s="26">
        <v>0.5</v>
      </c>
      <c r="R28" s="26">
        <f>Q28/I28</f>
        <v>1</v>
      </c>
      <c r="S28" s="126" t="s">
        <v>237</v>
      </c>
      <c r="T28" s="78">
        <v>0.75</v>
      </c>
      <c r="U28" s="26">
        <f>T28/K28</f>
        <v>1</v>
      </c>
      <c r="V28" s="47" t="s">
        <v>238</v>
      </c>
      <c r="W28" s="26">
        <v>1</v>
      </c>
      <c r="X28" s="26">
        <f t="shared" si="7"/>
        <v>1</v>
      </c>
      <c r="Y28" s="127" t="s">
        <v>619</v>
      </c>
      <c r="Z28" s="158"/>
      <c r="AA28" s="159" t="s">
        <v>132</v>
      </c>
      <c r="AB28" s="159"/>
      <c r="AC28" s="159" t="str">
        <f t="shared" si="8"/>
        <v>No</v>
      </c>
      <c r="AD28" s="160" t="s">
        <v>239</v>
      </c>
      <c r="AE28" s="97">
        <f>Tabla1[[#This Row],[Cr1. Más de 8 responsables]]</f>
        <v>0</v>
      </c>
      <c r="AF28" s="131" t="str">
        <f t="shared" si="9"/>
        <v/>
      </c>
      <c r="AG28" s="131"/>
      <c r="AH28" s="129" t="str">
        <f t="shared" si="10"/>
        <v>No</v>
      </c>
      <c r="AI28" s="153" t="s">
        <v>240</v>
      </c>
      <c r="AJ28" s="97">
        <f>Tabla1[[#This Row],[Cr1. Más de 8 responsables]]</f>
        <v>0</v>
      </c>
      <c r="AK28" s="131" t="str">
        <f t="shared" si="11"/>
        <v/>
      </c>
      <c r="AL28" s="131"/>
      <c r="AM28" s="129" t="str">
        <f t="shared" si="12"/>
        <v>No</v>
      </c>
      <c r="AN28" s="153" t="s">
        <v>241</v>
      </c>
      <c r="AO28" s="97">
        <f>Tabla1[[#This Row],[Cr1. Más de 8 responsables]]</f>
        <v>0</v>
      </c>
      <c r="AP28" s="131" t="str">
        <f t="shared" si="13"/>
        <v/>
      </c>
      <c r="AQ28" s="131"/>
      <c r="AR28" s="129" t="str">
        <f t="shared" si="14"/>
        <v>No</v>
      </c>
      <c r="AS28" s="315" t="s">
        <v>293</v>
      </c>
      <c r="AT28" s="170"/>
    </row>
    <row r="29" spans="1:46" ht="409.6" thickBot="1">
      <c r="A29" s="222" t="str">
        <f t="shared" si="16"/>
        <v xml:space="preserve"> 3 - Rendición de Cuentas (RdC)</v>
      </c>
      <c r="B29" s="219" t="s">
        <v>233</v>
      </c>
      <c r="C29" s="161" t="s">
        <v>242</v>
      </c>
      <c r="D29" s="162" t="s">
        <v>243</v>
      </c>
      <c r="E29" s="163" t="s">
        <v>176</v>
      </c>
      <c r="F29" s="164">
        <v>0.25</v>
      </c>
      <c r="G29" s="39">
        <f t="shared" si="0"/>
        <v>0.25</v>
      </c>
      <c r="H29" s="165">
        <v>0.5</v>
      </c>
      <c r="I29" s="39">
        <f t="shared" si="1"/>
        <v>0.5</v>
      </c>
      <c r="J29" s="165">
        <v>0.75</v>
      </c>
      <c r="K29" s="39">
        <f t="shared" si="2"/>
        <v>0.75</v>
      </c>
      <c r="L29" s="165">
        <v>1</v>
      </c>
      <c r="M29" s="39">
        <f t="shared" si="3"/>
        <v>1</v>
      </c>
      <c r="N29" s="21">
        <v>0</v>
      </c>
      <c r="O29" s="15">
        <f>N29/G29</f>
        <v>0</v>
      </c>
      <c r="P29" s="166" t="s">
        <v>244</v>
      </c>
      <c r="Q29" s="15">
        <v>0</v>
      </c>
      <c r="R29" s="15">
        <f>Q29/I29</f>
        <v>0</v>
      </c>
      <c r="S29" s="166" t="s">
        <v>245</v>
      </c>
      <c r="T29" s="80">
        <v>0.5</v>
      </c>
      <c r="U29" s="15">
        <f>T29/K29</f>
        <v>0.66666666666666663</v>
      </c>
      <c r="V29" s="273" t="s">
        <v>246</v>
      </c>
      <c r="W29" s="15">
        <v>1</v>
      </c>
      <c r="X29" s="15">
        <f t="shared" si="7"/>
        <v>1</v>
      </c>
      <c r="Y29" s="297" t="s">
        <v>620</v>
      </c>
      <c r="Z29" s="168"/>
      <c r="AA29" s="169" t="s">
        <v>132</v>
      </c>
      <c r="AB29" s="169"/>
      <c r="AC29" s="169" t="str">
        <f t="shared" si="8"/>
        <v>No</v>
      </c>
      <c r="AD29" s="151" t="s">
        <v>247</v>
      </c>
      <c r="AE29" s="97">
        <f>Tabla1[[#This Row],[Cr1. Más de 8 responsables]]</f>
        <v>0</v>
      </c>
      <c r="AF29" s="170" t="str">
        <f t="shared" si="9"/>
        <v>X</v>
      </c>
      <c r="AG29" s="170"/>
      <c r="AH29" s="169" t="str">
        <f t="shared" si="10"/>
        <v>Si</v>
      </c>
      <c r="AI29" s="153" t="s">
        <v>248</v>
      </c>
      <c r="AJ29" s="97">
        <f>Tabla1[[#This Row],[Cr1. Más de 8 responsables]]</f>
        <v>0</v>
      </c>
      <c r="AK29" s="170" t="str">
        <f t="shared" si="11"/>
        <v>X</v>
      </c>
      <c r="AL29" s="170"/>
      <c r="AM29" s="169" t="str">
        <f t="shared" si="12"/>
        <v>Si</v>
      </c>
      <c r="AN29" s="153" t="s">
        <v>249</v>
      </c>
      <c r="AO29" s="97">
        <f>Tabla1[[#This Row],[Cr1. Más de 8 responsables]]</f>
        <v>0</v>
      </c>
      <c r="AP29" s="170" t="s">
        <v>131</v>
      </c>
      <c r="AQ29" s="170" t="s">
        <v>131</v>
      </c>
      <c r="AR29" s="169" t="str">
        <f t="shared" si="14"/>
        <v>Si</v>
      </c>
      <c r="AS29" s="167" t="s">
        <v>250</v>
      </c>
      <c r="AT29" s="170"/>
    </row>
    <row r="30" spans="1:46" ht="409.6" thickBot="1">
      <c r="A30" s="222" t="str">
        <f t="shared" si="16"/>
        <v xml:space="preserve"> 3 - Rendición de Cuentas (RdC)</v>
      </c>
      <c r="B30" s="219" t="s">
        <v>233</v>
      </c>
      <c r="C30" s="171" t="s">
        <v>251</v>
      </c>
      <c r="D30" s="162" t="s">
        <v>252</v>
      </c>
      <c r="E30" s="163" t="s">
        <v>176</v>
      </c>
      <c r="F30" s="164">
        <v>0.25</v>
      </c>
      <c r="G30" s="39">
        <f t="shared" si="0"/>
        <v>0.25</v>
      </c>
      <c r="H30" s="165">
        <v>0.5</v>
      </c>
      <c r="I30" s="39">
        <f t="shared" si="1"/>
        <v>0.5</v>
      </c>
      <c r="J30" s="165">
        <v>0.75</v>
      </c>
      <c r="K30" s="39">
        <f t="shared" si="2"/>
        <v>0.75</v>
      </c>
      <c r="L30" s="165">
        <v>1</v>
      </c>
      <c r="M30" s="39">
        <f t="shared" si="3"/>
        <v>1</v>
      </c>
      <c r="N30" s="21">
        <v>0</v>
      </c>
      <c r="O30" s="15">
        <f>N30/G30</f>
        <v>0</v>
      </c>
      <c r="P30" s="166" t="s">
        <v>253</v>
      </c>
      <c r="Q30" s="15">
        <v>0</v>
      </c>
      <c r="R30" s="15">
        <f>Q30/I30</f>
        <v>0</v>
      </c>
      <c r="S30" s="166" t="s">
        <v>254</v>
      </c>
      <c r="T30" s="80">
        <v>0.5</v>
      </c>
      <c r="U30" s="15">
        <f>T30/K30</f>
        <v>0.66666666666666663</v>
      </c>
      <c r="V30" s="273" t="s">
        <v>255</v>
      </c>
      <c r="W30" s="15">
        <v>1</v>
      </c>
      <c r="X30" s="15">
        <f t="shared" si="7"/>
        <v>1</v>
      </c>
      <c r="Y30" s="298" t="s">
        <v>621</v>
      </c>
      <c r="Z30" s="168"/>
      <c r="AA30" s="169" t="s">
        <v>132</v>
      </c>
      <c r="AB30" s="169"/>
      <c r="AC30" s="169" t="str">
        <f t="shared" si="8"/>
        <v>No</v>
      </c>
      <c r="AD30" s="151" t="s">
        <v>256</v>
      </c>
      <c r="AE30" s="97">
        <f>Tabla1[[#This Row],[Cr1. Más de 8 responsables]]</f>
        <v>0</v>
      </c>
      <c r="AF30" s="170" t="str">
        <f t="shared" si="9"/>
        <v>X</v>
      </c>
      <c r="AG30" s="170"/>
      <c r="AH30" s="169" t="str">
        <f t="shared" si="10"/>
        <v>Si</v>
      </c>
      <c r="AI30" s="153" t="s">
        <v>257</v>
      </c>
      <c r="AJ30" s="97">
        <f>Tabla1[[#This Row],[Cr1. Más de 8 responsables]]</f>
        <v>0</v>
      </c>
      <c r="AK30" s="170" t="str">
        <f t="shared" si="11"/>
        <v>X</v>
      </c>
      <c r="AL30" s="170"/>
      <c r="AM30" s="169" t="str">
        <f t="shared" si="12"/>
        <v>Si</v>
      </c>
      <c r="AN30" s="153" t="s">
        <v>258</v>
      </c>
      <c r="AO30" s="97">
        <f>Tabla1[[#This Row],[Cr1. Más de 8 responsables]]</f>
        <v>0</v>
      </c>
      <c r="AP30" s="170" t="s">
        <v>131</v>
      </c>
      <c r="AQ30" s="170"/>
      <c r="AR30" s="169" t="str">
        <f t="shared" si="14"/>
        <v>Si</v>
      </c>
      <c r="AS30" s="167" t="s">
        <v>259</v>
      </c>
      <c r="AT30" s="170"/>
    </row>
    <row r="31" spans="1:46" ht="45" customHeight="1" thickBot="1">
      <c r="A31" s="222" t="str">
        <f t="shared" si="16"/>
        <v xml:space="preserve"> 3 - Rendición de Cuentas (RdC)</v>
      </c>
      <c r="B31" s="220" t="s">
        <v>233</v>
      </c>
      <c r="C31" s="146" t="s">
        <v>260</v>
      </c>
      <c r="D31" s="135" t="s">
        <v>261</v>
      </c>
      <c r="E31" s="136" t="s">
        <v>127</v>
      </c>
      <c r="F31" s="147">
        <v>0</v>
      </c>
      <c r="G31" s="42">
        <f t="shared" si="0"/>
        <v>0</v>
      </c>
      <c r="H31" s="139">
        <v>0</v>
      </c>
      <c r="I31" s="42">
        <f t="shared" si="1"/>
        <v>0</v>
      </c>
      <c r="J31" s="139">
        <v>0</v>
      </c>
      <c r="K31" s="42">
        <f t="shared" si="2"/>
        <v>0</v>
      </c>
      <c r="L31" s="139">
        <v>1</v>
      </c>
      <c r="M31" s="42">
        <f t="shared" si="3"/>
        <v>1</v>
      </c>
      <c r="N31" s="23"/>
      <c r="O31" s="24"/>
      <c r="P31" s="140" t="s">
        <v>223</v>
      </c>
      <c r="Q31" s="24"/>
      <c r="R31" s="24"/>
      <c r="S31" s="140" t="s">
        <v>223</v>
      </c>
      <c r="T31" s="79"/>
      <c r="U31" s="24"/>
      <c r="V31" s="46" t="s">
        <v>262</v>
      </c>
      <c r="W31" s="24">
        <v>1</v>
      </c>
      <c r="X31" s="24">
        <f t="shared" si="7"/>
        <v>1</v>
      </c>
      <c r="Y31" s="141" t="s">
        <v>263</v>
      </c>
      <c r="Z31" s="142"/>
      <c r="AA31" s="143" t="s">
        <v>132</v>
      </c>
      <c r="AB31" s="143"/>
      <c r="AC31" s="143" t="str">
        <f t="shared" si="8"/>
        <v>No</v>
      </c>
      <c r="AD31" s="145"/>
      <c r="AE31" s="97">
        <f>Tabla1[[#This Row],[Cr1. Más de 8 responsables]]</f>
        <v>0</v>
      </c>
      <c r="AF31" s="145" t="str">
        <f>IF(O31&lt;100%,"X","")</f>
        <v>X</v>
      </c>
      <c r="AG31" s="145"/>
      <c r="AH31" s="143" t="str">
        <f t="shared" si="10"/>
        <v>Si</v>
      </c>
      <c r="AI31" s="153"/>
      <c r="AJ31" s="97">
        <f>Tabla1[[#This Row],[Cr1. Más de 8 responsables]]</f>
        <v>0</v>
      </c>
      <c r="AK31" s="145" t="str">
        <f t="shared" si="11"/>
        <v>X</v>
      </c>
      <c r="AL31" s="145"/>
      <c r="AM31" s="143" t="str">
        <f t="shared" si="12"/>
        <v>Si</v>
      </c>
      <c r="AN31" s="153" t="s">
        <v>225</v>
      </c>
      <c r="AO31" s="97">
        <f>Tabla1[[#This Row],[Cr1. Más de 8 responsables]]</f>
        <v>0</v>
      </c>
      <c r="AP31" s="145" t="str">
        <f t="shared" si="13"/>
        <v>X</v>
      </c>
      <c r="AQ31" s="145"/>
      <c r="AR31" s="143" t="str">
        <f t="shared" si="14"/>
        <v>Si</v>
      </c>
      <c r="AS31" s="316" t="s">
        <v>135</v>
      </c>
      <c r="AT31" s="170"/>
    </row>
    <row r="32" spans="1:46" ht="255.75" thickBot="1">
      <c r="A32" s="221" t="s">
        <v>17</v>
      </c>
      <c r="B32" s="228" t="s">
        <v>264</v>
      </c>
      <c r="C32" s="172" t="s">
        <v>265</v>
      </c>
      <c r="D32" s="173" t="s">
        <v>266</v>
      </c>
      <c r="E32" s="89" t="s">
        <v>176</v>
      </c>
      <c r="F32" s="155">
        <v>0</v>
      </c>
      <c r="G32" s="38">
        <f t="shared" si="0"/>
        <v>0</v>
      </c>
      <c r="H32" s="91">
        <v>0</v>
      </c>
      <c r="I32" s="38">
        <f t="shared" si="1"/>
        <v>0</v>
      </c>
      <c r="J32" s="91">
        <v>0.5</v>
      </c>
      <c r="K32" s="38">
        <f t="shared" si="2"/>
        <v>0.5</v>
      </c>
      <c r="L32" s="91">
        <v>1</v>
      </c>
      <c r="M32" s="38">
        <f t="shared" si="3"/>
        <v>1</v>
      </c>
      <c r="N32" s="27"/>
      <c r="O32" s="28"/>
      <c r="P32" s="92" t="s">
        <v>177</v>
      </c>
      <c r="Q32" s="28"/>
      <c r="R32" s="28"/>
      <c r="S32" s="92" t="s">
        <v>267</v>
      </c>
      <c r="T32" s="75">
        <v>0.25</v>
      </c>
      <c r="U32" s="28">
        <f t="shared" ref="U32:U60" si="17">T32/K32</f>
        <v>0.5</v>
      </c>
      <c r="V32" s="274" t="s">
        <v>268</v>
      </c>
      <c r="W32" s="28">
        <v>1</v>
      </c>
      <c r="X32" s="28">
        <f t="shared" si="7"/>
        <v>1</v>
      </c>
      <c r="Y32" s="299" t="s">
        <v>622</v>
      </c>
      <c r="Z32" s="94"/>
      <c r="AA32" s="95" t="s">
        <v>132</v>
      </c>
      <c r="AB32" s="95"/>
      <c r="AC32" s="95" t="str">
        <f t="shared" si="8"/>
        <v>No</v>
      </c>
      <c r="AD32" s="97"/>
      <c r="AE32" s="97">
        <f>Tabla1[[#This Row],[Cr1. Más de 8 responsables]]</f>
        <v>0</v>
      </c>
      <c r="AF32" s="97" t="str">
        <f t="shared" si="9"/>
        <v>X</v>
      </c>
      <c r="AG32" s="97"/>
      <c r="AH32" s="95" t="str">
        <f t="shared" si="10"/>
        <v>Si</v>
      </c>
      <c r="AI32" s="153" t="s">
        <v>223</v>
      </c>
      <c r="AJ32" s="97">
        <f>Tabla1[[#This Row],[Cr1. Más de 8 responsables]]</f>
        <v>0</v>
      </c>
      <c r="AK32" s="97" t="str">
        <f t="shared" si="11"/>
        <v>X</v>
      </c>
      <c r="AL32" s="97"/>
      <c r="AM32" s="95" t="str">
        <f t="shared" si="12"/>
        <v>Si</v>
      </c>
      <c r="AN32" s="153" t="s">
        <v>269</v>
      </c>
      <c r="AO32" s="97">
        <f>Tabla1[[#This Row],[Cr1. Más de 8 responsables]]</f>
        <v>0</v>
      </c>
      <c r="AP32" s="97" t="s">
        <v>131</v>
      </c>
      <c r="AQ32" s="97"/>
      <c r="AR32" s="95" t="str">
        <f t="shared" si="14"/>
        <v>Si</v>
      </c>
      <c r="AS32" s="93" t="s">
        <v>270</v>
      </c>
      <c r="AT32" s="170"/>
    </row>
    <row r="33" spans="1:46" ht="147.75" customHeight="1" thickBot="1">
      <c r="A33" s="222" t="str">
        <f>A32</f>
        <v xml:space="preserve"> 4 - Mecanismos para mejorar la Atención al Ciudadano</v>
      </c>
      <c r="B33" s="229" t="str">
        <f>B32</f>
        <v>1. Planeación estratégica del servicio al ciudadano</v>
      </c>
      <c r="C33" s="171" t="s">
        <v>271</v>
      </c>
      <c r="D33" s="162" t="s">
        <v>272</v>
      </c>
      <c r="E33" s="163" t="s">
        <v>176</v>
      </c>
      <c r="F33" s="164">
        <v>0.25</v>
      </c>
      <c r="G33" s="39">
        <f t="shared" si="0"/>
        <v>0.25</v>
      </c>
      <c r="H33" s="165">
        <v>0.5</v>
      </c>
      <c r="I33" s="39">
        <f t="shared" si="1"/>
        <v>0.5</v>
      </c>
      <c r="J33" s="165">
        <v>0.75</v>
      </c>
      <c r="K33" s="39">
        <f t="shared" si="2"/>
        <v>0.75</v>
      </c>
      <c r="L33" s="165">
        <v>1</v>
      </c>
      <c r="M33" s="39">
        <f t="shared" si="3"/>
        <v>1</v>
      </c>
      <c r="N33" s="21">
        <v>0.25</v>
      </c>
      <c r="O33" s="15">
        <f>N33/G33</f>
        <v>1</v>
      </c>
      <c r="P33" s="166" t="s">
        <v>273</v>
      </c>
      <c r="Q33" s="15">
        <v>0.4</v>
      </c>
      <c r="R33" s="15">
        <f>Q33/I33</f>
        <v>0.8</v>
      </c>
      <c r="S33" s="166" t="s">
        <v>274</v>
      </c>
      <c r="T33" s="80">
        <v>0.75</v>
      </c>
      <c r="U33" s="15">
        <f t="shared" si="17"/>
        <v>1</v>
      </c>
      <c r="V33" s="273" t="s">
        <v>275</v>
      </c>
      <c r="W33" s="15">
        <v>1</v>
      </c>
      <c r="X33" s="15">
        <f t="shared" si="7"/>
        <v>1</v>
      </c>
      <c r="Y33" s="298" t="s">
        <v>276</v>
      </c>
      <c r="Z33" s="168"/>
      <c r="AA33" s="169" t="s">
        <v>132</v>
      </c>
      <c r="AB33" s="169"/>
      <c r="AC33" s="169" t="str">
        <f t="shared" si="8"/>
        <v>No</v>
      </c>
      <c r="AD33" s="96" t="s">
        <v>277</v>
      </c>
      <c r="AE33" s="97">
        <f>Tabla1[[#This Row],[Cr1. Más de 8 responsables]]</f>
        <v>0</v>
      </c>
      <c r="AF33" s="170" t="str">
        <f t="shared" si="9"/>
        <v/>
      </c>
      <c r="AG33" s="170"/>
      <c r="AH33" s="169" t="str">
        <f t="shared" si="10"/>
        <v>No</v>
      </c>
      <c r="AI33" s="153" t="s">
        <v>278</v>
      </c>
      <c r="AJ33" s="97">
        <f>Tabla1[[#This Row],[Cr1. Más de 8 responsables]]</f>
        <v>0</v>
      </c>
      <c r="AK33" s="170" t="str">
        <f t="shared" si="11"/>
        <v>X</v>
      </c>
      <c r="AL33" s="170"/>
      <c r="AM33" s="169" t="str">
        <f t="shared" si="12"/>
        <v>Si</v>
      </c>
      <c r="AN33" s="153" t="s">
        <v>279</v>
      </c>
      <c r="AO33" s="97">
        <f>Tabla1[[#This Row],[Cr1. Más de 8 responsables]]</f>
        <v>0</v>
      </c>
      <c r="AP33" s="170" t="str">
        <f t="shared" si="13"/>
        <v/>
      </c>
      <c r="AQ33" s="170"/>
      <c r="AR33" s="169" t="str">
        <f t="shared" si="14"/>
        <v>No</v>
      </c>
      <c r="AS33" s="167" t="s">
        <v>280</v>
      </c>
      <c r="AT33" s="170"/>
    </row>
    <row r="34" spans="1:46" ht="270.75" customHeight="1" thickBot="1">
      <c r="A34" s="222" t="str">
        <f t="shared" ref="A34:A44" si="18">A33</f>
        <v xml:space="preserve"> 4 - Mecanismos para mejorar la Atención al Ciudadano</v>
      </c>
      <c r="B34" s="231" t="str">
        <f>B32</f>
        <v>1. Planeación estratégica del servicio al ciudadano</v>
      </c>
      <c r="C34" s="146" t="s">
        <v>281</v>
      </c>
      <c r="D34" s="135" t="s">
        <v>282</v>
      </c>
      <c r="E34" s="136" t="s">
        <v>176</v>
      </c>
      <c r="F34" s="138">
        <v>0.25</v>
      </c>
      <c r="G34" s="42">
        <v>0</v>
      </c>
      <c r="H34" s="139">
        <v>0.5</v>
      </c>
      <c r="I34" s="42">
        <f t="shared" si="1"/>
        <v>0.5</v>
      </c>
      <c r="J34" s="139">
        <v>1</v>
      </c>
      <c r="K34" s="42">
        <f t="shared" si="2"/>
        <v>1</v>
      </c>
      <c r="L34" s="139">
        <v>1</v>
      </c>
      <c r="M34" s="42">
        <f t="shared" si="3"/>
        <v>1</v>
      </c>
      <c r="N34" s="23"/>
      <c r="O34" s="24"/>
      <c r="P34" s="140" t="s">
        <v>177</v>
      </c>
      <c r="Q34" s="24">
        <v>0.4</v>
      </c>
      <c r="R34" s="24">
        <f>Q34/I34</f>
        <v>0.8</v>
      </c>
      <c r="S34" s="140" t="s">
        <v>283</v>
      </c>
      <c r="T34" s="79">
        <v>0.75</v>
      </c>
      <c r="U34" s="24">
        <f t="shared" si="17"/>
        <v>0.75</v>
      </c>
      <c r="V34" s="46" t="s">
        <v>284</v>
      </c>
      <c r="W34" s="24">
        <v>1</v>
      </c>
      <c r="X34" s="24">
        <f t="shared" si="7"/>
        <v>1</v>
      </c>
      <c r="Y34" s="296" t="s">
        <v>623</v>
      </c>
      <c r="Z34" s="142"/>
      <c r="AA34" s="143" t="s">
        <v>132</v>
      </c>
      <c r="AB34" s="143"/>
      <c r="AC34" s="143" t="str">
        <f t="shared" si="8"/>
        <v>No</v>
      </c>
      <c r="AD34" s="160"/>
      <c r="AE34" s="97">
        <f>Tabla1[[#This Row],[Cr1. Más de 8 responsables]]</f>
        <v>0</v>
      </c>
      <c r="AF34" s="145" t="str">
        <f t="shared" si="9"/>
        <v>X</v>
      </c>
      <c r="AG34" s="145"/>
      <c r="AH34" s="143" t="str">
        <f t="shared" si="10"/>
        <v>Si</v>
      </c>
      <c r="AI34" s="153" t="s">
        <v>285</v>
      </c>
      <c r="AJ34" s="97">
        <f>Tabla1[[#This Row],[Cr1. Más de 8 responsables]]</f>
        <v>0</v>
      </c>
      <c r="AK34" s="145" t="str">
        <f t="shared" si="11"/>
        <v>X</v>
      </c>
      <c r="AL34" s="145"/>
      <c r="AM34" s="143" t="str">
        <f t="shared" si="12"/>
        <v>Si</v>
      </c>
      <c r="AN34" s="153" t="s">
        <v>286</v>
      </c>
      <c r="AO34" s="97">
        <f>Tabla1[[#This Row],[Cr1. Más de 8 responsables]]</f>
        <v>0</v>
      </c>
      <c r="AP34" s="145" t="s">
        <v>131</v>
      </c>
      <c r="AQ34" s="145"/>
      <c r="AR34" s="143" t="str">
        <f t="shared" si="14"/>
        <v>Si</v>
      </c>
      <c r="AS34" s="141" t="s">
        <v>270</v>
      </c>
      <c r="AT34" s="170"/>
    </row>
    <row r="35" spans="1:46" ht="270.75" thickBot="1">
      <c r="A35" s="222" t="str">
        <f t="shared" si="18"/>
        <v xml:space="preserve"> 4 - Mecanismos para mejorar la Atención al Ciudadano</v>
      </c>
      <c r="B35" s="223" t="s">
        <v>52</v>
      </c>
      <c r="C35" s="121" t="s">
        <v>287</v>
      </c>
      <c r="D35" s="122" t="s">
        <v>288</v>
      </c>
      <c r="E35" s="123" t="s">
        <v>176</v>
      </c>
      <c r="F35" s="149">
        <v>0</v>
      </c>
      <c r="G35" s="40">
        <f t="shared" ref="G35:G60" si="19">F35/L35</f>
        <v>0</v>
      </c>
      <c r="H35" s="125">
        <v>0.5</v>
      </c>
      <c r="I35" s="40">
        <f t="shared" si="1"/>
        <v>0.5</v>
      </c>
      <c r="J35" s="125">
        <v>0.5</v>
      </c>
      <c r="K35" s="40">
        <f t="shared" si="2"/>
        <v>0.5</v>
      </c>
      <c r="L35" s="125">
        <v>1</v>
      </c>
      <c r="M35" s="40">
        <f t="shared" si="3"/>
        <v>1</v>
      </c>
      <c r="N35" s="33"/>
      <c r="O35" s="26"/>
      <c r="P35" s="126" t="s">
        <v>177</v>
      </c>
      <c r="Q35" s="26">
        <v>0.4</v>
      </c>
      <c r="R35" s="26">
        <f>Q35/I35</f>
        <v>0.8</v>
      </c>
      <c r="S35" s="126" t="s">
        <v>289</v>
      </c>
      <c r="T35" s="78">
        <v>0.4</v>
      </c>
      <c r="U35" s="26">
        <f t="shared" si="17"/>
        <v>0.8</v>
      </c>
      <c r="V35" s="47" t="s">
        <v>290</v>
      </c>
      <c r="W35" s="26">
        <v>1</v>
      </c>
      <c r="X35" s="26">
        <f t="shared" si="7"/>
        <v>1</v>
      </c>
      <c r="Y35" s="361" t="s">
        <v>648</v>
      </c>
      <c r="Z35" s="128"/>
      <c r="AA35" s="129" t="s">
        <v>132</v>
      </c>
      <c r="AB35" s="129"/>
      <c r="AC35" s="129" t="str">
        <f t="shared" si="8"/>
        <v>No</v>
      </c>
      <c r="AD35" s="160"/>
      <c r="AE35" s="97">
        <f>Tabla1[[#This Row],[Cr1. Más de 8 responsables]]</f>
        <v>0</v>
      </c>
      <c r="AF35" s="131" t="str">
        <f t="shared" si="9"/>
        <v>X</v>
      </c>
      <c r="AG35" s="131"/>
      <c r="AH35" s="129" t="str">
        <f t="shared" si="10"/>
        <v>Si</v>
      </c>
      <c r="AI35" s="153" t="s">
        <v>291</v>
      </c>
      <c r="AJ35" s="97">
        <f>Tabla1[[#This Row],[Cr1. Más de 8 responsables]]</f>
        <v>0</v>
      </c>
      <c r="AK35" s="131" t="str">
        <f t="shared" si="11"/>
        <v>X</v>
      </c>
      <c r="AL35" s="131"/>
      <c r="AM35" s="129" t="str">
        <f t="shared" si="12"/>
        <v>Si</v>
      </c>
      <c r="AN35" s="153" t="s">
        <v>292</v>
      </c>
      <c r="AO35" s="97">
        <f>Tabla1[[#This Row],[Cr1. Más de 8 responsables]]</f>
        <v>0</v>
      </c>
      <c r="AP35" s="131" t="s">
        <v>131</v>
      </c>
      <c r="AQ35" s="131"/>
      <c r="AR35" s="129" t="str">
        <f t="shared" si="14"/>
        <v>Si</v>
      </c>
      <c r="AS35" s="127" t="s">
        <v>293</v>
      </c>
      <c r="AT35" s="170"/>
    </row>
    <row r="36" spans="1:46" ht="195.75" thickBot="1">
      <c r="A36" s="222" t="str">
        <f t="shared" si="18"/>
        <v xml:space="preserve"> 4 - Mecanismos para mejorar la Atención al Ciudadano</v>
      </c>
      <c r="B36" s="219" t="str">
        <f>B35</f>
        <v>2. Fortalecimiento del Talento humano al servicio del ciudadano</v>
      </c>
      <c r="C36" s="174" t="s">
        <v>294</v>
      </c>
      <c r="D36" s="162" t="s">
        <v>295</v>
      </c>
      <c r="E36" s="163" t="s">
        <v>176</v>
      </c>
      <c r="F36" s="175">
        <v>0</v>
      </c>
      <c r="G36" s="39">
        <f t="shared" si="19"/>
        <v>0</v>
      </c>
      <c r="H36" s="165">
        <v>0</v>
      </c>
      <c r="I36" s="39">
        <f t="shared" si="1"/>
        <v>0</v>
      </c>
      <c r="J36" s="165">
        <v>1</v>
      </c>
      <c r="K36" s="39">
        <f t="shared" si="2"/>
        <v>1</v>
      </c>
      <c r="L36" s="165">
        <v>1</v>
      </c>
      <c r="M36" s="39">
        <f t="shared" si="3"/>
        <v>1</v>
      </c>
      <c r="N36" s="21"/>
      <c r="O36" s="15"/>
      <c r="P36" s="166" t="s">
        <v>177</v>
      </c>
      <c r="Q36" s="15"/>
      <c r="R36" s="15"/>
      <c r="S36" s="166" t="s">
        <v>296</v>
      </c>
      <c r="T36" s="80">
        <v>1</v>
      </c>
      <c r="U36" s="15">
        <f t="shared" si="17"/>
        <v>1</v>
      </c>
      <c r="V36" s="16" t="s">
        <v>297</v>
      </c>
      <c r="W36" s="15">
        <v>1</v>
      </c>
      <c r="X36" s="15">
        <f t="shared" si="7"/>
        <v>1</v>
      </c>
      <c r="Y36" s="298" t="s">
        <v>298</v>
      </c>
      <c r="Z36" s="168"/>
      <c r="AA36" s="169" t="s">
        <v>132</v>
      </c>
      <c r="AB36" s="169"/>
      <c r="AC36" s="169" t="str">
        <f t="shared" si="8"/>
        <v>No</v>
      </c>
      <c r="AD36" s="160"/>
      <c r="AE36" s="97">
        <f>Tabla1[[#This Row],[Cr1. Más de 8 responsables]]</f>
        <v>0</v>
      </c>
      <c r="AF36" s="170" t="str">
        <f t="shared" si="9"/>
        <v>X</v>
      </c>
      <c r="AG36" s="170"/>
      <c r="AH36" s="169" t="str">
        <f t="shared" si="10"/>
        <v>Si</v>
      </c>
      <c r="AI36" s="153" t="s">
        <v>299</v>
      </c>
      <c r="AJ36" s="97">
        <f>Tabla1[[#This Row],[Cr1. Más de 8 responsables]]</f>
        <v>0</v>
      </c>
      <c r="AK36" s="170" t="str">
        <f t="shared" si="11"/>
        <v>X</v>
      </c>
      <c r="AL36" s="170"/>
      <c r="AM36" s="169" t="str">
        <f t="shared" si="12"/>
        <v>Si</v>
      </c>
      <c r="AN36" s="153" t="s">
        <v>300</v>
      </c>
      <c r="AO36" s="97">
        <f>Tabla1[[#This Row],[Cr1. Más de 8 responsables]]</f>
        <v>0</v>
      </c>
      <c r="AP36" s="170" t="str">
        <f t="shared" si="13"/>
        <v/>
      </c>
      <c r="AQ36" s="170"/>
      <c r="AR36" s="169" t="str">
        <f t="shared" si="14"/>
        <v>No</v>
      </c>
      <c r="AS36" s="167" t="s">
        <v>293</v>
      </c>
      <c r="AT36" s="359" t="s">
        <v>649</v>
      </c>
    </row>
    <row r="37" spans="1:46" ht="150" customHeight="1" thickBot="1">
      <c r="A37" s="222" t="str">
        <f t="shared" si="18"/>
        <v xml:space="preserve"> 4 - Mecanismos para mejorar la Atención al Ciudadano</v>
      </c>
      <c r="B37" s="219" t="str">
        <f>B36</f>
        <v>2. Fortalecimiento del Talento humano al servicio del ciudadano</v>
      </c>
      <c r="C37" s="174" t="s">
        <v>301</v>
      </c>
      <c r="D37" s="162" t="s">
        <v>302</v>
      </c>
      <c r="E37" s="163" t="s">
        <v>176</v>
      </c>
      <c r="F37" s="175">
        <v>0</v>
      </c>
      <c r="G37" s="39">
        <f t="shared" si="19"/>
        <v>0</v>
      </c>
      <c r="H37" s="165">
        <f>1/3</f>
        <v>0.33333333333333331</v>
      </c>
      <c r="I37" s="39">
        <f t="shared" si="1"/>
        <v>0.33333333333333331</v>
      </c>
      <c r="J37" s="165">
        <f>2/3</f>
        <v>0.66666666666666663</v>
      </c>
      <c r="K37" s="39">
        <f t="shared" si="2"/>
        <v>0.66666666666666663</v>
      </c>
      <c r="L37" s="165">
        <v>1</v>
      </c>
      <c r="M37" s="39">
        <f t="shared" si="3"/>
        <v>1</v>
      </c>
      <c r="N37" s="21"/>
      <c r="O37" s="15"/>
      <c r="P37" s="166" t="s">
        <v>177</v>
      </c>
      <c r="Q37" s="15">
        <f>1/3</f>
        <v>0.33333333333333331</v>
      </c>
      <c r="R37" s="15">
        <f t="shared" ref="R37:R60" si="20">Q37/I37</f>
        <v>1</v>
      </c>
      <c r="S37" s="166" t="s">
        <v>303</v>
      </c>
      <c r="T37" s="80">
        <v>0.6</v>
      </c>
      <c r="U37" s="15">
        <f t="shared" si="17"/>
        <v>0.9</v>
      </c>
      <c r="V37" s="16" t="s">
        <v>304</v>
      </c>
      <c r="W37" s="15">
        <v>1</v>
      </c>
      <c r="X37" s="15">
        <f t="shared" si="7"/>
        <v>1</v>
      </c>
      <c r="Y37" s="298" t="s">
        <v>305</v>
      </c>
      <c r="Z37" s="168"/>
      <c r="AA37" s="169" t="s">
        <v>132</v>
      </c>
      <c r="AB37" s="169"/>
      <c r="AC37" s="169" t="str">
        <f t="shared" si="8"/>
        <v>No</v>
      </c>
      <c r="AD37" s="160"/>
      <c r="AE37" s="97">
        <f>Tabla1[[#This Row],[Cr1. Más de 8 responsables]]</f>
        <v>0</v>
      </c>
      <c r="AF37" s="170" t="str">
        <f t="shared" si="9"/>
        <v>X</v>
      </c>
      <c r="AG37" s="170"/>
      <c r="AH37" s="169" t="str">
        <f t="shared" si="10"/>
        <v>Si</v>
      </c>
      <c r="AI37" s="153" t="s">
        <v>306</v>
      </c>
      <c r="AJ37" s="97">
        <f>Tabla1[[#This Row],[Cr1. Más de 8 responsables]]</f>
        <v>0</v>
      </c>
      <c r="AK37" s="170" t="str">
        <f t="shared" si="11"/>
        <v/>
      </c>
      <c r="AL37" s="170"/>
      <c r="AM37" s="169" t="str">
        <f t="shared" si="12"/>
        <v>No</v>
      </c>
      <c r="AN37" s="153" t="s">
        <v>307</v>
      </c>
      <c r="AO37" s="97">
        <f>Tabla1[[#This Row],[Cr1. Más de 8 responsables]]</f>
        <v>0</v>
      </c>
      <c r="AP37" s="170" t="s">
        <v>131</v>
      </c>
      <c r="AQ37" s="170"/>
      <c r="AR37" s="169" t="str">
        <f t="shared" si="14"/>
        <v>Si</v>
      </c>
      <c r="AS37" s="167" t="s">
        <v>308</v>
      </c>
      <c r="AT37" s="170"/>
    </row>
    <row r="38" spans="1:46" ht="45" customHeight="1" thickBot="1">
      <c r="A38" s="222" t="str">
        <f t="shared" si="18"/>
        <v xml:space="preserve"> 4 - Mecanismos para mejorar la Atención al Ciudadano</v>
      </c>
      <c r="B38" s="227" t="str">
        <f>B37</f>
        <v>2. Fortalecimiento del Talento humano al servicio del ciudadano</v>
      </c>
      <c r="C38" s="176" t="s">
        <v>309</v>
      </c>
      <c r="D38" s="177" t="s">
        <v>310</v>
      </c>
      <c r="E38" s="178" t="s">
        <v>311</v>
      </c>
      <c r="F38" s="179">
        <v>0</v>
      </c>
      <c r="G38" s="43">
        <f t="shared" si="19"/>
        <v>0</v>
      </c>
      <c r="H38" s="102">
        <v>0.5</v>
      </c>
      <c r="I38" s="43">
        <f t="shared" si="1"/>
        <v>0.5</v>
      </c>
      <c r="J38" s="102">
        <v>0.75</v>
      </c>
      <c r="K38" s="43">
        <f t="shared" si="2"/>
        <v>0.75</v>
      </c>
      <c r="L38" s="102">
        <v>1</v>
      </c>
      <c r="M38" s="43">
        <f t="shared" si="3"/>
        <v>1</v>
      </c>
      <c r="N38" s="30"/>
      <c r="O38" s="31"/>
      <c r="P38" s="103" t="s">
        <v>223</v>
      </c>
      <c r="Q38" s="31">
        <v>0.25</v>
      </c>
      <c r="R38" s="31">
        <f t="shared" si="20"/>
        <v>0.5</v>
      </c>
      <c r="S38" s="304" t="s">
        <v>312</v>
      </c>
      <c r="T38" s="76"/>
      <c r="U38" s="31">
        <f t="shared" si="17"/>
        <v>0</v>
      </c>
      <c r="V38" s="44" t="s">
        <v>313</v>
      </c>
      <c r="W38" s="31">
        <v>1</v>
      </c>
      <c r="X38" s="31">
        <f t="shared" si="7"/>
        <v>1</v>
      </c>
      <c r="Y38" s="305" t="s">
        <v>624</v>
      </c>
      <c r="Z38" s="105"/>
      <c r="AA38" s="106" t="s">
        <v>132</v>
      </c>
      <c r="AB38" s="106"/>
      <c r="AC38" s="106" t="str">
        <f t="shared" si="8"/>
        <v>No</v>
      </c>
      <c r="AD38" s="160"/>
      <c r="AE38" s="97">
        <f>Tabla1[[#This Row],[Cr1. Más de 8 responsables]]</f>
        <v>0</v>
      </c>
      <c r="AF38" s="108" t="str">
        <f t="shared" si="9"/>
        <v>X</v>
      </c>
      <c r="AG38" s="108"/>
      <c r="AH38" s="106" t="str">
        <f t="shared" si="10"/>
        <v>Si</v>
      </c>
      <c r="AI38" s="153" t="s">
        <v>314</v>
      </c>
      <c r="AJ38" s="97">
        <f>Tabla1[[#This Row],[Cr1. Más de 8 responsables]]</f>
        <v>0</v>
      </c>
      <c r="AK38" s="108" t="str">
        <f t="shared" si="11"/>
        <v>X</v>
      </c>
      <c r="AL38" s="108"/>
      <c r="AM38" s="106" t="str">
        <f t="shared" si="12"/>
        <v>Si</v>
      </c>
      <c r="AN38" s="153" t="s">
        <v>315</v>
      </c>
      <c r="AO38" s="97">
        <f>Tabla1[[#This Row],[Cr1. Más de 8 responsables]]</f>
        <v>0</v>
      </c>
      <c r="AP38" s="108" t="s">
        <v>131</v>
      </c>
      <c r="AQ38" s="108"/>
      <c r="AR38" s="106" t="str">
        <f t="shared" si="14"/>
        <v>Si</v>
      </c>
      <c r="AS38" s="313" t="s">
        <v>135</v>
      </c>
      <c r="AT38" s="170"/>
    </row>
    <row r="39" spans="1:46" ht="409.5" customHeight="1" thickBot="1">
      <c r="A39" s="222" t="str">
        <f t="shared" si="18"/>
        <v xml:space="preserve"> 4 - Mecanismos para mejorar la Atención al Ciudadano</v>
      </c>
      <c r="B39" s="218" t="s">
        <v>53</v>
      </c>
      <c r="C39" s="87" t="s">
        <v>316</v>
      </c>
      <c r="D39" s="88" t="s">
        <v>317</v>
      </c>
      <c r="E39" s="180" t="s">
        <v>195</v>
      </c>
      <c r="F39" s="90">
        <v>0.25</v>
      </c>
      <c r="G39" s="38">
        <f t="shared" si="19"/>
        <v>0.25</v>
      </c>
      <c r="H39" s="91">
        <v>0.5</v>
      </c>
      <c r="I39" s="38">
        <f t="shared" si="1"/>
        <v>0.5</v>
      </c>
      <c r="J39" s="91">
        <v>0.75</v>
      </c>
      <c r="K39" s="38">
        <f t="shared" si="2"/>
        <v>0.75</v>
      </c>
      <c r="L39" s="91">
        <v>1</v>
      </c>
      <c r="M39" s="38">
        <f t="shared" si="3"/>
        <v>1</v>
      </c>
      <c r="N39" s="27">
        <v>0</v>
      </c>
      <c r="O39" s="28">
        <f>N39/G39</f>
        <v>0</v>
      </c>
      <c r="P39" s="92" t="s">
        <v>318</v>
      </c>
      <c r="Q39" s="28">
        <v>0.5</v>
      </c>
      <c r="R39" s="28">
        <f t="shared" si="20"/>
        <v>1</v>
      </c>
      <c r="S39" s="92" t="s">
        <v>319</v>
      </c>
      <c r="T39" s="75">
        <v>0.75</v>
      </c>
      <c r="U39" s="28">
        <f t="shared" si="17"/>
        <v>1</v>
      </c>
      <c r="V39" s="274" t="s">
        <v>320</v>
      </c>
      <c r="W39" s="28">
        <v>0.85</v>
      </c>
      <c r="X39" s="28">
        <f t="shared" si="7"/>
        <v>0.85</v>
      </c>
      <c r="Y39" s="93" t="s">
        <v>625</v>
      </c>
      <c r="Z39" s="94"/>
      <c r="AA39" s="95" t="s">
        <v>132</v>
      </c>
      <c r="AB39" s="95"/>
      <c r="AC39" s="95" t="str">
        <f t="shared" si="8"/>
        <v>No</v>
      </c>
      <c r="AD39" s="151" t="s">
        <v>321</v>
      </c>
      <c r="AE39" s="97">
        <f>Tabla1[[#This Row],[Cr1. Más de 8 responsables]]</f>
        <v>0</v>
      </c>
      <c r="AF39" s="97" t="str">
        <f t="shared" si="9"/>
        <v>X</v>
      </c>
      <c r="AG39" s="97"/>
      <c r="AH39" s="95" t="str">
        <f t="shared" si="10"/>
        <v>Si</v>
      </c>
      <c r="AI39" s="153" t="s">
        <v>322</v>
      </c>
      <c r="AJ39" s="97">
        <f>Tabla1[[#This Row],[Cr1. Más de 8 responsables]]</f>
        <v>0</v>
      </c>
      <c r="AK39" s="97" t="str">
        <f t="shared" si="11"/>
        <v/>
      </c>
      <c r="AL39" s="97"/>
      <c r="AM39" s="95" t="str">
        <f t="shared" si="12"/>
        <v>No</v>
      </c>
      <c r="AN39" s="153" t="s">
        <v>323</v>
      </c>
      <c r="AO39" s="97">
        <f>Tabla1[[#This Row],[Cr1. Más de 8 responsables]]</f>
        <v>0</v>
      </c>
      <c r="AP39" s="97" t="str">
        <f t="shared" si="13"/>
        <v/>
      </c>
      <c r="AQ39" s="97" t="s">
        <v>131</v>
      </c>
      <c r="AR39" s="95" t="str">
        <f t="shared" si="14"/>
        <v>Si</v>
      </c>
      <c r="AS39" s="312" t="s">
        <v>293</v>
      </c>
      <c r="AT39" s="93" t="s">
        <v>656</v>
      </c>
    </row>
    <row r="40" spans="1:46" ht="263.25" customHeight="1" thickBot="1">
      <c r="A40" s="222" t="str">
        <f t="shared" si="18"/>
        <v xml:space="preserve"> 4 - Mecanismos para mejorar la Atención al Ciudadano</v>
      </c>
      <c r="B40" s="219" t="str">
        <f>B39</f>
        <v>3. Gestión de relacionamiento con los ciudadanos</v>
      </c>
      <c r="C40" s="181" t="s">
        <v>324</v>
      </c>
      <c r="D40" s="182" t="s">
        <v>325</v>
      </c>
      <c r="E40" s="163" t="s">
        <v>176</v>
      </c>
      <c r="F40" s="183">
        <v>0</v>
      </c>
      <c r="G40" s="41">
        <f t="shared" si="19"/>
        <v>0</v>
      </c>
      <c r="H40" s="184">
        <v>1</v>
      </c>
      <c r="I40" s="41">
        <f t="shared" si="1"/>
        <v>0.5</v>
      </c>
      <c r="J40" s="184">
        <v>1</v>
      </c>
      <c r="K40" s="41">
        <f t="shared" si="2"/>
        <v>0.5</v>
      </c>
      <c r="L40" s="184">
        <v>2</v>
      </c>
      <c r="M40" s="41">
        <f t="shared" si="3"/>
        <v>1</v>
      </c>
      <c r="N40" s="21"/>
      <c r="O40" s="15"/>
      <c r="P40" s="166" t="s">
        <v>177</v>
      </c>
      <c r="Q40" s="15">
        <v>0.3</v>
      </c>
      <c r="R40" s="15">
        <f t="shared" si="20"/>
        <v>0.6</v>
      </c>
      <c r="S40" s="166" t="s">
        <v>326</v>
      </c>
      <c r="T40" s="80">
        <v>0.3</v>
      </c>
      <c r="U40" s="15">
        <f t="shared" si="17"/>
        <v>0.6</v>
      </c>
      <c r="V40" s="273" t="s">
        <v>327</v>
      </c>
      <c r="W40" s="15">
        <v>1</v>
      </c>
      <c r="X40" s="15">
        <f t="shared" si="7"/>
        <v>1</v>
      </c>
      <c r="Y40" s="298" t="s">
        <v>328</v>
      </c>
      <c r="Z40" s="168"/>
      <c r="AA40" s="169" t="s">
        <v>132</v>
      </c>
      <c r="AB40" s="169"/>
      <c r="AC40" s="169" t="str">
        <f t="shared" si="8"/>
        <v>No</v>
      </c>
      <c r="AD40" s="160"/>
      <c r="AE40" s="97">
        <f>Tabla1[[#This Row],[Cr1. Más de 8 responsables]]</f>
        <v>0</v>
      </c>
      <c r="AF40" s="170" t="str">
        <f t="shared" si="9"/>
        <v>X</v>
      </c>
      <c r="AG40" s="170"/>
      <c r="AH40" s="169" t="str">
        <f t="shared" si="10"/>
        <v>Si</v>
      </c>
      <c r="AI40" s="153" t="s">
        <v>329</v>
      </c>
      <c r="AJ40" s="97">
        <f>Tabla1[[#This Row],[Cr1. Más de 8 responsables]]</f>
        <v>0</v>
      </c>
      <c r="AK40" s="170" t="str">
        <f t="shared" si="11"/>
        <v>X</v>
      </c>
      <c r="AL40" s="170"/>
      <c r="AM40" s="169" t="str">
        <f t="shared" si="12"/>
        <v>Si</v>
      </c>
      <c r="AN40" s="153" t="s">
        <v>330</v>
      </c>
      <c r="AO40" s="97">
        <f>Tabla1[[#This Row],[Cr1. Más de 8 responsables]]</f>
        <v>0</v>
      </c>
      <c r="AP40" s="170" t="s">
        <v>131</v>
      </c>
      <c r="AQ40" s="170" t="s">
        <v>131</v>
      </c>
      <c r="AR40" s="169" t="str">
        <f t="shared" si="14"/>
        <v>Si</v>
      </c>
      <c r="AS40" s="317" t="s">
        <v>331</v>
      </c>
      <c r="AT40" s="170"/>
    </row>
    <row r="41" spans="1:46" ht="135.75" thickBot="1">
      <c r="A41" s="222" t="str">
        <f t="shared" si="18"/>
        <v xml:space="preserve"> 4 - Mecanismos para mejorar la Atención al Ciudadano</v>
      </c>
      <c r="B41" s="220" t="str">
        <f>B40</f>
        <v>3. Gestión de relacionamiento con los ciudadanos</v>
      </c>
      <c r="C41" s="98" t="s">
        <v>332</v>
      </c>
      <c r="D41" s="99" t="s">
        <v>333</v>
      </c>
      <c r="E41" s="100" t="s">
        <v>176</v>
      </c>
      <c r="F41" s="138">
        <v>0.25</v>
      </c>
      <c r="G41" s="42">
        <f t="shared" si="19"/>
        <v>0.25</v>
      </c>
      <c r="H41" s="139">
        <v>0.5</v>
      </c>
      <c r="I41" s="42">
        <f t="shared" si="1"/>
        <v>0.5</v>
      </c>
      <c r="J41" s="139">
        <v>0.75</v>
      </c>
      <c r="K41" s="42">
        <f t="shared" si="2"/>
        <v>0.75</v>
      </c>
      <c r="L41" s="139">
        <v>1</v>
      </c>
      <c r="M41" s="42">
        <f t="shared" si="3"/>
        <v>1</v>
      </c>
      <c r="N41" s="23">
        <v>0.25</v>
      </c>
      <c r="O41" s="31">
        <f t="shared" ref="O41:O60" si="21">N41/G41</f>
        <v>1</v>
      </c>
      <c r="P41" s="140" t="s">
        <v>334</v>
      </c>
      <c r="Q41" s="24">
        <v>0.4</v>
      </c>
      <c r="R41" s="31">
        <f t="shared" si="20"/>
        <v>0.8</v>
      </c>
      <c r="S41" s="140" t="s">
        <v>335</v>
      </c>
      <c r="T41" s="79">
        <v>0.75</v>
      </c>
      <c r="U41" s="31">
        <f t="shared" si="17"/>
        <v>1</v>
      </c>
      <c r="V41" s="272" t="s">
        <v>336</v>
      </c>
      <c r="W41" s="31">
        <v>1</v>
      </c>
      <c r="X41" s="31">
        <f t="shared" si="7"/>
        <v>1</v>
      </c>
      <c r="Y41" s="348" t="s">
        <v>337</v>
      </c>
      <c r="Z41" s="142"/>
      <c r="AA41" s="143" t="s">
        <v>132</v>
      </c>
      <c r="AB41" s="143"/>
      <c r="AC41" s="143" t="str">
        <f t="shared" si="8"/>
        <v>No</v>
      </c>
      <c r="AD41" s="96" t="s">
        <v>338</v>
      </c>
      <c r="AE41" s="97">
        <f>Tabla1[[#This Row],[Cr1. Más de 8 responsables]]</f>
        <v>0</v>
      </c>
      <c r="AF41" s="145" t="str">
        <f t="shared" si="9"/>
        <v/>
      </c>
      <c r="AG41" s="145"/>
      <c r="AH41" s="143" t="str">
        <f t="shared" si="10"/>
        <v>No</v>
      </c>
      <c r="AI41" s="153" t="s">
        <v>339</v>
      </c>
      <c r="AJ41" s="97">
        <f>Tabla1[[#This Row],[Cr1. Más de 8 responsables]]</f>
        <v>0</v>
      </c>
      <c r="AK41" s="145" t="str">
        <f t="shared" si="11"/>
        <v>X</v>
      </c>
      <c r="AL41" s="145"/>
      <c r="AM41" s="143" t="str">
        <f t="shared" si="12"/>
        <v>Si</v>
      </c>
      <c r="AN41" s="153" t="s">
        <v>340</v>
      </c>
      <c r="AO41" s="97">
        <f>Tabla1[[#This Row],[Cr1. Más de 8 responsables]]</f>
        <v>0</v>
      </c>
      <c r="AP41" s="145" t="str">
        <f t="shared" si="13"/>
        <v/>
      </c>
      <c r="AQ41" s="145"/>
      <c r="AR41" s="143" t="str">
        <f t="shared" si="14"/>
        <v>No</v>
      </c>
      <c r="AS41" s="104" t="s">
        <v>341</v>
      </c>
      <c r="AT41" s="108"/>
    </row>
    <row r="42" spans="1:46" ht="241.5" customHeight="1" thickBot="1">
      <c r="A42" s="222" t="str">
        <f t="shared" si="18"/>
        <v xml:space="preserve"> 4 - Mecanismos para mejorar la Atención al Ciudadano</v>
      </c>
      <c r="B42" s="328" t="s">
        <v>54</v>
      </c>
      <c r="C42" s="352" t="s">
        <v>342</v>
      </c>
      <c r="D42" s="352" t="s">
        <v>343</v>
      </c>
      <c r="E42" s="353" t="s">
        <v>176</v>
      </c>
      <c r="F42" s="185">
        <v>0.25</v>
      </c>
      <c r="G42" s="48">
        <f t="shared" si="19"/>
        <v>0.25</v>
      </c>
      <c r="H42" s="186">
        <v>0.5</v>
      </c>
      <c r="I42" s="48">
        <f t="shared" si="1"/>
        <v>0.5</v>
      </c>
      <c r="J42" s="186">
        <v>0.75</v>
      </c>
      <c r="K42" s="48">
        <f t="shared" si="2"/>
        <v>0.75</v>
      </c>
      <c r="L42" s="186">
        <v>1</v>
      </c>
      <c r="M42" s="48">
        <f t="shared" si="3"/>
        <v>1</v>
      </c>
      <c r="N42" s="329">
        <v>0.125</v>
      </c>
      <c r="O42" s="15">
        <f t="shared" si="21"/>
        <v>0.5</v>
      </c>
      <c r="P42" s="340" t="s">
        <v>344</v>
      </c>
      <c r="Q42" s="330">
        <v>0</v>
      </c>
      <c r="R42" s="15">
        <f t="shared" si="20"/>
        <v>0</v>
      </c>
      <c r="S42" s="340" t="s">
        <v>345</v>
      </c>
      <c r="T42" s="331">
        <v>0.5</v>
      </c>
      <c r="U42" s="15">
        <f t="shared" si="17"/>
        <v>0.66666666666666663</v>
      </c>
      <c r="V42" s="341" t="s">
        <v>346</v>
      </c>
      <c r="W42" s="15">
        <v>0.75</v>
      </c>
      <c r="X42" s="15">
        <f t="shared" si="7"/>
        <v>0.75</v>
      </c>
      <c r="Y42" s="354" t="s">
        <v>626</v>
      </c>
      <c r="Z42" s="187"/>
      <c r="AA42" s="188" t="s">
        <v>132</v>
      </c>
      <c r="AB42" s="188"/>
      <c r="AC42" s="188" t="str">
        <f t="shared" si="8"/>
        <v>No</v>
      </c>
      <c r="AD42" s="189" t="s">
        <v>347</v>
      </c>
      <c r="AE42" s="97">
        <f>Tabla1[[#This Row],[Cr1. Más de 8 responsables]]</f>
        <v>0</v>
      </c>
      <c r="AF42" s="190" t="str">
        <f t="shared" si="9"/>
        <v>X</v>
      </c>
      <c r="AG42" s="190"/>
      <c r="AH42" s="188" t="str">
        <f t="shared" si="10"/>
        <v>Si</v>
      </c>
      <c r="AI42" s="153" t="s">
        <v>348</v>
      </c>
      <c r="AJ42" s="97">
        <f>Tabla1[[#This Row],[Cr1. Más de 8 responsables]]</f>
        <v>0</v>
      </c>
      <c r="AK42" s="190" t="str">
        <f t="shared" si="11"/>
        <v>X</v>
      </c>
      <c r="AL42" s="190"/>
      <c r="AM42" s="188" t="str">
        <f t="shared" si="12"/>
        <v>Si</v>
      </c>
      <c r="AN42" s="153" t="s">
        <v>349</v>
      </c>
      <c r="AO42" s="97">
        <f>Tabla1[[#This Row],[Cr1. Más de 8 responsables]]</f>
        <v>0</v>
      </c>
      <c r="AP42" s="190" t="s">
        <v>131</v>
      </c>
      <c r="AQ42" s="190" t="s">
        <v>131</v>
      </c>
      <c r="AR42" s="332" t="str">
        <f t="shared" si="14"/>
        <v>Si</v>
      </c>
      <c r="AS42" s="166" t="s">
        <v>350</v>
      </c>
      <c r="AT42" s="363" t="s">
        <v>655</v>
      </c>
    </row>
    <row r="43" spans="1:46" ht="372" customHeight="1" thickBot="1">
      <c r="A43" s="222" t="str">
        <f t="shared" si="18"/>
        <v xml:space="preserve"> 4 - Mecanismos para mejorar la Atención al Ciudadano</v>
      </c>
      <c r="B43" s="218" t="s">
        <v>55</v>
      </c>
      <c r="C43" s="121" t="s">
        <v>351</v>
      </c>
      <c r="D43" s="122" t="s">
        <v>352</v>
      </c>
      <c r="E43" s="123" t="s">
        <v>176</v>
      </c>
      <c r="F43" s="90">
        <v>0.25</v>
      </c>
      <c r="G43" s="38">
        <f t="shared" si="19"/>
        <v>0.25</v>
      </c>
      <c r="H43" s="91">
        <v>0.5</v>
      </c>
      <c r="I43" s="38">
        <f t="shared" si="1"/>
        <v>0.5</v>
      </c>
      <c r="J43" s="91">
        <v>0.75</v>
      </c>
      <c r="K43" s="38">
        <f t="shared" si="2"/>
        <v>0.75</v>
      </c>
      <c r="L43" s="91">
        <v>1</v>
      </c>
      <c r="M43" s="38">
        <f t="shared" si="3"/>
        <v>1</v>
      </c>
      <c r="N43" s="27">
        <v>0.25</v>
      </c>
      <c r="O43" s="26">
        <f t="shared" si="21"/>
        <v>1</v>
      </c>
      <c r="P43" s="74" t="s">
        <v>353</v>
      </c>
      <c r="Q43" s="28">
        <v>0.5</v>
      </c>
      <c r="R43" s="26">
        <f t="shared" si="20"/>
        <v>1</v>
      </c>
      <c r="S43" s="92" t="s">
        <v>354</v>
      </c>
      <c r="T43" s="75">
        <v>0.75</v>
      </c>
      <c r="U43" s="26">
        <f t="shared" si="17"/>
        <v>1</v>
      </c>
      <c r="V43" s="274" t="s">
        <v>355</v>
      </c>
      <c r="W43" s="26">
        <v>1</v>
      </c>
      <c r="X43" s="26">
        <f t="shared" si="7"/>
        <v>1</v>
      </c>
      <c r="Y43" s="300" t="s">
        <v>356</v>
      </c>
      <c r="Z43" s="94"/>
      <c r="AA43" s="95" t="s">
        <v>132</v>
      </c>
      <c r="AB43" s="95"/>
      <c r="AC43" s="95" t="str">
        <f t="shared" si="8"/>
        <v>No</v>
      </c>
      <c r="AD43" s="96" t="s">
        <v>357</v>
      </c>
      <c r="AE43" s="97">
        <f>Tabla1[[#This Row],[Cr1. Más de 8 responsables]]</f>
        <v>0</v>
      </c>
      <c r="AF43" s="97" t="str">
        <f t="shared" si="9"/>
        <v/>
      </c>
      <c r="AG43" s="97"/>
      <c r="AH43" s="95" t="str">
        <f t="shared" si="10"/>
        <v>No</v>
      </c>
      <c r="AI43" s="153" t="s">
        <v>358</v>
      </c>
      <c r="AJ43" s="97">
        <f>Tabla1[[#This Row],[Cr1. Más de 8 responsables]]</f>
        <v>0</v>
      </c>
      <c r="AK43" s="97" t="str">
        <f t="shared" si="11"/>
        <v/>
      </c>
      <c r="AL43" s="97"/>
      <c r="AM43" s="95" t="str">
        <f t="shared" si="12"/>
        <v>No</v>
      </c>
      <c r="AN43" s="153" t="s">
        <v>359</v>
      </c>
      <c r="AO43" s="97">
        <f>Tabla1[[#This Row],[Cr1. Más de 8 responsables]]</f>
        <v>0</v>
      </c>
      <c r="AP43" s="97" t="str">
        <f t="shared" si="13"/>
        <v/>
      </c>
      <c r="AQ43" s="97" t="s">
        <v>131</v>
      </c>
      <c r="AR43" s="95" t="str">
        <f t="shared" si="14"/>
        <v>Si</v>
      </c>
      <c r="AS43" s="315" t="s">
        <v>293</v>
      </c>
      <c r="AT43" s="357"/>
    </row>
    <row r="44" spans="1:46" ht="264" customHeight="1" thickBot="1">
      <c r="A44" s="222" t="str">
        <f t="shared" si="18"/>
        <v xml:space="preserve"> 4 - Mecanismos para mejorar la Atención al Ciudadano</v>
      </c>
      <c r="B44" s="220" t="str">
        <f>B43</f>
        <v>5. Evaluación de gestión y medición de la percepción ciudadana</v>
      </c>
      <c r="C44" s="134" t="s">
        <v>360</v>
      </c>
      <c r="D44" s="135" t="s">
        <v>361</v>
      </c>
      <c r="E44" s="136" t="s">
        <v>362</v>
      </c>
      <c r="F44" s="138">
        <v>0.25</v>
      </c>
      <c r="G44" s="42">
        <f t="shared" si="19"/>
        <v>0.25</v>
      </c>
      <c r="H44" s="139">
        <v>0.5</v>
      </c>
      <c r="I44" s="42">
        <f t="shared" si="1"/>
        <v>0.5</v>
      </c>
      <c r="J44" s="139">
        <v>0.75</v>
      </c>
      <c r="K44" s="42">
        <f t="shared" si="2"/>
        <v>0.75</v>
      </c>
      <c r="L44" s="139">
        <v>1</v>
      </c>
      <c r="M44" s="42">
        <f t="shared" si="3"/>
        <v>1</v>
      </c>
      <c r="N44" s="23">
        <v>0.25</v>
      </c>
      <c r="O44" s="24">
        <f t="shared" si="21"/>
        <v>1</v>
      </c>
      <c r="P44" s="140" t="s">
        <v>363</v>
      </c>
      <c r="Q44" s="24">
        <v>0.5</v>
      </c>
      <c r="R44" s="24">
        <f t="shared" si="20"/>
        <v>1</v>
      </c>
      <c r="S44" s="140" t="s">
        <v>364</v>
      </c>
      <c r="T44" s="79">
        <v>0.75</v>
      </c>
      <c r="U44" s="24">
        <f t="shared" si="17"/>
        <v>1</v>
      </c>
      <c r="V44" s="46" t="s">
        <v>365</v>
      </c>
      <c r="W44" s="24">
        <v>1</v>
      </c>
      <c r="X44" s="24">
        <f t="shared" si="7"/>
        <v>1</v>
      </c>
      <c r="Y44" s="141" t="s">
        <v>627</v>
      </c>
      <c r="Z44" s="142"/>
      <c r="AA44" s="143" t="s">
        <v>132</v>
      </c>
      <c r="AB44" s="143"/>
      <c r="AC44" s="143" t="str">
        <f t="shared" si="8"/>
        <v>No</v>
      </c>
      <c r="AD44" s="144" t="s">
        <v>366</v>
      </c>
      <c r="AE44" s="97">
        <f>Tabla1[[#This Row],[Cr1. Más de 8 responsables]]</f>
        <v>0</v>
      </c>
      <c r="AF44" s="145" t="str">
        <f t="shared" si="9"/>
        <v/>
      </c>
      <c r="AG44" s="145"/>
      <c r="AH44" s="143" t="str">
        <f t="shared" si="10"/>
        <v>No</v>
      </c>
      <c r="AI44" s="153" t="s">
        <v>367</v>
      </c>
      <c r="AJ44" s="97">
        <f>Tabla1[[#This Row],[Cr1. Más de 8 responsables]]</f>
        <v>0</v>
      </c>
      <c r="AK44" s="145" t="str">
        <f t="shared" si="11"/>
        <v/>
      </c>
      <c r="AL44" s="145"/>
      <c r="AM44" s="143" t="str">
        <f t="shared" si="12"/>
        <v>No</v>
      </c>
      <c r="AN44" s="153" t="s">
        <v>368</v>
      </c>
      <c r="AO44" s="97">
        <f>Tabla1[[#This Row],[Cr1. Más de 8 responsables]]</f>
        <v>0</v>
      </c>
      <c r="AP44" s="145" t="str">
        <f t="shared" si="13"/>
        <v/>
      </c>
      <c r="AQ44" s="145"/>
      <c r="AR44" s="143" t="str">
        <f t="shared" si="14"/>
        <v>No</v>
      </c>
      <c r="AS44" s="316" t="s">
        <v>369</v>
      </c>
      <c r="AT44" s="170"/>
    </row>
    <row r="45" spans="1:46" ht="226.5" thickBot="1">
      <c r="A45" s="221" t="s">
        <v>18</v>
      </c>
      <c r="B45" s="228" t="s">
        <v>56</v>
      </c>
      <c r="C45" s="87" t="s">
        <v>370</v>
      </c>
      <c r="D45" s="88" t="s">
        <v>371</v>
      </c>
      <c r="E45" s="89" t="s">
        <v>176</v>
      </c>
      <c r="F45" s="90">
        <v>0.25</v>
      </c>
      <c r="G45" s="38">
        <f t="shared" si="19"/>
        <v>0.25</v>
      </c>
      <c r="H45" s="91">
        <v>0.5</v>
      </c>
      <c r="I45" s="38">
        <f t="shared" si="1"/>
        <v>0.5</v>
      </c>
      <c r="J45" s="91">
        <v>0.75</v>
      </c>
      <c r="K45" s="38">
        <f t="shared" si="2"/>
        <v>0.75</v>
      </c>
      <c r="L45" s="91">
        <v>1</v>
      </c>
      <c r="M45" s="38">
        <f t="shared" si="3"/>
        <v>1</v>
      </c>
      <c r="N45" s="27">
        <v>0</v>
      </c>
      <c r="O45" s="28">
        <f t="shared" si="21"/>
        <v>0</v>
      </c>
      <c r="P45" s="92" t="s">
        <v>372</v>
      </c>
      <c r="Q45" s="28">
        <v>0.3</v>
      </c>
      <c r="R45" s="28">
        <f t="shared" si="20"/>
        <v>0.6</v>
      </c>
      <c r="S45" s="92" t="s">
        <v>373</v>
      </c>
      <c r="T45" s="75">
        <v>0.6</v>
      </c>
      <c r="U45" s="28">
        <f t="shared" si="17"/>
        <v>0.79999999999999993</v>
      </c>
      <c r="V45" s="274" t="s">
        <v>374</v>
      </c>
      <c r="W45" s="28">
        <v>1</v>
      </c>
      <c r="X45" s="28">
        <f t="shared" ref="X45:X60" si="22">W45/M45</f>
        <v>1</v>
      </c>
      <c r="Y45" s="93" t="s">
        <v>375</v>
      </c>
      <c r="Z45" s="94"/>
      <c r="AA45" s="95" t="s">
        <v>132</v>
      </c>
      <c r="AB45" s="95"/>
      <c r="AC45" s="95" t="str">
        <f t="shared" si="8"/>
        <v>No</v>
      </c>
      <c r="AD45" s="191" t="s">
        <v>376</v>
      </c>
      <c r="AE45" s="97">
        <f>Tabla1[[#This Row],[Cr1. Más de 8 responsables]]</f>
        <v>0</v>
      </c>
      <c r="AF45" s="97" t="str">
        <f t="shared" si="9"/>
        <v>X</v>
      </c>
      <c r="AG45" s="97"/>
      <c r="AH45" s="95" t="str">
        <f t="shared" si="10"/>
        <v>Si</v>
      </c>
      <c r="AI45" s="153" t="s">
        <v>377</v>
      </c>
      <c r="AJ45" s="97">
        <f>Tabla1[[#This Row],[Cr1. Más de 8 responsables]]</f>
        <v>0</v>
      </c>
      <c r="AK45" s="97" t="str">
        <f t="shared" si="11"/>
        <v>X</v>
      </c>
      <c r="AL45" s="97"/>
      <c r="AM45" s="95" t="str">
        <f t="shared" si="12"/>
        <v>Si</v>
      </c>
      <c r="AN45" s="153" t="s">
        <v>378</v>
      </c>
      <c r="AO45" s="97">
        <f>Tabla1[[#This Row],[Cr1. Más de 8 responsables]]</f>
        <v>0</v>
      </c>
      <c r="AP45" s="97" t="str">
        <f t="shared" si="13"/>
        <v>X</v>
      </c>
      <c r="AQ45" s="97" t="s">
        <v>131</v>
      </c>
      <c r="AR45" s="95" t="str">
        <f t="shared" si="14"/>
        <v>Si</v>
      </c>
      <c r="AS45" s="93" t="s">
        <v>379</v>
      </c>
      <c r="AT45" s="170"/>
    </row>
    <row r="46" spans="1:46" ht="409.6" thickBot="1">
      <c r="A46" s="222" t="str">
        <f>A45</f>
        <v xml:space="preserve"> 5 - Mecanismos para la Transparencia y Acceso a la Información</v>
      </c>
      <c r="B46" s="229" t="str">
        <f>B45</f>
        <v>1. Lineamientos de Transparencia Activa</v>
      </c>
      <c r="C46" s="174" t="s">
        <v>380</v>
      </c>
      <c r="D46" s="162" t="s">
        <v>381</v>
      </c>
      <c r="E46" s="163" t="s">
        <v>382</v>
      </c>
      <c r="F46" s="164">
        <v>0.1</v>
      </c>
      <c r="G46" s="39">
        <f t="shared" si="19"/>
        <v>0.1</v>
      </c>
      <c r="H46" s="165">
        <v>0.3</v>
      </c>
      <c r="I46" s="39">
        <f t="shared" si="1"/>
        <v>0.3</v>
      </c>
      <c r="J46" s="165">
        <v>0.6</v>
      </c>
      <c r="K46" s="39">
        <f t="shared" si="2"/>
        <v>0.6</v>
      </c>
      <c r="L46" s="165">
        <v>1</v>
      </c>
      <c r="M46" s="39">
        <f t="shared" si="3"/>
        <v>1</v>
      </c>
      <c r="N46" s="21">
        <v>0</v>
      </c>
      <c r="O46" s="15">
        <f t="shared" si="21"/>
        <v>0</v>
      </c>
      <c r="P46" s="166" t="s">
        <v>383</v>
      </c>
      <c r="Q46" s="15">
        <v>0.3</v>
      </c>
      <c r="R46" s="15">
        <f t="shared" si="20"/>
        <v>1</v>
      </c>
      <c r="S46" s="192" t="s">
        <v>384</v>
      </c>
      <c r="T46" s="80">
        <v>0.6</v>
      </c>
      <c r="U46" s="15">
        <f t="shared" si="17"/>
        <v>1</v>
      </c>
      <c r="V46" s="16" t="s">
        <v>385</v>
      </c>
      <c r="W46" s="15">
        <v>1</v>
      </c>
      <c r="X46" s="15">
        <f t="shared" si="22"/>
        <v>1</v>
      </c>
      <c r="Y46" s="298" t="s">
        <v>628</v>
      </c>
      <c r="Z46" s="168"/>
      <c r="AA46" s="169" t="s">
        <v>132</v>
      </c>
      <c r="AB46" s="169"/>
      <c r="AC46" s="169" t="str">
        <f t="shared" si="8"/>
        <v>No</v>
      </c>
      <c r="AD46" s="151" t="s">
        <v>386</v>
      </c>
      <c r="AE46" s="97">
        <f>Tabla1[[#This Row],[Cr1. Más de 8 responsables]]</f>
        <v>0</v>
      </c>
      <c r="AF46" s="170" t="str">
        <f t="shared" si="9"/>
        <v>X</v>
      </c>
      <c r="AG46" s="170"/>
      <c r="AH46" s="169" t="str">
        <f t="shared" si="10"/>
        <v>Si</v>
      </c>
      <c r="AI46" s="153" t="s">
        <v>387</v>
      </c>
      <c r="AJ46" s="97">
        <f>Tabla1[[#This Row],[Cr1. Más de 8 responsables]]</f>
        <v>0</v>
      </c>
      <c r="AK46" s="170" t="str">
        <f t="shared" si="11"/>
        <v/>
      </c>
      <c r="AL46" s="170"/>
      <c r="AM46" s="169" t="str">
        <f t="shared" si="12"/>
        <v>No</v>
      </c>
      <c r="AN46" s="153" t="s">
        <v>388</v>
      </c>
      <c r="AO46" s="97">
        <f>Tabla1[[#This Row],[Cr1. Más de 8 responsables]]</f>
        <v>0</v>
      </c>
      <c r="AP46" s="170" t="str">
        <f t="shared" si="13"/>
        <v/>
      </c>
      <c r="AQ46" s="170"/>
      <c r="AR46" s="169" t="str">
        <f t="shared" si="14"/>
        <v>No</v>
      </c>
      <c r="AS46" s="167" t="s">
        <v>389</v>
      </c>
      <c r="AT46" s="170"/>
    </row>
    <row r="47" spans="1:46" ht="409.6" thickBot="1">
      <c r="A47" s="222" t="str">
        <f t="shared" ref="A47:B60" si="23">A46</f>
        <v xml:space="preserve"> 5 - Mecanismos para la Transparencia y Acceso a la Información</v>
      </c>
      <c r="B47" s="230" t="str">
        <f>B46</f>
        <v>1. Lineamientos de Transparencia Activa</v>
      </c>
      <c r="C47" s="98" t="s">
        <v>390</v>
      </c>
      <c r="D47" s="99" t="s">
        <v>391</v>
      </c>
      <c r="E47" s="178" t="s">
        <v>195</v>
      </c>
      <c r="F47" s="101">
        <v>0.25</v>
      </c>
      <c r="G47" s="43">
        <f t="shared" si="19"/>
        <v>0.25</v>
      </c>
      <c r="H47" s="102">
        <v>0.5</v>
      </c>
      <c r="I47" s="43">
        <f t="shared" si="1"/>
        <v>0.5</v>
      </c>
      <c r="J47" s="102">
        <v>0.75</v>
      </c>
      <c r="K47" s="43">
        <f t="shared" si="2"/>
        <v>0.75</v>
      </c>
      <c r="L47" s="102">
        <v>1</v>
      </c>
      <c r="M47" s="43">
        <f t="shared" si="3"/>
        <v>1</v>
      </c>
      <c r="N47" s="30">
        <v>0</v>
      </c>
      <c r="O47" s="31">
        <f t="shared" si="21"/>
        <v>0</v>
      </c>
      <c r="P47" s="103" t="s">
        <v>196</v>
      </c>
      <c r="Q47" s="31">
        <v>0.5</v>
      </c>
      <c r="R47" s="31">
        <f t="shared" si="20"/>
        <v>1</v>
      </c>
      <c r="S47" s="103" t="s">
        <v>392</v>
      </c>
      <c r="T47" s="76">
        <v>0.75</v>
      </c>
      <c r="U47" s="31">
        <f t="shared" si="17"/>
        <v>1</v>
      </c>
      <c r="V47" s="275" t="s">
        <v>393</v>
      </c>
      <c r="W47" s="31">
        <v>1</v>
      </c>
      <c r="X47" s="31">
        <f t="shared" si="22"/>
        <v>1</v>
      </c>
      <c r="Y47" s="104" t="s">
        <v>629</v>
      </c>
      <c r="Z47" s="105"/>
      <c r="AA47" s="106" t="s">
        <v>132</v>
      </c>
      <c r="AB47" s="106"/>
      <c r="AC47" s="106" t="str">
        <f t="shared" si="8"/>
        <v>No</v>
      </c>
      <c r="AD47" s="193" t="s">
        <v>196</v>
      </c>
      <c r="AE47" s="97">
        <f>Tabla1[[#This Row],[Cr1. Más de 8 responsables]]</f>
        <v>0</v>
      </c>
      <c r="AF47" s="108" t="str">
        <f t="shared" si="9"/>
        <v>X</v>
      </c>
      <c r="AG47" s="108"/>
      <c r="AH47" s="106" t="str">
        <f t="shared" si="10"/>
        <v>Si</v>
      </c>
      <c r="AI47" s="152" t="s">
        <v>394</v>
      </c>
      <c r="AJ47" s="97">
        <f>Tabla1[[#This Row],[Cr1. Más de 8 responsables]]</f>
        <v>0</v>
      </c>
      <c r="AK47" s="108" t="str">
        <f t="shared" si="11"/>
        <v/>
      </c>
      <c r="AL47" s="108"/>
      <c r="AM47" s="106" t="str">
        <f t="shared" si="12"/>
        <v>No</v>
      </c>
      <c r="AN47" s="153" t="s">
        <v>395</v>
      </c>
      <c r="AO47" s="97">
        <f>Tabla1[[#This Row],[Cr1. Más de 8 responsables]]</f>
        <v>0</v>
      </c>
      <c r="AP47" s="108" t="str">
        <f t="shared" si="13"/>
        <v/>
      </c>
      <c r="AQ47" s="108"/>
      <c r="AR47" s="106" t="str">
        <f t="shared" si="14"/>
        <v>No</v>
      </c>
      <c r="AS47" s="104" t="s">
        <v>606</v>
      </c>
      <c r="AT47" s="170"/>
    </row>
    <row r="48" spans="1:46" ht="300.75" thickBot="1">
      <c r="A48" s="222" t="str">
        <f t="shared" si="23"/>
        <v xml:space="preserve"> 5 - Mecanismos para la Transparencia y Acceso a la Información</v>
      </c>
      <c r="B48" s="228" t="s">
        <v>57</v>
      </c>
      <c r="C48" s="87" t="s">
        <v>396</v>
      </c>
      <c r="D48" s="88" t="s">
        <v>397</v>
      </c>
      <c r="E48" s="89" t="s">
        <v>176</v>
      </c>
      <c r="F48" s="90">
        <v>0.25</v>
      </c>
      <c r="G48" s="38">
        <f t="shared" si="19"/>
        <v>0.25</v>
      </c>
      <c r="H48" s="91">
        <v>0.5</v>
      </c>
      <c r="I48" s="38">
        <f t="shared" si="1"/>
        <v>0.5</v>
      </c>
      <c r="J48" s="91">
        <v>0.75</v>
      </c>
      <c r="K48" s="38">
        <f t="shared" si="2"/>
        <v>0.75</v>
      </c>
      <c r="L48" s="91">
        <v>1</v>
      </c>
      <c r="M48" s="38">
        <f t="shared" si="3"/>
        <v>1</v>
      </c>
      <c r="N48" s="27">
        <v>0.25</v>
      </c>
      <c r="O48" s="28">
        <f t="shared" si="21"/>
        <v>1</v>
      </c>
      <c r="P48" s="92" t="s">
        <v>398</v>
      </c>
      <c r="Q48" s="28">
        <v>0.5</v>
      </c>
      <c r="R48" s="28">
        <f t="shared" si="20"/>
        <v>1</v>
      </c>
      <c r="S48" s="92" t="s">
        <v>399</v>
      </c>
      <c r="T48" s="75">
        <v>0.75</v>
      </c>
      <c r="U48" s="28">
        <f t="shared" si="17"/>
        <v>1</v>
      </c>
      <c r="V48" s="274" t="s">
        <v>400</v>
      </c>
      <c r="W48" s="28">
        <v>1</v>
      </c>
      <c r="X48" s="28">
        <f t="shared" si="22"/>
        <v>1</v>
      </c>
      <c r="Y48" s="299" t="s">
        <v>401</v>
      </c>
      <c r="Z48" s="94"/>
      <c r="AA48" s="95" t="s">
        <v>132</v>
      </c>
      <c r="AB48" s="95"/>
      <c r="AC48" s="95" t="str">
        <f t="shared" si="8"/>
        <v>No</v>
      </c>
      <c r="AD48" s="96" t="s">
        <v>402</v>
      </c>
      <c r="AE48" s="97">
        <f>Tabla1[[#This Row],[Cr1. Más de 8 responsables]]</f>
        <v>0</v>
      </c>
      <c r="AF48" s="97" t="str">
        <f t="shared" si="9"/>
        <v/>
      </c>
      <c r="AG48" s="97"/>
      <c r="AH48" s="194" t="s">
        <v>370</v>
      </c>
      <c r="AI48" s="153" t="s">
        <v>403</v>
      </c>
      <c r="AJ48" s="97">
        <f>Tabla1[[#This Row],[Cr1. Más de 8 responsables]]</f>
        <v>0</v>
      </c>
      <c r="AK48" s="97" t="str">
        <f t="shared" si="11"/>
        <v/>
      </c>
      <c r="AL48" s="97"/>
      <c r="AM48" s="95" t="str">
        <f t="shared" si="12"/>
        <v>No</v>
      </c>
      <c r="AN48" s="153" t="s">
        <v>404</v>
      </c>
      <c r="AO48" s="97">
        <f>Tabla1[[#This Row],[Cr1. Más de 8 responsables]]</f>
        <v>0</v>
      </c>
      <c r="AP48" s="97" t="str">
        <f t="shared" si="13"/>
        <v/>
      </c>
      <c r="AQ48" s="97"/>
      <c r="AR48" s="95" t="str">
        <f t="shared" si="14"/>
        <v>No</v>
      </c>
      <c r="AS48" s="93" t="s">
        <v>135</v>
      </c>
      <c r="AT48" s="170"/>
    </row>
    <row r="49" spans="1:46" ht="285.75" thickBot="1">
      <c r="A49" s="222" t="str">
        <f t="shared" si="23"/>
        <v xml:space="preserve"> 5 - Mecanismos para la Transparencia y Acceso a la Información</v>
      </c>
      <c r="B49" s="229" t="str">
        <f>B48</f>
        <v>2. Lineamientos de Transparencia Pasiva</v>
      </c>
      <c r="C49" s="174" t="s">
        <v>405</v>
      </c>
      <c r="D49" s="162" t="s">
        <v>406</v>
      </c>
      <c r="E49" s="163" t="s">
        <v>176</v>
      </c>
      <c r="F49" s="164">
        <v>0.25</v>
      </c>
      <c r="G49" s="39">
        <f t="shared" si="19"/>
        <v>0.25</v>
      </c>
      <c r="H49" s="165">
        <v>0.5</v>
      </c>
      <c r="I49" s="39">
        <f t="shared" si="1"/>
        <v>0.5</v>
      </c>
      <c r="J49" s="165">
        <v>0.75</v>
      </c>
      <c r="K49" s="39">
        <f t="shared" si="2"/>
        <v>0.75</v>
      </c>
      <c r="L49" s="165">
        <v>1</v>
      </c>
      <c r="M49" s="39">
        <f t="shared" si="3"/>
        <v>1</v>
      </c>
      <c r="N49" s="21">
        <v>0.25</v>
      </c>
      <c r="O49" s="15">
        <f t="shared" si="21"/>
        <v>1</v>
      </c>
      <c r="P49" s="166" t="s">
        <v>407</v>
      </c>
      <c r="Q49" s="15">
        <v>0.5</v>
      </c>
      <c r="R49" s="15">
        <f t="shared" si="20"/>
        <v>1</v>
      </c>
      <c r="S49" s="166" t="s">
        <v>408</v>
      </c>
      <c r="T49" s="80">
        <v>0.75</v>
      </c>
      <c r="U49" s="15">
        <f t="shared" si="17"/>
        <v>1</v>
      </c>
      <c r="V49" s="16" t="s">
        <v>409</v>
      </c>
      <c r="W49" s="15">
        <v>1</v>
      </c>
      <c r="X49" s="15">
        <f t="shared" si="22"/>
        <v>1</v>
      </c>
      <c r="Y49" s="298" t="s">
        <v>410</v>
      </c>
      <c r="Z49" s="168"/>
      <c r="AA49" s="169" t="s">
        <v>132</v>
      </c>
      <c r="AB49" s="169"/>
      <c r="AC49" s="169" t="str">
        <f t="shared" si="8"/>
        <v>No</v>
      </c>
      <c r="AD49" s="96" t="s">
        <v>411</v>
      </c>
      <c r="AE49" s="97">
        <f>Tabla1[[#This Row],[Cr1. Más de 8 responsables]]</f>
        <v>0</v>
      </c>
      <c r="AF49" s="170" t="str">
        <f t="shared" si="9"/>
        <v/>
      </c>
      <c r="AG49" s="170"/>
      <c r="AH49" s="169" t="str">
        <f t="shared" si="10"/>
        <v>No</v>
      </c>
      <c r="AI49" s="153" t="s">
        <v>412</v>
      </c>
      <c r="AJ49" s="97">
        <f>Tabla1[[#This Row],[Cr1. Más de 8 responsables]]</f>
        <v>0</v>
      </c>
      <c r="AK49" s="170" t="str">
        <f t="shared" si="11"/>
        <v/>
      </c>
      <c r="AL49" s="170"/>
      <c r="AM49" s="169" t="str">
        <f t="shared" si="12"/>
        <v>No</v>
      </c>
      <c r="AN49" s="153" t="s">
        <v>413</v>
      </c>
      <c r="AO49" s="97">
        <f>Tabla1[[#This Row],[Cr1. Más de 8 responsables]]</f>
        <v>0</v>
      </c>
      <c r="AP49" s="170" t="str">
        <f t="shared" si="13"/>
        <v/>
      </c>
      <c r="AQ49" s="170"/>
      <c r="AR49" s="169" t="str">
        <f t="shared" si="14"/>
        <v>No</v>
      </c>
      <c r="AS49" s="167" t="s">
        <v>414</v>
      </c>
      <c r="AT49" s="170"/>
    </row>
    <row r="50" spans="1:46" ht="240.75" thickBot="1">
      <c r="A50" s="222" t="str">
        <f t="shared" si="23"/>
        <v xml:space="preserve"> 5 - Mecanismos para la Transparencia y Acceso a la Información</v>
      </c>
      <c r="B50" s="229" t="str">
        <f>B49</f>
        <v>2. Lineamientos de Transparencia Pasiva</v>
      </c>
      <c r="C50" s="174" t="s">
        <v>415</v>
      </c>
      <c r="D50" s="162" t="s">
        <v>416</v>
      </c>
      <c r="E50" s="163" t="s">
        <v>417</v>
      </c>
      <c r="F50" s="164">
        <v>0.25</v>
      </c>
      <c r="G50" s="39">
        <f t="shared" si="19"/>
        <v>0.25</v>
      </c>
      <c r="H50" s="165">
        <v>0.5</v>
      </c>
      <c r="I50" s="39">
        <f t="shared" si="1"/>
        <v>0.5</v>
      </c>
      <c r="J50" s="165">
        <v>0.75</v>
      </c>
      <c r="K50" s="39">
        <f t="shared" si="2"/>
        <v>0.75</v>
      </c>
      <c r="L50" s="165">
        <v>1</v>
      </c>
      <c r="M50" s="39">
        <f t="shared" si="3"/>
        <v>1</v>
      </c>
      <c r="N50" s="21">
        <v>0.25</v>
      </c>
      <c r="O50" s="15">
        <f t="shared" si="21"/>
        <v>1</v>
      </c>
      <c r="P50" s="166" t="s">
        <v>418</v>
      </c>
      <c r="Q50" s="15">
        <v>0.5</v>
      </c>
      <c r="R50" s="15">
        <f t="shared" si="20"/>
        <v>1</v>
      </c>
      <c r="S50" s="166" t="s">
        <v>419</v>
      </c>
      <c r="T50" s="80">
        <v>0.75</v>
      </c>
      <c r="U50" s="15">
        <f t="shared" si="17"/>
        <v>1</v>
      </c>
      <c r="V50" s="16" t="s">
        <v>420</v>
      </c>
      <c r="W50" s="15">
        <v>1</v>
      </c>
      <c r="X50" s="15">
        <f t="shared" si="22"/>
        <v>1</v>
      </c>
      <c r="Y50" s="167" t="s">
        <v>421</v>
      </c>
      <c r="Z50" s="168"/>
      <c r="AA50" s="169" t="s">
        <v>132</v>
      </c>
      <c r="AB50" s="169"/>
      <c r="AC50" s="169" t="str">
        <f t="shared" si="8"/>
        <v>No</v>
      </c>
      <c r="AD50" s="195" t="s">
        <v>422</v>
      </c>
      <c r="AE50" s="97">
        <f>Tabla1[[#This Row],[Cr1. Más de 8 responsables]]</f>
        <v>0</v>
      </c>
      <c r="AF50" s="170" t="str">
        <f t="shared" si="9"/>
        <v/>
      </c>
      <c r="AG50" s="170"/>
      <c r="AH50" s="169" t="str">
        <f t="shared" si="10"/>
        <v>No</v>
      </c>
      <c r="AI50" s="153" t="s">
        <v>423</v>
      </c>
      <c r="AJ50" s="97">
        <f>Tabla1[[#This Row],[Cr1. Más de 8 responsables]]</f>
        <v>0</v>
      </c>
      <c r="AK50" s="170" t="str">
        <f t="shared" si="11"/>
        <v/>
      </c>
      <c r="AL50" s="170"/>
      <c r="AM50" s="169" t="str">
        <f t="shared" si="12"/>
        <v>No</v>
      </c>
      <c r="AN50" s="153" t="s">
        <v>424</v>
      </c>
      <c r="AO50" s="97">
        <f>Tabla1[[#This Row],[Cr1. Más de 8 responsables]]</f>
        <v>0</v>
      </c>
      <c r="AP50" s="170" t="str">
        <f t="shared" si="13"/>
        <v/>
      </c>
      <c r="AQ50" s="170"/>
      <c r="AR50" s="169" t="str">
        <f t="shared" si="14"/>
        <v>No</v>
      </c>
      <c r="AS50" s="295" t="s">
        <v>425</v>
      </c>
      <c r="AT50" s="170"/>
    </row>
    <row r="51" spans="1:46" ht="213" customHeight="1" thickBot="1">
      <c r="A51" s="222" t="str">
        <f t="shared" si="23"/>
        <v xml:space="preserve"> 5 - Mecanismos para la Transparencia y Acceso a la Información</v>
      </c>
      <c r="B51" s="229" t="str">
        <f>B50</f>
        <v>2. Lineamientos de Transparencia Pasiva</v>
      </c>
      <c r="C51" s="174" t="s">
        <v>426</v>
      </c>
      <c r="D51" s="162" t="s">
        <v>427</v>
      </c>
      <c r="E51" s="163" t="s">
        <v>417</v>
      </c>
      <c r="F51" s="164">
        <v>0.25</v>
      </c>
      <c r="G51" s="39">
        <f t="shared" si="19"/>
        <v>0.25</v>
      </c>
      <c r="H51" s="165">
        <v>0.5</v>
      </c>
      <c r="I51" s="39">
        <f t="shared" si="1"/>
        <v>0.5</v>
      </c>
      <c r="J51" s="165">
        <v>0.75</v>
      </c>
      <c r="K51" s="39">
        <f t="shared" si="2"/>
        <v>0.75</v>
      </c>
      <c r="L51" s="165">
        <v>1</v>
      </c>
      <c r="M51" s="39">
        <f t="shared" si="3"/>
        <v>1</v>
      </c>
      <c r="N51" s="21">
        <v>0.25</v>
      </c>
      <c r="O51" s="15">
        <f t="shared" si="21"/>
        <v>1</v>
      </c>
      <c r="P51" s="166" t="s">
        <v>428</v>
      </c>
      <c r="Q51" s="15">
        <v>0.5</v>
      </c>
      <c r="R51" s="15">
        <f t="shared" si="20"/>
        <v>1</v>
      </c>
      <c r="S51" s="166" t="s">
        <v>429</v>
      </c>
      <c r="T51" s="80">
        <v>0.75</v>
      </c>
      <c r="U51" s="15">
        <f t="shared" si="17"/>
        <v>1</v>
      </c>
      <c r="V51" s="16" t="s">
        <v>430</v>
      </c>
      <c r="W51" s="15">
        <v>1</v>
      </c>
      <c r="X51" s="15">
        <f t="shared" si="22"/>
        <v>1</v>
      </c>
      <c r="Y51" s="167" t="s">
        <v>431</v>
      </c>
      <c r="Z51" s="168"/>
      <c r="AA51" s="169" t="s">
        <v>132</v>
      </c>
      <c r="AB51" s="169"/>
      <c r="AC51" s="169" t="str">
        <f t="shared" si="8"/>
        <v>No</v>
      </c>
      <c r="AD51" s="195" t="s">
        <v>432</v>
      </c>
      <c r="AE51" s="97">
        <f>Tabla1[[#This Row],[Cr1. Más de 8 responsables]]</f>
        <v>0</v>
      </c>
      <c r="AF51" s="170" t="str">
        <f t="shared" si="9"/>
        <v/>
      </c>
      <c r="AG51" s="170"/>
      <c r="AH51" s="169" t="str">
        <f t="shared" si="10"/>
        <v>No</v>
      </c>
      <c r="AI51" s="153" t="s">
        <v>433</v>
      </c>
      <c r="AJ51" s="97">
        <f>Tabla1[[#This Row],[Cr1. Más de 8 responsables]]</f>
        <v>0</v>
      </c>
      <c r="AK51" s="170" t="str">
        <f t="shared" si="11"/>
        <v/>
      </c>
      <c r="AL51" s="170"/>
      <c r="AM51" s="169" t="str">
        <f t="shared" si="12"/>
        <v>No</v>
      </c>
      <c r="AN51" s="153" t="s">
        <v>434</v>
      </c>
      <c r="AO51" s="97">
        <f>Tabla1[[#This Row],[Cr1. Más de 8 responsables]]</f>
        <v>0</v>
      </c>
      <c r="AP51" s="170" t="str">
        <f t="shared" si="13"/>
        <v/>
      </c>
      <c r="AQ51" s="170"/>
      <c r="AR51" s="169" t="str">
        <f t="shared" si="14"/>
        <v>No</v>
      </c>
      <c r="AS51" s="295" t="s">
        <v>435</v>
      </c>
      <c r="AT51" s="170"/>
    </row>
    <row r="52" spans="1:46" ht="315.75" thickBot="1">
      <c r="A52" s="222" t="str">
        <f t="shared" si="23"/>
        <v xml:space="preserve"> 5 - Mecanismos para la Transparencia y Acceso a la Información</v>
      </c>
      <c r="B52" s="231" t="str">
        <f>B51</f>
        <v>2. Lineamientos de Transparencia Pasiva</v>
      </c>
      <c r="C52" s="98" t="s">
        <v>436</v>
      </c>
      <c r="D52" s="99" t="s">
        <v>437</v>
      </c>
      <c r="E52" s="100" t="s">
        <v>417</v>
      </c>
      <c r="F52" s="138">
        <v>0.25</v>
      </c>
      <c r="G52" s="42">
        <f t="shared" si="19"/>
        <v>0.25</v>
      </c>
      <c r="H52" s="139">
        <v>0.5</v>
      </c>
      <c r="I52" s="42">
        <f t="shared" si="1"/>
        <v>0.5</v>
      </c>
      <c r="J52" s="139">
        <v>0.75</v>
      </c>
      <c r="K52" s="42">
        <f t="shared" si="2"/>
        <v>0.75</v>
      </c>
      <c r="L52" s="139">
        <v>1</v>
      </c>
      <c r="M52" s="42">
        <f t="shared" si="3"/>
        <v>1</v>
      </c>
      <c r="N52" s="23">
        <v>0.25</v>
      </c>
      <c r="O52" s="31">
        <f t="shared" si="21"/>
        <v>1</v>
      </c>
      <c r="P52" s="166" t="s">
        <v>438</v>
      </c>
      <c r="Q52" s="24">
        <v>0.5</v>
      </c>
      <c r="R52" s="31">
        <f t="shared" si="20"/>
        <v>1</v>
      </c>
      <c r="S52" s="140" t="s">
        <v>439</v>
      </c>
      <c r="T52" s="79">
        <v>0.75</v>
      </c>
      <c r="U52" s="31">
        <f t="shared" si="17"/>
        <v>1</v>
      </c>
      <c r="V52" s="46" t="s">
        <v>440</v>
      </c>
      <c r="W52" s="31">
        <v>1</v>
      </c>
      <c r="X52" s="31">
        <f t="shared" si="22"/>
        <v>1</v>
      </c>
      <c r="Y52" s="104" t="s">
        <v>441</v>
      </c>
      <c r="Z52" s="142"/>
      <c r="AA52" s="143" t="s">
        <v>132</v>
      </c>
      <c r="AB52" s="143"/>
      <c r="AC52" s="143" t="str">
        <f t="shared" si="8"/>
        <v>No</v>
      </c>
      <c r="AD52" s="144" t="s">
        <v>442</v>
      </c>
      <c r="AE52" s="97">
        <f>Tabla1[[#This Row],[Cr1. Más de 8 responsables]]</f>
        <v>0</v>
      </c>
      <c r="AF52" s="145" t="str">
        <f t="shared" si="9"/>
        <v/>
      </c>
      <c r="AG52" s="145"/>
      <c r="AH52" s="143" t="str">
        <f t="shared" si="10"/>
        <v>No</v>
      </c>
      <c r="AI52" s="153" t="s">
        <v>443</v>
      </c>
      <c r="AJ52" s="97">
        <f>Tabla1[[#This Row],[Cr1. Más de 8 responsables]]</f>
        <v>0</v>
      </c>
      <c r="AK52" s="145" t="str">
        <f t="shared" si="11"/>
        <v/>
      </c>
      <c r="AL52" s="145"/>
      <c r="AM52" s="143" t="str">
        <f t="shared" si="12"/>
        <v>No</v>
      </c>
      <c r="AN52" s="153" t="s">
        <v>444</v>
      </c>
      <c r="AO52" s="97">
        <f>Tabla1[[#This Row],[Cr1. Más de 8 responsables]]</f>
        <v>0</v>
      </c>
      <c r="AP52" s="145" t="str">
        <f t="shared" si="13"/>
        <v/>
      </c>
      <c r="AQ52" s="145"/>
      <c r="AR52" s="143" t="str">
        <f t="shared" si="14"/>
        <v>No</v>
      </c>
      <c r="AS52" s="365" t="s">
        <v>445</v>
      </c>
      <c r="AT52" s="108"/>
    </row>
    <row r="53" spans="1:46" ht="105" customHeight="1" thickBot="1">
      <c r="A53" s="222" t="str">
        <f t="shared" si="23"/>
        <v xml:space="preserve"> 5 - Mecanismos para la Transparencia y Acceso a la Información</v>
      </c>
      <c r="B53" s="333" t="s">
        <v>58</v>
      </c>
      <c r="C53" s="352" t="s">
        <v>446</v>
      </c>
      <c r="D53" s="352" t="s">
        <v>447</v>
      </c>
      <c r="E53" s="353" t="s">
        <v>176</v>
      </c>
      <c r="F53" s="185">
        <v>0.25</v>
      </c>
      <c r="G53" s="48">
        <f t="shared" si="19"/>
        <v>0.25</v>
      </c>
      <c r="H53" s="186">
        <v>0.5</v>
      </c>
      <c r="I53" s="48">
        <f t="shared" si="1"/>
        <v>0.5</v>
      </c>
      <c r="J53" s="186">
        <v>0.75</v>
      </c>
      <c r="K53" s="48">
        <f t="shared" si="2"/>
        <v>0.75</v>
      </c>
      <c r="L53" s="186">
        <v>1</v>
      </c>
      <c r="M53" s="48">
        <f t="shared" si="3"/>
        <v>1</v>
      </c>
      <c r="N53" s="329">
        <v>0.2</v>
      </c>
      <c r="O53" s="15">
        <f t="shared" si="21"/>
        <v>0.8</v>
      </c>
      <c r="P53" s="340" t="s">
        <v>448</v>
      </c>
      <c r="Q53" s="330">
        <v>0.5</v>
      </c>
      <c r="R53" s="15">
        <f t="shared" si="20"/>
        <v>1</v>
      </c>
      <c r="S53" s="340" t="s">
        <v>449</v>
      </c>
      <c r="T53" s="331">
        <v>0.65</v>
      </c>
      <c r="U53" s="15">
        <f t="shared" si="17"/>
        <v>0.8666666666666667</v>
      </c>
      <c r="V53" s="342" t="s">
        <v>450</v>
      </c>
      <c r="W53" s="15">
        <v>0.75</v>
      </c>
      <c r="X53" s="15">
        <f t="shared" si="22"/>
        <v>0.75</v>
      </c>
      <c r="Y53" s="363" t="s">
        <v>657</v>
      </c>
      <c r="Z53" s="187" t="s">
        <v>131</v>
      </c>
      <c r="AA53" s="188" t="s">
        <v>132</v>
      </c>
      <c r="AB53" s="188"/>
      <c r="AC53" s="188" t="str">
        <f t="shared" si="8"/>
        <v>Si</v>
      </c>
      <c r="AD53" s="196" t="s">
        <v>451</v>
      </c>
      <c r="AE53" s="97" t="str">
        <f>Tabla1[[#This Row],[Cr1. Más de 8 responsables]]</f>
        <v>x</v>
      </c>
      <c r="AF53" s="190" t="str">
        <f>IF(O53&lt;100%,"X","")</f>
        <v>X</v>
      </c>
      <c r="AG53" s="190"/>
      <c r="AH53" s="188" t="str">
        <f t="shared" si="10"/>
        <v>Si</v>
      </c>
      <c r="AI53" s="153" t="s">
        <v>452</v>
      </c>
      <c r="AJ53" s="97" t="str">
        <f>Tabla1[[#This Row],[Cr1. Más de 8 responsables]]</f>
        <v>x</v>
      </c>
      <c r="AK53" s="190" t="str">
        <f t="shared" si="11"/>
        <v/>
      </c>
      <c r="AL53" s="190"/>
      <c r="AM53" s="188" t="str">
        <f t="shared" si="12"/>
        <v>Si</v>
      </c>
      <c r="AN53" s="153" t="s">
        <v>453</v>
      </c>
      <c r="AO53" s="97" t="str">
        <f>Tabla1[[#This Row],[Cr1. Más de 8 responsables]]</f>
        <v>x</v>
      </c>
      <c r="AP53" s="190" t="str">
        <f t="shared" si="13"/>
        <v>X</v>
      </c>
      <c r="AQ53" s="190" t="s">
        <v>131</v>
      </c>
      <c r="AR53" s="332" t="str">
        <f t="shared" si="14"/>
        <v>Si</v>
      </c>
      <c r="AS53" s="366" t="s">
        <v>650</v>
      </c>
      <c r="AT53" s="363" t="s">
        <v>658</v>
      </c>
    </row>
    <row r="54" spans="1:46" ht="300.75" thickBot="1">
      <c r="A54" s="222" t="str">
        <f t="shared" si="23"/>
        <v xml:space="preserve"> 5 - Mecanismos para la Transparencia y Acceso a la Información</v>
      </c>
      <c r="B54" s="228" t="s">
        <v>59</v>
      </c>
      <c r="C54" s="121" t="s">
        <v>454</v>
      </c>
      <c r="D54" s="122" t="s">
        <v>455</v>
      </c>
      <c r="E54" s="123" t="s">
        <v>176</v>
      </c>
      <c r="F54" s="90">
        <v>0.25</v>
      </c>
      <c r="G54" s="38">
        <f t="shared" si="19"/>
        <v>0.25</v>
      </c>
      <c r="H54" s="91">
        <v>0.5</v>
      </c>
      <c r="I54" s="38">
        <f t="shared" si="1"/>
        <v>0.5</v>
      </c>
      <c r="J54" s="91">
        <v>0.75</v>
      </c>
      <c r="K54" s="38">
        <f t="shared" si="2"/>
        <v>0.75</v>
      </c>
      <c r="L54" s="91">
        <v>1</v>
      </c>
      <c r="M54" s="38">
        <f t="shared" si="3"/>
        <v>1</v>
      </c>
      <c r="N54" s="27">
        <v>0</v>
      </c>
      <c r="O54" s="26">
        <f t="shared" si="21"/>
        <v>0</v>
      </c>
      <c r="P54" s="92" t="s">
        <v>456</v>
      </c>
      <c r="Q54" s="28">
        <v>0</v>
      </c>
      <c r="R54" s="26">
        <f t="shared" si="20"/>
        <v>0</v>
      </c>
      <c r="S54" s="92" t="s">
        <v>457</v>
      </c>
      <c r="T54" s="75">
        <v>1</v>
      </c>
      <c r="U54" s="26">
        <f t="shared" si="17"/>
        <v>1.3333333333333333</v>
      </c>
      <c r="V54" s="45" t="s">
        <v>458</v>
      </c>
      <c r="W54" s="26">
        <v>1</v>
      </c>
      <c r="X54" s="26">
        <f t="shared" si="22"/>
        <v>1</v>
      </c>
      <c r="Y54" s="361" t="s">
        <v>651</v>
      </c>
      <c r="Z54" s="94"/>
      <c r="AA54" s="95" t="s">
        <v>132</v>
      </c>
      <c r="AB54" s="95"/>
      <c r="AC54" s="95" t="str">
        <f t="shared" si="8"/>
        <v>No</v>
      </c>
      <c r="AD54" s="197" t="s">
        <v>196</v>
      </c>
      <c r="AE54" s="97">
        <f>Tabla1[[#This Row],[Cr1. Más de 8 responsables]]</f>
        <v>0</v>
      </c>
      <c r="AF54" s="97" t="str">
        <f t="shared" si="9"/>
        <v>X</v>
      </c>
      <c r="AG54" s="97"/>
      <c r="AH54" s="95" t="str">
        <f t="shared" si="10"/>
        <v>Si</v>
      </c>
      <c r="AI54" s="153" t="s">
        <v>459</v>
      </c>
      <c r="AJ54" s="97">
        <f>Tabla1[[#This Row],[Cr1. Más de 8 responsables]]</f>
        <v>0</v>
      </c>
      <c r="AK54" s="97" t="str">
        <f t="shared" si="11"/>
        <v>X</v>
      </c>
      <c r="AL54" s="97"/>
      <c r="AM54" s="95" t="str">
        <f t="shared" si="12"/>
        <v>Si</v>
      </c>
      <c r="AN54" s="153" t="s">
        <v>460</v>
      </c>
      <c r="AO54" s="97">
        <f>Tabla1[[#This Row],[Cr1. Más de 8 responsables]]</f>
        <v>0</v>
      </c>
      <c r="AP54" s="97" t="str">
        <f t="shared" si="13"/>
        <v/>
      </c>
      <c r="AQ54" s="97" t="s">
        <v>131</v>
      </c>
      <c r="AR54" s="95" t="str">
        <f t="shared" si="14"/>
        <v>Si</v>
      </c>
      <c r="AS54" s="349" t="s">
        <v>135</v>
      </c>
      <c r="AT54" s="131"/>
    </row>
    <row r="55" spans="1:46" s="3" customFormat="1" ht="409.6" thickBot="1">
      <c r="A55" s="222" t="str">
        <f t="shared" si="23"/>
        <v xml:space="preserve"> 5 - Mecanismos para la Transparencia y Acceso a la Información</v>
      </c>
      <c r="B55" s="229" t="str">
        <f>B54</f>
        <v>4. Criterio Diferencial de Accesibilidad</v>
      </c>
      <c r="C55" s="174" t="s">
        <v>461</v>
      </c>
      <c r="D55" s="162" t="s">
        <v>462</v>
      </c>
      <c r="E55" s="163" t="s">
        <v>382</v>
      </c>
      <c r="F55" s="164">
        <v>0.25</v>
      </c>
      <c r="G55" s="39">
        <f t="shared" si="19"/>
        <v>0.25</v>
      </c>
      <c r="H55" s="165">
        <v>0.5</v>
      </c>
      <c r="I55" s="39">
        <f t="shared" si="1"/>
        <v>0.5</v>
      </c>
      <c r="J55" s="165">
        <v>0.75</v>
      </c>
      <c r="K55" s="39">
        <f t="shared" si="2"/>
        <v>0.75</v>
      </c>
      <c r="L55" s="165">
        <v>1</v>
      </c>
      <c r="M55" s="39">
        <f t="shared" si="3"/>
        <v>1</v>
      </c>
      <c r="N55" s="21">
        <v>0</v>
      </c>
      <c r="O55" s="15">
        <f t="shared" si="21"/>
        <v>0</v>
      </c>
      <c r="P55" s="166" t="s">
        <v>463</v>
      </c>
      <c r="Q55" s="15">
        <v>0.5</v>
      </c>
      <c r="R55" s="15">
        <f t="shared" si="20"/>
        <v>1</v>
      </c>
      <c r="S55" s="166" t="s">
        <v>464</v>
      </c>
      <c r="T55" s="80">
        <v>0.75</v>
      </c>
      <c r="U55" s="15">
        <f t="shared" si="17"/>
        <v>1</v>
      </c>
      <c r="V55" s="16" t="s">
        <v>465</v>
      </c>
      <c r="W55" s="15">
        <v>1</v>
      </c>
      <c r="X55" s="15">
        <f t="shared" si="22"/>
        <v>1</v>
      </c>
      <c r="Y55" s="298" t="s">
        <v>630</v>
      </c>
      <c r="Z55" s="168"/>
      <c r="AA55" s="169" t="s">
        <v>132</v>
      </c>
      <c r="AB55" s="169"/>
      <c r="AC55" s="169" t="str">
        <f t="shared" si="8"/>
        <v>No</v>
      </c>
      <c r="AD55" s="151" t="s">
        <v>466</v>
      </c>
      <c r="AE55" s="97">
        <f>Tabla1[[#This Row],[Cr1. Más de 8 responsables]]</f>
        <v>0</v>
      </c>
      <c r="AF55" s="170" t="str">
        <f t="shared" si="9"/>
        <v>X</v>
      </c>
      <c r="AG55" s="170"/>
      <c r="AH55" s="169" t="str">
        <f t="shared" si="10"/>
        <v>Si</v>
      </c>
      <c r="AI55" s="153" t="s">
        <v>467</v>
      </c>
      <c r="AJ55" s="97">
        <f>Tabla1[[#This Row],[Cr1. Más de 8 responsables]]</f>
        <v>0</v>
      </c>
      <c r="AK55" s="170" t="str">
        <f t="shared" si="11"/>
        <v/>
      </c>
      <c r="AL55" s="170"/>
      <c r="AM55" s="169" t="str">
        <f t="shared" si="12"/>
        <v>No</v>
      </c>
      <c r="AN55" s="153" t="s">
        <v>468</v>
      </c>
      <c r="AO55" s="97">
        <f>Tabla1[[#This Row],[Cr1. Más de 8 responsables]]</f>
        <v>0</v>
      </c>
      <c r="AP55" s="170" t="str">
        <f t="shared" si="13"/>
        <v/>
      </c>
      <c r="AQ55" s="170"/>
      <c r="AR55" s="169" t="str">
        <f t="shared" si="14"/>
        <v>No</v>
      </c>
      <c r="AS55" s="295" t="s">
        <v>469</v>
      </c>
      <c r="AT55" s="359" t="s">
        <v>652</v>
      </c>
    </row>
    <row r="56" spans="1:46" s="3" customFormat="1" ht="409.6" thickBot="1">
      <c r="A56" s="222" t="str">
        <f t="shared" si="23"/>
        <v xml:space="preserve"> 5 - Mecanismos para la Transparencia y Acceso a la Información</v>
      </c>
      <c r="B56" s="229" t="str">
        <f t="shared" si="23"/>
        <v>4. Criterio Diferencial de Accesibilidad</v>
      </c>
      <c r="C56" s="98" t="s">
        <v>470</v>
      </c>
      <c r="D56" s="99" t="s">
        <v>462</v>
      </c>
      <c r="E56" s="178" t="s">
        <v>204</v>
      </c>
      <c r="F56" s="164">
        <v>0.25</v>
      </c>
      <c r="G56" s="39">
        <f t="shared" si="19"/>
        <v>0.25</v>
      </c>
      <c r="H56" s="165">
        <v>0.5</v>
      </c>
      <c r="I56" s="39">
        <f t="shared" si="1"/>
        <v>0.5</v>
      </c>
      <c r="J56" s="165">
        <v>0.75</v>
      </c>
      <c r="K56" s="39">
        <f t="shared" si="2"/>
        <v>0.75</v>
      </c>
      <c r="L56" s="165">
        <v>1</v>
      </c>
      <c r="M56" s="39">
        <f t="shared" si="3"/>
        <v>1</v>
      </c>
      <c r="N56" s="21">
        <v>0</v>
      </c>
      <c r="O56" s="31">
        <f t="shared" si="21"/>
        <v>0</v>
      </c>
      <c r="P56" s="166" t="s">
        <v>471</v>
      </c>
      <c r="Q56" s="15">
        <v>0</v>
      </c>
      <c r="R56" s="31">
        <f t="shared" si="20"/>
        <v>0</v>
      </c>
      <c r="S56" s="166" t="s">
        <v>472</v>
      </c>
      <c r="T56" s="80">
        <v>0.7</v>
      </c>
      <c r="U56" s="31">
        <f t="shared" si="17"/>
        <v>0.93333333333333324</v>
      </c>
      <c r="V56" s="16" t="s">
        <v>473</v>
      </c>
      <c r="W56" s="31">
        <v>1</v>
      </c>
      <c r="X56" s="31">
        <f t="shared" si="22"/>
        <v>1</v>
      </c>
      <c r="Y56" s="104" t="s">
        <v>474</v>
      </c>
      <c r="Z56" s="168"/>
      <c r="AA56" s="169" t="s">
        <v>132</v>
      </c>
      <c r="AB56" s="169"/>
      <c r="AC56" s="169" t="str">
        <f t="shared" si="8"/>
        <v>No</v>
      </c>
      <c r="AD56" s="151" t="s">
        <v>475</v>
      </c>
      <c r="AE56" s="97">
        <f>Tabla1[[#This Row],[Cr1. Más de 8 responsables]]</f>
        <v>0</v>
      </c>
      <c r="AF56" s="170" t="str">
        <f t="shared" si="9"/>
        <v>X</v>
      </c>
      <c r="AG56" s="170"/>
      <c r="AH56" s="169" t="str">
        <f t="shared" si="10"/>
        <v>Si</v>
      </c>
      <c r="AI56" s="153" t="s">
        <v>476</v>
      </c>
      <c r="AJ56" s="97">
        <f>Tabla1[[#This Row],[Cr1. Más de 8 responsables]]</f>
        <v>0</v>
      </c>
      <c r="AK56" s="170" t="str">
        <f t="shared" si="11"/>
        <v>X</v>
      </c>
      <c r="AL56" s="170"/>
      <c r="AM56" s="169" t="str">
        <f t="shared" si="12"/>
        <v>Si</v>
      </c>
      <c r="AN56" s="153" t="s">
        <v>477</v>
      </c>
      <c r="AO56" s="97">
        <f>Tabla1[[#This Row],[Cr1. Más de 8 responsables]]</f>
        <v>0</v>
      </c>
      <c r="AP56" s="170" t="str">
        <f t="shared" si="13"/>
        <v>X</v>
      </c>
      <c r="AQ56" s="170" t="s">
        <v>131</v>
      </c>
      <c r="AR56" s="169" t="str">
        <f t="shared" si="14"/>
        <v>Si</v>
      </c>
      <c r="AS56" s="365" t="s">
        <v>653</v>
      </c>
      <c r="AT56" s="362" t="s">
        <v>654</v>
      </c>
    </row>
    <row r="57" spans="1:46" ht="408.75" customHeight="1" thickBot="1">
      <c r="A57" s="222" t="str">
        <f t="shared" si="23"/>
        <v xml:space="preserve"> 5 - Mecanismos para la Transparencia y Acceso a la Información</v>
      </c>
      <c r="B57" s="334" t="str">
        <f t="shared" si="23"/>
        <v>4. Criterio Diferencial de Accesibilidad</v>
      </c>
      <c r="C57" s="355" t="s">
        <v>478</v>
      </c>
      <c r="D57" s="355" t="s">
        <v>462</v>
      </c>
      <c r="E57" s="356" t="s">
        <v>176</v>
      </c>
      <c r="F57" s="138">
        <v>0.25</v>
      </c>
      <c r="G57" s="42">
        <f t="shared" si="19"/>
        <v>0.25</v>
      </c>
      <c r="H57" s="139">
        <v>0.5</v>
      </c>
      <c r="I57" s="42">
        <f t="shared" si="1"/>
        <v>0.5</v>
      </c>
      <c r="J57" s="139">
        <v>0.75</v>
      </c>
      <c r="K57" s="42">
        <f t="shared" si="2"/>
        <v>0.75</v>
      </c>
      <c r="L57" s="139">
        <v>1</v>
      </c>
      <c r="M57" s="42">
        <f t="shared" si="3"/>
        <v>1</v>
      </c>
      <c r="N57" s="335">
        <v>0.125</v>
      </c>
      <c r="O57" s="15">
        <f t="shared" si="21"/>
        <v>0.5</v>
      </c>
      <c r="P57" s="343" t="s">
        <v>479</v>
      </c>
      <c r="Q57" s="336">
        <v>0.25</v>
      </c>
      <c r="R57" s="15">
        <f t="shared" si="20"/>
        <v>0.5</v>
      </c>
      <c r="S57" s="343" t="s">
        <v>480</v>
      </c>
      <c r="T57" s="337">
        <v>0.25</v>
      </c>
      <c r="U57" s="15">
        <f t="shared" si="17"/>
        <v>0.33333333333333331</v>
      </c>
      <c r="V57" s="344" t="s">
        <v>481</v>
      </c>
      <c r="W57" s="15">
        <v>0.75</v>
      </c>
      <c r="X57" s="15">
        <f t="shared" si="22"/>
        <v>0.75</v>
      </c>
      <c r="Y57" s="363" t="s">
        <v>659</v>
      </c>
      <c r="Z57" s="142"/>
      <c r="AA57" s="143" t="s">
        <v>132</v>
      </c>
      <c r="AB57" s="143"/>
      <c r="AC57" s="143" t="str">
        <f t="shared" si="8"/>
        <v>No</v>
      </c>
      <c r="AD57" s="196" t="s">
        <v>482</v>
      </c>
      <c r="AE57" s="97">
        <f>Tabla1[[#This Row],[Cr1. Más de 8 responsables]]</f>
        <v>0</v>
      </c>
      <c r="AF57" s="145" t="str">
        <f t="shared" si="9"/>
        <v>X</v>
      </c>
      <c r="AG57" s="145"/>
      <c r="AH57" s="143" t="str">
        <f t="shared" si="10"/>
        <v>Si</v>
      </c>
      <c r="AI57" s="153" t="s">
        <v>483</v>
      </c>
      <c r="AJ57" s="97">
        <f>Tabla1[[#This Row],[Cr1. Más de 8 responsables]]</f>
        <v>0</v>
      </c>
      <c r="AK57" s="145" t="str">
        <f t="shared" si="11"/>
        <v>X</v>
      </c>
      <c r="AL57" s="145"/>
      <c r="AM57" s="143" t="str">
        <f t="shared" si="12"/>
        <v>Si</v>
      </c>
      <c r="AN57" s="148" t="s">
        <v>484</v>
      </c>
      <c r="AO57" s="97">
        <f>Tabla1[[#This Row],[Cr1. Más de 8 responsables]]</f>
        <v>0</v>
      </c>
      <c r="AP57" s="145" t="str">
        <f t="shared" si="13"/>
        <v>X</v>
      </c>
      <c r="AQ57" s="145" t="s">
        <v>131</v>
      </c>
      <c r="AR57" s="338" t="str">
        <f t="shared" si="14"/>
        <v>Si</v>
      </c>
      <c r="AS57" s="366" t="s">
        <v>653</v>
      </c>
      <c r="AT57" s="363" t="s">
        <v>660</v>
      </c>
    </row>
    <row r="58" spans="1:46" ht="409.6" thickBot="1">
      <c r="A58" s="222" t="str">
        <f t="shared" si="23"/>
        <v xml:space="preserve"> 5 - Mecanismos para la Transparencia y Acceso a la Información</v>
      </c>
      <c r="B58" s="232" t="s">
        <v>60</v>
      </c>
      <c r="C58" s="121" t="s">
        <v>485</v>
      </c>
      <c r="D58" s="122" t="s">
        <v>486</v>
      </c>
      <c r="E58" s="123" t="s">
        <v>176</v>
      </c>
      <c r="F58" s="124">
        <v>0.25</v>
      </c>
      <c r="G58" s="40">
        <f t="shared" si="19"/>
        <v>0.25</v>
      </c>
      <c r="H58" s="125">
        <v>0.5</v>
      </c>
      <c r="I58" s="40">
        <f t="shared" si="1"/>
        <v>0.5</v>
      </c>
      <c r="J58" s="125">
        <v>0.75</v>
      </c>
      <c r="K58" s="40">
        <f t="shared" si="2"/>
        <v>0.75</v>
      </c>
      <c r="L58" s="125">
        <v>1</v>
      </c>
      <c r="M58" s="40">
        <f t="shared" si="3"/>
        <v>1</v>
      </c>
      <c r="N58" s="33">
        <v>0.2</v>
      </c>
      <c r="O58" s="26">
        <f t="shared" si="21"/>
        <v>0.8</v>
      </c>
      <c r="P58" s="126" t="s">
        <v>487</v>
      </c>
      <c r="Q58" s="26">
        <v>0.5</v>
      </c>
      <c r="R58" s="26">
        <f t="shared" si="20"/>
        <v>1</v>
      </c>
      <c r="S58" s="126" t="s">
        <v>488</v>
      </c>
      <c r="T58" s="78">
        <v>0.5</v>
      </c>
      <c r="U58" s="26">
        <f t="shared" si="17"/>
        <v>0.66666666666666663</v>
      </c>
      <c r="V58" s="47" t="s">
        <v>489</v>
      </c>
      <c r="W58" s="26">
        <v>1</v>
      </c>
      <c r="X58" s="26">
        <f t="shared" si="22"/>
        <v>1</v>
      </c>
      <c r="Y58" s="300" t="s">
        <v>631</v>
      </c>
      <c r="Z58" s="128"/>
      <c r="AA58" s="129" t="s">
        <v>132</v>
      </c>
      <c r="AB58" s="129"/>
      <c r="AC58" s="129" t="str">
        <f t="shared" si="8"/>
        <v>No</v>
      </c>
      <c r="AD58" s="152" t="s">
        <v>490</v>
      </c>
      <c r="AE58" s="97">
        <f>Tabla1[[#This Row],[Cr1. Más de 8 responsables]]</f>
        <v>0</v>
      </c>
      <c r="AF58" s="131" t="str">
        <f t="shared" si="9"/>
        <v>X</v>
      </c>
      <c r="AG58" s="131"/>
      <c r="AH58" s="129" t="str">
        <f t="shared" si="10"/>
        <v>Si</v>
      </c>
      <c r="AI58" s="153" t="s">
        <v>491</v>
      </c>
      <c r="AJ58" s="97">
        <f>Tabla1[[#This Row],[Cr1. Más de 8 responsables]]</f>
        <v>0</v>
      </c>
      <c r="AK58" s="131" t="str">
        <f t="shared" si="11"/>
        <v/>
      </c>
      <c r="AL58" s="131"/>
      <c r="AM58" s="129" t="str">
        <f t="shared" si="12"/>
        <v>No</v>
      </c>
      <c r="AN58" s="276" t="s">
        <v>492</v>
      </c>
      <c r="AO58" s="97">
        <f>Tabla1[[#This Row],[Cr1. Más de 8 responsables]]</f>
        <v>0</v>
      </c>
      <c r="AP58" s="131" t="str">
        <f t="shared" si="13"/>
        <v>X</v>
      </c>
      <c r="AQ58" s="131"/>
      <c r="AR58" s="129" t="str">
        <f t="shared" si="14"/>
        <v>Si</v>
      </c>
      <c r="AS58" s="349" t="s">
        <v>493</v>
      </c>
      <c r="AT58" s="131"/>
    </row>
    <row r="59" spans="1:46" ht="409.6" thickBot="1">
      <c r="A59" s="222" t="str">
        <f t="shared" si="23"/>
        <v xml:space="preserve"> 5 - Mecanismos para la Transparencia y Acceso a la Información</v>
      </c>
      <c r="B59" s="229" t="str">
        <f>B58</f>
        <v>5. Monitoreo del Acceso a la Información Pública</v>
      </c>
      <c r="C59" s="174" t="s">
        <v>494</v>
      </c>
      <c r="D59" s="162" t="s">
        <v>495</v>
      </c>
      <c r="E59" s="163" t="s">
        <v>382</v>
      </c>
      <c r="F59" s="164">
        <v>0.1</v>
      </c>
      <c r="G59" s="39">
        <f t="shared" si="19"/>
        <v>0.1</v>
      </c>
      <c r="H59" s="165">
        <v>0.3</v>
      </c>
      <c r="I59" s="39">
        <f t="shared" si="1"/>
        <v>0.3</v>
      </c>
      <c r="J59" s="165">
        <v>0.6</v>
      </c>
      <c r="K59" s="39">
        <f t="shared" si="2"/>
        <v>0.6</v>
      </c>
      <c r="L59" s="165">
        <v>1</v>
      </c>
      <c r="M59" s="39">
        <f t="shared" si="3"/>
        <v>1</v>
      </c>
      <c r="N59" s="21">
        <v>0.1</v>
      </c>
      <c r="O59" s="15">
        <f t="shared" si="21"/>
        <v>1</v>
      </c>
      <c r="P59" s="166" t="s">
        <v>496</v>
      </c>
      <c r="Q59" s="15">
        <v>0.2</v>
      </c>
      <c r="R59" s="15">
        <f t="shared" si="20"/>
        <v>0.66666666666666674</v>
      </c>
      <c r="S59" s="166" t="s">
        <v>497</v>
      </c>
      <c r="T59" s="80">
        <v>0.6</v>
      </c>
      <c r="U59" s="15">
        <f t="shared" si="17"/>
        <v>1</v>
      </c>
      <c r="V59" s="16" t="s">
        <v>498</v>
      </c>
      <c r="W59" s="15">
        <v>0.97</v>
      </c>
      <c r="X59" s="15">
        <f t="shared" si="22"/>
        <v>0.97</v>
      </c>
      <c r="Y59" s="167" t="s">
        <v>632</v>
      </c>
      <c r="Z59" s="168"/>
      <c r="AA59" s="169" t="s">
        <v>132</v>
      </c>
      <c r="AB59" s="169"/>
      <c r="AC59" s="169" t="str">
        <f t="shared" si="8"/>
        <v>No</v>
      </c>
      <c r="AD59" s="195" t="s">
        <v>499</v>
      </c>
      <c r="AE59" s="97">
        <f>Tabla1[[#This Row],[Cr1. Más de 8 responsables]]</f>
        <v>0</v>
      </c>
      <c r="AF59" s="170" t="str">
        <f t="shared" si="9"/>
        <v/>
      </c>
      <c r="AG59" s="170"/>
      <c r="AH59" s="169" t="str">
        <f t="shared" si="10"/>
        <v>No</v>
      </c>
      <c r="AI59" s="153" t="s">
        <v>500</v>
      </c>
      <c r="AJ59" s="97">
        <f>Tabla1[[#This Row],[Cr1. Más de 8 responsables]]</f>
        <v>0</v>
      </c>
      <c r="AK59" s="170" t="str">
        <f t="shared" si="11"/>
        <v>X</v>
      </c>
      <c r="AL59" s="170"/>
      <c r="AM59" s="169" t="str">
        <f t="shared" si="12"/>
        <v>Si</v>
      </c>
      <c r="AN59" s="11" t="s">
        <v>501</v>
      </c>
      <c r="AO59" s="97">
        <f>Tabla1[[#This Row],[Cr1. Más de 8 responsables]]</f>
        <v>0</v>
      </c>
      <c r="AP59" s="170" t="str">
        <f t="shared" si="13"/>
        <v/>
      </c>
      <c r="AQ59" s="170"/>
      <c r="AR59" s="169" t="str">
        <f t="shared" si="14"/>
        <v>No</v>
      </c>
      <c r="AS59" s="295" t="s">
        <v>502</v>
      </c>
      <c r="AT59" s="322" t="s">
        <v>662</v>
      </c>
    </row>
    <row r="60" spans="1:46" ht="86.25" customHeight="1" thickBot="1">
      <c r="A60" s="222" t="str">
        <f t="shared" si="23"/>
        <v xml:space="preserve"> 5 - Mecanismos para la Transparencia y Acceso a la Información</v>
      </c>
      <c r="B60" s="229" t="str">
        <f>B59</f>
        <v>5. Monitoreo del Acceso a la Información Pública</v>
      </c>
      <c r="C60" s="134" t="s">
        <v>503</v>
      </c>
      <c r="D60" s="135" t="s">
        <v>504</v>
      </c>
      <c r="E60" s="136" t="s">
        <v>176</v>
      </c>
      <c r="F60" s="138">
        <v>0.25</v>
      </c>
      <c r="G60" s="42">
        <f t="shared" si="19"/>
        <v>0.25</v>
      </c>
      <c r="H60" s="139">
        <v>0.5</v>
      </c>
      <c r="I60" s="42">
        <f t="shared" si="1"/>
        <v>0.5</v>
      </c>
      <c r="J60" s="139">
        <v>0.75</v>
      </c>
      <c r="K60" s="42">
        <f t="shared" si="2"/>
        <v>0.75</v>
      </c>
      <c r="L60" s="139">
        <v>1</v>
      </c>
      <c r="M60" s="42">
        <f t="shared" si="3"/>
        <v>1</v>
      </c>
      <c r="N60" s="23">
        <v>0.125</v>
      </c>
      <c r="O60" s="24">
        <f t="shared" si="21"/>
        <v>0.5</v>
      </c>
      <c r="P60" s="126" t="s">
        <v>505</v>
      </c>
      <c r="Q60" s="24">
        <v>0.4</v>
      </c>
      <c r="R60" s="24">
        <f t="shared" si="20"/>
        <v>0.8</v>
      </c>
      <c r="S60" s="140" t="s">
        <v>506</v>
      </c>
      <c r="T60" s="79">
        <v>0.75</v>
      </c>
      <c r="U60" s="24">
        <f t="shared" si="17"/>
        <v>1</v>
      </c>
      <c r="V60" s="46" t="s">
        <v>507</v>
      </c>
      <c r="W60" s="24">
        <v>1</v>
      </c>
      <c r="X60" s="24">
        <f t="shared" si="22"/>
        <v>1</v>
      </c>
      <c r="Y60" s="301" t="s">
        <v>633</v>
      </c>
      <c r="Z60" s="142"/>
      <c r="AA60" s="143" t="s">
        <v>132</v>
      </c>
      <c r="AB60" s="143"/>
      <c r="AC60" s="143" t="str">
        <f t="shared" si="8"/>
        <v>No</v>
      </c>
      <c r="AD60" s="200" t="s">
        <v>508</v>
      </c>
      <c r="AE60" s="97">
        <f>Tabla1[[#This Row],[Cr1. Más de 8 responsables]]</f>
        <v>0</v>
      </c>
      <c r="AF60" s="145" t="str">
        <f t="shared" si="9"/>
        <v>X</v>
      </c>
      <c r="AG60" s="145"/>
      <c r="AH60" s="143" t="str">
        <f t="shared" si="10"/>
        <v>Si</v>
      </c>
      <c r="AI60" s="153" t="s">
        <v>509</v>
      </c>
      <c r="AJ60" s="97">
        <f>Tabla1[[#This Row],[Cr1. Más de 8 responsables]]</f>
        <v>0</v>
      </c>
      <c r="AK60" s="145" t="str">
        <f t="shared" si="11"/>
        <v>X</v>
      </c>
      <c r="AL60" s="145"/>
      <c r="AM60" s="143" t="str">
        <f t="shared" si="12"/>
        <v>Si</v>
      </c>
      <c r="AN60" s="148" t="s">
        <v>510</v>
      </c>
      <c r="AO60" s="97">
        <f>Tabla1[[#This Row],[Cr1. Más de 8 responsables]]</f>
        <v>0</v>
      </c>
      <c r="AP60" s="145" t="str">
        <f t="shared" si="13"/>
        <v/>
      </c>
      <c r="AQ60" s="145"/>
      <c r="AR60" s="143" t="str">
        <f t="shared" si="14"/>
        <v>No</v>
      </c>
      <c r="AS60" s="295" t="s">
        <v>511</v>
      </c>
      <c r="AT60" s="170"/>
    </row>
    <row r="61" spans="1:46" ht="129.75" customHeight="1" thickBot="1">
      <c r="A61" s="221" t="s">
        <v>19</v>
      </c>
      <c r="B61" s="233" t="s">
        <v>184</v>
      </c>
      <c r="C61" s="87" t="s">
        <v>512</v>
      </c>
      <c r="D61" s="88" t="s">
        <v>513</v>
      </c>
      <c r="E61" s="89" t="s">
        <v>176</v>
      </c>
      <c r="F61" s="90">
        <v>0.25</v>
      </c>
      <c r="G61" s="38">
        <f>F61/L61</f>
        <v>0.25</v>
      </c>
      <c r="H61" s="91">
        <v>0.5</v>
      </c>
      <c r="I61" s="38">
        <f>H61/L61</f>
        <v>0.5</v>
      </c>
      <c r="J61" s="91">
        <v>0.75</v>
      </c>
      <c r="K61" s="38">
        <f>J61/L61</f>
        <v>0.75</v>
      </c>
      <c r="L61" s="91">
        <v>1</v>
      </c>
      <c r="M61" s="38">
        <f>L61/L61</f>
        <v>1</v>
      </c>
      <c r="N61" s="27">
        <v>0.25</v>
      </c>
      <c r="O61" s="28">
        <f>N61/G61</f>
        <v>1</v>
      </c>
      <c r="P61" s="92" t="s">
        <v>514</v>
      </c>
      <c r="Q61" s="28">
        <v>0.5</v>
      </c>
      <c r="R61" s="28">
        <f>Q61/I61</f>
        <v>1</v>
      </c>
      <c r="S61" s="92" t="s">
        <v>515</v>
      </c>
      <c r="T61" s="75">
        <v>0.5</v>
      </c>
      <c r="U61" s="28">
        <f>T61/K61</f>
        <v>0.66666666666666663</v>
      </c>
      <c r="V61" s="45" t="s">
        <v>516</v>
      </c>
      <c r="W61" s="28">
        <v>0.9</v>
      </c>
      <c r="X61" s="28">
        <f>W61/M61</f>
        <v>0.9</v>
      </c>
      <c r="Y61" s="299" t="s">
        <v>517</v>
      </c>
      <c r="Z61" s="94"/>
      <c r="AA61" s="95" t="s">
        <v>132</v>
      </c>
      <c r="AB61" s="95"/>
      <c r="AC61" s="95" t="str">
        <f t="shared" ref="AC61:AC69" si="24">IF((COUNTIF(Z61:AB61,"X"))&gt;=1,"Si","No")</f>
        <v>No</v>
      </c>
      <c r="AD61" s="96" t="s">
        <v>518</v>
      </c>
      <c r="AE61" s="97">
        <f>Tabla1[[#This Row],[Cr1. Más de 8 responsables]]</f>
        <v>0</v>
      </c>
      <c r="AF61" s="97" t="str">
        <f t="shared" ref="AF61:AF69" si="25">IF(O61&lt;100%,"X","")</f>
        <v/>
      </c>
      <c r="AG61" s="97"/>
      <c r="AH61" s="95" t="str">
        <f t="shared" ref="AH61:AH69" si="26">IF((COUNTIF(AE61:AG61,"X"))&gt;=1,"Si","No")</f>
        <v>No</v>
      </c>
      <c r="AI61" s="153" t="s">
        <v>519</v>
      </c>
      <c r="AJ61" s="97">
        <f>Tabla1[[#This Row],[Cr1. Más de 8 responsables]]</f>
        <v>0</v>
      </c>
      <c r="AK61" s="97" t="str">
        <f t="shared" ref="AK61:AK69" si="27">IF(R61&lt;100%,"X","")</f>
        <v/>
      </c>
      <c r="AL61" s="97"/>
      <c r="AM61" s="95" t="str">
        <f t="shared" ref="AM61:AM69" si="28">IF((COUNTIF(AJ61:AL61,"X"))&gt;=1,"Si","No")</f>
        <v>No</v>
      </c>
      <c r="AN61" s="277" t="s">
        <v>520</v>
      </c>
      <c r="AO61" s="97">
        <f>Tabla1[[#This Row],[Cr1. Más de 8 responsables]]</f>
        <v>0</v>
      </c>
      <c r="AP61" s="97" t="str">
        <f t="shared" ref="AP61:AP69" si="29">IF(U61&lt;100%,"X","")</f>
        <v>X</v>
      </c>
      <c r="AQ61" s="97"/>
      <c r="AR61" s="95" t="str">
        <f t="shared" ref="AR61:AR69" si="30">IF((COUNTIF(AO61:AQ61,"X"))&gt;=1,"Si","No")</f>
        <v>Si</v>
      </c>
      <c r="AS61" s="295" t="s">
        <v>521</v>
      </c>
      <c r="AT61" s="364" t="s">
        <v>661</v>
      </c>
    </row>
    <row r="62" spans="1:46" ht="86.25" customHeight="1" thickBot="1">
      <c r="A62" s="222" t="str">
        <f t="shared" ref="A62:B69" si="31">A61</f>
        <v>6- Iniciativas adicionales</v>
      </c>
      <c r="B62" s="234" t="str">
        <f t="shared" si="31"/>
        <v>Sin subcomponente</v>
      </c>
      <c r="C62" s="181" t="s">
        <v>522</v>
      </c>
      <c r="D62" s="182" t="s">
        <v>523</v>
      </c>
      <c r="E62" s="163" t="s">
        <v>417</v>
      </c>
      <c r="F62" s="271">
        <v>0</v>
      </c>
      <c r="G62" s="271">
        <v>0</v>
      </c>
      <c r="H62" s="271">
        <v>0</v>
      </c>
      <c r="I62" s="271">
        <v>0</v>
      </c>
      <c r="J62" s="271">
        <v>0</v>
      </c>
      <c r="K62" s="271">
        <v>0</v>
      </c>
      <c r="L62" s="271">
        <v>0</v>
      </c>
      <c r="M62" s="271">
        <v>0</v>
      </c>
      <c r="N62" s="21"/>
      <c r="O62" s="15"/>
      <c r="P62" s="166" t="s">
        <v>223</v>
      </c>
      <c r="Q62" s="15"/>
      <c r="R62" s="15"/>
      <c r="S62" s="166" t="s">
        <v>524</v>
      </c>
      <c r="T62" s="15"/>
      <c r="U62" s="15"/>
      <c r="V62" s="16" t="s">
        <v>525</v>
      </c>
      <c r="W62" s="15" t="s">
        <v>526</v>
      </c>
      <c r="X62" s="15"/>
      <c r="Y62" s="167" t="s">
        <v>634</v>
      </c>
      <c r="Z62" s="168"/>
      <c r="AA62" s="169" t="s">
        <v>132</v>
      </c>
      <c r="AB62" s="169"/>
      <c r="AC62" s="169" t="str">
        <f t="shared" si="24"/>
        <v>No</v>
      </c>
      <c r="AD62" s="11"/>
      <c r="AE62" s="97">
        <f>Tabla1[[#This Row],[Cr1. Más de 8 responsables]]</f>
        <v>0</v>
      </c>
      <c r="AF62" s="170" t="str">
        <f t="shared" si="25"/>
        <v>X</v>
      </c>
      <c r="AG62" s="170"/>
      <c r="AH62" s="169" t="str">
        <f t="shared" si="26"/>
        <v>Si</v>
      </c>
      <c r="AI62" s="153" t="s">
        <v>527</v>
      </c>
      <c r="AJ62" s="97">
        <f>Tabla1[[#This Row],[Cr1. Más de 8 responsables]]</f>
        <v>0</v>
      </c>
      <c r="AK62" s="170" t="str">
        <f t="shared" si="27"/>
        <v>X</v>
      </c>
      <c r="AL62" s="170"/>
      <c r="AM62" s="169" t="str">
        <f t="shared" si="28"/>
        <v>Si</v>
      </c>
      <c r="AN62" s="153" t="s">
        <v>528</v>
      </c>
      <c r="AO62" s="97">
        <f>Tabla1[[#This Row],[Cr1. Más de 8 responsables]]</f>
        <v>0</v>
      </c>
      <c r="AP62" s="170" t="str">
        <f t="shared" si="29"/>
        <v>X</v>
      </c>
      <c r="AQ62" s="170"/>
      <c r="AR62" s="169" t="str">
        <f t="shared" si="30"/>
        <v>Si</v>
      </c>
      <c r="AS62" s="295"/>
      <c r="AT62" s="170"/>
    </row>
    <row r="63" spans="1:46" ht="86.25" customHeight="1" thickBot="1">
      <c r="A63" s="222" t="str">
        <f t="shared" si="31"/>
        <v>6- Iniciativas adicionales</v>
      </c>
      <c r="B63" s="234" t="str">
        <f t="shared" si="31"/>
        <v>Sin subcomponente</v>
      </c>
      <c r="C63" s="174" t="s">
        <v>529</v>
      </c>
      <c r="D63" s="162" t="s">
        <v>530</v>
      </c>
      <c r="E63" s="163" t="s">
        <v>176</v>
      </c>
      <c r="F63" s="164">
        <v>0.25</v>
      </c>
      <c r="G63" s="39">
        <f t="shared" ref="G63:G69" si="32">F63/L63</f>
        <v>0.25</v>
      </c>
      <c r="H63" s="165">
        <v>0.5</v>
      </c>
      <c r="I63" s="39">
        <f t="shared" ref="I63:I69" si="33">H63/L63</f>
        <v>0.5</v>
      </c>
      <c r="J63" s="165">
        <v>0.75</v>
      </c>
      <c r="K63" s="39">
        <f t="shared" ref="K63:K69" si="34">J63/L63</f>
        <v>0.75</v>
      </c>
      <c r="L63" s="165">
        <v>1</v>
      </c>
      <c r="M63" s="39">
        <f t="shared" ref="M63:M69" si="35">L63/L63</f>
        <v>1</v>
      </c>
      <c r="N63" s="21">
        <v>0.125</v>
      </c>
      <c r="O63" s="15">
        <f t="shared" ref="O63:O69" si="36">N63/G63</f>
        <v>0.5</v>
      </c>
      <c r="P63" s="166" t="s">
        <v>531</v>
      </c>
      <c r="Q63" s="15">
        <v>0</v>
      </c>
      <c r="R63" s="15">
        <f t="shared" ref="R63:R69" si="37">Q63/I63</f>
        <v>0</v>
      </c>
      <c r="S63" s="166" t="s">
        <v>532</v>
      </c>
      <c r="T63" s="80">
        <v>0.5</v>
      </c>
      <c r="U63" s="15">
        <f t="shared" ref="U63:U69" si="38">T63/K63</f>
        <v>0.66666666666666663</v>
      </c>
      <c r="V63" s="273" t="s">
        <v>533</v>
      </c>
      <c r="W63" s="15">
        <v>1</v>
      </c>
      <c r="X63" s="15">
        <f t="shared" ref="X63:X69" si="39">W63/M63</f>
        <v>1</v>
      </c>
      <c r="Y63" s="298" t="s">
        <v>534</v>
      </c>
      <c r="Z63" s="168"/>
      <c r="AA63" s="169" t="s">
        <v>132</v>
      </c>
      <c r="AB63" s="169"/>
      <c r="AC63" s="169" t="str">
        <f t="shared" si="24"/>
        <v>No</v>
      </c>
      <c r="AD63" s="201" t="s">
        <v>535</v>
      </c>
      <c r="AE63" s="97">
        <f>Tabla1[[#This Row],[Cr1. Más de 8 responsables]]</f>
        <v>0</v>
      </c>
      <c r="AF63" s="170" t="str">
        <f t="shared" si="25"/>
        <v>X</v>
      </c>
      <c r="AG63" s="170"/>
      <c r="AH63" s="169" t="str">
        <f t="shared" si="26"/>
        <v>Si</v>
      </c>
      <c r="AI63" s="153" t="s">
        <v>536</v>
      </c>
      <c r="AJ63" s="97">
        <f>Tabla1[[#This Row],[Cr1. Más de 8 responsables]]</f>
        <v>0</v>
      </c>
      <c r="AK63" s="170" t="str">
        <f t="shared" si="27"/>
        <v>X</v>
      </c>
      <c r="AL63" s="170"/>
      <c r="AM63" s="169" t="str">
        <f t="shared" si="28"/>
        <v>Si</v>
      </c>
      <c r="AN63" s="11" t="s">
        <v>537</v>
      </c>
      <c r="AO63" s="97">
        <f>Tabla1[[#This Row],[Cr1. Más de 8 responsables]]</f>
        <v>0</v>
      </c>
      <c r="AP63" s="170" t="str">
        <f t="shared" si="29"/>
        <v>X</v>
      </c>
      <c r="AQ63" s="170"/>
      <c r="AR63" s="169" t="str">
        <f t="shared" si="30"/>
        <v>Si</v>
      </c>
      <c r="AS63" s="167" t="s">
        <v>135</v>
      </c>
      <c r="AT63" s="170"/>
    </row>
    <row r="64" spans="1:46" s="70" customFormat="1" ht="86.25" customHeight="1" thickBot="1">
      <c r="A64" s="222" t="str">
        <f t="shared" si="31"/>
        <v>6- Iniciativas adicionales</v>
      </c>
      <c r="B64" s="234" t="str">
        <f t="shared" si="31"/>
        <v>Sin subcomponente</v>
      </c>
      <c r="C64" s="174" t="s">
        <v>538</v>
      </c>
      <c r="D64" s="162" t="s">
        <v>539</v>
      </c>
      <c r="E64" s="163" t="s">
        <v>176</v>
      </c>
      <c r="F64" s="164">
        <v>0.25</v>
      </c>
      <c r="G64" s="39">
        <f t="shared" si="32"/>
        <v>0.25</v>
      </c>
      <c r="H64" s="165">
        <v>0.5</v>
      </c>
      <c r="I64" s="39">
        <f t="shared" si="33"/>
        <v>0.5</v>
      </c>
      <c r="J64" s="165">
        <v>0.75</v>
      </c>
      <c r="K64" s="39">
        <f t="shared" si="34"/>
        <v>0.75</v>
      </c>
      <c r="L64" s="165">
        <v>1</v>
      </c>
      <c r="M64" s="39">
        <f t="shared" si="35"/>
        <v>1</v>
      </c>
      <c r="N64" s="21">
        <v>0.25</v>
      </c>
      <c r="O64" s="15">
        <f t="shared" si="36"/>
        <v>1</v>
      </c>
      <c r="P64" s="166" t="s">
        <v>540</v>
      </c>
      <c r="Q64" s="15">
        <v>0.5</v>
      </c>
      <c r="R64" s="15">
        <f t="shared" si="37"/>
        <v>1</v>
      </c>
      <c r="S64" s="166" t="s">
        <v>541</v>
      </c>
      <c r="T64" s="80">
        <v>0.5</v>
      </c>
      <c r="U64" s="15">
        <f t="shared" si="38"/>
        <v>0.66666666666666663</v>
      </c>
      <c r="V64" s="16" t="s">
        <v>542</v>
      </c>
      <c r="W64" s="15">
        <v>1</v>
      </c>
      <c r="X64" s="15">
        <f t="shared" si="39"/>
        <v>1</v>
      </c>
      <c r="Y64" s="303" t="s">
        <v>635</v>
      </c>
      <c r="Z64" s="168"/>
      <c r="AA64" s="169" t="s">
        <v>132</v>
      </c>
      <c r="AB64" s="169"/>
      <c r="AC64" s="169" t="str">
        <f t="shared" si="24"/>
        <v>No</v>
      </c>
      <c r="AD64" s="96" t="s">
        <v>543</v>
      </c>
      <c r="AE64" s="97">
        <f>Tabla1[[#This Row],[Cr1. Más de 8 responsables]]</f>
        <v>0</v>
      </c>
      <c r="AF64" s="170" t="str">
        <f t="shared" si="25"/>
        <v/>
      </c>
      <c r="AG64" s="170"/>
      <c r="AH64" s="169" t="str">
        <f t="shared" si="26"/>
        <v>No</v>
      </c>
      <c r="AI64" s="153" t="s">
        <v>544</v>
      </c>
      <c r="AJ64" s="97">
        <f>Tabla1[[#This Row],[Cr1. Más de 8 responsables]]</f>
        <v>0</v>
      </c>
      <c r="AK64" s="170" t="str">
        <f t="shared" si="27"/>
        <v/>
      </c>
      <c r="AL64" s="170"/>
      <c r="AM64" s="169" t="str">
        <f t="shared" si="28"/>
        <v>No</v>
      </c>
      <c r="AN64" s="11" t="s">
        <v>545</v>
      </c>
      <c r="AO64" s="97">
        <f>Tabla1[[#This Row],[Cr1. Más de 8 responsables]]</f>
        <v>0</v>
      </c>
      <c r="AP64" s="170" t="str">
        <f t="shared" si="29"/>
        <v>X</v>
      </c>
      <c r="AQ64" s="170"/>
      <c r="AR64" s="169" t="str">
        <f t="shared" si="30"/>
        <v>Si</v>
      </c>
      <c r="AS64" s="167" t="s">
        <v>546</v>
      </c>
      <c r="AT64" s="320"/>
    </row>
    <row r="65" spans="1:46" s="19" customFormat="1" ht="405" customHeight="1" thickBot="1">
      <c r="A65" s="222" t="str">
        <f t="shared" si="31"/>
        <v>6- Iniciativas adicionales</v>
      </c>
      <c r="B65" s="234" t="str">
        <f t="shared" si="31"/>
        <v>Sin subcomponente</v>
      </c>
      <c r="C65" s="181" t="s">
        <v>547</v>
      </c>
      <c r="D65" s="182" t="s">
        <v>548</v>
      </c>
      <c r="E65" s="163" t="s">
        <v>195</v>
      </c>
      <c r="F65" s="164">
        <v>0.25</v>
      </c>
      <c r="G65" s="39">
        <f t="shared" si="32"/>
        <v>0.25</v>
      </c>
      <c r="H65" s="165">
        <v>0.5</v>
      </c>
      <c r="I65" s="39">
        <f t="shared" si="33"/>
        <v>0.5</v>
      </c>
      <c r="J65" s="165">
        <v>0.75</v>
      </c>
      <c r="K65" s="39">
        <f t="shared" si="34"/>
        <v>0.75</v>
      </c>
      <c r="L65" s="165">
        <v>1</v>
      </c>
      <c r="M65" s="39">
        <f t="shared" si="35"/>
        <v>1</v>
      </c>
      <c r="N65" s="21">
        <v>0.25</v>
      </c>
      <c r="O65" s="69">
        <f t="shared" si="36"/>
        <v>1</v>
      </c>
      <c r="P65" s="166" t="s">
        <v>549</v>
      </c>
      <c r="Q65" s="15">
        <v>0.5</v>
      </c>
      <c r="R65" s="15">
        <f t="shared" si="37"/>
        <v>1</v>
      </c>
      <c r="S65" s="166" t="s">
        <v>550</v>
      </c>
      <c r="T65" s="80">
        <v>0.75</v>
      </c>
      <c r="U65" s="15">
        <f t="shared" si="38"/>
        <v>1</v>
      </c>
      <c r="V65" s="16" t="s">
        <v>551</v>
      </c>
      <c r="W65" s="15">
        <v>1</v>
      </c>
      <c r="X65" s="15">
        <f t="shared" si="39"/>
        <v>1</v>
      </c>
      <c r="Y65" s="294" t="s">
        <v>636</v>
      </c>
      <c r="Z65" s="202"/>
      <c r="AA65" s="203" t="s">
        <v>132</v>
      </c>
      <c r="AB65" s="203"/>
      <c r="AC65" s="203" t="str">
        <f t="shared" si="24"/>
        <v>No</v>
      </c>
      <c r="AD65" s="160" t="s">
        <v>239</v>
      </c>
      <c r="AE65" s="97">
        <f>Tabla1[[#This Row],[Cr1. Más de 8 responsables]]</f>
        <v>0</v>
      </c>
      <c r="AF65" s="170" t="str">
        <f t="shared" si="25"/>
        <v/>
      </c>
      <c r="AG65" s="170"/>
      <c r="AH65" s="169" t="str">
        <f t="shared" si="26"/>
        <v>No</v>
      </c>
      <c r="AI65" s="153" t="s">
        <v>552</v>
      </c>
      <c r="AJ65" s="97">
        <f>Tabla1[[#This Row],[Cr1. Más de 8 responsables]]</f>
        <v>0</v>
      </c>
      <c r="AK65" s="170" t="str">
        <f t="shared" si="27"/>
        <v/>
      </c>
      <c r="AL65" s="170"/>
      <c r="AM65" s="169" t="str">
        <f t="shared" si="28"/>
        <v>No</v>
      </c>
      <c r="AN65" s="11" t="s">
        <v>553</v>
      </c>
      <c r="AO65" s="97">
        <f>Tabla1[[#This Row],[Cr1. Más de 8 responsables]]</f>
        <v>0</v>
      </c>
      <c r="AP65" s="170" t="str">
        <f t="shared" si="29"/>
        <v/>
      </c>
      <c r="AQ65" s="170" t="s">
        <v>131</v>
      </c>
      <c r="AR65" s="169" t="str">
        <f t="shared" si="30"/>
        <v>Si</v>
      </c>
      <c r="AS65" s="167" t="s">
        <v>293</v>
      </c>
      <c r="AT65" s="319"/>
    </row>
    <row r="66" spans="1:46" s="70" customFormat="1" ht="163.5" customHeight="1" thickBot="1">
      <c r="A66" s="222" t="str">
        <f t="shared" si="31"/>
        <v>6- Iniciativas adicionales</v>
      </c>
      <c r="B66" s="234" t="str">
        <f t="shared" si="31"/>
        <v>Sin subcomponente</v>
      </c>
      <c r="C66" s="181" t="s">
        <v>554</v>
      </c>
      <c r="D66" s="182" t="s">
        <v>555</v>
      </c>
      <c r="E66" s="163" t="s">
        <v>195</v>
      </c>
      <c r="F66" s="164">
        <v>0.25</v>
      </c>
      <c r="G66" s="39">
        <f t="shared" si="32"/>
        <v>0.25</v>
      </c>
      <c r="H66" s="165">
        <v>0.5</v>
      </c>
      <c r="I66" s="39">
        <f t="shared" si="33"/>
        <v>0.5</v>
      </c>
      <c r="J66" s="165">
        <v>0.75</v>
      </c>
      <c r="K66" s="39">
        <f t="shared" si="34"/>
        <v>0.75</v>
      </c>
      <c r="L66" s="165">
        <v>1</v>
      </c>
      <c r="M66" s="39">
        <f t="shared" si="35"/>
        <v>1</v>
      </c>
      <c r="N66" s="21">
        <v>0.1</v>
      </c>
      <c r="O66" s="15">
        <f t="shared" si="36"/>
        <v>0.4</v>
      </c>
      <c r="P66" s="166" t="s">
        <v>556</v>
      </c>
      <c r="Q66" s="15">
        <v>0.5</v>
      </c>
      <c r="R66" s="15">
        <f t="shared" si="37"/>
        <v>1</v>
      </c>
      <c r="S66" s="166" t="s">
        <v>557</v>
      </c>
      <c r="T66" s="80">
        <v>0.75</v>
      </c>
      <c r="U66" s="15">
        <f t="shared" si="38"/>
        <v>1</v>
      </c>
      <c r="V66" s="16" t="s">
        <v>558</v>
      </c>
      <c r="W66" s="15">
        <v>1</v>
      </c>
      <c r="X66" s="15">
        <f t="shared" si="39"/>
        <v>1</v>
      </c>
      <c r="Y66" s="294" t="s">
        <v>637</v>
      </c>
      <c r="Z66" s="202"/>
      <c r="AA66" s="203" t="s">
        <v>132</v>
      </c>
      <c r="AB66" s="203"/>
      <c r="AC66" s="203" t="str">
        <f t="shared" si="24"/>
        <v>No</v>
      </c>
      <c r="AD66" s="204" t="s">
        <v>559</v>
      </c>
      <c r="AE66" s="97">
        <f>Tabla1[[#This Row],[Cr1. Más de 8 responsables]]</f>
        <v>0</v>
      </c>
      <c r="AF66" s="170" t="str">
        <f t="shared" si="25"/>
        <v>X</v>
      </c>
      <c r="AG66" s="170"/>
      <c r="AH66" s="169" t="str">
        <f t="shared" si="26"/>
        <v>Si</v>
      </c>
      <c r="AI66" s="152" t="s">
        <v>560</v>
      </c>
      <c r="AJ66" s="97">
        <f>Tabla1[[#This Row],[Cr1. Más de 8 responsables]]</f>
        <v>0</v>
      </c>
      <c r="AK66" s="170" t="str">
        <f t="shared" si="27"/>
        <v/>
      </c>
      <c r="AL66" s="170"/>
      <c r="AM66" s="169" t="str">
        <f t="shared" si="28"/>
        <v>No</v>
      </c>
      <c r="AN66" s="11" t="s">
        <v>561</v>
      </c>
      <c r="AO66" s="97">
        <f>Tabla1[[#This Row],[Cr1. Más de 8 responsables]]</f>
        <v>0</v>
      </c>
      <c r="AP66" s="170" t="str">
        <f t="shared" si="29"/>
        <v/>
      </c>
      <c r="AQ66" s="170" t="s">
        <v>131</v>
      </c>
      <c r="AR66" s="169" t="str">
        <f t="shared" si="30"/>
        <v>Si</v>
      </c>
      <c r="AS66" s="317"/>
      <c r="AT66" s="320"/>
    </row>
    <row r="67" spans="1:46" s="70" customFormat="1" ht="226.5" customHeight="1" thickBot="1">
      <c r="A67" s="222" t="str">
        <f t="shared" si="31"/>
        <v>6- Iniciativas adicionales</v>
      </c>
      <c r="B67" s="234" t="str">
        <f t="shared" si="31"/>
        <v>Sin subcomponente</v>
      </c>
      <c r="C67" s="181" t="s">
        <v>562</v>
      </c>
      <c r="D67" s="182" t="s">
        <v>563</v>
      </c>
      <c r="E67" s="163" t="s">
        <v>195</v>
      </c>
      <c r="F67" s="164">
        <v>0.25</v>
      </c>
      <c r="G67" s="39">
        <f t="shared" si="32"/>
        <v>0.25</v>
      </c>
      <c r="H67" s="165">
        <v>0.5</v>
      </c>
      <c r="I67" s="39">
        <f t="shared" si="33"/>
        <v>0.5</v>
      </c>
      <c r="J67" s="165">
        <v>0.75</v>
      </c>
      <c r="K67" s="39">
        <f t="shared" si="34"/>
        <v>0.75</v>
      </c>
      <c r="L67" s="165">
        <v>1</v>
      </c>
      <c r="M67" s="39">
        <f t="shared" si="35"/>
        <v>1</v>
      </c>
      <c r="N67" s="21">
        <v>0</v>
      </c>
      <c r="O67" s="69">
        <f t="shared" si="36"/>
        <v>0</v>
      </c>
      <c r="P67" s="166" t="s">
        <v>564</v>
      </c>
      <c r="Q67" s="15">
        <v>0</v>
      </c>
      <c r="R67" s="15">
        <f t="shared" si="37"/>
        <v>0</v>
      </c>
      <c r="S67" s="166" t="s">
        <v>565</v>
      </c>
      <c r="T67" s="80">
        <v>0</v>
      </c>
      <c r="U67" s="15">
        <f t="shared" si="38"/>
        <v>0</v>
      </c>
      <c r="V67" s="16" t="s">
        <v>566</v>
      </c>
      <c r="W67" s="15">
        <v>1</v>
      </c>
      <c r="X67" s="15">
        <f t="shared" si="39"/>
        <v>1</v>
      </c>
      <c r="Y67" s="167" t="s">
        <v>638</v>
      </c>
      <c r="Z67" s="202"/>
      <c r="AA67" s="203" t="s">
        <v>132</v>
      </c>
      <c r="AB67" s="203"/>
      <c r="AC67" s="203" t="str">
        <f t="shared" si="24"/>
        <v>No</v>
      </c>
      <c r="AD67" s="151" t="s">
        <v>196</v>
      </c>
      <c r="AE67" s="97">
        <f>Tabla1[[#This Row],[Cr1. Más de 8 responsables]]</f>
        <v>0</v>
      </c>
      <c r="AF67" s="170" t="str">
        <f t="shared" si="25"/>
        <v>X</v>
      </c>
      <c r="AG67" s="170"/>
      <c r="AH67" s="169" t="str">
        <f t="shared" si="26"/>
        <v>Si</v>
      </c>
      <c r="AI67" s="205" t="s">
        <v>567</v>
      </c>
      <c r="AJ67" s="97">
        <f>Tabla1[[#This Row],[Cr1. Más de 8 responsables]]</f>
        <v>0</v>
      </c>
      <c r="AK67" s="170" t="str">
        <f t="shared" si="27"/>
        <v>X</v>
      </c>
      <c r="AL67" s="170"/>
      <c r="AM67" s="169" t="str">
        <f t="shared" si="28"/>
        <v>Si</v>
      </c>
      <c r="AN67" s="11" t="s">
        <v>568</v>
      </c>
      <c r="AO67" s="97">
        <f>Tabla1[[#This Row],[Cr1. Más de 8 responsables]]</f>
        <v>0</v>
      </c>
      <c r="AP67" s="170" t="str">
        <f t="shared" si="29"/>
        <v>X</v>
      </c>
      <c r="AQ67" s="170" t="s">
        <v>131</v>
      </c>
      <c r="AR67" s="169" t="str">
        <f t="shared" si="30"/>
        <v>Si</v>
      </c>
      <c r="AS67" s="317" t="s">
        <v>293</v>
      </c>
      <c r="AT67" s="320"/>
    </row>
    <row r="68" spans="1:46" s="70" customFormat="1" ht="48" customHeight="1" thickBot="1">
      <c r="A68" s="222" t="str">
        <f t="shared" si="31"/>
        <v>6- Iniciativas adicionales</v>
      </c>
      <c r="B68" s="234" t="str">
        <f t="shared" si="31"/>
        <v>Sin subcomponente</v>
      </c>
      <c r="C68" s="181" t="s">
        <v>569</v>
      </c>
      <c r="D68" s="182" t="s">
        <v>570</v>
      </c>
      <c r="E68" s="163" t="s">
        <v>195</v>
      </c>
      <c r="F68" s="164">
        <v>0.25</v>
      </c>
      <c r="G68" s="39">
        <f t="shared" si="32"/>
        <v>0.25</v>
      </c>
      <c r="H68" s="165">
        <v>0.5</v>
      </c>
      <c r="I68" s="39">
        <f t="shared" si="33"/>
        <v>0.5</v>
      </c>
      <c r="J68" s="165">
        <v>0.75</v>
      </c>
      <c r="K68" s="39">
        <f t="shared" si="34"/>
        <v>0.75</v>
      </c>
      <c r="L68" s="165">
        <v>1</v>
      </c>
      <c r="M68" s="39">
        <f t="shared" si="35"/>
        <v>1</v>
      </c>
      <c r="N68" s="21">
        <v>0</v>
      </c>
      <c r="O68" s="69">
        <f t="shared" si="36"/>
        <v>0</v>
      </c>
      <c r="P68" s="166" t="s">
        <v>571</v>
      </c>
      <c r="Q68" s="15">
        <v>0.5</v>
      </c>
      <c r="R68" s="15">
        <f t="shared" si="37"/>
        <v>1</v>
      </c>
      <c r="S68" s="166" t="s">
        <v>572</v>
      </c>
      <c r="T68" s="80">
        <v>0.75</v>
      </c>
      <c r="U68" s="15">
        <f t="shared" si="38"/>
        <v>1</v>
      </c>
      <c r="V68" s="16" t="s">
        <v>573</v>
      </c>
      <c r="W68" s="15">
        <v>1</v>
      </c>
      <c r="X68" s="15">
        <f t="shared" si="39"/>
        <v>1</v>
      </c>
      <c r="Y68" s="167" t="s">
        <v>639</v>
      </c>
      <c r="Z68" s="202"/>
      <c r="AA68" s="203" t="s">
        <v>132</v>
      </c>
      <c r="AB68" s="203"/>
      <c r="AC68" s="203" t="str">
        <f t="shared" si="24"/>
        <v>No</v>
      </c>
      <c r="AD68" s="151" t="s">
        <v>196</v>
      </c>
      <c r="AE68" s="97">
        <f>Tabla1[[#This Row],[Cr1. Más de 8 responsables]]</f>
        <v>0</v>
      </c>
      <c r="AF68" s="170" t="str">
        <f t="shared" si="25"/>
        <v>X</v>
      </c>
      <c r="AG68" s="170"/>
      <c r="AH68" s="169" t="str">
        <f t="shared" si="26"/>
        <v>Si</v>
      </c>
      <c r="AI68" s="153" t="s">
        <v>574</v>
      </c>
      <c r="AJ68" s="97">
        <f>Tabla1[[#This Row],[Cr1. Más de 8 responsables]]</f>
        <v>0</v>
      </c>
      <c r="AK68" s="170" t="str">
        <f t="shared" si="27"/>
        <v/>
      </c>
      <c r="AL68" s="170"/>
      <c r="AM68" s="169" t="str">
        <f t="shared" si="28"/>
        <v>No</v>
      </c>
      <c r="AN68" s="11" t="s">
        <v>575</v>
      </c>
      <c r="AO68" s="97">
        <f>Tabla1[[#This Row],[Cr1. Más de 8 responsables]]</f>
        <v>0</v>
      </c>
      <c r="AP68" s="170" t="str">
        <f t="shared" si="29"/>
        <v/>
      </c>
      <c r="AQ68" s="170" t="s">
        <v>131</v>
      </c>
      <c r="AR68" s="169" t="str">
        <f t="shared" si="30"/>
        <v>Si</v>
      </c>
      <c r="AS68" s="317" t="s">
        <v>293</v>
      </c>
      <c r="AT68" s="320"/>
    </row>
    <row r="69" spans="1:46" ht="73.5" customHeight="1" thickBot="1">
      <c r="A69" s="222" t="str">
        <f t="shared" si="31"/>
        <v>6- Iniciativas adicionales</v>
      </c>
      <c r="B69" s="234" t="str">
        <f t="shared" si="31"/>
        <v>Sin subcomponente</v>
      </c>
      <c r="C69" s="198" t="s">
        <v>576</v>
      </c>
      <c r="D69" s="199" t="s">
        <v>577</v>
      </c>
      <c r="E69" s="136" t="s">
        <v>195</v>
      </c>
      <c r="F69" s="138">
        <v>0.25</v>
      </c>
      <c r="G69" s="42">
        <f t="shared" si="32"/>
        <v>0.25</v>
      </c>
      <c r="H69" s="139">
        <v>0.5</v>
      </c>
      <c r="I69" s="42">
        <f t="shared" si="33"/>
        <v>0.5</v>
      </c>
      <c r="J69" s="139">
        <v>0.75</v>
      </c>
      <c r="K69" s="42">
        <f t="shared" si="34"/>
        <v>0.75</v>
      </c>
      <c r="L69" s="139">
        <v>1</v>
      </c>
      <c r="M69" s="42">
        <f t="shared" si="35"/>
        <v>1</v>
      </c>
      <c r="N69" s="23">
        <v>8.3299999999999999E-2</v>
      </c>
      <c r="O69" s="71">
        <f t="shared" si="36"/>
        <v>0.3332</v>
      </c>
      <c r="P69" s="140" t="s">
        <v>578</v>
      </c>
      <c r="Q69" s="24">
        <v>0.5</v>
      </c>
      <c r="R69" s="24">
        <f t="shared" si="37"/>
        <v>1</v>
      </c>
      <c r="S69" s="140" t="s">
        <v>579</v>
      </c>
      <c r="T69" s="79">
        <v>0.75</v>
      </c>
      <c r="U69" s="24">
        <f t="shared" si="38"/>
        <v>1</v>
      </c>
      <c r="V69" s="46" t="s">
        <v>580</v>
      </c>
      <c r="W69" s="24">
        <v>1</v>
      </c>
      <c r="X69" s="24">
        <f t="shared" si="39"/>
        <v>1</v>
      </c>
      <c r="Y69" s="141" t="s">
        <v>640</v>
      </c>
      <c r="Z69" s="206"/>
      <c r="AA69" s="207" t="s">
        <v>132</v>
      </c>
      <c r="AB69" s="207"/>
      <c r="AC69" s="207" t="str">
        <f t="shared" si="24"/>
        <v>No</v>
      </c>
      <c r="AD69" s="208" t="s">
        <v>559</v>
      </c>
      <c r="AE69" s="97">
        <f>Tabla1[[#This Row],[Cr1. Más de 8 responsables]]</f>
        <v>0</v>
      </c>
      <c r="AF69" s="145" t="str">
        <f t="shared" si="25"/>
        <v>X</v>
      </c>
      <c r="AG69" s="145"/>
      <c r="AH69" s="143" t="str">
        <f t="shared" si="26"/>
        <v>Si</v>
      </c>
      <c r="AI69" s="153" t="s">
        <v>581</v>
      </c>
      <c r="AJ69" s="97">
        <f>Tabla1[[#This Row],[Cr1. Más de 8 responsables]]</f>
        <v>0</v>
      </c>
      <c r="AK69" s="145" t="str">
        <f t="shared" si="27"/>
        <v/>
      </c>
      <c r="AL69" s="145"/>
      <c r="AM69" s="143" t="str">
        <f t="shared" si="28"/>
        <v>No</v>
      </c>
      <c r="AN69" s="148" t="s">
        <v>582</v>
      </c>
      <c r="AO69" s="97">
        <f>Tabla1[[#This Row],[Cr1. Más de 8 responsables]]</f>
        <v>0</v>
      </c>
      <c r="AP69" s="145" t="str">
        <f t="shared" si="29"/>
        <v/>
      </c>
      <c r="AQ69" s="145" t="s">
        <v>131</v>
      </c>
      <c r="AR69" s="143" t="str">
        <f t="shared" si="30"/>
        <v>Si</v>
      </c>
      <c r="AS69" s="316" t="s">
        <v>293</v>
      </c>
      <c r="AT69" s="108"/>
    </row>
    <row r="70" spans="1:46">
      <c r="V70" t="s">
        <v>583</v>
      </c>
    </row>
    <row r="71" spans="1:46" ht="15.75" thickBot="1">
      <c r="N71" s="24">
        <f>SUBTOTAL(101,Tabla1[% AVANCE - Corte 1° T])</f>
        <v>0.16518444444444444</v>
      </c>
      <c r="O71" s="24">
        <f>SUBTOTAL(101,Tabla1[Desempeño - Corte 1° T])</f>
        <v>0.65184888888888892</v>
      </c>
      <c r="Q71" s="24">
        <f>SUBTOTAL(101,Tabla1[% AVANCE - Corte 2° T])</f>
        <v>0.36891025641025649</v>
      </c>
      <c r="R71" s="24">
        <f>SUBTOTAL(101,Tabla1[Desempeño - Corte 2° T])</f>
        <v>0.75705128205128203</v>
      </c>
      <c r="T71" s="24">
        <f>SUBTOTAL(101,Tabla1[% AVANCE - Corte 3° T])</f>
        <v>0.63213836477987417</v>
      </c>
      <c r="U71" s="24">
        <f>SUBTOTAL(101,Tabla1[Desempeño - Corte 3° T])</f>
        <v>0.84771604938271583</v>
      </c>
      <c r="W71" s="24">
        <f>SUBTOTAL(101,Tabla1[% AVANCE - Corte 4° T])</f>
        <v>0.97714285714285709</v>
      </c>
      <c r="X71" s="24">
        <f>SUBTOTAL(101,Tabla1[Desempeño - Corte 4° T])</f>
        <v>0.97714285714285709</v>
      </c>
    </row>
    <row r="74" spans="1:46">
      <c r="C74" s="81"/>
    </row>
    <row r="75" spans="1:46">
      <c r="C75" s="81"/>
    </row>
    <row r="76" spans="1:46">
      <c r="C76" s="81"/>
    </row>
  </sheetData>
  <sheetProtection algorithmName="SHA-512" hashValue="m7mEYY7ErCZ0UnyApnxCw44fMZnhFGwKzV+Q5eCM7dm8pPO8Pnnc4pI2Jbu9e4ZKW/gRBOg6nkJfJqs5qc0GqA==" saltValue="s/vFDDBZQqVBUwXMBtg1nw==" spinCount="100000" sheet="1" formatRows="0" insertHyperlinks="0" autoFilter="0"/>
  <mergeCells count="4">
    <mergeCell ref="F11:M11"/>
    <mergeCell ref="N11:Y11"/>
    <mergeCell ref="A1:AN1"/>
    <mergeCell ref="Z11:AS11"/>
  </mergeCells>
  <conditionalFormatting sqref="N71:O71">
    <cfRule type="cellIs" dxfId="67" priority="1" operator="greaterThan">
      <formula>1</formula>
    </cfRule>
    <cfRule type="cellIs" dxfId="66" priority="2" operator="between">
      <formula>0%</formula>
      <formula>24%</formula>
    </cfRule>
    <cfRule type="cellIs" dxfId="65" priority="3" operator="between">
      <formula>25%</formula>
      <formula>49%</formula>
    </cfRule>
    <cfRule type="cellIs" dxfId="64" priority="4" operator="between">
      <formula>50%</formula>
      <formula>74%</formula>
    </cfRule>
    <cfRule type="cellIs" dxfId="63" priority="5" operator="between">
      <formula>75%</formula>
      <formula>90%</formula>
    </cfRule>
    <cfRule type="cellIs" dxfId="62" priority="6" operator="between">
      <formula>91%</formula>
      <formula>100%</formula>
    </cfRule>
  </conditionalFormatting>
  <conditionalFormatting sqref="O13:O69 R13:R69 U13:U69 X13:X69">
    <cfRule type="cellIs" dxfId="61" priority="41" operator="greaterThan">
      <formula>1</formula>
    </cfRule>
    <cfRule type="cellIs" dxfId="60" priority="42" operator="between">
      <formula>0%</formula>
      <formula>24%</formula>
    </cfRule>
    <cfRule type="cellIs" dxfId="59" priority="43" operator="between">
      <formula>25%</formula>
      <formula>49%</formula>
    </cfRule>
    <cfRule type="cellIs" dxfId="58" priority="44" operator="between">
      <formula>50%</formula>
      <formula>74%</formula>
    </cfRule>
    <cfRule type="cellIs" dxfId="57" priority="45" operator="between">
      <formula>75%</formula>
      <formula>90%</formula>
    </cfRule>
    <cfRule type="cellIs" dxfId="56" priority="46" operator="between">
      <formula>91%</formula>
      <formula>100%</formula>
    </cfRule>
  </conditionalFormatting>
  <conditionalFormatting sqref="Q71:R71">
    <cfRule type="cellIs" dxfId="55" priority="31" operator="greaterThan">
      <formula>1</formula>
    </cfRule>
    <cfRule type="cellIs" dxfId="54" priority="32" operator="between">
      <formula>0%</formula>
      <formula>24%</formula>
    </cfRule>
    <cfRule type="cellIs" dxfId="53" priority="33" operator="between">
      <formula>25%</formula>
      <formula>49%</formula>
    </cfRule>
    <cfRule type="cellIs" dxfId="52" priority="34" operator="between">
      <formula>50%</formula>
      <formula>74%</formula>
    </cfRule>
    <cfRule type="cellIs" dxfId="51" priority="35" operator="between">
      <formula>75%</formula>
      <formula>90%</formula>
    </cfRule>
    <cfRule type="cellIs" dxfId="50" priority="36" operator="between">
      <formula>91%</formula>
      <formula>100%</formula>
    </cfRule>
  </conditionalFormatting>
  <conditionalFormatting sqref="T71:U71">
    <cfRule type="cellIs" dxfId="49" priority="13" operator="greaterThan">
      <formula>1</formula>
    </cfRule>
    <cfRule type="cellIs" dxfId="48" priority="14" operator="between">
      <formula>0%</formula>
      <formula>24%</formula>
    </cfRule>
    <cfRule type="cellIs" dxfId="47" priority="15" operator="between">
      <formula>25%</formula>
      <formula>49%</formula>
    </cfRule>
    <cfRule type="cellIs" dxfId="46" priority="16" operator="between">
      <formula>50%</formula>
      <formula>74%</formula>
    </cfRule>
    <cfRule type="cellIs" dxfId="45" priority="17" operator="between">
      <formula>75%</formula>
      <formula>90%</formula>
    </cfRule>
    <cfRule type="cellIs" dxfId="44" priority="18" operator="between">
      <formula>91%</formula>
      <formula>100%</formula>
    </cfRule>
  </conditionalFormatting>
  <conditionalFormatting sqref="W71:X71">
    <cfRule type="cellIs" dxfId="43" priority="7" operator="greaterThan">
      <formula>1</formula>
    </cfRule>
    <cfRule type="cellIs" dxfId="42" priority="8" operator="between">
      <formula>0%</formula>
      <formula>24%</formula>
    </cfRule>
    <cfRule type="cellIs" dxfId="41" priority="9" operator="between">
      <formula>25%</formula>
      <formula>49%</formula>
    </cfRule>
    <cfRule type="cellIs" dxfId="40" priority="10" operator="between">
      <formula>50%</formula>
      <formula>74%</formula>
    </cfRule>
    <cfRule type="cellIs" dxfId="39" priority="11" operator="between">
      <formula>75%</formula>
      <formula>90%</formula>
    </cfRule>
    <cfRule type="cellIs" dxfId="38" priority="12" operator="between">
      <formula>91%</formula>
      <formula>100%</formula>
    </cfRule>
  </conditionalFormatting>
  <conditionalFormatting sqref="AC13:AC69 AM13:AM69 AR13:AR69">
    <cfRule type="containsText" dxfId="37" priority="40" operator="containsText" text="Si">
      <formula>NOT(ISERROR(SEARCH("Si",AC13)))</formula>
    </cfRule>
  </conditionalFormatting>
  <conditionalFormatting sqref="AH13:AH47 AH49:AH69">
    <cfRule type="containsText" dxfId="36" priority="39" operator="containsText" text="Si">
      <formula>NOT(ISERROR(SEARCH("Si",AH13)))</formula>
    </cfRule>
  </conditionalFormatting>
  <dataValidations count="3">
    <dataValidation allowBlank="1" showInputMessage="1" showErrorMessage="1" prompt="100% aplica solo si se cumplio a cabalidad la actividad programada" sqref="N13:O69 Q13:R69 T13:U69 W13:X69" xr:uid="{A17D3F61-47B9-42FD-B9D7-F096F6F49052}"/>
    <dataValidation allowBlank="1" showInputMessage="1" showErrorMessage="1" prompt="Favor describir brevemente los resultados de la gestión adelantada (fechas, url, nombre de documenentos generados, aplicativo donde reposa, número de memorandos, etc)" sqref="Y13:Y69 S13:S69 P13:P69 V13:V69" xr:uid="{DF14BD9C-E758-49A9-BCE0-2A3AFA2594C5}"/>
    <dataValidation type="list" allowBlank="1" showInputMessage="1" showErrorMessage="1" sqref="E2:E1048576" xr:uid="{93736877-40A0-43DF-9B24-9B2F04EF3C6E}">
      <formula1>Dependecias</formula1>
    </dataValidation>
  </dataValidations>
  <hyperlinks>
    <hyperlink ref="P52" r:id="rId1" display="https://www.secop.gov.co/CO1BusinessLine/App/AnnualPurchasingPlanEditSupplier/View?id=389573_x000a__x000a_Información del PAA. Plan anual de Adquisiciones._x000a__x000a_Corte a enero 31 de 2024      Versión No. 4_x000a_Corte a febrero 29 de 2024    Versión No. 12_x000a_Corte a marzo  31 de 2024     Versión No. 16" xr:uid="{481361FE-D552-432E-9426-B89807FAD666}"/>
    <hyperlink ref="P43" r:id="rId2" display="https://www.invias.gov.co/index.php/archivo-y-documentos/atencion-al-ciudadano/16754-informe-de-percepcion-y-satisfaccion-de-la-ciudadania-de-octubre-a-diciembre-de-2023 " xr:uid="{19365AAD-D30C-4C5E-9968-D36A155CBC0C}"/>
    <hyperlink ref="AH48" r:id="rId3" display="https://invias-my.sharepoint.com/:f:/g/personal/oap_invias_gov_co/En-uySqA97BKrZDELB778TkBaKknI68fMPPmBkIsbB867Q?e=TCGT8e" xr:uid="{C65ADAE8-DF9A-4BC2-A7E4-139C3A0B1978}"/>
  </hyperlinks>
  <printOptions horizontalCentered="1" verticalCentered="1"/>
  <pageMargins left="0.70866141732283472" right="0.70866141732283472" top="0.74803149606299213" bottom="0.74803149606299213" header="0.31496062992125984" footer="0.31496062992125984"/>
  <pageSetup scale="45" orientation="portrait" r:id="rId4"/>
  <headerFooter>
    <oddHeader>&amp;LPágina &amp;P de &amp;N&amp;CInforme de Monitoreo Plan Anticorrupción y de Atención al Ciudadano 2024&amp;RCorte 4° trimestre de 2024
Oficina Asesora de Planeación</oddHeader>
  </headerFooter>
  <rowBreaks count="5" manualBreakCount="5">
    <brk id="21" max="23" man="1"/>
    <brk id="23" max="23" man="1"/>
    <brk id="31" max="23" man="1"/>
    <brk id="44" max="23" man="1"/>
    <brk id="60" max="23" man="1"/>
  </rowBreaks>
  <drawing r:id="rId5"/>
  <tableParts count="1">
    <tablePart r:id="rId6"/>
  </tableParts>
  <extLst>
    <ext xmlns:x15="http://schemas.microsoft.com/office/spreadsheetml/2010/11/main" uri="{3A4CF648-6AED-40f4-86FF-DC5316D8AED3}">
      <x14:slicerList xmlns:x14="http://schemas.microsoft.com/office/spreadsheetml/2009/9/main">
        <x14:slicer r:id="rId7"/>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88318-2677-4386-925D-696CFFB9FDEF}">
  <dimension ref="A1:U46"/>
  <sheetViews>
    <sheetView showRuler="0" topLeftCell="A4" zoomScale="50" zoomScaleNormal="50" workbookViewId="0">
      <pane xSplit="2" ySplit="1" topLeftCell="C43" activePane="bottomRight" state="frozen"/>
      <selection activeCell="A4" sqref="A4"/>
      <selection pane="topRight" activeCell="C4" sqref="C4"/>
      <selection pane="bottomLeft" activeCell="A5" sqref="A5"/>
      <selection pane="bottomRight" activeCell="I44" sqref="I44"/>
    </sheetView>
  </sheetViews>
  <sheetFormatPr baseColWidth="10" defaultColWidth="9.140625" defaultRowHeight="12.75"/>
  <cols>
    <col min="1" max="1" width="5.140625" style="368" customWidth="1"/>
    <col min="2" max="2" width="11" style="368" customWidth="1"/>
    <col min="3" max="3" width="25.5703125" style="368" customWidth="1"/>
    <col min="4" max="4" width="7" style="368" customWidth="1"/>
    <col min="5" max="5" width="53" style="368" customWidth="1"/>
    <col min="6" max="6" width="13.42578125" style="368" customWidth="1"/>
    <col min="7" max="7" width="11" style="368" customWidth="1"/>
    <col min="8" max="8" width="19.7109375" style="369" customWidth="1"/>
    <col min="9" max="9" width="23.28515625" style="368" customWidth="1"/>
    <col min="10" max="10" width="16.7109375" style="368" customWidth="1"/>
    <col min="11" max="11" width="9.5703125" style="368" customWidth="1"/>
    <col min="12" max="13" width="16.7109375" style="368" customWidth="1"/>
    <col min="14" max="14" width="27.42578125" style="368" customWidth="1"/>
    <col min="15" max="17" width="16.7109375" style="368" customWidth="1"/>
    <col min="18" max="18" width="34.42578125" style="368" customWidth="1"/>
    <col min="19" max="256" width="9.140625" style="368"/>
    <col min="257" max="257" width="5.140625" style="368" customWidth="1"/>
    <col min="258" max="258" width="11" style="368" customWidth="1"/>
    <col min="259" max="259" width="25.5703125" style="368" customWidth="1"/>
    <col min="260" max="260" width="7" style="368" customWidth="1"/>
    <col min="261" max="261" width="53" style="368" customWidth="1"/>
    <col min="262" max="262" width="13.42578125" style="368" customWidth="1"/>
    <col min="263" max="263" width="11" style="368" customWidth="1"/>
    <col min="264" max="264" width="19.7109375" style="368" customWidth="1"/>
    <col min="265" max="265" width="23.28515625" style="368" customWidth="1"/>
    <col min="266" max="266" width="16.7109375" style="368" customWidth="1"/>
    <col min="267" max="267" width="9.5703125" style="368" customWidth="1"/>
    <col min="268" max="269" width="16.7109375" style="368" customWidth="1"/>
    <col min="270" max="270" width="27.42578125" style="368" customWidth="1"/>
    <col min="271" max="273" width="16.7109375" style="368" customWidth="1"/>
    <col min="274" max="274" width="34.42578125" style="368" customWidth="1"/>
    <col min="275" max="512" width="9.140625" style="368"/>
    <col min="513" max="513" width="5.140625" style="368" customWidth="1"/>
    <col min="514" max="514" width="11" style="368" customWidth="1"/>
    <col min="515" max="515" width="25.5703125" style="368" customWidth="1"/>
    <col min="516" max="516" width="7" style="368" customWidth="1"/>
    <col min="517" max="517" width="53" style="368" customWidth="1"/>
    <col min="518" max="518" width="13.42578125" style="368" customWidth="1"/>
    <col min="519" max="519" width="11" style="368" customWidth="1"/>
    <col min="520" max="520" width="19.7109375" style="368" customWidth="1"/>
    <col min="521" max="521" width="23.28515625" style="368" customWidth="1"/>
    <col min="522" max="522" width="16.7109375" style="368" customWidth="1"/>
    <col min="523" max="523" width="9.5703125" style="368" customWidth="1"/>
    <col min="524" max="525" width="16.7109375" style="368" customWidth="1"/>
    <col min="526" max="526" width="27.42578125" style="368" customWidth="1"/>
    <col min="527" max="529" width="16.7109375" style="368" customWidth="1"/>
    <col min="530" max="530" width="34.42578125" style="368" customWidth="1"/>
    <col min="531" max="768" width="9.140625" style="368"/>
    <col min="769" max="769" width="5.140625" style="368" customWidth="1"/>
    <col min="770" max="770" width="11" style="368" customWidth="1"/>
    <col min="771" max="771" width="25.5703125" style="368" customWidth="1"/>
    <col min="772" max="772" width="7" style="368" customWidth="1"/>
    <col min="773" max="773" width="53" style="368" customWidth="1"/>
    <col min="774" max="774" width="13.42578125" style="368" customWidth="1"/>
    <col min="775" max="775" width="11" style="368" customWidth="1"/>
    <col min="776" max="776" width="19.7109375" style="368" customWidth="1"/>
    <col min="777" max="777" width="23.28515625" style="368" customWidth="1"/>
    <col min="778" max="778" width="16.7109375" style="368" customWidth="1"/>
    <col min="779" max="779" width="9.5703125" style="368" customWidth="1"/>
    <col min="780" max="781" width="16.7109375" style="368" customWidth="1"/>
    <col min="782" max="782" width="27.42578125" style="368" customWidth="1"/>
    <col min="783" max="785" width="16.7109375" style="368" customWidth="1"/>
    <col min="786" max="786" width="34.42578125" style="368" customWidth="1"/>
    <col min="787" max="1024" width="9.140625" style="368"/>
    <col min="1025" max="1025" width="5.140625" style="368" customWidth="1"/>
    <col min="1026" max="1026" width="11" style="368" customWidth="1"/>
    <col min="1027" max="1027" width="25.5703125" style="368" customWidth="1"/>
    <col min="1028" max="1028" width="7" style="368" customWidth="1"/>
    <col min="1029" max="1029" width="53" style="368" customWidth="1"/>
    <col min="1030" max="1030" width="13.42578125" style="368" customWidth="1"/>
    <col min="1031" max="1031" width="11" style="368" customWidth="1"/>
    <col min="1032" max="1032" width="19.7109375" style="368" customWidth="1"/>
    <col min="1033" max="1033" width="23.28515625" style="368" customWidth="1"/>
    <col min="1034" max="1034" width="16.7109375" style="368" customWidth="1"/>
    <col min="1035" max="1035" width="9.5703125" style="368" customWidth="1"/>
    <col min="1036" max="1037" width="16.7109375" style="368" customWidth="1"/>
    <col min="1038" max="1038" width="27.42578125" style="368" customWidth="1"/>
    <col min="1039" max="1041" width="16.7109375" style="368" customWidth="1"/>
    <col min="1042" max="1042" width="34.42578125" style="368" customWidth="1"/>
    <col min="1043" max="1280" width="9.140625" style="368"/>
    <col min="1281" max="1281" width="5.140625" style="368" customWidth="1"/>
    <col min="1282" max="1282" width="11" style="368" customWidth="1"/>
    <col min="1283" max="1283" width="25.5703125" style="368" customWidth="1"/>
    <col min="1284" max="1284" width="7" style="368" customWidth="1"/>
    <col min="1285" max="1285" width="53" style="368" customWidth="1"/>
    <col min="1286" max="1286" width="13.42578125" style="368" customWidth="1"/>
    <col min="1287" max="1287" width="11" style="368" customWidth="1"/>
    <col min="1288" max="1288" width="19.7109375" style="368" customWidth="1"/>
    <col min="1289" max="1289" width="23.28515625" style="368" customWidth="1"/>
    <col min="1290" max="1290" width="16.7109375" style="368" customWidth="1"/>
    <col min="1291" max="1291" width="9.5703125" style="368" customWidth="1"/>
    <col min="1292" max="1293" width="16.7109375" style="368" customWidth="1"/>
    <col min="1294" max="1294" width="27.42578125" style="368" customWidth="1"/>
    <col min="1295" max="1297" width="16.7109375" style="368" customWidth="1"/>
    <col min="1298" max="1298" width="34.42578125" style="368" customWidth="1"/>
    <col min="1299" max="1536" width="9.140625" style="368"/>
    <col min="1537" max="1537" width="5.140625" style="368" customWidth="1"/>
    <col min="1538" max="1538" width="11" style="368" customWidth="1"/>
    <col min="1539" max="1539" width="25.5703125" style="368" customWidth="1"/>
    <col min="1540" max="1540" width="7" style="368" customWidth="1"/>
    <col min="1541" max="1541" width="53" style="368" customWidth="1"/>
    <col min="1542" max="1542" width="13.42578125" style="368" customWidth="1"/>
    <col min="1543" max="1543" width="11" style="368" customWidth="1"/>
    <col min="1544" max="1544" width="19.7109375" style="368" customWidth="1"/>
    <col min="1545" max="1545" width="23.28515625" style="368" customWidth="1"/>
    <col min="1546" max="1546" width="16.7109375" style="368" customWidth="1"/>
    <col min="1547" max="1547" width="9.5703125" style="368" customWidth="1"/>
    <col min="1548" max="1549" width="16.7109375" style="368" customWidth="1"/>
    <col min="1550" max="1550" width="27.42578125" style="368" customWidth="1"/>
    <col min="1551" max="1553" width="16.7109375" style="368" customWidth="1"/>
    <col min="1554" max="1554" width="34.42578125" style="368" customWidth="1"/>
    <col min="1555" max="1792" width="9.140625" style="368"/>
    <col min="1793" max="1793" width="5.140625" style="368" customWidth="1"/>
    <col min="1794" max="1794" width="11" style="368" customWidth="1"/>
    <col min="1795" max="1795" width="25.5703125" style="368" customWidth="1"/>
    <col min="1796" max="1796" width="7" style="368" customWidth="1"/>
    <col min="1797" max="1797" width="53" style="368" customWidth="1"/>
    <col min="1798" max="1798" width="13.42578125" style="368" customWidth="1"/>
    <col min="1799" max="1799" width="11" style="368" customWidth="1"/>
    <col min="1800" max="1800" width="19.7109375" style="368" customWidth="1"/>
    <col min="1801" max="1801" width="23.28515625" style="368" customWidth="1"/>
    <col min="1802" max="1802" width="16.7109375" style="368" customWidth="1"/>
    <col min="1803" max="1803" width="9.5703125" style="368" customWidth="1"/>
    <col min="1804" max="1805" width="16.7109375" style="368" customWidth="1"/>
    <col min="1806" max="1806" width="27.42578125" style="368" customWidth="1"/>
    <col min="1807" max="1809" width="16.7109375" style="368" customWidth="1"/>
    <col min="1810" max="1810" width="34.42578125" style="368" customWidth="1"/>
    <col min="1811" max="2048" width="9.140625" style="368"/>
    <col min="2049" max="2049" width="5.140625" style="368" customWidth="1"/>
    <col min="2050" max="2050" width="11" style="368" customWidth="1"/>
    <col min="2051" max="2051" width="25.5703125" style="368" customWidth="1"/>
    <col min="2052" max="2052" width="7" style="368" customWidth="1"/>
    <col min="2053" max="2053" width="53" style="368" customWidth="1"/>
    <col min="2054" max="2054" width="13.42578125" style="368" customWidth="1"/>
    <col min="2055" max="2055" width="11" style="368" customWidth="1"/>
    <col min="2056" max="2056" width="19.7109375" style="368" customWidth="1"/>
    <col min="2057" max="2057" width="23.28515625" style="368" customWidth="1"/>
    <col min="2058" max="2058" width="16.7109375" style="368" customWidth="1"/>
    <col min="2059" max="2059" width="9.5703125" style="368" customWidth="1"/>
    <col min="2060" max="2061" width="16.7109375" style="368" customWidth="1"/>
    <col min="2062" max="2062" width="27.42578125" style="368" customWidth="1"/>
    <col min="2063" max="2065" width="16.7109375" style="368" customWidth="1"/>
    <col min="2066" max="2066" width="34.42578125" style="368" customWidth="1"/>
    <col min="2067" max="2304" width="9.140625" style="368"/>
    <col min="2305" max="2305" width="5.140625" style="368" customWidth="1"/>
    <col min="2306" max="2306" width="11" style="368" customWidth="1"/>
    <col min="2307" max="2307" width="25.5703125" style="368" customWidth="1"/>
    <col min="2308" max="2308" width="7" style="368" customWidth="1"/>
    <col min="2309" max="2309" width="53" style="368" customWidth="1"/>
    <col min="2310" max="2310" width="13.42578125" style="368" customWidth="1"/>
    <col min="2311" max="2311" width="11" style="368" customWidth="1"/>
    <col min="2312" max="2312" width="19.7109375" style="368" customWidth="1"/>
    <col min="2313" max="2313" width="23.28515625" style="368" customWidth="1"/>
    <col min="2314" max="2314" width="16.7109375" style="368" customWidth="1"/>
    <col min="2315" max="2315" width="9.5703125" style="368" customWidth="1"/>
    <col min="2316" max="2317" width="16.7109375" style="368" customWidth="1"/>
    <col min="2318" max="2318" width="27.42578125" style="368" customWidth="1"/>
    <col min="2319" max="2321" width="16.7109375" style="368" customWidth="1"/>
    <col min="2322" max="2322" width="34.42578125" style="368" customWidth="1"/>
    <col min="2323" max="2560" width="9.140625" style="368"/>
    <col min="2561" max="2561" width="5.140625" style="368" customWidth="1"/>
    <col min="2562" max="2562" width="11" style="368" customWidth="1"/>
    <col min="2563" max="2563" width="25.5703125" style="368" customWidth="1"/>
    <col min="2564" max="2564" width="7" style="368" customWidth="1"/>
    <col min="2565" max="2565" width="53" style="368" customWidth="1"/>
    <col min="2566" max="2566" width="13.42578125" style="368" customWidth="1"/>
    <col min="2567" max="2567" width="11" style="368" customWidth="1"/>
    <col min="2568" max="2568" width="19.7109375" style="368" customWidth="1"/>
    <col min="2569" max="2569" width="23.28515625" style="368" customWidth="1"/>
    <col min="2570" max="2570" width="16.7109375" style="368" customWidth="1"/>
    <col min="2571" max="2571" width="9.5703125" style="368" customWidth="1"/>
    <col min="2572" max="2573" width="16.7109375" style="368" customWidth="1"/>
    <col min="2574" max="2574" width="27.42578125" style="368" customWidth="1"/>
    <col min="2575" max="2577" width="16.7109375" style="368" customWidth="1"/>
    <col min="2578" max="2578" width="34.42578125" style="368" customWidth="1"/>
    <col min="2579" max="2816" width="9.140625" style="368"/>
    <col min="2817" max="2817" width="5.140625" style="368" customWidth="1"/>
    <col min="2818" max="2818" width="11" style="368" customWidth="1"/>
    <col min="2819" max="2819" width="25.5703125" style="368" customWidth="1"/>
    <col min="2820" max="2820" width="7" style="368" customWidth="1"/>
    <col min="2821" max="2821" width="53" style="368" customWidth="1"/>
    <col min="2822" max="2822" width="13.42578125" style="368" customWidth="1"/>
    <col min="2823" max="2823" width="11" style="368" customWidth="1"/>
    <col min="2824" max="2824" width="19.7109375" style="368" customWidth="1"/>
    <col min="2825" max="2825" width="23.28515625" style="368" customWidth="1"/>
    <col min="2826" max="2826" width="16.7109375" style="368" customWidth="1"/>
    <col min="2827" max="2827" width="9.5703125" style="368" customWidth="1"/>
    <col min="2828" max="2829" width="16.7109375" style="368" customWidth="1"/>
    <col min="2830" max="2830" width="27.42578125" style="368" customWidth="1"/>
    <col min="2831" max="2833" width="16.7109375" style="368" customWidth="1"/>
    <col min="2834" max="2834" width="34.42578125" style="368" customWidth="1"/>
    <col min="2835" max="3072" width="9.140625" style="368"/>
    <col min="3073" max="3073" width="5.140625" style="368" customWidth="1"/>
    <col min="3074" max="3074" width="11" style="368" customWidth="1"/>
    <col min="3075" max="3075" width="25.5703125" style="368" customWidth="1"/>
    <col min="3076" max="3076" width="7" style="368" customWidth="1"/>
    <col min="3077" max="3077" width="53" style="368" customWidth="1"/>
    <col min="3078" max="3078" width="13.42578125" style="368" customWidth="1"/>
    <col min="3079" max="3079" width="11" style="368" customWidth="1"/>
    <col min="3080" max="3080" width="19.7109375" style="368" customWidth="1"/>
    <col min="3081" max="3081" width="23.28515625" style="368" customWidth="1"/>
    <col min="3082" max="3082" width="16.7109375" style="368" customWidth="1"/>
    <col min="3083" max="3083" width="9.5703125" style="368" customWidth="1"/>
    <col min="3084" max="3085" width="16.7109375" style="368" customWidth="1"/>
    <col min="3086" max="3086" width="27.42578125" style="368" customWidth="1"/>
    <col min="3087" max="3089" width="16.7109375" style="368" customWidth="1"/>
    <col min="3090" max="3090" width="34.42578125" style="368" customWidth="1"/>
    <col min="3091" max="3328" width="9.140625" style="368"/>
    <col min="3329" max="3329" width="5.140625" style="368" customWidth="1"/>
    <col min="3330" max="3330" width="11" style="368" customWidth="1"/>
    <col min="3331" max="3331" width="25.5703125" style="368" customWidth="1"/>
    <col min="3332" max="3332" width="7" style="368" customWidth="1"/>
    <col min="3333" max="3333" width="53" style="368" customWidth="1"/>
    <col min="3334" max="3334" width="13.42578125" style="368" customWidth="1"/>
    <col min="3335" max="3335" width="11" style="368" customWidth="1"/>
    <col min="3336" max="3336" width="19.7109375" style="368" customWidth="1"/>
    <col min="3337" max="3337" width="23.28515625" style="368" customWidth="1"/>
    <col min="3338" max="3338" width="16.7109375" style="368" customWidth="1"/>
    <col min="3339" max="3339" width="9.5703125" style="368" customWidth="1"/>
    <col min="3340" max="3341" width="16.7109375" style="368" customWidth="1"/>
    <col min="3342" max="3342" width="27.42578125" style="368" customWidth="1"/>
    <col min="3343" max="3345" width="16.7109375" style="368" customWidth="1"/>
    <col min="3346" max="3346" width="34.42578125" style="368" customWidth="1"/>
    <col min="3347" max="3584" width="9.140625" style="368"/>
    <col min="3585" max="3585" width="5.140625" style="368" customWidth="1"/>
    <col min="3586" max="3586" width="11" style="368" customWidth="1"/>
    <col min="3587" max="3587" width="25.5703125" style="368" customWidth="1"/>
    <col min="3588" max="3588" width="7" style="368" customWidth="1"/>
    <col min="3589" max="3589" width="53" style="368" customWidth="1"/>
    <col min="3590" max="3590" width="13.42578125" style="368" customWidth="1"/>
    <col min="3591" max="3591" width="11" style="368" customWidth="1"/>
    <col min="3592" max="3592" width="19.7109375" style="368" customWidth="1"/>
    <col min="3593" max="3593" width="23.28515625" style="368" customWidth="1"/>
    <col min="3594" max="3594" width="16.7109375" style="368" customWidth="1"/>
    <col min="3595" max="3595" width="9.5703125" style="368" customWidth="1"/>
    <col min="3596" max="3597" width="16.7109375" style="368" customWidth="1"/>
    <col min="3598" max="3598" width="27.42578125" style="368" customWidth="1"/>
    <col min="3599" max="3601" width="16.7109375" style="368" customWidth="1"/>
    <col min="3602" max="3602" width="34.42578125" style="368" customWidth="1"/>
    <col min="3603" max="3840" width="9.140625" style="368"/>
    <col min="3841" max="3841" width="5.140625" style="368" customWidth="1"/>
    <col min="3842" max="3842" width="11" style="368" customWidth="1"/>
    <col min="3843" max="3843" width="25.5703125" style="368" customWidth="1"/>
    <col min="3844" max="3844" width="7" style="368" customWidth="1"/>
    <col min="3845" max="3845" width="53" style="368" customWidth="1"/>
    <col min="3846" max="3846" width="13.42578125" style="368" customWidth="1"/>
    <col min="3847" max="3847" width="11" style="368" customWidth="1"/>
    <col min="3848" max="3848" width="19.7109375" style="368" customWidth="1"/>
    <col min="3849" max="3849" width="23.28515625" style="368" customWidth="1"/>
    <col min="3850" max="3850" width="16.7109375" style="368" customWidth="1"/>
    <col min="3851" max="3851" width="9.5703125" style="368" customWidth="1"/>
    <col min="3852" max="3853" width="16.7109375" style="368" customWidth="1"/>
    <col min="3854" max="3854" width="27.42578125" style="368" customWidth="1"/>
    <col min="3855" max="3857" width="16.7109375" style="368" customWidth="1"/>
    <col min="3858" max="3858" width="34.42578125" style="368" customWidth="1"/>
    <col min="3859" max="4096" width="9.140625" style="368"/>
    <col min="4097" max="4097" width="5.140625" style="368" customWidth="1"/>
    <col min="4098" max="4098" width="11" style="368" customWidth="1"/>
    <col min="4099" max="4099" width="25.5703125" style="368" customWidth="1"/>
    <col min="4100" max="4100" width="7" style="368" customWidth="1"/>
    <col min="4101" max="4101" width="53" style="368" customWidth="1"/>
    <col min="4102" max="4102" width="13.42578125" style="368" customWidth="1"/>
    <col min="4103" max="4103" width="11" style="368" customWidth="1"/>
    <col min="4104" max="4104" width="19.7109375" style="368" customWidth="1"/>
    <col min="4105" max="4105" width="23.28515625" style="368" customWidth="1"/>
    <col min="4106" max="4106" width="16.7109375" style="368" customWidth="1"/>
    <col min="4107" max="4107" width="9.5703125" style="368" customWidth="1"/>
    <col min="4108" max="4109" width="16.7109375" style="368" customWidth="1"/>
    <col min="4110" max="4110" width="27.42578125" style="368" customWidth="1"/>
    <col min="4111" max="4113" width="16.7109375" style="368" customWidth="1"/>
    <col min="4114" max="4114" width="34.42578125" style="368" customWidth="1"/>
    <col min="4115" max="4352" width="9.140625" style="368"/>
    <col min="4353" max="4353" width="5.140625" style="368" customWidth="1"/>
    <col min="4354" max="4354" width="11" style="368" customWidth="1"/>
    <col min="4355" max="4355" width="25.5703125" style="368" customWidth="1"/>
    <col min="4356" max="4356" width="7" style="368" customWidth="1"/>
    <col min="4357" max="4357" width="53" style="368" customWidth="1"/>
    <col min="4358" max="4358" width="13.42578125" style="368" customWidth="1"/>
    <col min="4359" max="4359" width="11" style="368" customWidth="1"/>
    <col min="4360" max="4360" width="19.7109375" style="368" customWidth="1"/>
    <col min="4361" max="4361" width="23.28515625" style="368" customWidth="1"/>
    <col min="4362" max="4362" width="16.7109375" style="368" customWidth="1"/>
    <col min="4363" max="4363" width="9.5703125" style="368" customWidth="1"/>
    <col min="4364" max="4365" width="16.7109375" style="368" customWidth="1"/>
    <col min="4366" max="4366" width="27.42578125" style="368" customWidth="1"/>
    <col min="4367" max="4369" width="16.7109375" style="368" customWidth="1"/>
    <col min="4370" max="4370" width="34.42578125" style="368" customWidth="1"/>
    <col min="4371" max="4608" width="9.140625" style="368"/>
    <col min="4609" max="4609" width="5.140625" style="368" customWidth="1"/>
    <col min="4610" max="4610" width="11" style="368" customWidth="1"/>
    <col min="4611" max="4611" width="25.5703125" style="368" customWidth="1"/>
    <col min="4612" max="4612" width="7" style="368" customWidth="1"/>
    <col min="4613" max="4613" width="53" style="368" customWidth="1"/>
    <col min="4614" max="4614" width="13.42578125" style="368" customWidth="1"/>
    <col min="4615" max="4615" width="11" style="368" customWidth="1"/>
    <col min="4616" max="4616" width="19.7109375" style="368" customWidth="1"/>
    <col min="4617" max="4617" width="23.28515625" style="368" customWidth="1"/>
    <col min="4618" max="4618" width="16.7109375" style="368" customWidth="1"/>
    <col min="4619" max="4619" width="9.5703125" style="368" customWidth="1"/>
    <col min="4620" max="4621" width="16.7109375" style="368" customWidth="1"/>
    <col min="4622" max="4622" width="27.42578125" style="368" customWidth="1"/>
    <col min="4623" max="4625" width="16.7109375" style="368" customWidth="1"/>
    <col min="4626" max="4626" width="34.42578125" style="368" customWidth="1"/>
    <col min="4627" max="4864" width="9.140625" style="368"/>
    <col min="4865" max="4865" width="5.140625" style="368" customWidth="1"/>
    <col min="4866" max="4866" width="11" style="368" customWidth="1"/>
    <col min="4867" max="4867" width="25.5703125" style="368" customWidth="1"/>
    <col min="4868" max="4868" width="7" style="368" customWidth="1"/>
    <col min="4869" max="4869" width="53" style="368" customWidth="1"/>
    <col min="4870" max="4870" width="13.42578125" style="368" customWidth="1"/>
    <col min="4871" max="4871" width="11" style="368" customWidth="1"/>
    <col min="4872" max="4872" width="19.7109375" style="368" customWidth="1"/>
    <col min="4873" max="4873" width="23.28515625" style="368" customWidth="1"/>
    <col min="4874" max="4874" width="16.7109375" style="368" customWidth="1"/>
    <col min="4875" max="4875" width="9.5703125" style="368" customWidth="1"/>
    <col min="4876" max="4877" width="16.7109375" style="368" customWidth="1"/>
    <col min="4878" max="4878" width="27.42578125" style="368" customWidth="1"/>
    <col min="4879" max="4881" width="16.7109375" style="368" customWidth="1"/>
    <col min="4882" max="4882" width="34.42578125" style="368" customWidth="1"/>
    <col min="4883" max="5120" width="9.140625" style="368"/>
    <col min="5121" max="5121" width="5.140625" style="368" customWidth="1"/>
    <col min="5122" max="5122" width="11" style="368" customWidth="1"/>
    <col min="5123" max="5123" width="25.5703125" style="368" customWidth="1"/>
    <col min="5124" max="5124" width="7" style="368" customWidth="1"/>
    <col min="5125" max="5125" width="53" style="368" customWidth="1"/>
    <col min="5126" max="5126" width="13.42578125" style="368" customWidth="1"/>
    <col min="5127" max="5127" width="11" style="368" customWidth="1"/>
    <col min="5128" max="5128" width="19.7109375" style="368" customWidth="1"/>
    <col min="5129" max="5129" width="23.28515625" style="368" customWidth="1"/>
    <col min="5130" max="5130" width="16.7109375" style="368" customWidth="1"/>
    <col min="5131" max="5131" width="9.5703125" style="368" customWidth="1"/>
    <col min="5132" max="5133" width="16.7109375" style="368" customWidth="1"/>
    <col min="5134" max="5134" width="27.42578125" style="368" customWidth="1"/>
    <col min="5135" max="5137" width="16.7109375" style="368" customWidth="1"/>
    <col min="5138" max="5138" width="34.42578125" style="368" customWidth="1"/>
    <col min="5139" max="5376" width="9.140625" style="368"/>
    <col min="5377" max="5377" width="5.140625" style="368" customWidth="1"/>
    <col min="5378" max="5378" width="11" style="368" customWidth="1"/>
    <col min="5379" max="5379" width="25.5703125" style="368" customWidth="1"/>
    <col min="5380" max="5380" width="7" style="368" customWidth="1"/>
    <col min="5381" max="5381" width="53" style="368" customWidth="1"/>
    <col min="5382" max="5382" width="13.42578125" style="368" customWidth="1"/>
    <col min="5383" max="5383" width="11" style="368" customWidth="1"/>
    <col min="5384" max="5384" width="19.7109375" style="368" customWidth="1"/>
    <col min="5385" max="5385" width="23.28515625" style="368" customWidth="1"/>
    <col min="5386" max="5386" width="16.7109375" style="368" customWidth="1"/>
    <col min="5387" max="5387" width="9.5703125" style="368" customWidth="1"/>
    <col min="5388" max="5389" width="16.7109375" style="368" customWidth="1"/>
    <col min="5390" max="5390" width="27.42578125" style="368" customWidth="1"/>
    <col min="5391" max="5393" width="16.7109375" style="368" customWidth="1"/>
    <col min="5394" max="5394" width="34.42578125" style="368" customWidth="1"/>
    <col min="5395" max="5632" width="9.140625" style="368"/>
    <col min="5633" max="5633" width="5.140625" style="368" customWidth="1"/>
    <col min="5634" max="5634" width="11" style="368" customWidth="1"/>
    <col min="5635" max="5635" width="25.5703125" style="368" customWidth="1"/>
    <col min="5636" max="5636" width="7" style="368" customWidth="1"/>
    <col min="5637" max="5637" width="53" style="368" customWidth="1"/>
    <col min="5638" max="5638" width="13.42578125" style="368" customWidth="1"/>
    <col min="5639" max="5639" width="11" style="368" customWidth="1"/>
    <col min="5640" max="5640" width="19.7109375" style="368" customWidth="1"/>
    <col min="5641" max="5641" width="23.28515625" style="368" customWidth="1"/>
    <col min="5642" max="5642" width="16.7109375" style="368" customWidth="1"/>
    <col min="5643" max="5643" width="9.5703125" style="368" customWidth="1"/>
    <col min="5644" max="5645" width="16.7109375" style="368" customWidth="1"/>
    <col min="5646" max="5646" width="27.42578125" style="368" customWidth="1"/>
    <col min="5647" max="5649" width="16.7109375" style="368" customWidth="1"/>
    <col min="5650" max="5650" width="34.42578125" style="368" customWidth="1"/>
    <col min="5651" max="5888" width="9.140625" style="368"/>
    <col min="5889" max="5889" width="5.140625" style="368" customWidth="1"/>
    <col min="5890" max="5890" width="11" style="368" customWidth="1"/>
    <col min="5891" max="5891" width="25.5703125" style="368" customWidth="1"/>
    <col min="5892" max="5892" width="7" style="368" customWidth="1"/>
    <col min="5893" max="5893" width="53" style="368" customWidth="1"/>
    <col min="5894" max="5894" width="13.42578125" style="368" customWidth="1"/>
    <col min="5895" max="5895" width="11" style="368" customWidth="1"/>
    <col min="5896" max="5896" width="19.7109375" style="368" customWidth="1"/>
    <col min="5897" max="5897" width="23.28515625" style="368" customWidth="1"/>
    <col min="5898" max="5898" width="16.7109375" style="368" customWidth="1"/>
    <col min="5899" max="5899" width="9.5703125" style="368" customWidth="1"/>
    <col min="5900" max="5901" width="16.7109375" style="368" customWidth="1"/>
    <col min="5902" max="5902" width="27.42578125" style="368" customWidth="1"/>
    <col min="5903" max="5905" width="16.7109375" style="368" customWidth="1"/>
    <col min="5906" max="5906" width="34.42578125" style="368" customWidth="1"/>
    <col min="5907" max="6144" width="9.140625" style="368"/>
    <col min="6145" max="6145" width="5.140625" style="368" customWidth="1"/>
    <col min="6146" max="6146" width="11" style="368" customWidth="1"/>
    <col min="6147" max="6147" width="25.5703125" style="368" customWidth="1"/>
    <col min="6148" max="6148" width="7" style="368" customWidth="1"/>
    <col min="6149" max="6149" width="53" style="368" customWidth="1"/>
    <col min="6150" max="6150" width="13.42578125" style="368" customWidth="1"/>
    <col min="6151" max="6151" width="11" style="368" customWidth="1"/>
    <col min="6152" max="6152" width="19.7109375" style="368" customWidth="1"/>
    <col min="6153" max="6153" width="23.28515625" style="368" customWidth="1"/>
    <col min="6154" max="6154" width="16.7109375" style="368" customWidth="1"/>
    <col min="6155" max="6155" width="9.5703125" style="368" customWidth="1"/>
    <col min="6156" max="6157" width="16.7109375" style="368" customWidth="1"/>
    <col min="6158" max="6158" width="27.42578125" style="368" customWidth="1"/>
    <col min="6159" max="6161" width="16.7109375" style="368" customWidth="1"/>
    <col min="6162" max="6162" width="34.42578125" style="368" customWidth="1"/>
    <col min="6163" max="6400" width="9.140625" style="368"/>
    <col min="6401" max="6401" width="5.140625" style="368" customWidth="1"/>
    <col min="6402" max="6402" width="11" style="368" customWidth="1"/>
    <col min="6403" max="6403" width="25.5703125" style="368" customWidth="1"/>
    <col min="6404" max="6404" width="7" style="368" customWidth="1"/>
    <col min="6405" max="6405" width="53" style="368" customWidth="1"/>
    <col min="6406" max="6406" width="13.42578125" style="368" customWidth="1"/>
    <col min="6407" max="6407" width="11" style="368" customWidth="1"/>
    <col min="6408" max="6408" width="19.7109375" style="368" customWidth="1"/>
    <col min="6409" max="6409" width="23.28515625" style="368" customWidth="1"/>
    <col min="6410" max="6410" width="16.7109375" style="368" customWidth="1"/>
    <col min="6411" max="6411" width="9.5703125" style="368" customWidth="1"/>
    <col min="6412" max="6413" width="16.7109375" style="368" customWidth="1"/>
    <col min="6414" max="6414" width="27.42578125" style="368" customWidth="1"/>
    <col min="6415" max="6417" width="16.7109375" style="368" customWidth="1"/>
    <col min="6418" max="6418" width="34.42578125" style="368" customWidth="1"/>
    <col min="6419" max="6656" width="9.140625" style="368"/>
    <col min="6657" max="6657" width="5.140625" style="368" customWidth="1"/>
    <col min="6658" max="6658" width="11" style="368" customWidth="1"/>
    <col min="6659" max="6659" width="25.5703125" style="368" customWidth="1"/>
    <col min="6660" max="6660" width="7" style="368" customWidth="1"/>
    <col min="6661" max="6661" width="53" style="368" customWidth="1"/>
    <col min="6662" max="6662" width="13.42578125" style="368" customWidth="1"/>
    <col min="6663" max="6663" width="11" style="368" customWidth="1"/>
    <col min="6664" max="6664" width="19.7109375" style="368" customWidth="1"/>
    <col min="6665" max="6665" width="23.28515625" style="368" customWidth="1"/>
    <col min="6666" max="6666" width="16.7109375" style="368" customWidth="1"/>
    <col min="6667" max="6667" width="9.5703125" style="368" customWidth="1"/>
    <col min="6668" max="6669" width="16.7109375" style="368" customWidth="1"/>
    <col min="6670" max="6670" width="27.42578125" style="368" customWidth="1"/>
    <col min="6671" max="6673" width="16.7109375" style="368" customWidth="1"/>
    <col min="6674" max="6674" width="34.42578125" style="368" customWidth="1"/>
    <col min="6675" max="6912" width="9.140625" style="368"/>
    <col min="6913" max="6913" width="5.140625" style="368" customWidth="1"/>
    <col min="6914" max="6914" width="11" style="368" customWidth="1"/>
    <col min="6915" max="6915" width="25.5703125" style="368" customWidth="1"/>
    <col min="6916" max="6916" width="7" style="368" customWidth="1"/>
    <col min="6917" max="6917" width="53" style="368" customWidth="1"/>
    <col min="6918" max="6918" width="13.42578125" style="368" customWidth="1"/>
    <col min="6919" max="6919" width="11" style="368" customWidth="1"/>
    <col min="6920" max="6920" width="19.7109375" style="368" customWidth="1"/>
    <col min="6921" max="6921" width="23.28515625" style="368" customWidth="1"/>
    <col min="6922" max="6922" width="16.7109375" style="368" customWidth="1"/>
    <col min="6923" max="6923" width="9.5703125" style="368" customWidth="1"/>
    <col min="6924" max="6925" width="16.7109375" style="368" customWidth="1"/>
    <col min="6926" max="6926" width="27.42578125" style="368" customWidth="1"/>
    <col min="6927" max="6929" width="16.7109375" style="368" customWidth="1"/>
    <col min="6930" max="6930" width="34.42578125" style="368" customWidth="1"/>
    <col min="6931" max="7168" width="9.140625" style="368"/>
    <col min="7169" max="7169" width="5.140625" style="368" customWidth="1"/>
    <col min="7170" max="7170" width="11" style="368" customWidth="1"/>
    <col min="7171" max="7171" width="25.5703125" style="368" customWidth="1"/>
    <col min="7172" max="7172" width="7" style="368" customWidth="1"/>
    <col min="7173" max="7173" width="53" style="368" customWidth="1"/>
    <col min="7174" max="7174" width="13.42578125" style="368" customWidth="1"/>
    <col min="7175" max="7175" width="11" style="368" customWidth="1"/>
    <col min="7176" max="7176" width="19.7109375" style="368" customWidth="1"/>
    <col min="7177" max="7177" width="23.28515625" style="368" customWidth="1"/>
    <col min="7178" max="7178" width="16.7109375" style="368" customWidth="1"/>
    <col min="7179" max="7179" width="9.5703125" style="368" customWidth="1"/>
    <col min="7180" max="7181" width="16.7109375" style="368" customWidth="1"/>
    <col min="7182" max="7182" width="27.42578125" style="368" customWidth="1"/>
    <col min="7183" max="7185" width="16.7109375" style="368" customWidth="1"/>
    <col min="7186" max="7186" width="34.42578125" style="368" customWidth="1"/>
    <col min="7187" max="7424" width="9.140625" style="368"/>
    <col min="7425" max="7425" width="5.140625" style="368" customWidth="1"/>
    <col min="7426" max="7426" width="11" style="368" customWidth="1"/>
    <col min="7427" max="7427" width="25.5703125" style="368" customWidth="1"/>
    <col min="7428" max="7428" width="7" style="368" customWidth="1"/>
    <col min="7429" max="7429" width="53" style="368" customWidth="1"/>
    <col min="7430" max="7430" width="13.42578125" style="368" customWidth="1"/>
    <col min="7431" max="7431" width="11" style="368" customWidth="1"/>
    <col min="7432" max="7432" width="19.7109375" style="368" customWidth="1"/>
    <col min="7433" max="7433" width="23.28515625" style="368" customWidth="1"/>
    <col min="7434" max="7434" width="16.7109375" style="368" customWidth="1"/>
    <col min="7435" max="7435" width="9.5703125" style="368" customWidth="1"/>
    <col min="7436" max="7437" width="16.7109375" style="368" customWidth="1"/>
    <col min="7438" max="7438" width="27.42578125" style="368" customWidth="1"/>
    <col min="7439" max="7441" width="16.7109375" style="368" customWidth="1"/>
    <col min="7442" max="7442" width="34.42578125" style="368" customWidth="1"/>
    <col min="7443" max="7680" width="9.140625" style="368"/>
    <col min="7681" max="7681" width="5.140625" style="368" customWidth="1"/>
    <col min="7682" max="7682" width="11" style="368" customWidth="1"/>
    <col min="7683" max="7683" width="25.5703125" style="368" customWidth="1"/>
    <col min="7684" max="7684" width="7" style="368" customWidth="1"/>
    <col min="7685" max="7685" width="53" style="368" customWidth="1"/>
    <col min="7686" max="7686" width="13.42578125" style="368" customWidth="1"/>
    <col min="7687" max="7687" width="11" style="368" customWidth="1"/>
    <col min="7688" max="7688" width="19.7109375" style="368" customWidth="1"/>
    <col min="7689" max="7689" width="23.28515625" style="368" customWidth="1"/>
    <col min="7690" max="7690" width="16.7109375" style="368" customWidth="1"/>
    <col min="7691" max="7691" width="9.5703125" style="368" customWidth="1"/>
    <col min="7692" max="7693" width="16.7109375" style="368" customWidth="1"/>
    <col min="7694" max="7694" width="27.42578125" style="368" customWidth="1"/>
    <col min="7695" max="7697" width="16.7109375" style="368" customWidth="1"/>
    <col min="7698" max="7698" width="34.42578125" style="368" customWidth="1"/>
    <col min="7699" max="7936" width="9.140625" style="368"/>
    <col min="7937" max="7937" width="5.140625" style="368" customWidth="1"/>
    <col min="7938" max="7938" width="11" style="368" customWidth="1"/>
    <col min="7939" max="7939" width="25.5703125" style="368" customWidth="1"/>
    <col min="7940" max="7940" width="7" style="368" customWidth="1"/>
    <col min="7941" max="7941" width="53" style="368" customWidth="1"/>
    <col min="7942" max="7942" width="13.42578125" style="368" customWidth="1"/>
    <col min="7943" max="7943" width="11" style="368" customWidth="1"/>
    <col min="7944" max="7944" width="19.7109375" style="368" customWidth="1"/>
    <col min="7945" max="7945" width="23.28515625" style="368" customWidth="1"/>
    <col min="7946" max="7946" width="16.7109375" style="368" customWidth="1"/>
    <col min="7947" max="7947" width="9.5703125" style="368" customWidth="1"/>
    <col min="7948" max="7949" width="16.7109375" style="368" customWidth="1"/>
    <col min="7950" max="7950" width="27.42578125" style="368" customWidth="1"/>
    <col min="7951" max="7953" width="16.7109375" style="368" customWidth="1"/>
    <col min="7954" max="7954" width="34.42578125" style="368" customWidth="1"/>
    <col min="7955" max="8192" width="9.140625" style="368"/>
    <col min="8193" max="8193" width="5.140625" style="368" customWidth="1"/>
    <col min="8194" max="8194" width="11" style="368" customWidth="1"/>
    <col min="8195" max="8195" width="25.5703125" style="368" customWidth="1"/>
    <col min="8196" max="8196" width="7" style="368" customWidth="1"/>
    <col min="8197" max="8197" width="53" style="368" customWidth="1"/>
    <col min="8198" max="8198" width="13.42578125" style="368" customWidth="1"/>
    <col min="8199" max="8199" width="11" style="368" customWidth="1"/>
    <col min="8200" max="8200" width="19.7109375" style="368" customWidth="1"/>
    <col min="8201" max="8201" width="23.28515625" style="368" customWidth="1"/>
    <col min="8202" max="8202" width="16.7109375" style="368" customWidth="1"/>
    <col min="8203" max="8203" width="9.5703125" style="368" customWidth="1"/>
    <col min="8204" max="8205" width="16.7109375" style="368" customWidth="1"/>
    <col min="8206" max="8206" width="27.42578125" style="368" customWidth="1"/>
    <col min="8207" max="8209" width="16.7109375" style="368" customWidth="1"/>
    <col min="8210" max="8210" width="34.42578125" style="368" customWidth="1"/>
    <col min="8211" max="8448" width="9.140625" style="368"/>
    <col min="8449" max="8449" width="5.140625" style="368" customWidth="1"/>
    <col min="8450" max="8450" width="11" style="368" customWidth="1"/>
    <col min="8451" max="8451" width="25.5703125" style="368" customWidth="1"/>
    <col min="8452" max="8452" width="7" style="368" customWidth="1"/>
    <col min="8453" max="8453" width="53" style="368" customWidth="1"/>
    <col min="8454" max="8454" width="13.42578125" style="368" customWidth="1"/>
    <col min="8455" max="8455" width="11" style="368" customWidth="1"/>
    <col min="8456" max="8456" width="19.7109375" style="368" customWidth="1"/>
    <col min="8457" max="8457" width="23.28515625" style="368" customWidth="1"/>
    <col min="8458" max="8458" width="16.7109375" style="368" customWidth="1"/>
    <col min="8459" max="8459" width="9.5703125" style="368" customWidth="1"/>
    <col min="8460" max="8461" width="16.7109375" style="368" customWidth="1"/>
    <col min="8462" max="8462" width="27.42578125" style="368" customWidth="1"/>
    <col min="8463" max="8465" width="16.7109375" style="368" customWidth="1"/>
    <col min="8466" max="8466" width="34.42578125" style="368" customWidth="1"/>
    <col min="8467" max="8704" width="9.140625" style="368"/>
    <col min="8705" max="8705" width="5.140625" style="368" customWidth="1"/>
    <col min="8706" max="8706" width="11" style="368" customWidth="1"/>
    <col min="8707" max="8707" width="25.5703125" style="368" customWidth="1"/>
    <col min="8708" max="8708" width="7" style="368" customWidth="1"/>
    <col min="8709" max="8709" width="53" style="368" customWidth="1"/>
    <col min="8710" max="8710" width="13.42578125" style="368" customWidth="1"/>
    <col min="8711" max="8711" width="11" style="368" customWidth="1"/>
    <col min="8712" max="8712" width="19.7109375" style="368" customWidth="1"/>
    <col min="8713" max="8713" width="23.28515625" style="368" customWidth="1"/>
    <col min="8714" max="8714" width="16.7109375" style="368" customWidth="1"/>
    <col min="8715" max="8715" width="9.5703125" style="368" customWidth="1"/>
    <col min="8716" max="8717" width="16.7109375" style="368" customWidth="1"/>
    <col min="8718" max="8718" width="27.42578125" style="368" customWidth="1"/>
    <col min="8719" max="8721" width="16.7109375" style="368" customWidth="1"/>
    <col min="8722" max="8722" width="34.42578125" style="368" customWidth="1"/>
    <col min="8723" max="8960" width="9.140625" style="368"/>
    <col min="8961" max="8961" width="5.140625" style="368" customWidth="1"/>
    <col min="8962" max="8962" width="11" style="368" customWidth="1"/>
    <col min="8963" max="8963" width="25.5703125" style="368" customWidth="1"/>
    <col min="8964" max="8964" width="7" style="368" customWidth="1"/>
    <col min="8965" max="8965" width="53" style="368" customWidth="1"/>
    <col min="8966" max="8966" width="13.42578125" style="368" customWidth="1"/>
    <col min="8967" max="8967" width="11" style="368" customWidth="1"/>
    <col min="8968" max="8968" width="19.7109375" style="368" customWidth="1"/>
    <col min="8969" max="8969" width="23.28515625" style="368" customWidth="1"/>
    <col min="8970" max="8970" width="16.7109375" style="368" customWidth="1"/>
    <col min="8971" max="8971" width="9.5703125" style="368" customWidth="1"/>
    <col min="8972" max="8973" width="16.7109375" style="368" customWidth="1"/>
    <col min="8974" max="8974" width="27.42578125" style="368" customWidth="1"/>
    <col min="8975" max="8977" width="16.7109375" style="368" customWidth="1"/>
    <col min="8978" max="8978" width="34.42578125" style="368" customWidth="1"/>
    <col min="8979" max="9216" width="9.140625" style="368"/>
    <col min="9217" max="9217" width="5.140625" style="368" customWidth="1"/>
    <col min="9218" max="9218" width="11" style="368" customWidth="1"/>
    <col min="9219" max="9219" width="25.5703125" style="368" customWidth="1"/>
    <col min="9220" max="9220" width="7" style="368" customWidth="1"/>
    <col min="9221" max="9221" width="53" style="368" customWidth="1"/>
    <col min="9222" max="9222" width="13.42578125" style="368" customWidth="1"/>
    <col min="9223" max="9223" width="11" style="368" customWidth="1"/>
    <col min="9224" max="9224" width="19.7109375" style="368" customWidth="1"/>
    <col min="9225" max="9225" width="23.28515625" style="368" customWidth="1"/>
    <col min="9226" max="9226" width="16.7109375" style="368" customWidth="1"/>
    <col min="9227" max="9227" width="9.5703125" style="368" customWidth="1"/>
    <col min="9228" max="9229" width="16.7109375" style="368" customWidth="1"/>
    <col min="9230" max="9230" width="27.42578125" style="368" customWidth="1"/>
    <col min="9231" max="9233" width="16.7109375" style="368" customWidth="1"/>
    <col min="9234" max="9234" width="34.42578125" style="368" customWidth="1"/>
    <col min="9235" max="9472" width="9.140625" style="368"/>
    <col min="9473" max="9473" width="5.140625" style="368" customWidth="1"/>
    <col min="9474" max="9474" width="11" style="368" customWidth="1"/>
    <col min="9475" max="9475" width="25.5703125" style="368" customWidth="1"/>
    <col min="9476" max="9476" width="7" style="368" customWidth="1"/>
    <col min="9477" max="9477" width="53" style="368" customWidth="1"/>
    <col min="9478" max="9478" width="13.42578125" style="368" customWidth="1"/>
    <col min="9479" max="9479" width="11" style="368" customWidth="1"/>
    <col min="9480" max="9480" width="19.7109375" style="368" customWidth="1"/>
    <col min="9481" max="9481" width="23.28515625" style="368" customWidth="1"/>
    <col min="9482" max="9482" width="16.7109375" style="368" customWidth="1"/>
    <col min="9483" max="9483" width="9.5703125" style="368" customWidth="1"/>
    <col min="9484" max="9485" width="16.7109375" style="368" customWidth="1"/>
    <col min="9486" max="9486" width="27.42578125" style="368" customWidth="1"/>
    <col min="9487" max="9489" width="16.7109375" style="368" customWidth="1"/>
    <col min="9490" max="9490" width="34.42578125" style="368" customWidth="1"/>
    <col min="9491" max="9728" width="9.140625" style="368"/>
    <col min="9729" max="9729" width="5.140625" style="368" customWidth="1"/>
    <col min="9730" max="9730" width="11" style="368" customWidth="1"/>
    <col min="9731" max="9731" width="25.5703125" style="368" customWidth="1"/>
    <col min="9732" max="9732" width="7" style="368" customWidth="1"/>
    <col min="9733" max="9733" width="53" style="368" customWidth="1"/>
    <col min="9734" max="9734" width="13.42578125" style="368" customWidth="1"/>
    <col min="9735" max="9735" width="11" style="368" customWidth="1"/>
    <col min="9736" max="9736" width="19.7109375" style="368" customWidth="1"/>
    <col min="9737" max="9737" width="23.28515625" style="368" customWidth="1"/>
    <col min="9738" max="9738" width="16.7109375" style="368" customWidth="1"/>
    <col min="9739" max="9739" width="9.5703125" style="368" customWidth="1"/>
    <col min="9740" max="9741" width="16.7109375" style="368" customWidth="1"/>
    <col min="9742" max="9742" width="27.42578125" style="368" customWidth="1"/>
    <col min="9743" max="9745" width="16.7109375" style="368" customWidth="1"/>
    <col min="9746" max="9746" width="34.42578125" style="368" customWidth="1"/>
    <col min="9747" max="9984" width="9.140625" style="368"/>
    <col min="9985" max="9985" width="5.140625" style="368" customWidth="1"/>
    <col min="9986" max="9986" width="11" style="368" customWidth="1"/>
    <col min="9987" max="9987" width="25.5703125" style="368" customWidth="1"/>
    <col min="9988" max="9988" width="7" style="368" customWidth="1"/>
    <col min="9989" max="9989" width="53" style="368" customWidth="1"/>
    <col min="9990" max="9990" width="13.42578125" style="368" customWidth="1"/>
    <col min="9991" max="9991" width="11" style="368" customWidth="1"/>
    <col min="9992" max="9992" width="19.7109375" style="368" customWidth="1"/>
    <col min="9993" max="9993" width="23.28515625" style="368" customWidth="1"/>
    <col min="9994" max="9994" width="16.7109375" style="368" customWidth="1"/>
    <col min="9995" max="9995" width="9.5703125" style="368" customWidth="1"/>
    <col min="9996" max="9997" width="16.7109375" style="368" customWidth="1"/>
    <col min="9998" max="9998" width="27.42578125" style="368" customWidth="1"/>
    <col min="9999" max="10001" width="16.7109375" style="368" customWidth="1"/>
    <col min="10002" max="10002" width="34.42578125" style="368" customWidth="1"/>
    <col min="10003" max="10240" width="9.140625" style="368"/>
    <col min="10241" max="10241" width="5.140625" style="368" customWidth="1"/>
    <col min="10242" max="10242" width="11" style="368" customWidth="1"/>
    <col min="10243" max="10243" width="25.5703125" style="368" customWidth="1"/>
    <col min="10244" max="10244" width="7" style="368" customWidth="1"/>
    <col min="10245" max="10245" width="53" style="368" customWidth="1"/>
    <col min="10246" max="10246" width="13.42578125" style="368" customWidth="1"/>
    <col min="10247" max="10247" width="11" style="368" customWidth="1"/>
    <col min="10248" max="10248" width="19.7109375" style="368" customWidth="1"/>
    <col min="10249" max="10249" width="23.28515625" style="368" customWidth="1"/>
    <col min="10250" max="10250" width="16.7109375" style="368" customWidth="1"/>
    <col min="10251" max="10251" width="9.5703125" style="368" customWidth="1"/>
    <col min="10252" max="10253" width="16.7109375" style="368" customWidth="1"/>
    <col min="10254" max="10254" width="27.42578125" style="368" customWidth="1"/>
    <col min="10255" max="10257" width="16.7109375" style="368" customWidth="1"/>
    <col min="10258" max="10258" width="34.42578125" style="368" customWidth="1"/>
    <col min="10259" max="10496" width="9.140625" style="368"/>
    <col min="10497" max="10497" width="5.140625" style="368" customWidth="1"/>
    <col min="10498" max="10498" width="11" style="368" customWidth="1"/>
    <col min="10499" max="10499" width="25.5703125" style="368" customWidth="1"/>
    <col min="10500" max="10500" width="7" style="368" customWidth="1"/>
    <col min="10501" max="10501" width="53" style="368" customWidth="1"/>
    <col min="10502" max="10502" width="13.42578125" style="368" customWidth="1"/>
    <col min="10503" max="10503" width="11" style="368" customWidth="1"/>
    <col min="10504" max="10504" width="19.7109375" style="368" customWidth="1"/>
    <col min="10505" max="10505" width="23.28515625" style="368" customWidth="1"/>
    <col min="10506" max="10506" width="16.7109375" style="368" customWidth="1"/>
    <col min="10507" max="10507" width="9.5703125" style="368" customWidth="1"/>
    <col min="10508" max="10509" width="16.7109375" style="368" customWidth="1"/>
    <col min="10510" max="10510" width="27.42578125" style="368" customWidth="1"/>
    <col min="10511" max="10513" width="16.7109375" style="368" customWidth="1"/>
    <col min="10514" max="10514" width="34.42578125" style="368" customWidth="1"/>
    <col min="10515" max="10752" width="9.140625" style="368"/>
    <col min="10753" max="10753" width="5.140625" style="368" customWidth="1"/>
    <col min="10754" max="10754" width="11" style="368" customWidth="1"/>
    <col min="10755" max="10755" width="25.5703125" style="368" customWidth="1"/>
    <col min="10756" max="10756" width="7" style="368" customWidth="1"/>
    <col min="10757" max="10757" width="53" style="368" customWidth="1"/>
    <col min="10758" max="10758" width="13.42578125" style="368" customWidth="1"/>
    <col min="10759" max="10759" width="11" style="368" customWidth="1"/>
    <col min="10760" max="10760" width="19.7109375" style="368" customWidth="1"/>
    <col min="10761" max="10761" width="23.28515625" style="368" customWidth="1"/>
    <col min="10762" max="10762" width="16.7109375" style="368" customWidth="1"/>
    <col min="10763" max="10763" width="9.5703125" style="368" customWidth="1"/>
    <col min="10764" max="10765" width="16.7109375" style="368" customWidth="1"/>
    <col min="10766" max="10766" width="27.42578125" style="368" customWidth="1"/>
    <col min="10767" max="10769" width="16.7109375" style="368" customWidth="1"/>
    <col min="10770" max="10770" width="34.42578125" style="368" customWidth="1"/>
    <col min="10771" max="11008" width="9.140625" style="368"/>
    <col min="11009" max="11009" width="5.140625" style="368" customWidth="1"/>
    <col min="11010" max="11010" width="11" style="368" customWidth="1"/>
    <col min="11011" max="11011" width="25.5703125" style="368" customWidth="1"/>
    <col min="11012" max="11012" width="7" style="368" customWidth="1"/>
    <col min="11013" max="11013" width="53" style="368" customWidth="1"/>
    <col min="11014" max="11014" width="13.42578125" style="368" customWidth="1"/>
    <col min="11015" max="11015" width="11" style="368" customWidth="1"/>
    <col min="11016" max="11016" width="19.7109375" style="368" customWidth="1"/>
    <col min="11017" max="11017" width="23.28515625" style="368" customWidth="1"/>
    <col min="11018" max="11018" width="16.7109375" style="368" customWidth="1"/>
    <col min="11019" max="11019" width="9.5703125" style="368" customWidth="1"/>
    <col min="11020" max="11021" width="16.7109375" style="368" customWidth="1"/>
    <col min="11022" max="11022" width="27.42578125" style="368" customWidth="1"/>
    <col min="11023" max="11025" width="16.7109375" style="368" customWidth="1"/>
    <col min="11026" max="11026" width="34.42578125" style="368" customWidth="1"/>
    <col min="11027" max="11264" width="9.140625" style="368"/>
    <col min="11265" max="11265" width="5.140625" style="368" customWidth="1"/>
    <col min="11266" max="11266" width="11" style="368" customWidth="1"/>
    <col min="11267" max="11267" width="25.5703125" style="368" customWidth="1"/>
    <col min="11268" max="11268" width="7" style="368" customWidth="1"/>
    <col min="11269" max="11269" width="53" style="368" customWidth="1"/>
    <col min="11270" max="11270" width="13.42578125" style="368" customWidth="1"/>
    <col min="11271" max="11271" width="11" style="368" customWidth="1"/>
    <col min="11272" max="11272" width="19.7109375" style="368" customWidth="1"/>
    <col min="11273" max="11273" width="23.28515625" style="368" customWidth="1"/>
    <col min="11274" max="11274" width="16.7109375" style="368" customWidth="1"/>
    <col min="11275" max="11275" width="9.5703125" style="368" customWidth="1"/>
    <col min="11276" max="11277" width="16.7109375" style="368" customWidth="1"/>
    <col min="11278" max="11278" width="27.42578125" style="368" customWidth="1"/>
    <col min="11279" max="11281" width="16.7109375" style="368" customWidth="1"/>
    <col min="11282" max="11282" width="34.42578125" style="368" customWidth="1"/>
    <col min="11283" max="11520" width="9.140625" style="368"/>
    <col min="11521" max="11521" width="5.140625" style="368" customWidth="1"/>
    <col min="11522" max="11522" width="11" style="368" customWidth="1"/>
    <col min="11523" max="11523" width="25.5703125" style="368" customWidth="1"/>
    <col min="11524" max="11524" width="7" style="368" customWidth="1"/>
    <col min="11525" max="11525" width="53" style="368" customWidth="1"/>
    <col min="11526" max="11526" width="13.42578125" style="368" customWidth="1"/>
    <col min="11527" max="11527" width="11" style="368" customWidth="1"/>
    <col min="11528" max="11528" width="19.7109375" style="368" customWidth="1"/>
    <col min="11529" max="11529" width="23.28515625" style="368" customWidth="1"/>
    <col min="11530" max="11530" width="16.7109375" style="368" customWidth="1"/>
    <col min="11531" max="11531" width="9.5703125" style="368" customWidth="1"/>
    <col min="11532" max="11533" width="16.7109375" style="368" customWidth="1"/>
    <col min="11534" max="11534" width="27.42578125" style="368" customWidth="1"/>
    <col min="11535" max="11537" width="16.7109375" style="368" customWidth="1"/>
    <col min="11538" max="11538" width="34.42578125" style="368" customWidth="1"/>
    <col min="11539" max="11776" width="9.140625" style="368"/>
    <col min="11777" max="11777" width="5.140625" style="368" customWidth="1"/>
    <col min="11778" max="11778" width="11" style="368" customWidth="1"/>
    <col min="11779" max="11779" width="25.5703125" style="368" customWidth="1"/>
    <col min="11780" max="11780" width="7" style="368" customWidth="1"/>
    <col min="11781" max="11781" width="53" style="368" customWidth="1"/>
    <col min="11782" max="11782" width="13.42578125" style="368" customWidth="1"/>
    <col min="11783" max="11783" width="11" style="368" customWidth="1"/>
    <col min="11784" max="11784" width="19.7109375" style="368" customWidth="1"/>
    <col min="11785" max="11785" width="23.28515625" style="368" customWidth="1"/>
    <col min="11786" max="11786" width="16.7109375" style="368" customWidth="1"/>
    <col min="11787" max="11787" width="9.5703125" style="368" customWidth="1"/>
    <col min="11788" max="11789" width="16.7109375" style="368" customWidth="1"/>
    <col min="11790" max="11790" width="27.42578125" style="368" customWidth="1"/>
    <col min="11791" max="11793" width="16.7109375" style="368" customWidth="1"/>
    <col min="11794" max="11794" width="34.42578125" style="368" customWidth="1"/>
    <col min="11795" max="12032" width="9.140625" style="368"/>
    <col min="12033" max="12033" width="5.140625" style="368" customWidth="1"/>
    <col min="12034" max="12034" width="11" style="368" customWidth="1"/>
    <col min="12035" max="12035" width="25.5703125" style="368" customWidth="1"/>
    <col min="12036" max="12036" width="7" style="368" customWidth="1"/>
    <col min="12037" max="12037" width="53" style="368" customWidth="1"/>
    <col min="12038" max="12038" width="13.42578125" style="368" customWidth="1"/>
    <col min="12039" max="12039" width="11" style="368" customWidth="1"/>
    <col min="12040" max="12040" width="19.7109375" style="368" customWidth="1"/>
    <col min="12041" max="12041" width="23.28515625" style="368" customWidth="1"/>
    <col min="12042" max="12042" width="16.7109375" style="368" customWidth="1"/>
    <col min="12043" max="12043" width="9.5703125" style="368" customWidth="1"/>
    <col min="12044" max="12045" width="16.7109375" style="368" customWidth="1"/>
    <col min="12046" max="12046" width="27.42578125" style="368" customWidth="1"/>
    <col min="12047" max="12049" width="16.7109375" style="368" customWidth="1"/>
    <col min="12050" max="12050" width="34.42578125" style="368" customWidth="1"/>
    <col min="12051" max="12288" width="9.140625" style="368"/>
    <col min="12289" max="12289" width="5.140625" style="368" customWidth="1"/>
    <col min="12290" max="12290" width="11" style="368" customWidth="1"/>
    <col min="12291" max="12291" width="25.5703125" style="368" customWidth="1"/>
    <col min="12292" max="12292" width="7" style="368" customWidth="1"/>
    <col min="12293" max="12293" width="53" style="368" customWidth="1"/>
    <col min="12294" max="12294" width="13.42578125" style="368" customWidth="1"/>
    <col min="12295" max="12295" width="11" style="368" customWidth="1"/>
    <col min="12296" max="12296" width="19.7109375" style="368" customWidth="1"/>
    <col min="12297" max="12297" width="23.28515625" style="368" customWidth="1"/>
    <col min="12298" max="12298" width="16.7109375" style="368" customWidth="1"/>
    <col min="12299" max="12299" width="9.5703125" style="368" customWidth="1"/>
    <col min="12300" max="12301" width="16.7109375" style="368" customWidth="1"/>
    <col min="12302" max="12302" width="27.42578125" style="368" customWidth="1"/>
    <col min="12303" max="12305" width="16.7109375" style="368" customWidth="1"/>
    <col min="12306" max="12306" width="34.42578125" style="368" customWidth="1"/>
    <col min="12307" max="12544" width="9.140625" style="368"/>
    <col min="12545" max="12545" width="5.140625" style="368" customWidth="1"/>
    <col min="12546" max="12546" width="11" style="368" customWidth="1"/>
    <col min="12547" max="12547" width="25.5703125" style="368" customWidth="1"/>
    <col min="12548" max="12548" width="7" style="368" customWidth="1"/>
    <col min="12549" max="12549" width="53" style="368" customWidth="1"/>
    <col min="12550" max="12550" width="13.42578125" style="368" customWidth="1"/>
    <col min="12551" max="12551" width="11" style="368" customWidth="1"/>
    <col min="12552" max="12552" width="19.7109375" style="368" customWidth="1"/>
    <col min="12553" max="12553" width="23.28515625" style="368" customWidth="1"/>
    <col min="12554" max="12554" width="16.7109375" style="368" customWidth="1"/>
    <col min="12555" max="12555" width="9.5703125" style="368" customWidth="1"/>
    <col min="12556" max="12557" width="16.7109375" style="368" customWidth="1"/>
    <col min="12558" max="12558" width="27.42578125" style="368" customWidth="1"/>
    <col min="12559" max="12561" width="16.7109375" style="368" customWidth="1"/>
    <col min="12562" max="12562" width="34.42578125" style="368" customWidth="1"/>
    <col min="12563" max="12800" width="9.140625" style="368"/>
    <col min="12801" max="12801" width="5.140625" style="368" customWidth="1"/>
    <col min="12802" max="12802" width="11" style="368" customWidth="1"/>
    <col min="12803" max="12803" width="25.5703125" style="368" customWidth="1"/>
    <col min="12804" max="12804" width="7" style="368" customWidth="1"/>
    <col min="12805" max="12805" width="53" style="368" customWidth="1"/>
    <col min="12806" max="12806" width="13.42578125" style="368" customWidth="1"/>
    <col min="12807" max="12807" width="11" style="368" customWidth="1"/>
    <col min="12808" max="12808" width="19.7109375" style="368" customWidth="1"/>
    <col min="12809" max="12809" width="23.28515625" style="368" customWidth="1"/>
    <col min="12810" max="12810" width="16.7109375" style="368" customWidth="1"/>
    <col min="12811" max="12811" width="9.5703125" style="368" customWidth="1"/>
    <col min="12812" max="12813" width="16.7109375" style="368" customWidth="1"/>
    <col min="12814" max="12814" width="27.42578125" style="368" customWidth="1"/>
    <col min="12815" max="12817" width="16.7109375" style="368" customWidth="1"/>
    <col min="12818" max="12818" width="34.42578125" style="368" customWidth="1"/>
    <col min="12819" max="13056" width="9.140625" style="368"/>
    <col min="13057" max="13057" width="5.140625" style="368" customWidth="1"/>
    <col min="13058" max="13058" width="11" style="368" customWidth="1"/>
    <col min="13059" max="13059" width="25.5703125" style="368" customWidth="1"/>
    <col min="13060" max="13060" width="7" style="368" customWidth="1"/>
    <col min="13061" max="13061" width="53" style="368" customWidth="1"/>
    <col min="13062" max="13062" width="13.42578125" style="368" customWidth="1"/>
    <col min="13063" max="13063" width="11" style="368" customWidth="1"/>
    <col min="13064" max="13064" width="19.7109375" style="368" customWidth="1"/>
    <col min="13065" max="13065" width="23.28515625" style="368" customWidth="1"/>
    <col min="13066" max="13066" width="16.7109375" style="368" customWidth="1"/>
    <col min="13067" max="13067" width="9.5703125" style="368" customWidth="1"/>
    <col min="13068" max="13069" width="16.7109375" style="368" customWidth="1"/>
    <col min="13070" max="13070" width="27.42578125" style="368" customWidth="1"/>
    <col min="13071" max="13073" width="16.7109375" style="368" customWidth="1"/>
    <col min="13074" max="13074" width="34.42578125" style="368" customWidth="1"/>
    <col min="13075" max="13312" width="9.140625" style="368"/>
    <col min="13313" max="13313" width="5.140625" style="368" customWidth="1"/>
    <col min="13314" max="13314" width="11" style="368" customWidth="1"/>
    <col min="13315" max="13315" width="25.5703125" style="368" customWidth="1"/>
    <col min="13316" max="13316" width="7" style="368" customWidth="1"/>
    <col min="13317" max="13317" width="53" style="368" customWidth="1"/>
    <col min="13318" max="13318" width="13.42578125" style="368" customWidth="1"/>
    <col min="13319" max="13319" width="11" style="368" customWidth="1"/>
    <col min="13320" max="13320" width="19.7109375" style="368" customWidth="1"/>
    <col min="13321" max="13321" width="23.28515625" style="368" customWidth="1"/>
    <col min="13322" max="13322" width="16.7109375" style="368" customWidth="1"/>
    <col min="13323" max="13323" width="9.5703125" style="368" customWidth="1"/>
    <col min="13324" max="13325" width="16.7109375" style="368" customWidth="1"/>
    <col min="13326" max="13326" width="27.42578125" style="368" customWidth="1"/>
    <col min="13327" max="13329" width="16.7109375" style="368" customWidth="1"/>
    <col min="13330" max="13330" width="34.42578125" style="368" customWidth="1"/>
    <col min="13331" max="13568" width="9.140625" style="368"/>
    <col min="13569" max="13569" width="5.140625" style="368" customWidth="1"/>
    <col min="13570" max="13570" width="11" style="368" customWidth="1"/>
    <col min="13571" max="13571" width="25.5703125" style="368" customWidth="1"/>
    <col min="13572" max="13572" width="7" style="368" customWidth="1"/>
    <col min="13573" max="13573" width="53" style="368" customWidth="1"/>
    <col min="13574" max="13574" width="13.42578125" style="368" customWidth="1"/>
    <col min="13575" max="13575" width="11" style="368" customWidth="1"/>
    <col min="13576" max="13576" width="19.7109375" style="368" customWidth="1"/>
    <col min="13577" max="13577" width="23.28515625" style="368" customWidth="1"/>
    <col min="13578" max="13578" width="16.7109375" style="368" customWidth="1"/>
    <col min="13579" max="13579" width="9.5703125" style="368" customWidth="1"/>
    <col min="13580" max="13581" width="16.7109375" style="368" customWidth="1"/>
    <col min="13582" max="13582" width="27.42578125" style="368" customWidth="1"/>
    <col min="13583" max="13585" width="16.7109375" style="368" customWidth="1"/>
    <col min="13586" max="13586" width="34.42578125" style="368" customWidth="1"/>
    <col min="13587" max="13824" width="9.140625" style="368"/>
    <col min="13825" max="13825" width="5.140625" style="368" customWidth="1"/>
    <col min="13826" max="13826" width="11" style="368" customWidth="1"/>
    <col min="13827" max="13827" width="25.5703125" style="368" customWidth="1"/>
    <col min="13828" max="13828" width="7" style="368" customWidth="1"/>
    <col min="13829" max="13829" width="53" style="368" customWidth="1"/>
    <col min="13830" max="13830" width="13.42578125" style="368" customWidth="1"/>
    <col min="13831" max="13831" width="11" style="368" customWidth="1"/>
    <col min="13832" max="13832" width="19.7109375" style="368" customWidth="1"/>
    <col min="13833" max="13833" width="23.28515625" style="368" customWidth="1"/>
    <col min="13834" max="13834" width="16.7109375" style="368" customWidth="1"/>
    <col min="13835" max="13835" width="9.5703125" style="368" customWidth="1"/>
    <col min="13836" max="13837" width="16.7109375" style="368" customWidth="1"/>
    <col min="13838" max="13838" width="27.42578125" style="368" customWidth="1"/>
    <col min="13839" max="13841" width="16.7109375" style="368" customWidth="1"/>
    <col min="13842" max="13842" width="34.42578125" style="368" customWidth="1"/>
    <col min="13843" max="14080" width="9.140625" style="368"/>
    <col min="14081" max="14081" width="5.140625" style="368" customWidth="1"/>
    <col min="14082" max="14082" width="11" style="368" customWidth="1"/>
    <col min="14083" max="14083" width="25.5703125" style="368" customWidth="1"/>
    <col min="14084" max="14084" width="7" style="368" customWidth="1"/>
    <col min="14085" max="14085" width="53" style="368" customWidth="1"/>
    <col min="14086" max="14086" width="13.42578125" style="368" customWidth="1"/>
    <col min="14087" max="14087" width="11" style="368" customWidth="1"/>
    <col min="14088" max="14088" width="19.7109375" style="368" customWidth="1"/>
    <col min="14089" max="14089" width="23.28515625" style="368" customWidth="1"/>
    <col min="14090" max="14090" width="16.7109375" style="368" customWidth="1"/>
    <col min="14091" max="14091" width="9.5703125" style="368" customWidth="1"/>
    <col min="14092" max="14093" width="16.7109375" style="368" customWidth="1"/>
    <col min="14094" max="14094" width="27.42578125" style="368" customWidth="1"/>
    <col min="14095" max="14097" width="16.7109375" style="368" customWidth="1"/>
    <col min="14098" max="14098" width="34.42578125" style="368" customWidth="1"/>
    <col min="14099" max="14336" width="9.140625" style="368"/>
    <col min="14337" max="14337" width="5.140625" style="368" customWidth="1"/>
    <col min="14338" max="14338" width="11" style="368" customWidth="1"/>
    <col min="14339" max="14339" width="25.5703125" style="368" customWidth="1"/>
    <col min="14340" max="14340" width="7" style="368" customWidth="1"/>
    <col min="14341" max="14341" width="53" style="368" customWidth="1"/>
    <col min="14342" max="14342" width="13.42578125" style="368" customWidth="1"/>
    <col min="14343" max="14343" width="11" style="368" customWidth="1"/>
    <col min="14344" max="14344" width="19.7109375" style="368" customWidth="1"/>
    <col min="14345" max="14345" width="23.28515625" style="368" customWidth="1"/>
    <col min="14346" max="14346" width="16.7109375" style="368" customWidth="1"/>
    <col min="14347" max="14347" width="9.5703125" style="368" customWidth="1"/>
    <col min="14348" max="14349" width="16.7109375" style="368" customWidth="1"/>
    <col min="14350" max="14350" width="27.42578125" style="368" customWidth="1"/>
    <col min="14351" max="14353" width="16.7109375" style="368" customWidth="1"/>
    <col min="14354" max="14354" width="34.42578125" style="368" customWidth="1"/>
    <col min="14355" max="14592" width="9.140625" style="368"/>
    <col min="14593" max="14593" width="5.140625" style="368" customWidth="1"/>
    <col min="14594" max="14594" width="11" style="368" customWidth="1"/>
    <col min="14595" max="14595" width="25.5703125" style="368" customWidth="1"/>
    <col min="14596" max="14596" width="7" style="368" customWidth="1"/>
    <col min="14597" max="14597" width="53" style="368" customWidth="1"/>
    <col min="14598" max="14598" width="13.42578125" style="368" customWidth="1"/>
    <col min="14599" max="14599" width="11" style="368" customWidth="1"/>
    <col min="14600" max="14600" width="19.7109375" style="368" customWidth="1"/>
    <col min="14601" max="14601" width="23.28515625" style="368" customWidth="1"/>
    <col min="14602" max="14602" width="16.7109375" style="368" customWidth="1"/>
    <col min="14603" max="14603" width="9.5703125" style="368" customWidth="1"/>
    <col min="14604" max="14605" width="16.7109375" style="368" customWidth="1"/>
    <col min="14606" max="14606" width="27.42578125" style="368" customWidth="1"/>
    <col min="14607" max="14609" width="16.7109375" style="368" customWidth="1"/>
    <col min="14610" max="14610" width="34.42578125" style="368" customWidth="1"/>
    <col min="14611" max="14848" width="9.140625" style="368"/>
    <col min="14849" max="14849" width="5.140625" style="368" customWidth="1"/>
    <col min="14850" max="14850" width="11" style="368" customWidth="1"/>
    <col min="14851" max="14851" width="25.5703125" style="368" customWidth="1"/>
    <col min="14852" max="14852" width="7" style="368" customWidth="1"/>
    <col min="14853" max="14853" width="53" style="368" customWidth="1"/>
    <col min="14854" max="14854" width="13.42578125" style="368" customWidth="1"/>
    <col min="14855" max="14855" width="11" style="368" customWidth="1"/>
    <col min="14856" max="14856" width="19.7109375" style="368" customWidth="1"/>
    <col min="14857" max="14857" width="23.28515625" style="368" customWidth="1"/>
    <col min="14858" max="14858" width="16.7109375" style="368" customWidth="1"/>
    <col min="14859" max="14859" width="9.5703125" style="368" customWidth="1"/>
    <col min="14860" max="14861" width="16.7109375" style="368" customWidth="1"/>
    <col min="14862" max="14862" width="27.42578125" style="368" customWidth="1"/>
    <col min="14863" max="14865" width="16.7109375" style="368" customWidth="1"/>
    <col min="14866" max="14866" width="34.42578125" style="368" customWidth="1"/>
    <col min="14867" max="15104" width="9.140625" style="368"/>
    <col min="15105" max="15105" width="5.140625" style="368" customWidth="1"/>
    <col min="15106" max="15106" width="11" style="368" customWidth="1"/>
    <col min="15107" max="15107" width="25.5703125" style="368" customWidth="1"/>
    <col min="15108" max="15108" width="7" style="368" customWidth="1"/>
    <col min="15109" max="15109" width="53" style="368" customWidth="1"/>
    <col min="15110" max="15110" width="13.42578125" style="368" customWidth="1"/>
    <col min="15111" max="15111" width="11" style="368" customWidth="1"/>
    <col min="15112" max="15112" width="19.7109375" style="368" customWidth="1"/>
    <col min="15113" max="15113" width="23.28515625" style="368" customWidth="1"/>
    <col min="15114" max="15114" width="16.7109375" style="368" customWidth="1"/>
    <col min="15115" max="15115" width="9.5703125" style="368" customWidth="1"/>
    <col min="15116" max="15117" width="16.7109375" style="368" customWidth="1"/>
    <col min="15118" max="15118" width="27.42578125" style="368" customWidth="1"/>
    <col min="15119" max="15121" width="16.7109375" style="368" customWidth="1"/>
    <col min="15122" max="15122" width="34.42578125" style="368" customWidth="1"/>
    <col min="15123" max="15360" width="9.140625" style="368"/>
    <col min="15361" max="15361" width="5.140625" style="368" customWidth="1"/>
    <col min="15362" max="15362" width="11" style="368" customWidth="1"/>
    <col min="15363" max="15363" width="25.5703125" style="368" customWidth="1"/>
    <col min="15364" max="15364" width="7" style="368" customWidth="1"/>
    <col min="15365" max="15365" width="53" style="368" customWidth="1"/>
    <col min="15366" max="15366" width="13.42578125" style="368" customWidth="1"/>
    <col min="15367" max="15367" width="11" style="368" customWidth="1"/>
    <col min="15368" max="15368" width="19.7109375" style="368" customWidth="1"/>
    <col min="15369" max="15369" width="23.28515625" style="368" customWidth="1"/>
    <col min="15370" max="15370" width="16.7109375" style="368" customWidth="1"/>
    <col min="15371" max="15371" width="9.5703125" style="368" customWidth="1"/>
    <col min="15372" max="15373" width="16.7109375" style="368" customWidth="1"/>
    <col min="15374" max="15374" width="27.42578125" style="368" customWidth="1"/>
    <col min="15375" max="15377" width="16.7109375" style="368" customWidth="1"/>
    <col min="15378" max="15378" width="34.42578125" style="368" customWidth="1"/>
    <col min="15379" max="15616" width="9.140625" style="368"/>
    <col min="15617" max="15617" width="5.140625" style="368" customWidth="1"/>
    <col min="15618" max="15618" width="11" style="368" customWidth="1"/>
    <col min="15619" max="15619" width="25.5703125" style="368" customWidth="1"/>
    <col min="15620" max="15620" width="7" style="368" customWidth="1"/>
    <col min="15621" max="15621" width="53" style="368" customWidth="1"/>
    <col min="15622" max="15622" width="13.42578125" style="368" customWidth="1"/>
    <col min="15623" max="15623" width="11" style="368" customWidth="1"/>
    <col min="15624" max="15624" width="19.7109375" style="368" customWidth="1"/>
    <col min="15625" max="15625" width="23.28515625" style="368" customWidth="1"/>
    <col min="15626" max="15626" width="16.7109375" style="368" customWidth="1"/>
    <col min="15627" max="15627" width="9.5703125" style="368" customWidth="1"/>
    <col min="15628" max="15629" width="16.7109375" style="368" customWidth="1"/>
    <col min="15630" max="15630" width="27.42578125" style="368" customWidth="1"/>
    <col min="15631" max="15633" width="16.7109375" style="368" customWidth="1"/>
    <col min="15634" max="15634" width="34.42578125" style="368" customWidth="1"/>
    <col min="15635" max="15872" width="9.140625" style="368"/>
    <col min="15873" max="15873" width="5.140625" style="368" customWidth="1"/>
    <col min="15874" max="15874" width="11" style="368" customWidth="1"/>
    <col min="15875" max="15875" width="25.5703125" style="368" customWidth="1"/>
    <col min="15876" max="15876" width="7" style="368" customWidth="1"/>
    <col min="15877" max="15877" width="53" style="368" customWidth="1"/>
    <col min="15878" max="15878" width="13.42578125" style="368" customWidth="1"/>
    <col min="15879" max="15879" width="11" style="368" customWidth="1"/>
    <col min="15880" max="15880" width="19.7109375" style="368" customWidth="1"/>
    <col min="15881" max="15881" width="23.28515625" style="368" customWidth="1"/>
    <col min="15882" max="15882" width="16.7109375" style="368" customWidth="1"/>
    <col min="15883" max="15883" width="9.5703125" style="368" customWidth="1"/>
    <col min="15884" max="15885" width="16.7109375" style="368" customWidth="1"/>
    <col min="15886" max="15886" width="27.42578125" style="368" customWidth="1"/>
    <col min="15887" max="15889" width="16.7109375" style="368" customWidth="1"/>
    <col min="15890" max="15890" width="34.42578125" style="368" customWidth="1"/>
    <col min="15891" max="16128" width="9.140625" style="368"/>
    <col min="16129" max="16129" width="5.140625" style="368" customWidth="1"/>
    <col min="16130" max="16130" width="11" style="368" customWidth="1"/>
    <col min="16131" max="16131" width="25.5703125" style="368" customWidth="1"/>
    <col min="16132" max="16132" width="7" style="368" customWidth="1"/>
    <col min="16133" max="16133" width="53" style="368" customWidth="1"/>
    <col min="16134" max="16134" width="13.42578125" style="368" customWidth="1"/>
    <col min="16135" max="16135" width="11" style="368" customWidth="1"/>
    <col min="16136" max="16136" width="19.7109375" style="368" customWidth="1"/>
    <col min="16137" max="16137" width="23.28515625" style="368" customWidth="1"/>
    <col min="16138" max="16138" width="16.7109375" style="368" customWidth="1"/>
    <col min="16139" max="16139" width="9.5703125" style="368" customWidth="1"/>
    <col min="16140" max="16141" width="16.7109375" style="368" customWidth="1"/>
    <col min="16142" max="16142" width="27.42578125" style="368" customWidth="1"/>
    <col min="16143" max="16145" width="16.7109375" style="368" customWidth="1"/>
    <col min="16146" max="16146" width="34.42578125" style="368" customWidth="1"/>
    <col min="16147" max="16384" width="9.140625" style="368"/>
  </cols>
  <sheetData>
    <row r="1" spans="1:21" ht="13.5" thickBot="1">
      <c r="A1" s="439"/>
      <c r="B1" s="440"/>
      <c r="C1" s="440"/>
      <c r="D1" s="440"/>
      <c r="E1" s="440"/>
      <c r="F1" s="440"/>
      <c r="G1" s="440"/>
    </row>
    <row r="2" spans="1:21" ht="15.75">
      <c r="A2" s="440"/>
      <c r="B2" s="440"/>
      <c r="C2" s="440"/>
      <c r="D2" s="440"/>
      <c r="E2" s="440"/>
      <c r="F2" s="440"/>
      <c r="G2" s="440"/>
      <c r="J2" s="441" t="s">
        <v>663</v>
      </c>
      <c r="K2" s="442"/>
      <c r="L2" s="442"/>
      <c r="M2" s="442"/>
      <c r="N2" s="442"/>
      <c r="O2" s="442"/>
      <c r="P2" s="442"/>
      <c r="Q2" s="442"/>
      <c r="R2" s="442"/>
      <c r="S2" s="442"/>
      <c r="T2" s="442"/>
      <c r="U2" s="442"/>
    </row>
    <row r="3" spans="1:21" ht="15.75">
      <c r="A3" s="443" t="s">
        <v>664</v>
      </c>
      <c r="B3" s="443"/>
      <c r="C3" s="443"/>
      <c r="D3" s="443"/>
      <c r="E3" s="443"/>
      <c r="F3" s="443"/>
      <c r="G3" s="443"/>
      <c r="J3" s="444" t="s">
        <v>665</v>
      </c>
      <c r="K3" s="445"/>
      <c r="L3" s="445"/>
      <c r="M3" s="445"/>
      <c r="N3" s="445"/>
      <c r="O3" s="445" t="s">
        <v>666</v>
      </c>
      <c r="P3" s="445"/>
      <c r="Q3" s="445"/>
      <c r="R3" s="446" t="s">
        <v>667</v>
      </c>
      <c r="S3" s="437" t="s">
        <v>668</v>
      </c>
      <c r="T3" s="437" t="s">
        <v>669</v>
      </c>
      <c r="U3" s="437" t="s">
        <v>670</v>
      </c>
    </row>
    <row r="4" spans="1:21" ht="87">
      <c r="A4" s="370" t="s">
        <v>671</v>
      </c>
      <c r="B4" s="370" t="s">
        <v>672</v>
      </c>
      <c r="C4" s="370" t="s">
        <v>673</v>
      </c>
      <c r="D4" s="370" t="s">
        <v>671</v>
      </c>
      <c r="E4" s="370" t="s">
        <v>674</v>
      </c>
      <c r="F4" s="370" t="s">
        <v>675</v>
      </c>
      <c r="G4" s="370" t="s">
        <v>676</v>
      </c>
      <c r="H4" s="371" t="s">
        <v>677</v>
      </c>
      <c r="I4" s="370" t="s">
        <v>678</v>
      </c>
      <c r="J4" s="372" t="s">
        <v>679</v>
      </c>
      <c r="K4" s="373" t="s">
        <v>680</v>
      </c>
      <c r="L4" s="373" t="s">
        <v>681</v>
      </c>
      <c r="M4" s="373" t="s">
        <v>682</v>
      </c>
      <c r="N4" s="374" t="s">
        <v>683</v>
      </c>
      <c r="O4" s="375" t="s">
        <v>684</v>
      </c>
      <c r="P4" s="375" t="s">
        <v>685</v>
      </c>
      <c r="Q4" s="376" t="s">
        <v>686</v>
      </c>
      <c r="R4" s="447"/>
      <c r="S4" s="438"/>
      <c r="T4" s="438"/>
      <c r="U4" s="438"/>
    </row>
    <row r="5" spans="1:21" ht="191.25">
      <c r="A5" s="377">
        <v>459</v>
      </c>
      <c r="B5" s="377" t="s">
        <v>687</v>
      </c>
      <c r="C5" s="377" t="s">
        <v>688</v>
      </c>
      <c r="D5" s="377">
        <v>1209</v>
      </c>
      <c r="E5" s="377" t="s">
        <v>689</v>
      </c>
      <c r="F5" s="377" t="s">
        <v>690</v>
      </c>
      <c r="G5" s="377" t="s">
        <v>691</v>
      </c>
      <c r="H5" s="378">
        <v>371</v>
      </c>
      <c r="I5" s="379" t="s">
        <v>692</v>
      </c>
      <c r="J5" s="380" t="s">
        <v>693</v>
      </c>
      <c r="K5" s="380" t="s">
        <v>693</v>
      </c>
      <c r="L5" s="381" t="s">
        <v>694</v>
      </c>
      <c r="M5" s="381" t="s">
        <v>694</v>
      </c>
      <c r="N5" s="382" t="s">
        <v>695</v>
      </c>
      <c r="O5" s="383" t="s">
        <v>693</v>
      </c>
      <c r="P5" s="384" t="s">
        <v>696</v>
      </c>
      <c r="Q5" s="384" t="s">
        <v>696</v>
      </c>
      <c r="R5" s="382" t="s">
        <v>697</v>
      </c>
      <c r="S5" s="385" t="s">
        <v>698</v>
      </c>
      <c r="T5" s="385" t="s">
        <v>698</v>
      </c>
      <c r="U5" s="386">
        <v>1</v>
      </c>
    </row>
    <row r="6" spans="1:21" ht="191.25">
      <c r="A6" s="377">
        <v>460</v>
      </c>
      <c r="B6" s="377" t="s">
        <v>699</v>
      </c>
      <c r="C6" s="377" t="s">
        <v>688</v>
      </c>
      <c r="D6" s="377">
        <v>1211</v>
      </c>
      <c r="E6" s="377" t="s">
        <v>700</v>
      </c>
      <c r="F6" s="377" t="s">
        <v>690</v>
      </c>
      <c r="G6" s="377" t="s">
        <v>691</v>
      </c>
      <c r="H6" s="378">
        <v>372</v>
      </c>
      <c r="I6" s="379" t="s">
        <v>701</v>
      </c>
      <c r="J6" s="380" t="s">
        <v>693</v>
      </c>
      <c r="K6" s="380" t="s">
        <v>693</v>
      </c>
      <c r="L6" s="381" t="s">
        <v>694</v>
      </c>
      <c r="M6" s="381" t="s">
        <v>694</v>
      </c>
      <c r="N6" s="382" t="s">
        <v>695</v>
      </c>
      <c r="O6" s="383" t="s">
        <v>693</v>
      </c>
      <c r="P6" s="384" t="s">
        <v>696</v>
      </c>
      <c r="Q6" s="384" t="s">
        <v>696</v>
      </c>
      <c r="R6" s="382" t="s">
        <v>697</v>
      </c>
      <c r="S6" s="385" t="s">
        <v>698</v>
      </c>
      <c r="T6" s="385" t="s">
        <v>698</v>
      </c>
      <c r="U6" s="386">
        <v>1</v>
      </c>
    </row>
    <row r="7" spans="1:21" ht="191.25">
      <c r="A7" s="377">
        <v>461</v>
      </c>
      <c r="B7" s="377" t="s">
        <v>702</v>
      </c>
      <c r="C7" s="377" t="s">
        <v>703</v>
      </c>
      <c r="D7" s="377">
        <v>1213</v>
      </c>
      <c r="E7" s="377" t="s">
        <v>704</v>
      </c>
      <c r="F7" s="377" t="s">
        <v>705</v>
      </c>
      <c r="G7" s="377" t="s">
        <v>691</v>
      </c>
      <c r="H7" s="378">
        <v>353</v>
      </c>
      <c r="I7" s="379" t="s">
        <v>706</v>
      </c>
      <c r="J7" s="380" t="s">
        <v>693</v>
      </c>
      <c r="K7" s="380" t="s">
        <v>693</v>
      </c>
      <c r="L7" s="381" t="s">
        <v>694</v>
      </c>
      <c r="M7" s="381" t="s">
        <v>694</v>
      </c>
      <c r="N7" s="382" t="s">
        <v>707</v>
      </c>
      <c r="O7" s="383" t="s">
        <v>693</v>
      </c>
      <c r="P7" s="384" t="s">
        <v>696</v>
      </c>
      <c r="Q7" s="384" t="s">
        <v>696</v>
      </c>
      <c r="R7" s="382" t="s">
        <v>697</v>
      </c>
      <c r="S7" s="385" t="s">
        <v>698</v>
      </c>
      <c r="T7" s="385" t="s">
        <v>698</v>
      </c>
      <c r="U7" s="386">
        <v>1</v>
      </c>
    </row>
    <row r="8" spans="1:21" ht="191.25">
      <c r="A8" s="432">
        <v>462</v>
      </c>
      <c r="B8" s="432" t="s">
        <v>708</v>
      </c>
      <c r="C8" s="432" t="s">
        <v>703</v>
      </c>
      <c r="D8" s="377">
        <v>1214</v>
      </c>
      <c r="E8" s="377" t="s">
        <v>709</v>
      </c>
      <c r="F8" s="377" t="s">
        <v>710</v>
      </c>
      <c r="G8" s="377" t="s">
        <v>691</v>
      </c>
      <c r="H8" s="378">
        <v>354</v>
      </c>
      <c r="I8" s="379" t="s">
        <v>711</v>
      </c>
      <c r="J8" s="380" t="s">
        <v>693</v>
      </c>
      <c r="K8" s="380" t="s">
        <v>693</v>
      </c>
      <c r="L8" s="381" t="s">
        <v>694</v>
      </c>
      <c r="M8" s="433" t="s">
        <v>694</v>
      </c>
      <c r="N8" s="382" t="s">
        <v>712</v>
      </c>
      <c r="O8" s="383" t="s">
        <v>693</v>
      </c>
      <c r="P8" s="384" t="s">
        <v>696</v>
      </c>
      <c r="Q8" s="384" t="s">
        <v>696</v>
      </c>
      <c r="R8" s="382" t="s">
        <v>713</v>
      </c>
      <c r="S8" s="385" t="s">
        <v>698</v>
      </c>
      <c r="T8" s="435" t="s">
        <v>698</v>
      </c>
      <c r="U8" s="430">
        <v>1</v>
      </c>
    </row>
    <row r="9" spans="1:21" ht="191.25">
      <c r="A9" s="432"/>
      <c r="B9" s="432"/>
      <c r="C9" s="432"/>
      <c r="D9" s="377">
        <v>1215</v>
      </c>
      <c r="E9" s="377" t="s">
        <v>714</v>
      </c>
      <c r="F9" s="377" t="s">
        <v>710</v>
      </c>
      <c r="G9" s="377" t="s">
        <v>691</v>
      </c>
      <c r="H9" s="378">
        <v>355</v>
      </c>
      <c r="I9" s="379" t="s">
        <v>715</v>
      </c>
      <c r="J9" s="380" t="s">
        <v>693</v>
      </c>
      <c r="K9" s="380" t="s">
        <v>693</v>
      </c>
      <c r="L9" s="381" t="s">
        <v>694</v>
      </c>
      <c r="M9" s="433"/>
      <c r="N9" s="382" t="s">
        <v>716</v>
      </c>
      <c r="O9" s="383" t="s">
        <v>693</v>
      </c>
      <c r="P9" s="384" t="s">
        <v>696</v>
      </c>
      <c r="Q9" s="384" t="s">
        <v>696</v>
      </c>
      <c r="R9" s="382" t="s">
        <v>717</v>
      </c>
      <c r="S9" s="385" t="s">
        <v>698</v>
      </c>
      <c r="T9" s="435"/>
      <c r="U9" s="430"/>
    </row>
    <row r="10" spans="1:21" ht="153">
      <c r="A10" s="432">
        <v>463</v>
      </c>
      <c r="B10" s="432" t="s">
        <v>718</v>
      </c>
      <c r="C10" s="432" t="s">
        <v>719</v>
      </c>
      <c r="D10" s="377">
        <v>1216</v>
      </c>
      <c r="E10" s="377" t="s">
        <v>720</v>
      </c>
      <c r="F10" s="377" t="s">
        <v>690</v>
      </c>
      <c r="G10" s="377" t="s">
        <v>691</v>
      </c>
      <c r="H10" s="378">
        <v>445</v>
      </c>
      <c r="I10" s="379" t="s">
        <v>721</v>
      </c>
      <c r="J10" s="380" t="s">
        <v>722</v>
      </c>
      <c r="K10" s="380" t="s">
        <v>722</v>
      </c>
      <c r="L10" s="381" t="s">
        <v>723</v>
      </c>
      <c r="M10" s="436" t="s">
        <v>723</v>
      </c>
      <c r="N10" s="382" t="s">
        <v>724</v>
      </c>
      <c r="O10" s="383" t="s">
        <v>722</v>
      </c>
      <c r="P10" s="384" t="s">
        <v>725</v>
      </c>
      <c r="Q10" s="434" t="s">
        <v>725</v>
      </c>
      <c r="R10" s="382" t="s">
        <v>697</v>
      </c>
      <c r="S10" s="385" t="s">
        <v>726</v>
      </c>
      <c r="T10" s="435" t="s">
        <v>726</v>
      </c>
      <c r="U10" s="430">
        <v>0</v>
      </c>
    </row>
    <row r="11" spans="1:21" ht="114.75">
      <c r="A11" s="432"/>
      <c r="B11" s="432"/>
      <c r="C11" s="432"/>
      <c r="D11" s="377">
        <v>1217</v>
      </c>
      <c r="E11" s="377" t="s">
        <v>727</v>
      </c>
      <c r="F11" s="377" t="s">
        <v>690</v>
      </c>
      <c r="G11" s="377" t="s">
        <v>691</v>
      </c>
      <c r="H11" s="378">
        <v>446</v>
      </c>
      <c r="I11" s="379" t="s">
        <v>728</v>
      </c>
      <c r="J11" s="380" t="s">
        <v>729</v>
      </c>
      <c r="K11" s="380" t="s">
        <v>693</v>
      </c>
      <c r="L11" s="381" t="s">
        <v>730</v>
      </c>
      <c r="M11" s="436"/>
      <c r="N11" s="382" t="s">
        <v>731</v>
      </c>
      <c r="O11" s="383" t="s">
        <v>722</v>
      </c>
      <c r="P11" s="384" t="s">
        <v>725</v>
      </c>
      <c r="Q11" s="434"/>
      <c r="R11" s="382" t="s">
        <v>697</v>
      </c>
      <c r="S11" s="385" t="s">
        <v>726</v>
      </c>
      <c r="T11" s="435"/>
      <c r="U11" s="430"/>
    </row>
    <row r="12" spans="1:21" ht="114.75">
      <c r="A12" s="432"/>
      <c r="B12" s="432"/>
      <c r="C12" s="432"/>
      <c r="D12" s="377">
        <v>1247</v>
      </c>
      <c r="E12" s="377" t="s">
        <v>732</v>
      </c>
      <c r="F12" s="377" t="s">
        <v>690</v>
      </c>
      <c r="G12" s="377" t="s">
        <v>691</v>
      </c>
      <c r="H12" s="378">
        <v>447</v>
      </c>
      <c r="I12" s="379" t="s">
        <v>733</v>
      </c>
      <c r="J12" s="380" t="s">
        <v>722</v>
      </c>
      <c r="K12" s="380" t="s">
        <v>722</v>
      </c>
      <c r="L12" s="381" t="s">
        <v>723</v>
      </c>
      <c r="M12" s="436"/>
      <c r="N12" s="382" t="s">
        <v>724</v>
      </c>
      <c r="O12" s="383" t="s">
        <v>722</v>
      </c>
      <c r="P12" s="384" t="s">
        <v>725</v>
      </c>
      <c r="Q12" s="434"/>
      <c r="R12" s="382" t="s">
        <v>697</v>
      </c>
      <c r="S12" s="385" t="s">
        <v>726</v>
      </c>
      <c r="T12" s="435"/>
      <c r="U12" s="430"/>
    </row>
    <row r="13" spans="1:21" ht="191.25">
      <c r="A13" s="377">
        <v>464</v>
      </c>
      <c r="B13" s="377" t="s">
        <v>734</v>
      </c>
      <c r="C13" s="377" t="s">
        <v>735</v>
      </c>
      <c r="D13" s="377">
        <v>1218</v>
      </c>
      <c r="E13" s="377" t="s">
        <v>736</v>
      </c>
      <c r="F13" s="377" t="s">
        <v>690</v>
      </c>
      <c r="G13" s="377" t="s">
        <v>691</v>
      </c>
      <c r="H13" s="387">
        <v>477</v>
      </c>
      <c r="I13" s="379" t="s">
        <v>737</v>
      </c>
      <c r="J13" s="380" t="s">
        <v>693</v>
      </c>
      <c r="K13" s="380" t="s">
        <v>693</v>
      </c>
      <c r="L13" s="381" t="s">
        <v>694</v>
      </c>
      <c r="M13" s="381" t="s">
        <v>694</v>
      </c>
      <c r="N13" s="382" t="s">
        <v>738</v>
      </c>
      <c r="O13" s="383" t="s">
        <v>693</v>
      </c>
      <c r="P13" s="384" t="s">
        <v>696</v>
      </c>
      <c r="Q13" s="384" t="s">
        <v>696</v>
      </c>
      <c r="R13" s="382" t="s">
        <v>739</v>
      </c>
      <c r="S13" s="385" t="s">
        <v>698</v>
      </c>
      <c r="T13" s="385" t="s">
        <v>698</v>
      </c>
      <c r="U13" s="386">
        <v>1</v>
      </c>
    </row>
    <row r="14" spans="1:21" ht="191.25">
      <c r="A14" s="432">
        <v>465</v>
      </c>
      <c r="B14" s="432" t="s">
        <v>740</v>
      </c>
      <c r="C14" s="432" t="s">
        <v>741</v>
      </c>
      <c r="D14" s="377">
        <v>1219</v>
      </c>
      <c r="E14" s="377" t="s">
        <v>742</v>
      </c>
      <c r="F14" s="377" t="s">
        <v>690</v>
      </c>
      <c r="G14" s="377" t="s">
        <v>691</v>
      </c>
      <c r="H14" s="378">
        <v>284</v>
      </c>
      <c r="I14" s="379" t="s">
        <v>743</v>
      </c>
      <c r="J14" s="380" t="s">
        <v>693</v>
      </c>
      <c r="K14" s="380" t="s">
        <v>693</v>
      </c>
      <c r="L14" s="381" t="s">
        <v>694</v>
      </c>
      <c r="M14" s="433" t="s">
        <v>694</v>
      </c>
      <c r="N14" s="382" t="s">
        <v>744</v>
      </c>
      <c r="O14" s="383" t="s">
        <v>693</v>
      </c>
      <c r="P14" s="384" t="s">
        <v>696</v>
      </c>
      <c r="Q14" s="384" t="s">
        <v>696</v>
      </c>
      <c r="R14" s="382" t="s">
        <v>739</v>
      </c>
      <c r="S14" s="385" t="s">
        <v>698</v>
      </c>
      <c r="T14" s="435" t="s">
        <v>698</v>
      </c>
      <c r="U14" s="386">
        <v>1</v>
      </c>
    </row>
    <row r="15" spans="1:21" ht="191.25">
      <c r="A15" s="432"/>
      <c r="B15" s="432"/>
      <c r="C15" s="432"/>
      <c r="D15" s="377">
        <v>1220</v>
      </c>
      <c r="E15" s="377" t="s">
        <v>745</v>
      </c>
      <c r="F15" s="377" t="s">
        <v>690</v>
      </c>
      <c r="G15" s="377" t="s">
        <v>691</v>
      </c>
      <c r="H15" s="378">
        <v>390</v>
      </c>
      <c r="I15" s="379" t="s">
        <v>746</v>
      </c>
      <c r="J15" s="380" t="s">
        <v>693</v>
      </c>
      <c r="K15" s="380" t="s">
        <v>693</v>
      </c>
      <c r="L15" s="381" t="s">
        <v>694</v>
      </c>
      <c r="M15" s="433"/>
      <c r="N15" s="382" t="s">
        <v>747</v>
      </c>
      <c r="O15" s="383" t="s">
        <v>693</v>
      </c>
      <c r="P15" s="384" t="s">
        <v>696</v>
      </c>
      <c r="Q15" s="384" t="s">
        <v>696</v>
      </c>
      <c r="R15" s="382" t="s">
        <v>739</v>
      </c>
      <c r="S15" s="385" t="s">
        <v>698</v>
      </c>
      <c r="T15" s="435"/>
      <c r="U15" s="386"/>
    </row>
    <row r="16" spans="1:21" ht="204">
      <c r="A16" s="432">
        <v>466</v>
      </c>
      <c r="B16" s="432" t="s">
        <v>748</v>
      </c>
      <c r="C16" s="432" t="s">
        <v>749</v>
      </c>
      <c r="D16" s="377">
        <v>1221</v>
      </c>
      <c r="E16" s="377" t="s">
        <v>750</v>
      </c>
      <c r="F16" s="377" t="s">
        <v>690</v>
      </c>
      <c r="G16" s="377" t="s">
        <v>691</v>
      </c>
      <c r="H16" s="378">
        <v>397</v>
      </c>
      <c r="I16" s="379" t="s">
        <v>751</v>
      </c>
      <c r="J16" s="380" t="s">
        <v>693</v>
      </c>
      <c r="K16" s="380" t="s">
        <v>693</v>
      </c>
      <c r="L16" s="381" t="s">
        <v>694</v>
      </c>
      <c r="M16" s="433" t="s">
        <v>694</v>
      </c>
      <c r="N16" s="382" t="s">
        <v>752</v>
      </c>
      <c r="O16" s="383" t="s">
        <v>729</v>
      </c>
      <c r="P16" s="384" t="s">
        <v>753</v>
      </c>
      <c r="Q16" s="434" t="s">
        <v>753</v>
      </c>
      <c r="R16" s="382" t="s">
        <v>739</v>
      </c>
      <c r="S16" s="385" t="s">
        <v>754</v>
      </c>
      <c r="T16" s="435" t="s">
        <v>754</v>
      </c>
      <c r="U16" s="430">
        <v>0.75</v>
      </c>
    </row>
    <row r="17" spans="1:21" ht="204">
      <c r="A17" s="432"/>
      <c r="B17" s="432"/>
      <c r="C17" s="432"/>
      <c r="D17" s="377">
        <v>1222</v>
      </c>
      <c r="E17" s="377" t="s">
        <v>755</v>
      </c>
      <c r="F17" s="377" t="s">
        <v>690</v>
      </c>
      <c r="G17" s="377" t="s">
        <v>691</v>
      </c>
      <c r="H17" s="378">
        <v>398</v>
      </c>
      <c r="I17" s="379" t="s">
        <v>756</v>
      </c>
      <c r="J17" s="380" t="s">
        <v>693</v>
      </c>
      <c r="K17" s="380" t="s">
        <v>693</v>
      </c>
      <c r="L17" s="381" t="s">
        <v>694</v>
      </c>
      <c r="M17" s="433"/>
      <c r="N17" s="382" t="s">
        <v>752</v>
      </c>
      <c r="O17" s="383" t="s">
        <v>729</v>
      </c>
      <c r="P17" s="384" t="s">
        <v>753</v>
      </c>
      <c r="Q17" s="434"/>
      <c r="R17" s="382" t="s">
        <v>739</v>
      </c>
      <c r="S17" s="385" t="s">
        <v>754</v>
      </c>
      <c r="T17" s="435"/>
      <c r="U17" s="431"/>
    </row>
    <row r="18" spans="1:21" ht="204">
      <c r="A18" s="432"/>
      <c r="B18" s="432"/>
      <c r="C18" s="432"/>
      <c r="D18" s="377">
        <v>1223</v>
      </c>
      <c r="E18" s="377" t="s">
        <v>757</v>
      </c>
      <c r="F18" s="377" t="s">
        <v>690</v>
      </c>
      <c r="G18" s="377" t="s">
        <v>691</v>
      </c>
      <c r="H18" s="378">
        <v>399</v>
      </c>
      <c r="I18" s="379" t="s">
        <v>758</v>
      </c>
      <c r="J18" s="380" t="s">
        <v>693</v>
      </c>
      <c r="K18" s="380" t="s">
        <v>693</v>
      </c>
      <c r="L18" s="381" t="s">
        <v>694</v>
      </c>
      <c r="M18" s="433"/>
      <c r="N18" s="382" t="s">
        <v>752</v>
      </c>
      <c r="O18" s="383" t="s">
        <v>729</v>
      </c>
      <c r="P18" s="384" t="s">
        <v>753</v>
      </c>
      <c r="Q18" s="434"/>
      <c r="R18" s="382" t="s">
        <v>739</v>
      </c>
      <c r="S18" s="385" t="s">
        <v>754</v>
      </c>
      <c r="T18" s="435"/>
      <c r="U18" s="431"/>
    </row>
    <row r="19" spans="1:21" ht="204">
      <c r="A19" s="432">
        <v>467</v>
      </c>
      <c r="B19" s="377" t="s">
        <v>759</v>
      </c>
      <c r="C19" s="432" t="s">
        <v>749</v>
      </c>
      <c r="D19" s="377">
        <v>1378</v>
      </c>
      <c r="E19" s="377" t="s">
        <v>760</v>
      </c>
      <c r="F19" s="377" t="s">
        <v>690</v>
      </c>
      <c r="G19" s="377" t="s">
        <v>691</v>
      </c>
      <c r="H19" s="378">
        <v>483</v>
      </c>
      <c r="I19" s="379" t="s">
        <v>761</v>
      </c>
      <c r="J19" s="380" t="s">
        <v>693</v>
      </c>
      <c r="K19" s="380" t="s">
        <v>693</v>
      </c>
      <c r="L19" s="381" t="s">
        <v>694</v>
      </c>
      <c r="M19" s="433" t="s">
        <v>694</v>
      </c>
      <c r="N19" s="382" t="s">
        <v>752</v>
      </c>
      <c r="O19" s="383" t="s">
        <v>729</v>
      </c>
      <c r="P19" s="384" t="s">
        <v>753</v>
      </c>
      <c r="Q19" s="434" t="s">
        <v>753</v>
      </c>
      <c r="R19" s="382" t="s">
        <v>739</v>
      </c>
      <c r="S19" s="385" t="s">
        <v>754</v>
      </c>
      <c r="T19" s="435" t="s">
        <v>754</v>
      </c>
      <c r="U19" s="430">
        <v>0.75</v>
      </c>
    </row>
    <row r="20" spans="1:21" ht="204">
      <c r="A20" s="432"/>
      <c r="B20" s="377"/>
      <c r="C20" s="432"/>
      <c r="D20" s="377">
        <v>1379</v>
      </c>
      <c r="E20" s="377" t="s">
        <v>762</v>
      </c>
      <c r="F20" s="377" t="s">
        <v>690</v>
      </c>
      <c r="G20" s="377" t="s">
        <v>763</v>
      </c>
      <c r="H20" s="378">
        <v>482</v>
      </c>
      <c r="I20" s="379" t="s">
        <v>764</v>
      </c>
      <c r="J20" s="380" t="s">
        <v>693</v>
      </c>
      <c r="K20" s="380" t="s">
        <v>693</v>
      </c>
      <c r="L20" s="381" t="s">
        <v>694</v>
      </c>
      <c r="M20" s="433"/>
      <c r="N20" s="382" t="s">
        <v>752</v>
      </c>
      <c r="O20" s="383" t="s">
        <v>729</v>
      </c>
      <c r="P20" s="384" t="s">
        <v>753</v>
      </c>
      <c r="Q20" s="434"/>
      <c r="R20" s="382" t="s">
        <v>739</v>
      </c>
      <c r="S20" s="385" t="s">
        <v>754</v>
      </c>
      <c r="T20" s="435"/>
      <c r="U20" s="430"/>
    </row>
    <row r="21" spans="1:21" ht="204">
      <c r="A21" s="432"/>
      <c r="B21" s="377"/>
      <c r="C21" s="432"/>
      <c r="D21" s="377">
        <v>1380</v>
      </c>
      <c r="E21" s="377" t="s">
        <v>765</v>
      </c>
      <c r="F21" s="377" t="s">
        <v>690</v>
      </c>
      <c r="G21" s="377" t="s">
        <v>763</v>
      </c>
      <c r="H21" s="378">
        <v>481</v>
      </c>
      <c r="I21" s="379" t="s">
        <v>766</v>
      </c>
      <c r="J21" s="380" t="s">
        <v>693</v>
      </c>
      <c r="K21" s="380" t="s">
        <v>693</v>
      </c>
      <c r="L21" s="381" t="s">
        <v>694</v>
      </c>
      <c r="M21" s="433"/>
      <c r="N21" s="382" t="s">
        <v>752</v>
      </c>
      <c r="O21" s="383" t="s">
        <v>729</v>
      </c>
      <c r="P21" s="384" t="s">
        <v>753</v>
      </c>
      <c r="Q21" s="434"/>
      <c r="R21" s="382" t="s">
        <v>739</v>
      </c>
      <c r="S21" s="385" t="s">
        <v>754</v>
      </c>
      <c r="T21" s="435"/>
      <c r="U21" s="430"/>
    </row>
    <row r="22" spans="1:21" ht="204">
      <c r="A22" s="432"/>
      <c r="B22" s="377"/>
      <c r="C22" s="432"/>
      <c r="D22" s="377">
        <v>1381</v>
      </c>
      <c r="E22" s="377" t="s">
        <v>767</v>
      </c>
      <c r="F22" s="377" t="s">
        <v>710</v>
      </c>
      <c r="G22" s="377" t="s">
        <v>763</v>
      </c>
      <c r="H22" s="378">
        <v>396</v>
      </c>
      <c r="I22" s="379" t="s">
        <v>768</v>
      </c>
      <c r="J22" s="380" t="s">
        <v>693</v>
      </c>
      <c r="K22" s="380" t="s">
        <v>693</v>
      </c>
      <c r="L22" s="381" t="s">
        <v>694</v>
      </c>
      <c r="M22" s="433"/>
      <c r="N22" s="382" t="s">
        <v>752</v>
      </c>
      <c r="O22" s="383" t="s">
        <v>729</v>
      </c>
      <c r="P22" s="384" t="s">
        <v>753</v>
      </c>
      <c r="Q22" s="434"/>
      <c r="R22" s="382" t="s">
        <v>739</v>
      </c>
      <c r="S22" s="385" t="s">
        <v>754</v>
      </c>
      <c r="T22" s="435"/>
      <c r="U22" s="430"/>
    </row>
    <row r="23" spans="1:21" ht="114.75">
      <c r="A23" s="377">
        <v>470</v>
      </c>
      <c r="B23" s="377" t="s">
        <v>769</v>
      </c>
      <c r="C23" s="377" t="s">
        <v>770</v>
      </c>
      <c r="D23" s="377">
        <v>1231</v>
      </c>
      <c r="E23" s="377" t="s">
        <v>771</v>
      </c>
      <c r="F23" s="377" t="s">
        <v>690</v>
      </c>
      <c r="G23" s="377" t="s">
        <v>691</v>
      </c>
      <c r="H23" s="378">
        <v>407</v>
      </c>
      <c r="I23" s="379" t="s">
        <v>772</v>
      </c>
      <c r="J23" s="380" t="s">
        <v>729</v>
      </c>
      <c r="K23" s="380" t="s">
        <v>729</v>
      </c>
      <c r="L23" s="381" t="s">
        <v>730</v>
      </c>
      <c r="M23" s="381" t="s">
        <v>730</v>
      </c>
      <c r="N23" s="382" t="s">
        <v>773</v>
      </c>
      <c r="O23" s="383" t="s">
        <v>722</v>
      </c>
      <c r="P23" s="384" t="s">
        <v>725</v>
      </c>
      <c r="Q23" s="384" t="s">
        <v>725</v>
      </c>
      <c r="R23" s="382" t="s">
        <v>697</v>
      </c>
      <c r="S23" s="385" t="s">
        <v>726</v>
      </c>
      <c r="T23" s="385" t="s">
        <v>726</v>
      </c>
      <c r="U23" s="386">
        <v>0</v>
      </c>
    </row>
    <row r="24" spans="1:21" ht="114.75">
      <c r="A24" s="432">
        <v>471</v>
      </c>
      <c r="B24" s="432" t="s">
        <v>774</v>
      </c>
      <c r="C24" s="432" t="s">
        <v>770</v>
      </c>
      <c r="D24" s="377">
        <v>1232</v>
      </c>
      <c r="E24" s="377" t="s">
        <v>775</v>
      </c>
      <c r="F24" s="377" t="s">
        <v>690</v>
      </c>
      <c r="G24" s="377" t="s">
        <v>691</v>
      </c>
      <c r="H24" s="378">
        <v>408</v>
      </c>
      <c r="I24" s="379" t="s">
        <v>776</v>
      </c>
      <c r="J24" s="380" t="s">
        <v>722</v>
      </c>
      <c r="K24" s="380" t="s">
        <v>722</v>
      </c>
      <c r="L24" s="381" t="s">
        <v>723</v>
      </c>
      <c r="M24" s="433" t="s">
        <v>723</v>
      </c>
      <c r="N24" s="382" t="s">
        <v>724</v>
      </c>
      <c r="O24" s="383" t="s">
        <v>722</v>
      </c>
      <c r="P24" s="384" t="s">
        <v>725</v>
      </c>
      <c r="Q24" s="434" t="s">
        <v>725</v>
      </c>
      <c r="R24" s="382" t="s">
        <v>697</v>
      </c>
      <c r="S24" s="385" t="s">
        <v>726</v>
      </c>
      <c r="T24" s="435" t="s">
        <v>726</v>
      </c>
      <c r="U24" s="430">
        <v>0</v>
      </c>
    </row>
    <row r="25" spans="1:21" ht="114.75">
      <c r="A25" s="432"/>
      <c r="B25" s="432"/>
      <c r="C25" s="432"/>
      <c r="D25" s="377">
        <v>1233</v>
      </c>
      <c r="E25" s="377" t="s">
        <v>777</v>
      </c>
      <c r="F25" s="377" t="s">
        <v>690</v>
      </c>
      <c r="G25" s="377" t="s">
        <v>691</v>
      </c>
      <c r="H25" s="387">
        <v>408</v>
      </c>
      <c r="I25" s="379" t="s">
        <v>776</v>
      </c>
      <c r="J25" s="380" t="s">
        <v>722</v>
      </c>
      <c r="K25" s="380" t="s">
        <v>722</v>
      </c>
      <c r="L25" s="381" t="s">
        <v>723</v>
      </c>
      <c r="M25" s="433"/>
      <c r="N25" s="382" t="s">
        <v>724</v>
      </c>
      <c r="O25" s="383" t="s">
        <v>722</v>
      </c>
      <c r="P25" s="384" t="s">
        <v>725</v>
      </c>
      <c r="Q25" s="434"/>
      <c r="R25" s="382" t="s">
        <v>697</v>
      </c>
      <c r="S25" s="385" t="s">
        <v>726</v>
      </c>
      <c r="T25" s="435"/>
      <c r="U25" s="430"/>
    </row>
    <row r="26" spans="1:21" ht="127.5">
      <c r="A26" s="432"/>
      <c r="B26" s="432"/>
      <c r="C26" s="432"/>
      <c r="D26" s="377">
        <v>1234</v>
      </c>
      <c r="E26" s="377" t="s">
        <v>778</v>
      </c>
      <c r="F26" s="377" t="s">
        <v>690</v>
      </c>
      <c r="G26" s="377" t="s">
        <v>691</v>
      </c>
      <c r="H26" s="387">
        <v>407</v>
      </c>
      <c r="I26" s="379" t="s">
        <v>772</v>
      </c>
      <c r="J26" s="380" t="s">
        <v>722</v>
      </c>
      <c r="K26" s="380" t="s">
        <v>722</v>
      </c>
      <c r="L26" s="381" t="s">
        <v>723</v>
      </c>
      <c r="M26" s="433"/>
      <c r="N26" s="382" t="s">
        <v>724</v>
      </c>
      <c r="O26" s="383" t="s">
        <v>722</v>
      </c>
      <c r="P26" s="384" t="s">
        <v>725</v>
      </c>
      <c r="Q26" s="434"/>
      <c r="R26" s="382" t="s">
        <v>697</v>
      </c>
      <c r="S26" s="385" t="s">
        <v>726</v>
      </c>
      <c r="T26" s="435"/>
      <c r="U26" s="430"/>
    </row>
    <row r="27" spans="1:21" ht="191.25">
      <c r="A27" s="432">
        <v>472</v>
      </c>
      <c r="B27" s="432" t="s">
        <v>779</v>
      </c>
      <c r="C27" s="432" t="s">
        <v>780</v>
      </c>
      <c r="D27" s="377">
        <v>1235</v>
      </c>
      <c r="E27" s="377" t="s">
        <v>781</v>
      </c>
      <c r="F27" s="377" t="s">
        <v>690</v>
      </c>
      <c r="G27" s="377" t="s">
        <v>691</v>
      </c>
      <c r="H27" s="378">
        <v>418</v>
      </c>
      <c r="I27" s="379" t="s">
        <v>782</v>
      </c>
      <c r="J27" s="380" t="s">
        <v>693</v>
      </c>
      <c r="K27" s="380" t="s">
        <v>693</v>
      </c>
      <c r="L27" s="381" t="s">
        <v>694</v>
      </c>
      <c r="M27" s="433" t="s">
        <v>694</v>
      </c>
      <c r="N27" s="382" t="s">
        <v>783</v>
      </c>
      <c r="O27" s="383" t="s">
        <v>693</v>
      </c>
      <c r="P27" s="384" t="s">
        <v>696</v>
      </c>
      <c r="Q27" s="434" t="s">
        <v>696</v>
      </c>
      <c r="R27" s="382" t="s">
        <v>697</v>
      </c>
      <c r="S27" s="385" t="s">
        <v>698</v>
      </c>
      <c r="T27" s="435" t="s">
        <v>698</v>
      </c>
      <c r="U27" s="430">
        <v>1</v>
      </c>
    </row>
    <row r="28" spans="1:21" ht="191.25">
      <c r="A28" s="432"/>
      <c r="B28" s="432"/>
      <c r="C28" s="432"/>
      <c r="D28" s="377">
        <v>1236</v>
      </c>
      <c r="E28" s="377" t="s">
        <v>784</v>
      </c>
      <c r="F28" s="377" t="s">
        <v>690</v>
      </c>
      <c r="G28" s="377" t="s">
        <v>691</v>
      </c>
      <c r="H28" s="388" t="s">
        <v>785</v>
      </c>
      <c r="I28" s="379" t="s">
        <v>786</v>
      </c>
      <c r="J28" s="380" t="s">
        <v>693</v>
      </c>
      <c r="K28" s="380" t="s">
        <v>693</v>
      </c>
      <c r="L28" s="381" t="s">
        <v>694</v>
      </c>
      <c r="M28" s="433"/>
      <c r="N28" s="382" t="s">
        <v>787</v>
      </c>
      <c r="O28" s="383" t="s">
        <v>693</v>
      </c>
      <c r="P28" s="384" t="s">
        <v>696</v>
      </c>
      <c r="Q28" s="434"/>
      <c r="R28" s="382" t="s">
        <v>697</v>
      </c>
      <c r="S28" s="385" t="s">
        <v>698</v>
      </c>
      <c r="T28" s="435"/>
      <c r="U28" s="430"/>
    </row>
    <row r="29" spans="1:21" ht="114.75">
      <c r="A29" s="432">
        <v>473</v>
      </c>
      <c r="B29" s="432" t="s">
        <v>788</v>
      </c>
      <c r="C29" s="432" t="s">
        <v>789</v>
      </c>
      <c r="D29" s="377">
        <v>1237</v>
      </c>
      <c r="E29" s="377" t="s">
        <v>790</v>
      </c>
      <c r="F29" s="377" t="s">
        <v>690</v>
      </c>
      <c r="G29" s="377" t="s">
        <v>691</v>
      </c>
      <c r="H29" s="378">
        <v>430</v>
      </c>
      <c r="I29" s="379" t="s">
        <v>791</v>
      </c>
      <c r="J29" s="380" t="s">
        <v>722</v>
      </c>
      <c r="K29" s="380" t="s">
        <v>722</v>
      </c>
      <c r="L29" s="381" t="s">
        <v>723</v>
      </c>
      <c r="M29" s="433" t="s">
        <v>723</v>
      </c>
      <c r="N29" s="382" t="s">
        <v>724</v>
      </c>
      <c r="O29" s="383" t="s">
        <v>722</v>
      </c>
      <c r="P29" s="384" t="s">
        <v>725</v>
      </c>
      <c r="Q29" s="434" t="s">
        <v>725</v>
      </c>
      <c r="R29" s="382" t="s">
        <v>697</v>
      </c>
      <c r="S29" s="385" t="s">
        <v>726</v>
      </c>
      <c r="T29" s="435" t="s">
        <v>726</v>
      </c>
      <c r="U29" s="430">
        <v>0</v>
      </c>
    </row>
    <row r="30" spans="1:21" ht="114.75">
      <c r="A30" s="432"/>
      <c r="B30" s="432"/>
      <c r="C30" s="432"/>
      <c r="D30" s="377">
        <v>1238</v>
      </c>
      <c r="E30" s="377" t="s">
        <v>792</v>
      </c>
      <c r="F30" s="377" t="s">
        <v>690</v>
      </c>
      <c r="G30" s="377" t="s">
        <v>691</v>
      </c>
      <c r="H30" s="387">
        <v>430</v>
      </c>
      <c r="I30" s="379" t="s">
        <v>791</v>
      </c>
      <c r="J30" s="380" t="s">
        <v>722</v>
      </c>
      <c r="K30" s="380" t="s">
        <v>722</v>
      </c>
      <c r="L30" s="381" t="s">
        <v>723</v>
      </c>
      <c r="M30" s="433"/>
      <c r="N30" s="382" t="s">
        <v>724</v>
      </c>
      <c r="O30" s="383" t="s">
        <v>722</v>
      </c>
      <c r="P30" s="384" t="s">
        <v>725</v>
      </c>
      <c r="Q30" s="434"/>
      <c r="R30" s="382" t="s">
        <v>697</v>
      </c>
      <c r="S30" s="385" t="s">
        <v>726</v>
      </c>
      <c r="T30" s="435"/>
      <c r="U30" s="430"/>
    </row>
    <row r="31" spans="1:21" ht="114.75">
      <c r="A31" s="432">
        <v>474</v>
      </c>
      <c r="B31" s="377" t="s">
        <v>793</v>
      </c>
      <c r="C31" s="432" t="s">
        <v>789</v>
      </c>
      <c r="D31" s="377">
        <v>1239</v>
      </c>
      <c r="E31" s="377" t="s">
        <v>794</v>
      </c>
      <c r="F31" s="377" t="s">
        <v>690</v>
      </c>
      <c r="G31" s="377" t="s">
        <v>691</v>
      </c>
      <c r="H31" s="378">
        <v>431</v>
      </c>
      <c r="I31" s="379" t="s">
        <v>795</v>
      </c>
      <c r="J31" s="380" t="s">
        <v>729</v>
      </c>
      <c r="K31" s="380" t="s">
        <v>729</v>
      </c>
      <c r="L31" s="381" t="s">
        <v>730</v>
      </c>
      <c r="M31" s="433" t="s">
        <v>723</v>
      </c>
      <c r="N31" s="382" t="s">
        <v>796</v>
      </c>
      <c r="O31" s="383" t="s">
        <v>722</v>
      </c>
      <c r="P31" s="384" t="s">
        <v>725</v>
      </c>
      <c r="Q31" s="384" t="s">
        <v>725</v>
      </c>
      <c r="R31" s="382" t="s">
        <v>697</v>
      </c>
      <c r="S31" s="385" t="s">
        <v>726</v>
      </c>
      <c r="T31" s="385"/>
      <c r="U31" s="389"/>
    </row>
    <row r="32" spans="1:21" ht="114.75">
      <c r="A32" s="432"/>
      <c r="B32" s="377"/>
      <c r="C32" s="432"/>
      <c r="D32" s="377">
        <v>1240</v>
      </c>
      <c r="E32" s="377" t="s">
        <v>797</v>
      </c>
      <c r="F32" s="377" t="s">
        <v>690</v>
      </c>
      <c r="G32" s="377" t="s">
        <v>691</v>
      </c>
      <c r="H32" s="387">
        <v>431</v>
      </c>
      <c r="I32" s="379" t="s">
        <v>795</v>
      </c>
      <c r="J32" s="380" t="s">
        <v>722</v>
      </c>
      <c r="K32" s="380" t="s">
        <v>722</v>
      </c>
      <c r="L32" s="381" t="s">
        <v>723</v>
      </c>
      <c r="M32" s="433"/>
      <c r="N32" s="382" t="s">
        <v>724</v>
      </c>
      <c r="O32" s="383" t="s">
        <v>722</v>
      </c>
      <c r="P32" s="384" t="s">
        <v>725</v>
      </c>
      <c r="Q32" s="384" t="s">
        <v>725</v>
      </c>
      <c r="R32" s="382" t="s">
        <v>697</v>
      </c>
      <c r="S32" s="385" t="s">
        <v>726</v>
      </c>
      <c r="T32" s="435" t="s">
        <v>726</v>
      </c>
      <c r="U32" s="430">
        <v>0</v>
      </c>
    </row>
    <row r="33" spans="1:21" ht="114.75">
      <c r="A33" s="432"/>
      <c r="B33" s="377"/>
      <c r="C33" s="432"/>
      <c r="D33" s="377">
        <v>1241</v>
      </c>
      <c r="E33" s="377" t="s">
        <v>798</v>
      </c>
      <c r="F33" s="377" t="s">
        <v>690</v>
      </c>
      <c r="G33" s="377" t="s">
        <v>691</v>
      </c>
      <c r="H33" s="378">
        <v>427</v>
      </c>
      <c r="I33" s="379" t="s">
        <v>799</v>
      </c>
      <c r="J33" s="380" t="s">
        <v>729</v>
      </c>
      <c r="K33" s="380" t="s">
        <v>729</v>
      </c>
      <c r="L33" s="381" t="s">
        <v>730</v>
      </c>
      <c r="M33" s="433"/>
      <c r="N33" s="382" t="s">
        <v>800</v>
      </c>
      <c r="O33" s="383" t="s">
        <v>722</v>
      </c>
      <c r="P33" s="384" t="s">
        <v>725</v>
      </c>
      <c r="Q33" s="384" t="s">
        <v>725</v>
      </c>
      <c r="R33" s="382" t="s">
        <v>697</v>
      </c>
      <c r="S33" s="385" t="s">
        <v>726</v>
      </c>
      <c r="T33" s="435"/>
      <c r="U33" s="431"/>
    </row>
    <row r="34" spans="1:21" ht="114.75">
      <c r="A34" s="432"/>
      <c r="B34" s="377"/>
      <c r="C34" s="432"/>
      <c r="D34" s="377">
        <v>1242</v>
      </c>
      <c r="E34" s="377" t="s">
        <v>801</v>
      </c>
      <c r="F34" s="377" t="s">
        <v>690</v>
      </c>
      <c r="G34" s="377" t="s">
        <v>691</v>
      </c>
      <c r="H34" s="378">
        <v>433</v>
      </c>
      <c r="I34" s="379" t="s">
        <v>802</v>
      </c>
      <c r="J34" s="380" t="s">
        <v>729</v>
      </c>
      <c r="K34" s="380" t="s">
        <v>729</v>
      </c>
      <c r="L34" s="381" t="s">
        <v>730</v>
      </c>
      <c r="M34" s="433"/>
      <c r="N34" s="382" t="s">
        <v>803</v>
      </c>
      <c r="O34" s="383" t="s">
        <v>722</v>
      </c>
      <c r="P34" s="384" t="s">
        <v>725</v>
      </c>
      <c r="Q34" s="384" t="s">
        <v>725</v>
      </c>
      <c r="R34" s="382" t="s">
        <v>697</v>
      </c>
      <c r="S34" s="385" t="s">
        <v>726</v>
      </c>
      <c r="T34" s="435"/>
      <c r="U34" s="431"/>
    </row>
    <row r="35" spans="1:21" ht="204">
      <c r="A35" s="432">
        <v>475</v>
      </c>
      <c r="B35" s="432" t="s">
        <v>804</v>
      </c>
      <c r="C35" s="432" t="s">
        <v>805</v>
      </c>
      <c r="D35" s="377">
        <v>1244</v>
      </c>
      <c r="E35" s="377" t="s">
        <v>806</v>
      </c>
      <c r="F35" s="377" t="s">
        <v>690</v>
      </c>
      <c r="G35" s="377" t="s">
        <v>691</v>
      </c>
      <c r="H35" s="378">
        <v>440</v>
      </c>
      <c r="I35" s="379" t="s">
        <v>807</v>
      </c>
      <c r="J35" s="380" t="s">
        <v>693</v>
      </c>
      <c r="K35" s="380" t="s">
        <v>693</v>
      </c>
      <c r="L35" s="381" t="s">
        <v>694</v>
      </c>
      <c r="M35" s="436" t="s">
        <v>729</v>
      </c>
      <c r="N35" s="382" t="s">
        <v>808</v>
      </c>
      <c r="O35" s="383" t="s">
        <v>722</v>
      </c>
      <c r="P35" s="384" t="s">
        <v>725</v>
      </c>
      <c r="Q35" s="434" t="s">
        <v>725</v>
      </c>
      <c r="R35" s="382" t="s">
        <v>809</v>
      </c>
      <c r="S35" s="385" t="s">
        <v>754</v>
      </c>
      <c r="T35" s="435" t="s">
        <v>754</v>
      </c>
      <c r="U35" s="430">
        <v>0.75</v>
      </c>
    </row>
    <row r="36" spans="1:21" ht="204">
      <c r="A36" s="432"/>
      <c r="B36" s="432"/>
      <c r="C36" s="432"/>
      <c r="D36" s="377">
        <v>1245</v>
      </c>
      <c r="E36" s="377" t="s">
        <v>810</v>
      </c>
      <c r="F36" s="377" t="s">
        <v>690</v>
      </c>
      <c r="G36" s="377" t="s">
        <v>691</v>
      </c>
      <c r="H36" s="378">
        <v>441</v>
      </c>
      <c r="I36" s="379" t="s">
        <v>811</v>
      </c>
      <c r="J36" s="380" t="s">
        <v>693</v>
      </c>
      <c r="K36" s="380" t="s">
        <v>693</v>
      </c>
      <c r="L36" s="381" t="s">
        <v>694</v>
      </c>
      <c r="M36" s="436"/>
      <c r="N36" s="382" t="s">
        <v>812</v>
      </c>
      <c r="O36" s="383" t="s">
        <v>722</v>
      </c>
      <c r="P36" s="384" t="s">
        <v>725</v>
      </c>
      <c r="Q36" s="434"/>
      <c r="R36" s="382" t="s">
        <v>813</v>
      </c>
      <c r="S36" s="385" t="s">
        <v>754</v>
      </c>
      <c r="T36" s="435"/>
      <c r="U36" s="431"/>
    </row>
    <row r="37" spans="1:21" ht="204">
      <c r="A37" s="432"/>
      <c r="B37" s="432"/>
      <c r="C37" s="432"/>
      <c r="D37" s="377">
        <v>1246</v>
      </c>
      <c r="E37" s="377" t="s">
        <v>814</v>
      </c>
      <c r="F37" s="377" t="s">
        <v>690</v>
      </c>
      <c r="G37" s="377" t="s">
        <v>691</v>
      </c>
      <c r="H37" s="378">
        <v>442</v>
      </c>
      <c r="I37" s="379" t="s">
        <v>815</v>
      </c>
      <c r="J37" s="380" t="s">
        <v>729</v>
      </c>
      <c r="K37" s="380" t="s">
        <v>729</v>
      </c>
      <c r="L37" s="381" t="s">
        <v>730</v>
      </c>
      <c r="M37" s="436"/>
      <c r="N37" s="382" t="s">
        <v>816</v>
      </c>
      <c r="O37" s="383" t="s">
        <v>722</v>
      </c>
      <c r="P37" s="384" t="s">
        <v>725</v>
      </c>
      <c r="Q37" s="434"/>
      <c r="R37" s="382" t="s">
        <v>809</v>
      </c>
      <c r="S37" s="385" t="s">
        <v>754</v>
      </c>
      <c r="T37" s="435"/>
      <c r="U37" s="431"/>
    </row>
    <row r="38" spans="1:21" ht="127.5">
      <c r="A38" s="432">
        <v>476</v>
      </c>
      <c r="B38" s="432" t="s">
        <v>817</v>
      </c>
      <c r="C38" s="432" t="s">
        <v>818</v>
      </c>
      <c r="D38" s="377">
        <v>1430</v>
      </c>
      <c r="E38" s="377" t="s">
        <v>819</v>
      </c>
      <c r="F38" s="377" t="s">
        <v>690</v>
      </c>
      <c r="G38" s="377" t="s">
        <v>691</v>
      </c>
      <c r="H38" s="378">
        <v>452</v>
      </c>
      <c r="I38" s="379" t="s">
        <v>820</v>
      </c>
      <c r="J38" s="380" t="s">
        <v>722</v>
      </c>
      <c r="K38" s="380" t="s">
        <v>722</v>
      </c>
      <c r="L38" s="381" t="s">
        <v>723</v>
      </c>
      <c r="M38" s="433" t="s">
        <v>723</v>
      </c>
      <c r="N38" s="382" t="s">
        <v>724</v>
      </c>
      <c r="O38" s="383" t="s">
        <v>722</v>
      </c>
      <c r="P38" s="384" t="s">
        <v>725</v>
      </c>
      <c r="Q38" s="434" t="s">
        <v>725</v>
      </c>
      <c r="R38" s="382" t="s">
        <v>697</v>
      </c>
      <c r="S38" s="385" t="s">
        <v>726</v>
      </c>
      <c r="T38" s="435" t="s">
        <v>726</v>
      </c>
      <c r="U38" s="430">
        <v>0</v>
      </c>
    </row>
    <row r="39" spans="1:21" ht="127.5">
      <c r="A39" s="432"/>
      <c r="B39" s="432"/>
      <c r="C39" s="432"/>
      <c r="D39" s="377">
        <v>1431</v>
      </c>
      <c r="E39" s="377" t="s">
        <v>821</v>
      </c>
      <c r="F39" s="377" t="s">
        <v>690</v>
      </c>
      <c r="G39" s="377" t="s">
        <v>691</v>
      </c>
      <c r="H39" s="387">
        <v>452</v>
      </c>
      <c r="I39" s="379" t="s">
        <v>820</v>
      </c>
      <c r="J39" s="380" t="s">
        <v>722</v>
      </c>
      <c r="K39" s="380" t="s">
        <v>722</v>
      </c>
      <c r="L39" s="381" t="s">
        <v>723</v>
      </c>
      <c r="M39" s="433"/>
      <c r="N39" s="382" t="s">
        <v>724</v>
      </c>
      <c r="O39" s="390"/>
      <c r="P39" s="391"/>
      <c r="Q39" s="434"/>
      <c r="R39" s="382" t="s">
        <v>697</v>
      </c>
      <c r="S39" s="385" t="s">
        <v>726</v>
      </c>
      <c r="T39" s="435"/>
      <c r="U39" s="431"/>
    </row>
    <row r="40" spans="1:21" ht="114.75">
      <c r="A40" s="432"/>
      <c r="B40" s="432"/>
      <c r="C40" s="432"/>
      <c r="D40" s="377">
        <v>1432</v>
      </c>
      <c r="E40" s="377" t="s">
        <v>822</v>
      </c>
      <c r="F40" s="377" t="s">
        <v>690</v>
      </c>
      <c r="G40" s="377" t="s">
        <v>691</v>
      </c>
      <c r="H40" s="378">
        <v>511</v>
      </c>
      <c r="I40" s="379" t="s">
        <v>823</v>
      </c>
      <c r="J40" s="380" t="s">
        <v>693</v>
      </c>
      <c r="K40" s="380" t="s">
        <v>824</v>
      </c>
      <c r="L40" s="381" t="s">
        <v>730</v>
      </c>
      <c r="M40" s="433"/>
      <c r="N40" s="382" t="s">
        <v>825</v>
      </c>
      <c r="O40" s="383" t="s">
        <v>722</v>
      </c>
      <c r="P40" s="384" t="s">
        <v>725</v>
      </c>
      <c r="Q40" s="434"/>
      <c r="R40" s="382" t="s">
        <v>697</v>
      </c>
      <c r="S40" s="385" t="s">
        <v>726</v>
      </c>
      <c r="T40" s="435"/>
      <c r="U40" s="431"/>
    </row>
    <row r="41" spans="1:21" ht="114.75">
      <c r="A41" s="432"/>
      <c r="B41" s="432"/>
      <c r="C41" s="432"/>
      <c r="D41" s="377">
        <v>1433</v>
      </c>
      <c r="E41" s="377" t="s">
        <v>826</v>
      </c>
      <c r="F41" s="377" t="s">
        <v>690</v>
      </c>
      <c r="G41" s="377" t="s">
        <v>691</v>
      </c>
      <c r="H41" s="378">
        <v>510</v>
      </c>
      <c r="I41" s="379" t="s">
        <v>827</v>
      </c>
      <c r="J41" s="380" t="s">
        <v>693</v>
      </c>
      <c r="K41" s="380" t="s">
        <v>824</v>
      </c>
      <c r="L41" s="381" t="s">
        <v>730</v>
      </c>
      <c r="M41" s="433"/>
      <c r="N41" s="382" t="s">
        <v>828</v>
      </c>
      <c r="O41" s="383" t="s">
        <v>722</v>
      </c>
      <c r="P41" s="384" t="s">
        <v>725</v>
      </c>
      <c r="Q41" s="434"/>
      <c r="R41" s="382" t="s">
        <v>697</v>
      </c>
      <c r="S41" s="385" t="s">
        <v>726</v>
      </c>
      <c r="T41" s="435"/>
      <c r="U41" s="431"/>
    </row>
    <row r="42" spans="1:21" ht="114.75">
      <c r="A42" s="377">
        <v>477</v>
      </c>
      <c r="B42" s="377" t="s">
        <v>829</v>
      </c>
      <c r="C42" s="377" t="s">
        <v>830</v>
      </c>
      <c r="D42" s="377">
        <v>1250</v>
      </c>
      <c r="E42" s="377" t="s">
        <v>831</v>
      </c>
      <c r="F42" s="377" t="s">
        <v>690</v>
      </c>
      <c r="G42" s="377" t="s">
        <v>691</v>
      </c>
      <c r="H42" s="378">
        <v>460</v>
      </c>
      <c r="I42" s="379" t="s">
        <v>832</v>
      </c>
      <c r="J42" s="380" t="s">
        <v>729</v>
      </c>
      <c r="K42" s="380" t="s">
        <v>729</v>
      </c>
      <c r="L42" s="381" t="s">
        <v>730</v>
      </c>
      <c r="M42" s="381" t="s">
        <v>730</v>
      </c>
      <c r="N42" s="382" t="s">
        <v>833</v>
      </c>
      <c r="O42" s="383" t="s">
        <v>729</v>
      </c>
      <c r="P42" s="384" t="s">
        <v>725</v>
      </c>
      <c r="Q42" s="384" t="s">
        <v>753</v>
      </c>
      <c r="R42" s="382" t="s">
        <v>833</v>
      </c>
      <c r="S42" s="385" t="s">
        <v>726</v>
      </c>
      <c r="T42" s="385"/>
      <c r="U42" s="389"/>
    </row>
    <row r="43" spans="1:21" ht="191.25">
      <c r="A43" s="377">
        <v>522</v>
      </c>
      <c r="B43" s="377" t="s">
        <v>834</v>
      </c>
      <c r="C43" s="377" t="s">
        <v>688</v>
      </c>
      <c r="D43" s="377">
        <v>1369</v>
      </c>
      <c r="E43" s="377" t="s">
        <v>835</v>
      </c>
      <c r="F43" s="377" t="s">
        <v>690</v>
      </c>
      <c r="G43" s="377" t="s">
        <v>691</v>
      </c>
      <c r="H43" s="378">
        <v>476</v>
      </c>
      <c r="I43" s="379" t="s">
        <v>836</v>
      </c>
      <c r="J43" s="380" t="s">
        <v>693</v>
      </c>
      <c r="K43" s="380" t="s">
        <v>693</v>
      </c>
      <c r="L43" s="381" t="s">
        <v>694</v>
      </c>
      <c r="M43" s="381" t="s">
        <v>694</v>
      </c>
      <c r="N43" s="382" t="s">
        <v>695</v>
      </c>
      <c r="O43" s="383" t="s">
        <v>693</v>
      </c>
      <c r="P43" s="384" t="s">
        <v>696</v>
      </c>
      <c r="Q43" s="384" t="s">
        <v>696</v>
      </c>
      <c r="R43" s="382" t="s">
        <v>697</v>
      </c>
      <c r="S43" s="385" t="s">
        <v>698</v>
      </c>
      <c r="T43" s="385" t="s">
        <v>698</v>
      </c>
      <c r="U43" s="386">
        <v>1</v>
      </c>
    </row>
    <row r="44" spans="1:21" ht="191.25">
      <c r="A44" s="377">
        <v>543</v>
      </c>
      <c r="B44" s="377" t="s">
        <v>837</v>
      </c>
      <c r="C44" s="377" t="s">
        <v>838</v>
      </c>
      <c r="D44" s="377">
        <v>1436</v>
      </c>
      <c r="E44" s="377" t="s">
        <v>839</v>
      </c>
      <c r="F44" s="377" t="s">
        <v>710</v>
      </c>
      <c r="G44" s="377" t="s">
        <v>691</v>
      </c>
      <c r="H44" s="378">
        <v>509</v>
      </c>
      <c r="I44" s="379" t="s">
        <v>840</v>
      </c>
      <c r="J44" s="380" t="s">
        <v>693</v>
      </c>
      <c r="K44" s="380" t="s">
        <v>693</v>
      </c>
      <c r="L44" s="381" t="s">
        <v>694</v>
      </c>
      <c r="M44" s="381" t="s">
        <v>694</v>
      </c>
      <c r="N44" s="382" t="s">
        <v>841</v>
      </c>
      <c r="O44" s="383" t="s">
        <v>693</v>
      </c>
      <c r="P44" s="384" t="s">
        <v>696</v>
      </c>
      <c r="Q44" s="384" t="s">
        <v>696</v>
      </c>
      <c r="R44" s="382" t="s">
        <v>697</v>
      </c>
      <c r="S44" s="385" t="s">
        <v>698</v>
      </c>
      <c r="T44" s="385" t="s">
        <v>698</v>
      </c>
      <c r="U44" s="386">
        <v>1</v>
      </c>
    </row>
    <row r="46" spans="1:21">
      <c r="U46" s="392">
        <f>AVERAGE(U5:U44)</f>
        <v>0.625</v>
      </c>
    </row>
  </sheetData>
  <sheetProtection formatCells="0" formatColumns="0" formatRows="0" insertColumns="0" insertRows="0" insertHyperlinks="0" deleteColumns="0" deleteRows="0" sort="0" autoFilter="0" pivotTables="0"/>
  <autoFilter ref="A4:Z44" xr:uid="{F72D3CE4-E283-4059-AFD0-51F8AFB054F3}"/>
  <mergeCells count="83">
    <mergeCell ref="A1:B1"/>
    <mergeCell ref="C1:G1"/>
    <mergeCell ref="A2:G2"/>
    <mergeCell ref="J2:U2"/>
    <mergeCell ref="A3:C3"/>
    <mergeCell ref="D3:G3"/>
    <mergeCell ref="J3:N3"/>
    <mergeCell ref="O3:Q3"/>
    <mergeCell ref="R3:R4"/>
    <mergeCell ref="S3:S4"/>
    <mergeCell ref="T3:T4"/>
    <mergeCell ref="U3:U4"/>
    <mergeCell ref="A8:A9"/>
    <mergeCell ref="B8:B9"/>
    <mergeCell ref="C8:C9"/>
    <mergeCell ref="M8:M9"/>
    <mergeCell ref="T8:T9"/>
    <mergeCell ref="U8:U9"/>
    <mergeCell ref="U10:U12"/>
    <mergeCell ref="A14:A15"/>
    <mergeCell ref="B14:B15"/>
    <mergeCell ref="C14:C15"/>
    <mergeCell ref="M14:M15"/>
    <mergeCell ref="T14:T15"/>
    <mergeCell ref="A10:A12"/>
    <mergeCell ref="B10:B12"/>
    <mergeCell ref="C10:C12"/>
    <mergeCell ref="M10:M12"/>
    <mergeCell ref="Q10:Q12"/>
    <mergeCell ref="T10:T12"/>
    <mergeCell ref="U16:U18"/>
    <mergeCell ref="A19:A22"/>
    <mergeCell ref="C19:C22"/>
    <mergeCell ref="M19:M22"/>
    <mergeCell ref="Q19:Q22"/>
    <mergeCell ref="T19:T22"/>
    <mergeCell ref="U19:U22"/>
    <mergeCell ref="A16:A18"/>
    <mergeCell ref="B16:B18"/>
    <mergeCell ref="C16:C18"/>
    <mergeCell ref="M16:M18"/>
    <mergeCell ref="Q16:Q18"/>
    <mergeCell ref="T16:T18"/>
    <mergeCell ref="U24:U26"/>
    <mergeCell ref="A27:A28"/>
    <mergeCell ref="B27:B28"/>
    <mergeCell ref="C27:C28"/>
    <mergeCell ref="M27:M28"/>
    <mergeCell ref="Q27:Q28"/>
    <mergeCell ref="T27:T28"/>
    <mergeCell ref="U27:U28"/>
    <mergeCell ref="A24:A26"/>
    <mergeCell ref="B24:B26"/>
    <mergeCell ref="C24:C26"/>
    <mergeCell ref="M24:M26"/>
    <mergeCell ref="Q24:Q26"/>
    <mergeCell ref="T24:T26"/>
    <mergeCell ref="U29:U30"/>
    <mergeCell ref="A31:A34"/>
    <mergeCell ref="C31:C34"/>
    <mergeCell ref="M31:M34"/>
    <mergeCell ref="T32:T34"/>
    <mergeCell ref="U32:U34"/>
    <mergeCell ref="A29:A30"/>
    <mergeCell ref="B29:B30"/>
    <mergeCell ref="C29:C30"/>
    <mergeCell ref="M29:M30"/>
    <mergeCell ref="Q29:Q30"/>
    <mergeCell ref="T29:T30"/>
    <mergeCell ref="U35:U37"/>
    <mergeCell ref="A38:A41"/>
    <mergeCell ref="B38:B41"/>
    <mergeCell ref="C38:C41"/>
    <mergeCell ref="M38:M41"/>
    <mergeCell ref="Q38:Q41"/>
    <mergeCell ref="T38:T41"/>
    <mergeCell ref="U38:U41"/>
    <mergeCell ref="A35:A37"/>
    <mergeCell ref="B35:B37"/>
    <mergeCell ref="C35:C37"/>
    <mergeCell ref="M35:M37"/>
    <mergeCell ref="Q35:Q37"/>
    <mergeCell ref="T35:T37"/>
  </mergeCells>
  <dataValidations count="3">
    <dataValidation type="list" allowBlank="1" showInputMessage="1" showErrorMessage="1" sqref="J5:J44 JF5:JF44 TB5:TB44 ACX5:ACX44 AMT5:AMT44 AWP5:AWP44 BGL5:BGL44 BQH5:BQH44 CAD5:CAD44 CJZ5:CJZ44 CTV5:CTV44 DDR5:DDR44 DNN5:DNN44 DXJ5:DXJ44 EHF5:EHF44 ERB5:ERB44 FAX5:FAX44 FKT5:FKT44 FUP5:FUP44 GEL5:GEL44 GOH5:GOH44 GYD5:GYD44 HHZ5:HHZ44 HRV5:HRV44 IBR5:IBR44 ILN5:ILN44 IVJ5:IVJ44 JFF5:JFF44 JPB5:JPB44 JYX5:JYX44 KIT5:KIT44 KSP5:KSP44 LCL5:LCL44 LMH5:LMH44 LWD5:LWD44 MFZ5:MFZ44 MPV5:MPV44 MZR5:MZR44 NJN5:NJN44 NTJ5:NTJ44 ODF5:ODF44 ONB5:ONB44 OWX5:OWX44 PGT5:PGT44 PQP5:PQP44 QAL5:QAL44 QKH5:QKH44 QUD5:QUD44 RDZ5:RDZ44 RNV5:RNV44 RXR5:RXR44 SHN5:SHN44 SRJ5:SRJ44 TBF5:TBF44 TLB5:TLB44 TUX5:TUX44 UET5:UET44 UOP5:UOP44 UYL5:UYL44 VIH5:VIH44 VSD5:VSD44 WBZ5:WBZ44 WLV5:WLV44 WVR5:WVR44 J65541:J65580 JF65541:JF65580 TB65541:TB65580 ACX65541:ACX65580 AMT65541:AMT65580 AWP65541:AWP65580 BGL65541:BGL65580 BQH65541:BQH65580 CAD65541:CAD65580 CJZ65541:CJZ65580 CTV65541:CTV65580 DDR65541:DDR65580 DNN65541:DNN65580 DXJ65541:DXJ65580 EHF65541:EHF65580 ERB65541:ERB65580 FAX65541:FAX65580 FKT65541:FKT65580 FUP65541:FUP65580 GEL65541:GEL65580 GOH65541:GOH65580 GYD65541:GYD65580 HHZ65541:HHZ65580 HRV65541:HRV65580 IBR65541:IBR65580 ILN65541:ILN65580 IVJ65541:IVJ65580 JFF65541:JFF65580 JPB65541:JPB65580 JYX65541:JYX65580 KIT65541:KIT65580 KSP65541:KSP65580 LCL65541:LCL65580 LMH65541:LMH65580 LWD65541:LWD65580 MFZ65541:MFZ65580 MPV65541:MPV65580 MZR65541:MZR65580 NJN65541:NJN65580 NTJ65541:NTJ65580 ODF65541:ODF65580 ONB65541:ONB65580 OWX65541:OWX65580 PGT65541:PGT65580 PQP65541:PQP65580 QAL65541:QAL65580 QKH65541:QKH65580 QUD65541:QUD65580 RDZ65541:RDZ65580 RNV65541:RNV65580 RXR65541:RXR65580 SHN65541:SHN65580 SRJ65541:SRJ65580 TBF65541:TBF65580 TLB65541:TLB65580 TUX65541:TUX65580 UET65541:UET65580 UOP65541:UOP65580 UYL65541:UYL65580 VIH65541:VIH65580 VSD65541:VSD65580 WBZ65541:WBZ65580 WLV65541:WLV65580 WVR65541:WVR65580 J131077:J131116 JF131077:JF131116 TB131077:TB131116 ACX131077:ACX131116 AMT131077:AMT131116 AWP131077:AWP131116 BGL131077:BGL131116 BQH131077:BQH131116 CAD131077:CAD131116 CJZ131077:CJZ131116 CTV131077:CTV131116 DDR131077:DDR131116 DNN131077:DNN131116 DXJ131077:DXJ131116 EHF131077:EHF131116 ERB131077:ERB131116 FAX131077:FAX131116 FKT131077:FKT131116 FUP131077:FUP131116 GEL131077:GEL131116 GOH131077:GOH131116 GYD131077:GYD131116 HHZ131077:HHZ131116 HRV131077:HRV131116 IBR131077:IBR131116 ILN131077:ILN131116 IVJ131077:IVJ131116 JFF131077:JFF131116 JPB131077:JPB131116 JYX131077:JYX131116 KIT131077:KIT131116 KSP131077:KSP131116 LCL131077:LCL131116 LMH131077:LMH131116 LWD131077:LWD131116 MFZ131077:MFZ131116 MPV131077:MPV131116 MZR131077:MZR131116 NJN131077:NJN131116 NTJ131077:NTJ131116 ODF131077:ODF131116 ONB131077:ONB131116 OWX131077:OWX131116 PGT131077:PGT131116 PQP131077:PQP131116 QAL131077:QAL131116 QKH131077:QKH131116 QUD131077:QUD131116 RDZ131077:RDZ131116 RNV131077:RNV131116 RXR131077:RXR131116 SHN131077:SHN131116 SRJ131077:SRJ131116 TBF131077:TBF131116 TLB131077:TLB131116 TUX131077:TUX131116 UET131077:UET131116 UOP131077:UOP131116 UYL131077:UYL131116 VIH131077:VIH131116 VSD131077:VSD131116 WBZ131077:WBZ131116 WLV131077:WLV131116 WVR131077:WVR131116 J196613:J196652 JF196613:JF196652 TB196613:TB196652 ACX196613:ACX196652 AMT196613:AMT196652 AWP196613:AWP196652 BGL196613:BGL196652 BQH196613:BQH196652 CAD196613:CAD196652 CJZ196613:CJZ196652 CTV196613:CTV196652 DDR196613:DDR196652 DNN196613:DNN196652 DXJ196613:DXJ196652 EHF196613:EHF196652 ERB196613:ERB196652 FAX196613:FAX196652 FKT196613:FKT196652 FUP196613:FUP196652 GEL196613:GEL196652 GOH196613:GOH196652 GYD196613:GYD196652 HHZ196613:HHZ196652 HRV196613:HRV196652 IBR196613:IBR196652 ILN196613:ILN196652 IVJ196613:IVJ196652 JFF196613:JFF196652 JPB196613:JPB196652 JYX196613:JYX196652 KIT196613:KIT196652 KSP196613:KSP196652 LCL196613:LCL196652 LMH196613:LMH196652 LWD196613:LWD196652 MFZ196613:MFZ196652 MPV196613:MPV196652 MZR196613:MZR196652 NJN196613:NJN196652 NTJ196613:NTJ196652 ODF196613:ODF196652 ONB196613:ONB196652 OWX196613:OWX196652 PGT196613:PGT196652 PQP196613:PQP196652 QAL196613:QAL196652 QKH196613:QKH196652 QUD196613:QUD196652 RDZ196613:RDZ196652 RNV196613:RNV196652 RXR196613:RXR196652 SHN196613:SHN196652 SRJ196613:SRJ196652 TBF196613:TBF196652 TLB196613:TLB196652 TUX196613:TUX196652 UET196613:UET196652 UOP196613:UOP196652 UYL196613:UYL196652 VIH196613:VIH196652 VSD196613:VSD196652 WBZ196613:WBZ196652 WLV196613:WLV196652 WVR196613:WVR196652 J262149:J262188 JF262149:JF262188 TB262149:TB262188 ACX262149:ACX262188 AMT262149:AMT262188 AWP262149:AWP262188 BGL262149:BGL262188 BQH262149:BQH262188 CAD262149:CAD262188 CJZ262149:CJZ262188 CTV262149:CTV262188 DDR262149:DDR262188 DNN262149:DNN262188 DXJ262149:DXJ262188 EHF262149:EHF262188 ERB262149:ERB262188 FAX262149:FAX262188 FKT262149:FKT262188 FUP262149:FUP262188 GEL262149:GEL262188 GOH262149:GOH262188 GYD262149:GYD262188 HHZ262149:HHZ262188 HRV262149:HRV262188 IBR262149:IBR262188 ILN262149:ILN262188 IVJ262149:IVJ262188 JFF262149:JFF262188 JPB262149:JPB262188 JYX262149:JYX262188 KIT262149:KIT262188 KSP262149:KSP262188 LCL262149:LCL262188 LMH262149:LMH262188 LWD262149:LWD262188 MFZ262149:MFZ262188 MPV262149:MPV262188 MZR262149:MZR262188 NJN262149:NJN262188 NTJ262149:NTJ262188 ODF262149:ODF262188 ONB262149:ONB262188 OWX262149:OWX262188 PGT262149:PGT262188 PQP262149:PQP262188 QAL262149:QAL262188 QKH262149:QKH262188 QUD262149:QUD262188 RDZ262149:RDZ262188 RNV262149:RNV262188 RXR262149:RXR262188 SHN262149:SHN262188 SRJ262149:SRJ262188 TBF262149:TBF262188 TLB262149:TLB262188 TUX262149:TUX262188 UET262149:UET262188 UOP262149:UOP262188 UYL262149:UYL262188 VIH262149:VIH262188 VSD262149:VSD262188 WBZ262149:WBZ262188 WLV262149:WLV262188 WVR262149:WVR262188 J327685:J327724 JF327685:JF327724 TB327685:TB327724 ACX327685:ACX327724 AMT327685:AMT327724 AWP327685:AWP327724 BGL327685:BGL327724 BQH327685:BQH327724 CAD327685:CAD327724 CJZ327685:CJZ327724 CTV327685:CTV327724 DDR327685:DDR327724 DNN327685:DNN327724 DXJ327685:DXJ327724 EHF327685:EHF327724 ERB327685:ERB327724 FAX327685:FAX327724 FKT327685:FKT327724 FUP327685:FUP327724 GEL327685:GEL327724 GOH327685:GOH327724 GYD327685:GYD327724 HHZ327685:HHZ327724 HRV327685:HRV327724 IBR327685:IBR327724 ILN327685:ILN327724 IVJ327685:IVJ327724 JFF327685:JFF327724 JPB327685:JPB327724 JYX327685:JYX327724 KIT327685:KIT327724 KSP327685:KSP327724 LCL327685:LCL327724 LMH327685:LMH327724 LWD327685:LWD327724 MFZ327685:MFZ327724 MPV327685:MPV327724 MZR327685:MZR327724 NJN327685:NJN327724 NTJ327685:NTJ327724 ODF327685:ODF327724 ONB327685:ONB327724 OWX327685:OWX327724 PGT327685:PGT327724 PQP327685:PQP327724 QAL327685:QAL327724 QKH327685:QKH327724 QUD327685:QUD327724 RDZ327685:RDZ327724 RNV327685:RNV327724 RXR327685:RXR327724 SHN327685:SHN327724 SRJ327685:SRJ327724 TBF327685:TBF327724 TLB327685:TLB327724 TUX327685:TUX327724 UET327685:UET327724 UOP327685:UOP327724 UYL327685:UYL327724 VIH327685:VIH327724 VSD327685:VSD327724 WBZ327685:WBZ327724 WLV327685:WLV327724 WVR327685:WVR327724 J393221:J393260 JF393221:JF393260 TB393221:TB393260 ACX393221:ACX393260 AMT393221:AMT393260 AWP393221:AWP393260 BGL393221:BGL393260 BQH393221:BQH393260 CAD393221:CAD393260 CJZ393221:CJZ393260 CTV393221:CTV393260 DDR393221:DDR393260 DNN393221:DNN393260 DXJ393221:DXJ393260 EHF393221:EHF393260 ERB393221:ERB393260 FAX393221:FAX393260 FKT393221:FKT393260 FUP393221:FUP393260 GEL393221:GEL393260 GOH393221:GOH393260 GYD393221:GYD393260 HHZ393221:HHZ393260 HRV393221:HRV393260 IBR393221:IBR393260 ILN393221:ILN393260 IVJ393221:IVJ393260 JFF393221:JFF393260 JPB393221:JPB393260 JYX393221:JYX393260 KIT393221:KIT393260 KSP393221:KSP393260 LCL393221:LCL393260 LMH393221:LMH393260 LWD393221:LWD393260 MFZ393221:MFZ393260 MPV393221:MPV393260 MZR393221:MZR393260 NJN393221:NJN393260 NTJ393221:NTJ393260 ODF393221:ODF393260 ONB393221:ONB393260 OWX393221:OWX393260 PGT393221:PGT393260 PQP393221:PQP393260 QAL393221:QAL393260 QKH393221:QKH393260 QUD393221:QUD393260 RDZ393221:RDZ393260 RNV393221:RNV393260 RXR393221:RXR393260 SHN393221:SHN393260 SRJ393221:SRJ393260 TBF393221:TBF393260 TLB393221:TLB393260 TUX393221:TUX393260 UET393221:UET393260 UOP393221:UOP393260 UYL393221:UYL393260 VIH393221:VIH393260 VSD393221:VSD393260 WBZ393221:WBZ393260 WLV393221:WLV393260 WVR393221:WVR393260 J458757:J458796 JF458757:JF458796 TB458757:TB458796 ACX458757:ACX458796 AMT458757:AMT458796 AWP458757:AWP458796 BGL458757:BGL458796 BQH458757:BQH458796 CAD458757:CAD458796 CJZ458757:CJZ458796 CTV458757:CTV458796 DDR458757:DDR458796 DNN458757:DNN458796 DXJ458757:DXJ458796 EHF458757:EHF458796 ERB458757:ERB458796 FAX458757:FAX458796 FKT458757:FKT458796 FUP458757:FUP458796 GEL458757:GEL458796 GOH458757:GOH458796 GYD458757:GYD458796 HHZ458757:HHZ458796 HRV458757:HRV458796 IBR458757:IBR458796 ILN458757:ILN458796 IVJ458757:IVJ458796 JFF458757:JFF458796 JPB458757:JPB458796 JYX458757:JYX458796 KIT458757:KIT458796 KSP458757:KSP458796 LCL458757:LCL458796 LMH458757:LMH458796 LWD458757:LWD458796 MFZ458757:MFZ458796 MPV458757:MPV458796 MZR458757:MZR458796 NJN458757:NJN458796 NTJ458757:NTJ458796 ODF458757:ODF458796 ONB458757:ONB458796 OWX458757:OWX458796 PGT458757:PGT458796 PQP458757:PQP458796 QAL458757:QAL458796 QKH458757:QKH458796 QUD458757:QUD458796 RDZ458757:RDZ458796 RNV458757:RNV458796 RXR458757:RXR458796 SHN458757:SHN458796 SRJ458757:SRJ458796 TBF458757:TBF458796 TLB458757:TLB458796 TUX458757:TUX458796 UET458757:UET458796 UOP458757:UOP458796 UYL458757:UYL458796 VIH458757:VIH458796 VSD458757:VSD458796 WBZ458757:WBZ458796 WLV458757:WLV458796 WVR458757:WVR458796 J524293:J524332 JF524293:JF524332 TB524293:TB524332 ACX524293:ACX524332 AMT524293:AMT524332 AWP524293:AWP524332 BGL524293:BGL524332 BQH524293:BQH524332 CAD524293:CAD524332 CJZ524293:CJZ524332 CTV524293:CTV524332 DDR524293:DDR524332 DNN524293:DNN524332 DXJ524293:DXJ524332 EHF524293:EHF524332 ERB524293:ERB524332 FAX524293:FAX524332 FKT524293:FKT524332 FUP524293:FUP524332 GEL524293:GEL524332 GOH524293:GOH524332 GYD524293:GYD524332 HHZ524293:HHZ524332 HRV524293:HRV524332 IBR524293:IBR524332 ILN524293:ILN524332 IVJ524293:IVJ524332 JFF524293:JFF524332 JPB524293:JPB524332 JYX524293:JYX524332 KIT524293:KIT524332 KSP524293:KSP524332 LCL524293:LCL524332 LMH524293:LMH524332 LWD524293:LWD524332 MFZ524293:MFZ524332 MPV524293:MPV524332 MZR524293:MZR524332 NJN524293:NJN524332 NTJ524293:NTJ524332 ODF524293:ODF524332 ONB524293:ONB524332 OWX524293:OWX524332 PGT524293:PGT524332 PQP524293:PQP524332 QAL524293:QAL524332 QKH524293:QKH524332 QUD524293:QUD524332 RDZ524293:RDZ524332 RNV524293:RNV524332 RXR524293:RXR524332 SHN524293:SHN524332 SRJ524293:SRJ524332 TBF524293:TBF524332 TLB524293:TLB524332 TUX524293:TUX524332 UET524293:UET524332 UOP524293:UOP524332 UYL524293:UYL524332 VIH524293:VIH524332 VSD524293:VSD524332 WBZ524293:WBZ524332 WLV524293:WLV524332 WVR524293:WVR524332 J589829:J589868 JF589829:JF589868 TB589829:TB589868 ACX589829:ACX589868 AMT589829:AMT589868 AWP589829:AWP589868 BGL589829:BGL589868 BQH589829:BQH589868 CAD589829:CAD589868 CJZ589829:CJZ589868 CTV589829:CTV589868 DDR589829:DDR589868 DNN589829:DNN589868 DXJ589829:DXJ589868 EHF589829:EHF589868 ERB589829:ERB589868 FAX589829:FAX589868 FKT589829:FKT589868 FUP589829:FUP589868 GEL589829:GEL589868 GOH589829:GOH589868 GYD589829:GYD589868 HHZ589829:HHZ589868 HRV589829:HRV589868 IBR589829:IBR589868 ILN589829:ILN589868 IVJ589829:IVJ589868 JFF589829:JFF589868 JPB589829:JPB589868 JYX589829:JYX589868 KIT589829:KIT589868 KSP589829:KSP589868 LCL589829:LCL589868 LMH589829:LMH589868 LWD589829:LWD589868 MFZ589829:MFZ589868 MPV589829:MPV589868 MZR589829:MZR589868 NJN589829:NJN589868 NTJ589829:NTJ589868 ODF589829:ODF589868 ONB589829:ONB589868 OWX589829:OWX589868 PGT589829:PGT589868 PQP589829:PQP589868 QAL589829:QAL589868 QKH589829:QKH589868 QUD589829:QUD589868 RDZ589829:RDZ589868 RNV589829:RNV589868 RXR589829:RXR589868 SHN589829:SHN589868 SRJ589829:SRJ589868 TBF589829:TBF589868 TLB589829:TLB589868 TUX589829:TUX589868 UET589829:UET589868 UOP589829:UOP589868 UYL589829:UYL589868 VIH589829:VIH589868 VSD589829:VSD589868 WBZ589829:WBZ589868 WLV589829:WLV589868 WVR589829:WVR589868 J655365:J655404 JF655365:JF655404 TB655365:TB655404 ACX655365:ACX655404 AMT655365:AMT655404 AWP655365:AWP655404 BGL655365:BGL655404 BQH655365:BQH655404 CAD655365:CAD655404 CJZ655365:CJZ655404 CTV655365:CTV655404 DDR655365:DDR655404 DNN655365:DNN655404 DXJ655365:DXJ655404 EHF655365:EHF655404 ERB655365:ERB655404 FAX655365:FAX655404 FKT655365:FKT655404 FUP655365:FUP655404 GEL655365:GEL655404 GOH655365:GOH655404 GYD655365:GYD655404 HHZ655365:HHZ655404 HRV655365:HRV655404 IBR655365:IBR655404 ILN655365:ILN655404 IVJ655365:IVJ655404 JFF655365:JFF655404 JPB655365:JPB655404 JYX655365:JYX655404 KIT655365:KIT655404 KSP655365:KSP655404 LCL655365:LCL655404 LMH655365:LMH655404 LWD655365:LWD655404 MFZ655365:MFZ655404 MPV655365:MPV655404 MZR655365:MZR655404 NJN655365:NJN655404 NTJ655365:NTJ655404 ODF655365:ODF655404 ONB655365:ONB655404 OWX655365:OWX655404 PGT655365:PGT655404 PQP655365:PQP655404 QAL655365:QAL655404 QKH655365:QKH655404 QUD655365:QUD655404 RDZ655365:RDZ655404 RNV655365:RNV655404 RXR655365:RXR655404 SHN655365:SHN655404 SRJ655365:SRJ655404 TBF655365:TBF655404 TLB655365:TLB655404 TUX655365:TUX655404 UET655365:UET655404 UOP655365:UOP655404 UYL655365:UYL655404 VIH655365:VIH655404 VSD655365:VSD655404 WBZ655365:WBZ655404 WLV655365:WLV655404 WVR655365:WVR655404 J720901:J720940 JF720901:JF720940 TB720901:TB720940 ACX720901:ACX720940 AMT720901:AMT720940 AWP720901:AWP720940 BGL720901:BGL720940 BQH720901:BQH720940 CAD720901:CAD720940 CJZ720901:CJZ720940 CTV720901:CTV720940 DDR720901:DDR720940 DNN720901:DNN720940 DXJ720901:DXJ720940 EHF720901:EHF720940 ERB720901:ERB720940 FAX720901:FAX720940 FKT720901:FKT720940 FUP720901:FUP720940 GEL720901:GEL720940 GOH720901:GOH720940 GYD720901:GYD720940 HHZ720901:HHZ720940 HRV720901:HRV720940 IBR720901:IBR720940 ILN720901:ILN720940 IVJ720901:IVJ720940 JFF720901:JFF720940 JPB720901:JPB720940 JYX720901:JYX720940 KIT720901:KIT720940 KSP720901:KSP720940 LCL720901:LCL720940 LMH720901:LMH720940 LWD720901:LWD720940 MFZ720901:MFZ720940 MPV720901:MPV720940 MZR720901:MZR720940 NJN720901:NJN720940 NTJ720901:NTJ720940 ODF720901:ODF720940 ONB720901:ONB720940 OWX720901:OWX720940 PGT720901:PGT720940 PQP720901:PQP720940 QAL720901:QAL720940 QKH720901:QKH720940 QUD720901:QUD720940 RDZ720901:RDZ720940 RNV720901:RNV720940 RXR720901:RXR720940 SHN720901:SHN720940 SRJ720901:SRJ720940 TBF720901:TBF720940 TLB720901:TLB720940 TUX720901:TUX720940 UET720901:UET720940 UOP720901:UOP720940 UYL720901:UYL720940 VIH720901:VIH720940 VSD720901:VSD720940 WBZ720901:WBZ720940 WLV720901:WLV720940 WVR720901:WVR720940 J786437:J786476 JF786437:JF786476 TB786437:TB786476 ACX786437:ACX786476 AMT786437:AMT786476 AWP786437:AWP786476 BGL786437:BGL786476 BQH786437:BQH786476 CAD786437:CAD786476 CJZ786437:CJZ786476 CTV786437:CTV786476 DDR786437:DDR786476 DNN786437:DNN786476 DXJ786437:DXJ786476 EHF786437:EHF786476 ERB786437:ERB786476 FAX786437:FAX786476 FKT786437:FKT786476 FUP786437:FUP786476 GEL786437:GEL786476 GOH786437:GOH786476 GYD786437:GYD786476 HHZ786437:HHZ786476 HRV786437:HRV786476 IBR786437:IBR786476 ILN786437:ILN786476 IVJ786437:IVJ786476 JFF786437:JFF786476 JPB786437:JPB786476 JYX786437:JYX786476 KIT786437:KIT786476 KSP786437:KSP786476 LCL786437:LCL786476 LMH786437:LMH786476 LWD786437:LWD786476 MFZ786437:MFZ786476 MPV786437:MPV786476 MZR786437:MZR786476 NJN786437:NJN786476 NTJ786437:NTJ786476 ODF786437:ODF786476 ONB786437:ONB786476 OWX786437:OWX786476 PGT786437:PGT786476 PQP786437:PQP786476 QAL786437:QAL786476 QKH786437:QKH786476 QUD786437:QUD786476 RDZ786437:RDZ786476 RNV786437:RNV786476 RXR786437:RXR786476 SHN786437:SHN786476 SRJ786437:SRJ786476 TBF786437:TBF786476 TLB786437:TLB786476 TUX786437:TUX786476 UET786437:UET786476 UOP786437:UOP786476 UYL786437:UYL786476 VIH786437:VIH786476 VSD786437:VSD786476 WBZ786437:WBZ786476 WLV786437:WLV786476 WVR786437:WVR786476 J851973:J852012 JF851973:JF852012 TB851973:TB852012 ACX851973:ACX852012 AMT851973:AMT852012 AWP851973:AWP852012 BGL851973:BGL852012 BQH851973:BQH852012 CAD851973:CAD852012 CJZ851973:CJZ852012 CTV851973:CTV852012 DDR851973:DDR852012 DNN851973:DNN852012 DXJ851973:DXJ852012 EHF851973:EHF852012 ERB851973:ERB852012 FAX851973:FAX852012 FKT851973:FKT852012 FUP851973:FUP852012 GEL851973:GEL852012 GOH851973:GOH852012 GYD851973:GYD852012 HHZ851973:HHZ852012 HRV851973:HRV852012 IBR851973:IBR852012 ILN851973:ILN852012 IVJ851973:IVJ852012 JFF851973:JFF852012 JPB851973:JPB852012 JYX851973:JYX852012 KIT851973:KIT852012 KSP851973:KSP852012 LCL851973:LCL852012 LMH851973:LMH852012 LWD851973:LWD852012 MFZ851973:MFZ852012 MPV851973:MPV852012 MZR851973:MZR852012 NJN851973:NJN852012 NTJ851973:NTJ852012 ODF851973:ODF852012 ONB851973:ONB852012 OWX851973:OWX852012 PGT851973:PGT852012 PQP851973:PQP852012 QAL851973:QAL852012 QKH851973:QKH852012 QUD851973:QUD852012 RDZ851973:RDZ852012 RNV851973:RNV852012 RXR851973:RXR852012 SHN851973:SHN852012 SRJ851973:SRJ852012 TBF851973:TBF852012 TLB851973:TLB852012 TUX851973:TUX852012 UET851973:UET852012 UOP851973:UOP852012 UYL851973:UYL852012 VIH851973:VIH852012 VSD851973:VSD852012 WBZ851973:WBZ852012 WLV851973:WLV852012 WVR851973:WVR852012 J917509:J917548 JF917509:JF917548 TB917509:TB917548 ACX917509:ACX917548 AMT917509:AMT917548 AWP917509:AWP917548 BGL917509:BGL917548 BQH917509:BQH917548 CAD917509:CAD917548 CJZ917509:CJZ917548 CTV917509:CTV917548 DDR917509:DDR917548 DNN917509:DNN917548 DXJ917509:DXJ917548 EHF917509:EHF917548 ERB917509:ERB917548 FAX917509:FAX917548 FKT917509:FKT917548 FUP917509:FUP917548 GEL917509:GEL917548 GOH917509:GOH917548 GYD917509:GYD917548 HHZ917509:HHZ917548 HRV917509:HRV917548 IBR917509:IBR917548 ILN917509:ILN917548 IVJ917509:IVJ917548 JFF917509:JFF917548 JPB917509:JPB917548 JYX917509:JYX917548 KIT917509:KIT917548 KSP917509:KSP917548 LCL917509:LCL917548 LMH917509:LMH917548 LWD917509:LWD917548 MFZ917509:MFZ917548 MPV917509:MPV917548 MZR917509:MZR917548 NJN917509:NJN917548 NTJ917509:NTJ917548 ODF917509:ODF917548 ONB917509:ONB917548 OWX917509:OWX917548 PGT917509:PGT917548 PQP917509:PQP917548 QAL917509:QAL917548 QKH917509:QKH917548 QUD917509:QUD917548 RDZ917509:RDZ917548 RNV917509:RNV917548 RXR917509:RXR917548 SHN917509:SHN917548 SRJ917509:SRJ917548 TBF917509:TBF917548 TLB917509:TLB917548 TUX917509:TUX917548 UET917509:UET917548 UOP917509:UOP917548 UYL917509:UYL917548 VIH917509:VIH917548 VSD917509:VSD917548 WBZ917509:WBZ917548 WLV917509:WLV917548 WVR917509:WVR917548 J983045:J983084 JF983045:JF983084 TB983045:TB983084 ACX983045:ACX983084 AMT983045:AMT983084 AWP983045:AWP983084 BGL983045:BGL983084 BQH983045:BQH983084 CAD983045:CAD983084 CJZ983045:CJZ983084 CTV983045:CTV983084 DDR983045:DDR983084 DNN983045:DNN983084 DXJ983045:DXJ983084 EHF983045:EHF983084 ERB983045:ERB983084 FAX983045:FAX983084 FKT983045:FKT983084 FUP983045:FUP983084 GEL983045:GEL983084 GOH983045:GOH983084 GYD983045:GYD983084 HHZ983045:HHZ983084 HRV983045:HRV983084 IBR983045:IBR983084 ILN983045:ILN983084 IVJ983045:IVJ983084 JFF983045:JFF983084 JPB983045:JPB983084 JYX983045:JYX983084 KIT983045:KIT983084 KSP983045:KSP983084 LCL983045:LCL983084 LMH983045:LMH983084 LWD983045:LWD983084 MFZ983045:MFZ983084 MPV983045:MPV983084 MZR983045:MZR983084 NJN983045:NJN983084 NTJ983045:NTJ983084 ODF983045:ODF983084 ONB983045:ONB983084 OWX983045:OWX983084 PGT983045:PGT983084 PQP983045:PQP983084 QAL983045:QAL983084 QKH983045:QKH983084 QUD983045:QUD983084 RDZ983045:RDZ983084 RNV983045:RNV983084 RXR983045:RXR983084 SHN983045:SHN983084 SRJ983045:SRJ983084 TBF983045:TBF983084 TLB983045:TLB983084 TUX983045:TUX983084 UET983045:UET983084 UOP983045:UOP983084 UYL983045:UYL983084 VIH983045:VIH983084 VSD983045:VSD983084 WBZ983045:WBZ983084 WLV983045:WLV983084 WVR983045:WVR983084" xr:uid="{DF5A8CCA-D264-413B-93A2-65645F8760CE}">
      <formula1>"Si, Parcial, No,No aplica en el corte"</formula1>
    </dataValidation>
    <dataValidation type="list" allowBlank="1" showInputMessage="1" showErrorMessage="1" sqref="P4 JL4 TH4 ADD4 AMZ4 AWV4 BGR4 BQN4 CAJ4 CKF4 CUB4 DDX4 DNT4 DXP4 EHL4 ERH4 FBD4 FKZ4 FUV4 GER4 GON4 GYJ4 HIF4 HSB4 IBX4 ILT4 IVP4 JFL4 JPH4 JZD4 KIZ4 KSV4 LCR4 LMN4 LWJ4 MGF4 MQB4 MZX4 NJT4 NTP4 ODL4 ONH4 OXD4 PGZ4 PQV4 QAR4 QKN4 QUJ4 REF4 ROB4 RXX4 SHT4 SRP4 TBL4 TLH4 TVD4 UEZ4 UOV4 UYR4 VIN4 VSJ4 WCF4 WMB4 WVX4 P65540 JL65540 TH65540 ADD65540 AMZ65540 AWV65540 BGR65540 BQN65540 CAJ65540 CKF65540 CUB65540 DDX65540 DNT65540 DXP65540 EHL65540 ERH65540 FBD65540 FKZ65540 FUV65540 GER65540 GON65540 GYJ65540 HIF65540 HSB65540 IBX65540 ILT65540 IVP65540 JFL65540 JPH65540 JZD65540 KIZ65540 KSV65540 LCR65540 LMN65540 LWJ65540 MGF65540 MQB65540 MZX65540 NJT65540 NTP65540 ODL65540 ONH65540 OXD65540 PGZ65540 PQV65540 QAR65540 QKN65540 QUJ65540 REF65540 ROB65540 RXX65540 SHT65540 SRP65540 TBL65540 TLH65540 TVD65540 UEZ65540 UOV65540 UYR65540 VIN65540 VSJ65540 WCF65540 WMB65540 WVX65540 P131076 JL131076 TH131076 ADD131076 AMZ131076 AWV131076 BGR131076 BQN131076 CAJ131076 CKF131076 CUB131076 DDX131076 DNT131076 DXP131076 EHL131076 ERH131076 FBD131076 FKZ131076 FUV131076 GER131076 GON131076 GYJ131076 HIF131076 HSB131076 IBX131076 ILT131076 IVP131076 JFL131076 JPH131076 JZD131076 KIZ131076 KSV131076 LCR131076 LMN131076 LWJ131076 MGF131076 MQB131076 MZX131076 NJT131076 NTP131076 ODL131076 ONH131076 OXD131076 PGZ131076 PQV131076 QAR131076 QKN131076 QUJ131076 REF131076 ROB131076 RXX131076 SHT131076 SRP131076 TBL131076 TLH131076 TVD131076 UEZ131076 UOV131076 UYR131076 VIN131076 VSJ131076 WCF131076 WMB131076 WVX131076 P196612 JL196612 TH196612 ADD196612 AMZ196612 AWV196612 BGR196612 BQN196612 CAJ196612 CKF196612 CUB196612 DDX196612 DNT196612 DXP196612 EHL196612 ERH196612 FBD196612 FKZ196612 FUV196612 GER196612 GON196612 GYJ196612 HIF196612 HSB196612 IBX196612 ILT196612 IVP196612 JFL196612 JPH196612 JZD196612 KIZ196612 KSV196612 LCR196612 LMN196612 LWJ196612 MGF196612 MQB196612 MZX196612 NJT196612 NTP196612 ODL196612 ONH196612 OXD196612 PGZ196612 PQV196612 QAR196612 QKN196612 QUJ196612 REF196612 ROB196612 RXX196612 SHT196612 SRP196612 TBL196612 TLH196612 TVD196612 UEZ196612 UOV196612 UYR196612 VIN196612 VSJ196612 WCF196612 WMB196612 WVX196612 P262148 JL262148 TH262148 ADD262148 AMZ262148 AWV262148 BGR262148 BQN262148 CAJ262148 CKF262148 CUB262148 DDX262148 DNT262148 DXP262148 EHL262148 ERH262148 FBD262148 FKZ262148 FUV262148 GER262148 GON262148 GYJ262148 HIF262148 HSB262148 IBX262148 ILT262148 IVP262148 JFL262148 JPH262148 JZD262148 KIZ262148 KSV262148 LCR262148 LMN262148 LWJ262148 MGF262148 MQB262148 MZX262148 NJT262148 NTP262148 ODL262148 ONH262148 OXD262148 PGZ262148 PQV262148 QAR262148 QKN262148 QUJ262148 REF262148 ROB262148 RXX262148 SHT262148 SRP262148 TBL262148 TLH262148 TVD262148 UEZ262148 UOV262148 UYR262148 VIN262148 VSJ262148 WCF262148 WMB262148 WVX262148 P327684 JL327684 TH327684 ADD327684 AMZ327684 AWV327684 BGR327684 BQN327684 CAJ327684 CKF327684 CUB327684 DDX327684 DNT327684 DXP327684 EHL327684 ERH327684 FBD327684 FKZ327684 FUV327684 GER327684 GON327684 GYJ327684 HIF327684 HSB327684 IBX327684 ILT327684 IVP327684 JFL327684 JPH327684 JZD327684 KIZ327684 KSV327684 LCR327684 LMN327684 LWJ327684 MGF327684 MQB327684 MZX327684 NJT327684 NTP327684 ODL327684 ONH327684 OXD327684 PGZ327684 PQV327684 QAR327684 QKN327684 QUJ327684 REF327684 ROB327684 RXX327684 SHT327684 SRP327684 TBL327684 TLH327684 TVD327684 UEZ327684 UOV327684 UYR327684 VIN327684 VSJ327684 WCF327684 WMB327684 WVX327684 P393220 JL393220 TH393220 ADD393220 AMZ393220 AWV393220 BGR393220 BQN393220 CAJ393220 CKF393220 CUB393220 DDX393220 DNT393220 DXP393220 EHL393220 ERH393220 FBD393220 FKZ393220 FUV393220 GER393220 GON393220 GYJ393220 HIF393220 HSB393220 IBX393220 ILT393220 IVP393220 JFL393220 JPH393220 JZD393220 KIZ393220 KSV393220 LCR393220 LMN393220 LWJ393220 MGF393220 MQB393220 MZX393220 NJT393220 NTP393220 ODL393220 ONH393220 OXD393220 PGZ393220 PQV393220 QAR393220 QKN393220 QUJ393220 REF393220 ROB393220 RXX393220 SHT393220 SRP393220 TBL393220 TLH393220 TVD393220 UEZ393220 UOV393220 UYR393220 VIN393220 VSJ393220 WCF393220 WMB393220 WVX393220 P458756 JL458756 TH458756 ADD458756 AMZ458756 AWV458756 BGR458756 BQN458756 CAJ458756 CKF458756 CUB458756 DDX458756 DNT458756 DXP458756 EHL458756 ERH458756 FBD458756 FKZ458756 FUV458756 GER458756 GON458756 GYJ458756 HIF458756 HSB458756 IBX458756 ILT458756 IVP458756 JFL458756 JPH458756 JZD458756 KIZ458756 KSV458756 LCR458756 LMN458756 LWJ458756 MGF458756 MQB458756 MZX458756 NJT458756 NTP458756 ODL458756 ONH458756 OXD458756 PGZ458756 PQV458756 QAR458756 QKN458756 QUJ458756 REF458756 ROB458756 RXX458756 SHT458756 SRP458756 TBL458756 TLH458756 TVD458756 UEZ458756 UOV458756 UYR458756 VIN458756 VSJ458756 WCF458756 WMB458756 WVX458756 P524292 JL524292 TH524292 ADD524292 AMZ524292 AWV524292 BGR524292 BQN524292 CAJ524292 CKF524292 CUB524292 DDX524292 DNT524292 DXP524292 EHL524292 ERH524292 FBD524292 FKZ524292 FUV524292 GER524292 GON524292 GYJ524292 HIF524292 HSB524292 IBX524292 ILT524292 IVP524292 JFL524292 JPH524292 JZD524292 KIZ524292 KSV524292 LCR524292 LMN524292 LWJ524292 MGF524292 MQB524292 MZX524292 NJT524292 NTP524292 ODL524292 ONH524292 OXD524292 PGZ524292 PQV524292 QAR524292 QKN524292 QUJ524292 REF524292 ROB524292 RXX524292 SHT524292 SRP524292 TBL524292 TLH524292 TVD524292 UEZ524292 UOV524292 UYR524292 VIN524292 VSJ524292 WCF524292 WMB524292 WVX524292 P589828 JL589828 TH589828 ADD589828 AMZ589828 AWV589828 BGR589828 BQN589828 CAJ589828 CKF589828 CUB589828 DDX589828 DNT589828 DXP589828 EHL589828 ERH589828 FBD589828 FKZ589828 FUV589828 GER589828 GON589828 GYJ589828 HIF589828 HSB589828 IBX589828 ILT589828 IVP589828 JFL589828 JPH589828 JZD589828 KIZ589828 KSV589828 LCR589828 LMN589828 LWJ589828 MGF589828 MQB589828 MZX589828 NJT589828 NTP589828 ODL589828 ONH589828 OXD589828 PGZ589828 PQV589828 QAR589828 QKN589828 QUJ589828 REF589828 ROB589828 RXX589828 SHT589828 SRP589828 TBL589828 TLH589828 TVD589828 UEZ589828 UOV589828 UYR589828 VIN589828 VSJ589828 WCF589828 WMB589828 WVX589828 P655364 JL655364 TH655364 ADD655364 AMZ655364 AWV655364 BGR655364 BQN655364 CAJ655364 CKF655364 CUB655364 DDX655364 DNT655364 DXP655364 EHL655364 ERH655364 FBD655364 FKZ655364 FUV655364 GER655364 GON655364 GYJ655364 HIF655364 HSB655364 IBX655364 ILT655364 IVP655364 JFL655364 JPH655364 JZD655364 KIZ655364 KSV655364 LCR655364 LMN655364 LWJ655364 MGF655364 MQB655364 MZX655364 NJT655364 NTP655364 ODL655364 ONH655364 OXD655364 PGZ655364 PQV655364 QAR655364 QKN655364 QUJ655364 REF655364 ROB655364 RXX655364 SHT655364 SRP655364 TBL655364 TLH655364 TVD655364 UEZ655364 UOV655364 UYR655364 VIN655364 VSJ655364 WCF655364 WMB655364 WVX655364 P720900 JL720900 TH720900 ADD720900 AMZ720900 AWV720900 BGR720900 BQN720900 CAJ720900 CKF720900 CUB720900 DDX720900 DNT720900 DXP720900 EHL720900 ERH720900 FBD720900 FKZ720900 FUV720900 GER720900 GON720900 GYJ720900 HIF720900 HSB720900 IBX720900 ILT720900 IVP720900 JFL720900 JPH720900 JZD720900 KIZ720900 KSV720900 LCR720900 LMN720900 LWJ720900 MGF720900 MQB720900 MZX720900 NJT720900 NTP720900 ODL720900 ONH720900 OXD720900 PGZ720900 PQV720900 QAR720900 QKN720900 QUJ720900 REF720900 ROB720900 RXX720900 SHT720900 SRP720900 TBL720900 TLH720900 TVD720900 UEZ720900 UOV720900 UYR720900 VIN720900 VSJ720900 WCF720900 WMB720900 WVX720900 P786436 JL786436 TH786436 ADD786436 AMZ786436 AWV786436 BGR786436 BQN786436 CAJ786436 CKF786436 CUB786436 DDX786436 DNT786436 DXP786436 EHL786436 ERH786436 FBD786436 FKZ786436 FUV786436 GER786436 GON786436 GYJ786436 HIF786436 HSB786436 IBX786436 ILT786436 IVP786436 JFL786436 JPH786436 JZD786436 KIZ786436 KSV786436 LCR786436 LMN786436 LWJ786436 MGF786436 MQB786436 MZX786436 NJT786436 NTP786436 ODL786436 ONH786436 OXD786436 PGZ786436 PQV786436 QAR786436 QKN786436 QUJ786436 REF786436 ROB786436 RXX786436 SHT786436 SRP786436 TBL786436 TLH786436 TVD786436 UEZ786436 UOV786436 UYR786436 VIN786436 VSJ786436 WCF786436 WMB786436 WVX786436 P851972 JL851972 TH851972 ADD851972 AMZ851972 AWV851972 BGR851972 BQN851972 CAJ851972 CKF851972 CUB851972 DDX851972 DNT851972 DXP851972 EHL851972 ERH851972 FBD851972 FKZ851972 FUV851972 GER851972 GON851972 GYJ851972 HIF851972 HSB851972 IBX851972 ILT851972 IVP851972 JFL851972 JPH851972 JZD851972 KIZ851972 KSV851972 LCR851972 LMN851972 LWJ851972 MGF851972 MQB851972 MZX851972 NJT851972 NTP851972 ODL851972 ONH851972 OXD851972 PGZ851972 PQV851972 QAR851972 QKN851972 QUJ851972 REF851972 ROB851972 RXX851972 SHT851972 SRP851972 TBL851972 TLH851972 TVD851972 UEZ851972 UOV851972 UYR851972 VIN851972 VSJ851972 WCF851972 WMB851972 WVX851972 P917508 JL917508 TH917508 ADD917508 AMZ917508 AWV917508 BGR917508 BQN917508 CAJ917508 CKF917508 CUB917508 DDX917508 DNT917508 DXP917508 EHL917508 ERH917508 FBD917508 FKZ917508 FUV917508 GER917508 GON917508 GYJ917508 HIF917508 HSB917508 IBX917508 ILT917508 IVP917508 JFL917508 JPH917508 JZD917508 KIZ917508 KSV917508 LCR917508 LMN917508 LWJ917508 MGF917508 MQB917508 MZX917508 NJT917508 NTP917508 ODL917508 ONH917508 OXD917508 PGZ917508 PQV917508 QAR917508 QKN917508 QUJ917508 REF917508 ROB917508 RXX917508 SHT917508 SRP917508 TBL917508 TLH917508 TVD917508 UEZ917508 UOV917508 UYR917508 VIN917508 VSJ917508 WCF917508 WMB917508 WVX917508 P983044 JL983044 TH983044 ADD983044 AMZ983044 AWV983044 BGR983044 BQN983044 CAJ983044 CKF983044 CUB983044 DDX983044 DNT983044 DXP983044 EHL983044 ERH983044 FBD983044 FKZ983044 FUV983044 GER983044 GON983044 GYJ983044 HIF983044 HSB983044 IBX983044 ILT983044 IVP983044 JFL983044 JPH983044 JZD983044 KIZ983044 KSV983044 LCR983044 LMN983044 LWJ983044 MGF983044 MQB983044 MZX983044 NJT983044 NTP983044 ODL983044 ONH983044 OXD983044 PGZ983044 PQV983044 QAR983044 QKN983044 QUJ983044 REF983044 ROB983044 RXX983044 SHT983044 SRP983044 TBL983044 TLH983044 TVD983044 UEZ983044 UOV983044 UYR983044 VIN983044 VSJ983044 WCF983044 WMB983044 WVX983044 Q2:Q4 JM2:JM4 TI2:TI4 ADE2:ADE4 ANA2:ANA4 AWW2:AWW4 BGS2:BGS4 BQO2:BQO4 CAK2:CAK4 CKG2:CKG4 CUC2:CUC4 DDY2:DDY4 DNU2:DNU4 DXQ2:DXQ4 EHM2:EHM4 ERI2:ERI4 FBE2:FBE4 FLA2:FLA4 FUW2:FUW4 GES2:GES4 GOO2:GOO4 GYK2:GYK4 HIG2:HIG4 HSC2:HSC4 IBY2:IBY4 ILU2:ILU4 IVQ2:IVQ4 JFM2:JFM4 JPI2:JPI4 JZE2:JZE4 KJA2:KJA4 KSW2:KSW4 LCS2:LCS4 LMO2:LMO4 LWK2:LWK4 MGG2:MGG4 MQC2:MQC4 MZY2:MZY4 NJU2:NJU4 NTQ2:NTQ4 ODM2:ODM4 ONI2:ONI4 OXE2:OXE4 PHA2:PHA4 PQW2:PQW4 QAS2:QAS4 QKO2:QKO4 QUK2:QUK4 REG2:REG4 ROC2:ROC4 RXY2:RXY4 SHU2:SHU4 SRQ2:SRQ4 TBM2:TBM4 TLI2:TLI4 TVE2:TVE4 UFA2:UFA4 UOW2:UOW4 UYS2:UYS4 VIO2:VIO4 VSK2:VSK4 WCG2:WCG4 WMC2:WMC4 WVY2:WVY4 Q65538:Q65540 JM65538:JM65540 TI65538:TI65540 ADE65538:ADE65540 ANA65538:ANA65540 AWW65538:AWW65540 BGS65538:BGS65540 BQO65538:BQO65540 CAK65538:CAK65540 CKG65538:CKG65540 CUC65538:CUC65540 DDY65538:DDY65540 DNU65538:DNU65540 DXQ65538:DXQ65540 EHM65538:EHM65540 ERI65538:ERI65540 FBE65538:FBE65540 FLA65538:FLA65540 FUW65538:FUW65540 GES65538:GES65540 GOO65538:GOO65540 GYK65538:GYK65540 HIG65538:HIG65540 HSC65538:HSC65540 IBY65538:IBY65540 ILU65538:ILU65540 IVQ65538:IVQ65540 JFM65538:JFM65540 JPI65538:JPI65540 JZE65538:JZE65540 KJA65538:KJA65540 KSW65538:KSW65540 LCS65538:LCS65540 LMO65538:LMO65540 LWK65538:LWK65540 MGG65538:MGG65540 MQC65538:MQC65540 MZY65538:MZY65540 NJU65538:NJU65540 NTQ65538:NTQ65540 ODM65538:ODM65540 ONI65538:ONI65540 OXE65538:OXE65540 PHA65538:PHA65540 PQW65538:PQW65540 QAS65538:QAS65540 QKO65538:QKO65540 QUK65538:QUK65540 REG65538:REG65540 ROC65538:ROC65540 RXY65538:RXY65540 SHU65538:SHU65540 SRQ65538:SRQ65540 TBM65538:TBM65540 TLI65538:TLI65540 TVE65538:TVE65540 UFA65538:UFA65540 UOW65538:UOW65540 UYS65538:UYS65540 VIO65538:VIO65540 VSK65538:VSK65540 WCG65538:WCG65540 WMC65538:WMC65540 WVY65538:WVY65540 Q131074:Q131076 JM131074:JM131076 TI131074:TI131076 ADE131074:ADE131076 ANA131074:ANA131076 AWW131074:AWW131076 BGS131074:BGS131076 BQO131074:BQO131076 CAK131074:CAK131076 CKG131074:CKG131076 CUC131074:CUC131076 DDY131074:DDY131076 DNU131074:DNU131076 DXQ131074:DXQ131076 EHM131074:EHM131076 ERI131074:ERI131076 FBE131074:FBE131076 FLA131074:FLA131076 FUW131074:FUW131076 GES131074:GES131076 GOO131074:GOO131076 GYK131074:GYK131076 HIG131074:HIG131076 HSC131074:HSC131076 IBY131074:IBY131076 ILU131074:ILU131076 IVQ131074:IVQ131076 JFM131074:JFM131076 JPI131074:JPI131076 JZE131074:JZE131076 KJA131074:KJA131076 KSW131074:KSW131076 LCS131074:LCS131076 LMO131074:LMO131076 LWK131074:LWK131076 MGG131074:MGG131076 MQC131074:MQC131076 MZY131074:MZY131076 NJU131074:NJU131076 NTQ131074:NTQ131076 ODM131074:ODM131076 ONI131074:ONI131076 OXE131074:OXE131076 PHA131074:PHA131076 PQW131074:PQW131076 QAS131074:QAS131076 QKO131074:QKO131076 QUK131074:QUK131076 REG131074:REG131076 ROC131074:ROC131076 RXY131074:RXY131076 SHU131074:SHU131076 SRQ131074:SRQ131076 TBM131074:TBM131076 TLI131074:TLI131076 TVE131074:TVE131076 UFA131074:UFA131076 UOW131074:UOW131076 UYS131074:UYS131076 VIO131074:VIO131076 VSK131074:VSK131076 WCG131074:WCG131076 WMC131074:WMC131076 WVY131074:WVY131076 Q196610:Q196612 JM196610:JM196612 TI196610:TI196612 ADE196610:ADE196612 ANA196610:ANA196612 AWW196610:AWW196612 BGS196610:BGS196612 BQO196610:BQO196612 CAK196610:CAK196612 CKG196610:CKG196612 CUC196610:CUC196612 DDY196610:DDY196612 DNU196610:DNU196612 DXQ196610:DXQ196612 EHM196610:EHM196612 ERI196610:ERI196612 FBE196610:FBE196612 FLA196610:FLA196612 FUW196610:FUW196612 GES196610:GES196612 GOO196610:GOO196612 GYK196610:GYK196612 HIG196610:HIG196612 HSC196610:HSC196612 IBY196610:IBY196612 ILU196610:ILU196612 IVQ196610:IVQ196612 JFM196610:JFM196612 JPI196610:JPI196612 JZE196610:JZE196612 KJA196610:KJA196612 KSW196610:KSW196612 LCS196610:LCS196612 LMO196610:LMO196612 LWK196610:LWK196612 MGG196610:MGG196612 MQC196610:MQC196612 MZY196610:MZY196612 NJU196610:NJU196612 NTQ196610:NTQ196612 ODM196610:ODM196612 ONI196610:ONI196612 OXE196610:OXE196612 PHA196610:PHA196612 PQW196610:PQW196612 QAS196610:QAS196612 QKO196610:QKO196612 QUK196610:QUK196612 REG196610:REG196612 ROC196610:ROC196612 RXY196610:RXY196612 SHU196610:SHU196612 SRQ196610:SRQ196612 TBM196610:TBM196612 TLI196610:TLI196612 TVE196610:TVE196612 UFA196610:UFA196612 UOW196610:UOW196612 UYS196610:UYS196612 VIO196610:VIO196612 VSK196610:VSK196612 WCG196610:WCG196612 WMC196610:WMC196612 WVY196610:WVY196612 Q262146:Q262148 JM262146:JM262148 TI262146:TI262148 ADE262146:ADE262148 ANA262146:ANA262148 AWW262146:AWW262148 BGS262146:BGS262148 BQO262146:BQO262148 CAK262146:CAK262148 CKG262146:CKG262148 CUC262146:CUC262148 DDY262146:DDY262148 DNU262146:DNU262148 DXQ262146:DXQ262148 EHM262146:EHM262148 ERI262146:ERI262148 FBE262146:FBE262148 FLA262146:FLA262148 FUW262146:FUW262148 GES262146:GES262148 GOO262146:GOO262148 GYK262146:GYK262148 HIG262146:HIG262148 HSC262146:HSC262148 IBY262146:IBY262148 ILU262146:ILU262148 IVQ262146:IVQ262148 JFM262146:JFM262148 JPI262146:JPI262148 JZE262146:JZE262148 KJA262146:KJA262148 KSW262146:KSW262148 LCS262146:LCS262148 LMO262146:LMO262148 LWK262146:LWK262148 MGG262146:MGG262148 MQC262146:MQC262148 MZY262146:MZY262148 NJU262146:NJU262148 NTQ262146:NTQ262148 ODM262146:ODM262148 ONI262146:ONI262148 OXE262146:OXE262148 PHA262146:PHA262148 PQW262146:PQW262148 QAS262146:QAS262148 QKO262146:QKO262148 QUK262146:QUK262148 REG262146:REG262148 ROC262146:ROC262148 RXY262146:RXY262148 SHU262146:SHU262148 SRQ262146:SRQ262148 TBM262146:TBM262148 TLI262146:TLI262148 TVE262146:TVE262148 UFA262146:UFA262148 UOW262146:UOW262148 UYS262146:UYS262148 VIO262146:VIO262148 VSK262146:VSK262148 WCG262146:WCG262148 WMC262146:WMC262148 WVY262146:WVY262148 Q327682:Q327684 JM327682:JM327684 TI327682:TI327684 ADE327682:ADE327684 ANA327682:ANA327684 AWW327682:AWW327684 BGS327682:BGS327684 BQO327682:BQO327684 CAK327682:CAK327684 CKG327682:CKG327684 CUC327682:CUC327684 DDY327682:DDY327684 DNU327682:DNU327684 DXQ327682:DXQ327684 EHM327682:EHM327684 ERI327682:ERI327684 FBE327682:FBE327684 FLA327682:FLA327684 FUW327682:FUW327684 GES327682:GES327684 GOO327682:GOO327684 GYK327682:GYK327684 HIG327682:HIG327684 HSC327682:HSC327684 IBY327682:IBY327684 ILU327682:ILU327684 IVQ327682:IVQ327684 JFM327682:JFM327684 JPI327682:JPI327684 JZE327682:JZE327684 KJA327682:KJA327684 KSW327682:KSW327684 LCS327682:LCS327684 LMO327682:LMO327684 LWK327682:LWK327684 MGG327682:MGG327684 MQC327682:MQC327684 MZY327682:MZY327684 NJU327682:NJU327684 NTQ327682:NTQ327684 ODM327682:ODM327684 ONI327682:ONI327684 OXE327682:OXE327684 PHA327682:PHA327684 PQW327682:PQW327684 QAS327682:QAS327684 QKO327682:QKO327684 QUK327682:QUK327684 REG327682:REG327684 ROC327682:ROC327684 RXY327682:RXY327684 SHU327682:SHU327684 SRQ327682:SRQ327684 TBM327682:TBM327684 TLI327682:TLI327684 TVE327682:TVE327684 UFA327682:UFA327684 UOW327682:UOW327684 UYS327682:UYS327684 VIO327682:VIO327684 VSK327682:VSK327684 WCG327682:WCG327684 WMC327682:WMC327684 WVY327682:WVY327684 Q393218:Q393220 JM393218:JM393220 TI393218:TI393220 ADE393218:ADE393220 ANA393218:ANA393220 AWW393218:AWW393220 BGS393218:BGS393220 BQO393218:BQO393220 CAK393218:CAK393220 CKG393218:CKG393220 CUC393218:CUC393220 DDY393218:DDY393220 DNU393218:DNU393220 DXQ393218:DXQ393220 EHM393218:EHM393220 ERI393218:ERI393220 FBE393218:FBE393220 FLA393218:FLA393220 FUW393218:FUW393220 GES393218:GES393220 GOO393218:GOO393220 GYK393218:GYK393220 HIG393218:HIG393220 HSC393218:HSC393220 IBY393218:IBY393220 ILU393218:ILU393220 IVQ393218:IVQ393220 JFM393218:JFM393220 JPI393218:JPI393220 JZE393218:JZE393220 KJA393218:KJA393220 KSW393218:KSW393220 LCS393218:LCS393220 LMO393218:LMO393220 LWK393218:LWK393220 MGG393218:MGG393220 MQC393218:MQC393220 MZY393218:MZY393220 NJU393218:NJU393220 NTQ393218:NTQ393220 ODM393218:ODM393220 ONI393218:ONI393220 OXE393218:OXE393220 PHA393218:PHA393220 PQW393218:PQW393220 QAS393218:QAS393220 QKO393218:QKO393220 QUK393218:QUK393220 REG393218:REG393220 ROC393218:ROC393220 RXY393218:RXY393220 SHU393218:SHU393220 SRQ393218:SRQ393220 TBM393218:TBM393220 TLI393218:TLI393220 TVE393218:TVE393220 UFA393218:UFA393220 UOW393218:UOW393220 UYS393218:UYS393220 VIO393218:VIO393220 VSK393218:VSK393220 WCG393218:WCG393220 WMC393218:WMC393220 WVY393218:WVY393220 Q458754:Q458756 JM458754:JM458756 TI458754:TI458756 ADE458754:ADE458756 ANA458754:ANA458756 AWW458754:AWW458756 BGS458754:BGS458756 BQO458754:BQO458756 CAK458754:CAK458756 CKG458754:CKG458756 CUC458754:CUC458756 DDY458754:DDY458756 DNU458754:DNU458756 DXQ458754:DXQ458756 EHM458754:EHM458756 ERI458754:ERI458756 FBE458754:FBE458756 FLA458754:FLA458756 FUW458754:FUW458756 GES458754:GES458756 GOO458754:GOO458756 GYK458754:GYK458756 HIG458754:HIG458756 HSC458754:HSC458756 IBY458754:IBY458756 ILU458754:ILU458756 IVQ458754:IVQ458756 JFM458754:JFM458756 JPI458754:JPI458756 JZE458754:JZE458756 KJA458754:KJA458756 KSW458754:KSW458756 LCS458754:LCS458756 LMO458754:LMO458756 LWK458754:LWK458756 MGG458754:MGG458756 MQC458754:MQC458756 MZY458754:MZY458756 NJU458754:NJU458756 NTQ458754:NTQ458756 ODM458754:ODM458756 ONI458754:ONI458756 OXE458754:OXE458756 PHA458754:PHA458756 PQW458754:PQW458756 QAS458754:QAS458756 QKO458754:QKO458756 QUK458754:QUK458756 REG458754:REG458756 ROC458754:ROC458756 RXY458754:RXY458756 SHU458754:SHU458756 SRQ458754:SRQ458756 TBM458754:TBM458756 TLI458754:TLI458756 TVE458754:TVE458756 UFA458754:UFA458756 UOW458754:UOW458756 UYS458754:UYS458756 VIO458754:VIO458756 VSK458754:VSK458756 WCG458754:WCG458756 WMC458754:WMC458756 WVY458754:WVY458756 Q524290:Q524292 JM524290:JM524292 TI524290:TI524292 ADE524290:ADE524292 ANA524290:ANA524292 AWW524290:AWW524292 BGS524290:BGS524292 BQO524290:BQO524292 CAK524290:CAK524292 CKG524290:CKG524292 CUC524290:CUC524292 DDY524290:DDY524292 DNU524290:DNU524292 DXQ524290:DXQ524292 EHM524290:EHM524292 ERI524290:ERI524292 FBE524290:FBE524292 FLA524290:FLA524292 FUW524290:FUW524292 GES524290:GES524292 GOO524290:GOO524292 GYK524290:GYK524292 HIG524290:HIG524292 HSC524290:HSC524292 IBY524290:IBY524292 ILU524290:ILU524292 IVQ524290:IVQ524292 JFM524290:JFM524292 JPI524290:JPI524292 JZE524290:JZE524292 KJA524290:KJA524292 KSW524290:KSW524292 LCS524290:LCS524292 LMO524290:LMO524292 LWK524290:LWK524292 MGG524290:MGG524292 MQC524290:MQC524292 MZY524290:MZY524292 NJU524290:NJU524292 NTQ524290:NTQ524292 ODM524290:ODM524292 ONI524290:ONI524292 OXE524290:OXE524292 PHA524290:PHA524292 PQW524290:PQW524292 QAS524290:QAS524292 QKO524290:QKO524292 QUK524290:QUK524292 REG524290:REG524292 ROC524290:ROC524292 RXY524290:RXY524292 SHU524290:SHU524292 SRQ524290:SRQ524292 TBM524290:TBM524292 TLI524290:TLI524292 TVE524290:TVE524292 UFA524290:UFA524292 UOW524290:UOW524292 UYS524290:UYS524292 VIO524290:VIO524292 VSK524290:VSK524292 WCG524290:WCG524292 WMC524290:WMC524292 WVY524290:WVY524292 Q589826:Q589828 JM589826:JM589828 TI589826:TI589828 ADE589826:ADE589828 ANA589826:ANA589828 AWW589826:AWW589828 BGS589826:BGS589828 BQO589826:BQO589828 CAK589826:CAK589828 CKG589826:CKG589828 CUC589826:CUC589828 DDY589826:DDY589828 DNU589826:DNU589828 DXQ589826:DXQ589828 EHM589826:EHM589828 ERI589826:ERI589828 FBE589826:FBE589828 FLA589826:FLA589828 FUW589826:FUW589828 GES589826:GES589828 GOO589826:GOO589828 GYK589826:GYK589828 HIG589826:HIG589828 HSC589826:HSC589828 IBY589826:IBY589828 ILU589826:ILU589828 IVQ589826:IVQ589828 JFM589826:JFM589828 JPI589826:JPI589828 JZE589826:JZE589828 KJA589826:KJA589828 KSW589826:KSW589828 LCS589826:LCS589828 LMO589826:LMO589828 LWK589826:LWK589828 MGG589826:MGG589828 MQC589826:MQC589828 MZY589826:MZY589828 NJU589826:NJU589828 NTQ589826:NTQ589828 ODM589826:ODM589828 ONI589826:ONI589828 OXE589826:OXE589828 PHA589826:PHA589828 PQW589826:PQW589828 QAS589826:QAS589828 QKO589826:QKO589828 QUK589826:QUK589828 REG589826:REG589828 ROC589826:ROC589828 RXY589826:RXY589828 SHU589826:SHU589828 SRQ589826:SRQ589828 TBM589826:TBM589828 TLI589826:TLI589828 TVE589826:TVE589828 UFA589826:UFA589828 UOW589826:UOW589828 UYS589826:UYS589828 VIO589826:VIO589828 VSK589826:VSK589828 WCG589826:WCG589828 WMC589826:WMC589828 WVY589826:WVY589828 Q655362:Q655364 JM655362:JM655364 TI655362:TI655364 ADE655362:ADE655364 ANA655362:ANA655364 AWW655362:AWW655364 BGS655362:BGS655364 BQO655362:BQO655364 CAK655362:CAK655364 CKG655362:CKG655364 CUC655362:CUC655364 DDY655362:DDY655364 DNU655362:DNU655364 DXQ655362:DXQ655364 EHM655362:EHM655364 ERI655362:ERI655364 FBE655362:FBE655364 FLA655362:FLA655364 FUW655362:FUW655364 GES655362:GES655364 GOO655362:GOO655364 GYK655362:GYK655364 HIG655362:HIG655364 HSC655362:HSC655364 IBY655362:IBY655364 ILU655362:ILU655364 IVQ655362:IVQ655364 JFM655362:JFM655364 JPI655362:JPI655364 JZE655362:JZE655364 KJA655362:KJA655364 KSW655362:KSW655364 LCS655362:LCS655364 LMO655362:LMO655364 LWK655362:LWK655364 MGG655362:MGG655364 MQC655362:MQC655364 MZY655362:MZY655364 NJU655362:NJU655364 NTQ655362:NTQ655364 ODM655362:ODM655364 ONI655362:ONI655364 OXE655362:OXE655364 PHA655362:PHA655364 PQW655362:PQW655364 QAS655362:QAS655364 QKO655362:QKO655364 QUK655362:QUK655364 REG655362:REG655364 ROC655362:ROC655364 RXY655362:RXY655364 SHU655362:SHU655364 SRQ655362:SRQ655364 TBM655362:TBM655364 TLI655362:TLI655364 TVE655362:TVE655364 UFA655362:UFA655364 UOW655362:UOW655364 UYS655362:UYS655364 VIO655362:VIO655364 VSK655362:VSK655364 WCG655362:WCG655364 WMC655362:WMC655364 WVY655362:WVY655364 Q720898:Q720900 JM720898:JM720900 TI720898:TI720900 ADE720898:ADE720900 ANA720898:ANA720900 AWW720898:AWW720900 BGS720898:BGS720900 BQO720898:BQO720900 CAK720898:CAK720900 CKG720898:CKG720900 CUC720898:CUC720900 DDY720898:DDY720900 DNU720898:DNU720900 DXQ720898:DXQ720900 EHM720898:EHM720900 ERI720898:ERI720900 FBE720898:FBE720900 FLA720898:FLA720900 FUW720898:FUW720900 GES720898:GES720900 GOO720898:GOO720900 GYK720898:GYK720900 HIG720898:HIG720900 HSC720898:HSC720900 IBY720898:IBY720900 ILU720898:ILU720900 IVQ720898:IVQ720900 JFM720898:JFM720900 JPI720898:JPI720900 JZE720898:JZE720900 KJA720898:KJA720900 KSW720898:KSW720900 LCS720898:LCS720900 LMO720898:LMO720900 LWK720898:LWK720900 MGG720898:MGG720900 MQC720898:MQC720900 MZY720898:MZY720900 NJU720898:NJU720900 NTQ720898:NTQ720900 ODM720898:ODM720900 ONI720898:ONI720900 OXE720898:OXE720900 PHA720898:PHA720900 PQW720898:PQW720900 QAS720898:QAS720900 QKO720898:QKO720900 QUK720898:QUK720900 REG720898:REG720900 ROC720898:ROC720900 RXY720898:RXY720900 SHU720898:SHU720900 SRQ720898:SRQ720900 TBM720898:TBM720900 TLI720898:TLI720900 TVE720898:TVE720900 UFA720898:UFA720900 UOW720898:UOW720900 UYS720898:UYS720900 VIO720898:VIO720900 VSK720898:VSK720900 WCG720898:WCG720900 WMC720898:WMC720900 WVY720898:WVY720900 Q786434:Q786436 JM786434:JM786436 TI786434:TI786436 ADE786434:ADE786436 ANA786434:ANA786436 AWW786434:AWW786436 BGS786434:BGS786436 BQO786434:BQO786436 CAK786434:CAK786436 CKG786434:CKG786436 CUC786434:CUC786436 DDY786434:DDY786436 DNU786434:DNU786436 DXQ786434:DXQ786436 EHM786434:EHM786436 ERI786434:ERI786436 FBE786434:FBE786436 FLA786434:FLA786436 FUW786434:FUW786436 GES786434:GES786436 GOO786434:GOO786436 GYK786434:GYK786436 HIG786434:HIG786436 HSC786434:HSC786436 IBY786434:IBY786436 ILU786434:ILU786436 IVQ786434:IVQ786436 JFM786434:JFM786436 JPI786434:JPI786436 JZE786434:JZE786436 KJA786434:KJA786436 KSW786434:KSW786436 LCS786434:LCS786436 LMO786434:LMO786436 LWK786434:LWK786436 MGG786434:MGG786436 MQC786434:MQC786436 MZY786434:MZY786436 NJU786434:NJU786436 NTQ786434:NTQ786436 ODM786434:ODM786436 ONI786434:ONI786436 OXE786434:OXE786436 PHA786434:PHA786436 PQW786434:PQW786436 QAS786434:QAS786436 QKO786434:QKO786436 QUK786434:QUK786436 REG786434:REG786436 ROC786434:ROC786436 RXY786434:RXY786436 SHU786434:SHU786436 SRQ786434:SRQ786436 TBM786434:TBM786436 TLI786434:TLI786436 TVE786434:TVE786436 UFA786434:UFA786436 UOW786434:UOW786436 UYS786434:UYS786436 VIO786434:VIO786436 VSK786434:VSK786436 WCG786434:WCG786436 WMC786434:WMC786436 WVY786434:WVY786436 Q851970:Q851972 JM851970:JM851972 TI851970:TI851972 ADE851970:ADE851972 ANA851970:ANA851972 AWW851970:AWW851972 BGS851970:BGS851972 BQO851970:BQO851972 CAK851970:CAK851972 CKG851970:CKG851972 CUC851970:CUC851972 DDY851970:DDY851972 DNU851970:DNU851972 DXQ851970:DXQ851972 EHM851970:EHM851972 ERI851970:ERI851972 FBE851970:FBE851972 FLA851970:FLA851972 FUW851970:FUW851972 GES851970:GES851972 GOO851970:GOO851972 GYK851970:GYK851972 HIG851970:HIG851972 HSC851970:HSC851972 IBY851970:IBY851972 ILU851970:ILU851972 IVQ851970:IVQ851972 JFM851970:JFM851972 JPI851970:JPI851972 JZE851970:JZE851972 KJA851970:KJA851972 KSW851970:KSW851972 LCS851970:LCS851972 LMO851970:LMO851972 LWK851970:LWK851972 MGG851970:MGG851972 MQC851970:MQC851972 MZY851970:MZY851972 NJU851970:NJU851972 NTQ851970:NTQ851972 ODM851970:ODM851972 ONI851970:ONI851972 OXE851970:OXE851972 PHA851970:PHA851972 PQW851970:PQW851972 QAS851970:QAS851972 QKO851970:QKO851972 QUK851970:QUK851972 REG851970:REG851972 ROC851970:ROC851972 RXY851970:RXY851972 SHU851970:SHU851972 SRQ851970:SRQ851972 TBM851970:TBM851972 TLI851970:TLI851972 TVE851970:TVE851972 UFA851970:UFA851972 UOW851970:UOW851972 UYS851970:UYS851972 VIO851970:VIO851972 VSK851970:VSK851972 WCG851970:WCG851972 WMC851970:WMC851972 WVY851970:WVY851972 Q917506:Q917508 JM917506:JM917508 TI917506:TI917508 ADE917506:ADE917508 ANA917506:ANA917508 AWW917506:AWW917508 BGS917506:BGS917508 BQO917506:BQO917508 CAK917506:CAK917508 CKG917506:CKG917508 CUC917506:CUC917508 DDY917506:DDY917508 DNU917506:DNU917508 DXQ917506:DXQ917508 EHM917506:EHM917508 ERI917506:ERI917508 FBE917506:FBE917508 FLA917506:FLA917508 FUW917506:FUW917508 GES917506:GES917508 GOO917506:GOO917508 GYK917506:GYK917508 HIG917506:HIG917508 HSC917506:HSC917508 IBY917506:IBY917508 ILU917506:ILU917508 IVQ917506:IVQ917508 JFM917506:JFM917508 JPI917506:JPI917508 JZE917506:JZE917508 KJA917506:KJA917508 KSW917506:KSW917508 LCS917506:LCS917508 LMO917506:LMO917508 LWK917506:LWK917508 MGG917506:MGG917508 MQC917506:MQC917508 MZY917506:MZY917508 NJU917506:NJU917508 NTQ917506:NTQ917508 ODM917506:ODM917508 ONI917506:ONI917508 OXE917506:OXE917508 PHA917506:PHA917508 PQW917506:PQW917508 QAS917506:QAS917508 QKO917506:QKO917508 QUK917506:QUK917508 REG917506:REG917508 ROC917506:ROC917508 RXY917506:RXY917508 SHU917506:SHU917508 SRQ917506:SRQ917508 TBM917506:TBM917508 TLI917506:TLI917508 TVE917506:TVE917508 UFA917506:UFA917508 UOW917506:UOW917508 UYS917506:UYS917508 VIO917506:VIO917508 VSK917506:VSK917508 WCG917506:WCG917508 WMC917506:WMC917508 WVY917506:WVY917508 Q983042:Q983044 JM983042:JM983044 TI983042:TI983044 ADE983042:ADE983044 ANA983042:ANA983044 AWW983042:AWW983044 BGS983042:BGS983044 BQO983042:BQO983044 CAK983042:CAK983044 CKG983042:CKG983044 CUC983042:CUC983044 DDY983042:DDY983044 DNU983042:DNU983044 DXQ983042:DXQ983044 EHM983042:EHM983044 ERI983042:ERI983044 FBE983042:FBE983044 FLA983042:FLA983044 FUW983042:FUW983044 GES983042:GES983044 GOO983042:GOO983044 GYK983042:GYK983044 HIG983042:HIG983044 HSC983042:HSC983044 IBY983042:IBY983044 ILU983042:ILU983044 IVQ983042:IVQ983044 JFM983042:JFM983044 JPI983042:JPI983044 JZE983042:JZE983044 KJA983042:KJA983044 KSW983042:KSW983044 LCS983042:LCS983044 LMO983042:LMO983044 LWK983042:LWK983044 MGG983042:MGG983044 MQC983042:MQC983044 MZY983042:MZY983044 NJU983042:NJU983044 NTQ983042:NTQ983044 ODM983042:ODM983044 ONI983042:ONI983044 OXE983042:OXE983044 PHA983042:PHA983044 PQW983042:PQW983044 QAS983042:QAS983044 QKO983042:QKO983044 QUK983042:QUK983044 REG983042:REG983044 ROC983042:ROC983044 RXY983042:RXY983044 SHU983042:SHU983044 SRQ983042:SRQ983044 TBM983042:TBM983044 TLI983042:TLI983044 TVE983042:TVE983044 UFA983042:UFA983044 UOW983042:UOW983044 UYS983042:UYS983044 VIO983042:VIO983044 VSK983042:VSK983044 WCG983042:WCG983044 WMC983042:WMC983044 WVY983042:WVY983044" xr:uid="{BE05FE1E-9285-4112-9E2E-52F330057A03}">
      <formula1>"Medidos y analizados (reporte hasta 2T), Parcialmente medidos y analizados,Sin reporte, No aplica"</formula1>
    </dataValidation>
    <dataValidation type="list" allowBlank="1" showInputMessage="1" showErrorMessage="1" sqref="O5:O44 JK5:JK44 TG5:TG44 ADC5:ADC44 AMY5:AMY44 AWU5:AWU44 BGQ5:BGQ44 BQM5:BQM44 CAI5:CAI44 CKE5:CKE44 CUA5:CUA44 DDW5:DDW44 DNS5:DNS44 DXO5:DXO44 EHK5:EHK44 ERG5:ERG44 FBC5:FBC44 FKY5:FKY44 FUU5:FUU44 GEQ5:GEQ44 GOM5:GOM44 GYI5:GYI44 HIE5:HIE44 HSA5:HSA44 IBW5:IBW44 ILS5:ILS44 IVO5:IVO44 JFK5:JFK44 JPG5:JPG44 JZC5:JZC44 KIY5:KIY44 KSU5:KSU44 LCQ5:LCQ44 LMM5:LMM44 LWI5:LWI44 MGE5:MGE44 MQA5:MQA44 MZW5:MZW44 NJS5:NJS44 NTO5:NTO44 ODK5:ODK44 ONG5:ONG44 OXC5:OXC44 PGY5:PGY44 PQU5:PQU44 QAQ5:QAQ44 QKM5:QKM44 QUI5:QUI44 REE5:REE44 ROA5:ROA44 RXW5:RXW44 SHS5:SHS44 SRO5:SRO44 TBK5:TBK44 TLG5:TLG44 TVC5:TVC44 UEY5:UEY44 UOU5:UOU44 UYQ5:UYQ44 VIM5:VIM44 VSI5:VSI44 WCE5:WCE44 WMA5:WMA44 WVW5:WVW44 O65541:O65580 JK65541:JK65580 TG65541:TG65580 ADC65541:ADC65580 AMY65541:AMY65580 AWU65541:AWU65580 BGQ65541:BGQ65580 BQM65541:BQM65580 CAI65541:CAI65580 CKE65541:CKE65580 CUA65541:CUA65580 DDW65541:DDW65580 DNS65541:DNS65580 DXO65541:DXO65580 EHK65541:EHK65580 ERG65541:ERG65580 FBC65541:FBC65580 FKY65541:FKY65580 FUU65541:FUU65580 GEQ65541:GEQ65580 GOM65541:GOM65580 GYI65541:GYI65580 HIE65541:HIE65580 HSA65541:HSA65580 IBW65541:IBW65580 ILS65541:ILS65580 IVO65541:IVO65580 JFK65541:JFK65580 JPG65541:JPG65580 JZC65541:JZC65580 KIY65541:KIY65580 KSU65541:KSU65580 LCQ65541:LCQ65580 LMM65541:LMM65580 LWI65541:LWI65580 MGE65541:MGE65580 MQA65541:MQA65580 MZW65541:MZW65580 NJS65541:NJS65580 NTO65541:NTO65580 ODK65541:ODK65580 ONG65541:ONG65580 OXC65541:OXC65580 PGY65541:PGY65580 PQU65541:PQU65580 QAQ65541:QAQ65580 QKM65541:QKM65580 QUI65541:QUI65580 REE65541:REE65580 ROA65541:ROA65580 RXW65541:RXW65580 SHS65541:SHS65580 SRO65541:SRO65580 TBK65541:TBK65580 TLG65541:TLG65580 TVC65541:TVC65580 UEY65541:UEY65580 UOU65541:UOU65580 UYQ65541:UYQ65580 VIM65541:VIM65580 VSI65541:VSI65580 WCE65541:WCE65580 WMA65541:WMA65580 WVW65541:WVW65580 O131077:O131116 JK131077:JK131116 TG131077:TG131116 ADC131077:ADC131116 AMY131077:AMY131116 AWU131077:AWU131116 BGQ131077:BGQ131116 BQM131077:BQM131116 CAI131077:CAI131116 CKE131077:CKE131116 CUA131077:CUA131116 DDW131077:DDW131116 DNS131077:DNS131116 DXO131077:DXO131116 EHK131077:EHK131116 ERG131077:ERG131116 FBC131077:FBC131116 FKY131077:FKY131116 FUU131077:FUU131116 GEQ131077:GEQ131116 GOM131077:GOM131116 GYI131077:GYI131116 HIE131077:HIE131116 HSA131077:HSA131116 IBW131077:IBW131116 ILS131077:ILS131116 IVO131077:IVO131116 JFK131077:JFK131116 JPG131077:JPG131116 JZC131077:JZC131116 KIY131077:KIY131116 KSU131077:KSU131116 LCQ131077:LCQ131116 LMM131077:LMM131116 LWI131077:LWI131116 MGE131077:MGE131116 MQA131077:MQA131116 MZW131077:MZW131116 NJS131077:NJS131116 NTO131077:NTO131116 ODK131077:ODK131116 ONG131077:ONG131116 OXC131077:OXC131116 PGY131077:PGY131116 PQU131077:PQU131116 QAQ131077:QAQ131116 QKM131077:QKM131116 QUI131077:QUI131116 REE131077:REE131116 ROA131077:ROA131116 RXW131077:RXW131116 SHS131077:SHS131116 SRO131077:SRO131116 TBK131077:TBK131116 TLG131077:TLG131116 TVC131077:TVC131116 UEY131077:UEY131116 UOU131077:UOU131116 UYQ131077:UYQ131116 VIM131077:VIM131116 VSI131077:VSI131116 WCE131077:WCE131116 WMA131077:WMA131116 WVW131077:WVW131116 O196613:O196652 JK196613:JK196652 TG196613:TG196652 ADC196613:ADC196652 AMY196613:AMY196652 AWU196613:AWU196652 BGQ196613:BGQ196652 BQM196613:BQM196652 CAI196613:CAI196652 CKE196613:CKE196652 CUA196613:CUA196652 DDW196613:DDW196652 DNS196613:DNS196652 DXO196613:DXO196652 EHK196613:EHK196652 ERG196613:ERG196652 FBC196613:FBC196652 FKY196613:FKY196652 FUU196613:FUU196652 GEQ196613:GEQ196652 GOM196613:GOM196652 GYI196613:GYI196652 HIE196613:HIE196652 HSA196613:HSA196652 IBW196613:IBW196652 ILS196613:ILS196652 IVO196613:IVO196652 JFK196613:JFK196652 JPG196613:JPG196652 JZC196613:JZC196652 KIY196613:KIY196652 KSU196613:KSU196652 LCQ196613:LCQ196652 LMM196613:LMM196652 LWI196613:LWI196652 MGE196613:MGE196652 MQA196613:MQA196652 MZW196613:MZW196652 NJS196613:NJS196652 NTO196613:NTO196652 ODK196613:ODK196652 ONG196613:ONG196652 OXC196613:OXC196652 PGY196613:PGY196652 PQU196613:PQU196652 QAQ196613:QAQ196652 QKM196613:QKM196652 QUI196613:QUI196652 REE196613:REE196652 ROA196613:ROA196652 RXW196613:RXW196652 SHS196613:SHS196652 SRO196613:SRO196652 TBK196613:TBK196652 TLG196613:TLG196652 TVC196613:TVC196652 UEY196613:UEY196652 UOU196613:UOU196652 UYQ196613:UYQ196652 VIM196613:VIM196652 VSI196613:VSI196652 WCE196613:WCE196652 WMA196613:WMA196652 WVW196613:WVW196652 O262149:O262188 JK262149:JK262188 TG262149:TG262188 ADC262149:ADC262188 AMY262149:AMY262188 AWU262149:AWU262188 BGQ262149:BGQ262188 BQM262149:BQM262188 CAI262149:CAI262188 CKE262149:CKE262188 CUA262149:CUA262188 DDW262149:DDW262188 DNS262149:DNS262188 DXO262149:DXO262188 EHK262149:EHK262188 ERG262149:ERG262188 FBC262149:FBC262188 FKY262149:FKY262188 FUU262149:FUU262188 GEQ262149:GEQ262188 GOM262149:GOM262188 GYI262149:GYI262188 HIE262149:HIE262188 HSA262149:HSA262188 IBW262149:IBW262188 ILS262149:ILS262188 IVO262149:IVO262188 JFK262149:JFK262188 JPG262149:JPG262188 JZC262149:JZC262188 KIY262149:KIY262188 KSU262149:KSU262188 LCQ262149:LCQ262188 LMM262149:LMM262188 LWI262149:LWI262188 MGE262149:MGE262188 MQA262149:MQA262188 MZW262149:MZW262188 NJS262149:NJS262188 NTO262149:NTO262188 ODK262149:ODK262188 ONG262149:ONG262188 OXC262149:OXC262188 PGY262149:PGY262188 PQU262149:PQU262188 QAQ262149:QAQ262188 QKM262149:QKM262188 QUI262149:QUI262188 REE262149:REE262188 ROA262149:ROA262188 RXW262149:RXW262188 SHS262149:SHS262188 SRO262149:SRO262188 TBK262149:TBK262188 TLG262149:TLG262188 TVC262149:TVC262188 UEY262149:UEY262188 UOU262149:UOU262188 UYQ262149:UYQ262188 VIM262149:VIM262188 VSI262149:VSI262188 WCE262149:WCE262188 WMA262149:WMA262188 WVW262149:WVW262188 O327685:O327724 JK327685:JK327724 TG327685:TG327724 ADC327685:ADC327724 AMY327685:AMY327724 AWU327685:AWU327724 BGQ327685:BGQ327724 BQM327685:BQM327724 CAI327685:CAI327724 CKE327685:CKE327724 CUA327685:CUA327724 DDW327685:DDW327724 DNS327685:DNS327724 DXO327685:DXO327724 EHK327685:EHK327724 ERG327685:ERG327724 FBC327685:FBC327724 FKY327685:FKY327724 FUU327685:FUU327724 GEQ327685:GEQ327724 GOM327685:GOM327724 GYI327685:GYI327724 HIE327685:HIE327724 HSA327685:HSA327724 IBW327685:IBW327724 ILS327685:ILS327724 IVO327685:IVO327724 JFK327685:JFK327724 JPG327685:JPG327724 JZC327685:JZC327724 KIY327685:KIY327724 KSU327685:KSU327724 LCQ327685:LCQ327724 LMM327685:LMM327724 LWI327685:LWI327724 MGE327685:MGE327724 MQA327685:MQA327724 MZW327685:MZW327724 NJS327685:NJS327724 NTO327685:NTO327724 ODK327685:ODK327724 ONG327685:ONG327724 OXC327685:OXC327724 PGY327685:PGY327724 PQU327685:PQU327724 QAQ327685:QAQ327724 QKM327685:QKM327724 QUI327685:QUI327724 REE327685:REE327724 ROA327685:ROA327724 RXW327685:RXW327724 SHS327685:SHS327724 SRO327685:SRO327724 TBK327685:TBK327724 TLG327685:TLG327724 TVC327685:TVC327724 UEY327685:UEY327724 UOU327685:UOU327724 UYQ327685:UYQ327724 VIM327685:VIM327724 VSI327685:VSI327724 WCE327685:WCE327724 WMA327685:WMA327724 WVW327685:WVW327724 O393221:O393260 JK393221:JK393260 TG393221:TG393260 ADC393221:ADC393260 AMY393221:AMY393260 AWU393221:AWU393260 BGQ393221:BGQ393260 BQM393221:BQM393260 CAI393221:CAI393260 CKE393221:CKE393260 CUA393221:CUA393260 DDW393221:DDW393260 DNS393221:DNS393260 DXO393221:DXO393260 EHK393221:EHK393260 ERG393221:ERG393260 FBC393221:FBC393260 FKY393221:FKY393260 FUU393221:FUU393260 GEQ393221:GEQ393260 GOM393221:GOM393260 GYI393221:GYI393260 HIE393221:HIE393260 HSA393221:HSA393260 IBW393221:IBW393260 ILS393221:ILS393260 IVO393221:IVO393260 JFK393221:JFK393260 JPG393221:JPG393260 JZC393221:JZC393260 KIY393221:KIY393260 KSU393221:KSU393260 LCQ393221:LCQ393260 LMM393221:LMM393260 LWI393221:LWI393260 MGE393221:MGE393260 MQA393221:MQA393260 MZW393221:MZW393260 NJS393221:NJS393260 NTO393221:NTO393260 ODK393221:ODK393260 ONG393221:ONG393260 OXC393221:OXC393260 PGY393221:PGY393260 PQU393221:PQU393260 QAQ393221:QAQ393260 QKM393221:QKM393260 QUI393221:QUI393260 REE393221:REE393260 ROA393221:ROA393260 RXW393221:RXW393260 SHS393221:SHS393260 SRO393221:SRO393260 TBK393221:TBK393260 TLG393221:TLG393260 TVC393221:TVC393260 UEY393221:UEY393260 UOU393221:UOU393260 UYQ393221:UYQ393260 VIM393221:VIM393260 VSI393221:VSI393260 WCE393221:WCE393260 WMA393221:WMA393260 WVW393221:WVW393260 O458757:O458796 JK458757:JK458796 TG458757:TG458796 ADC458757:ADC458796 AMY458757:AMY458796 AWU458757:AWU458796 BGQ458757:BGQ458796 BQM458757:BQM458796 CAI458757:CAI458796 CKE458757:CKE458796 CUA458757:CUA458796 DDW458757:DDW458796 DNS458757:DNS458796 DXO458757:DXO458796 EHK458757:EHK458796 ERG458757:ERG458796 FBC458757:FBC458796 FKY458757:FKY458796 FUU458757:FUU458796 GEQ458757:GEQ458796 GOM458757:GOM458796 GYI458757:GYI458796 HIE458757:HIE458796 HSA458757:HSA458796 IBW458757:IBW458796 ILS458757:ILS458796 IVO458757:IVO458796 JFK458757:JFK458796 JPG458757:JPG458796 JZC458757:JZC458796 KIY458757:KIY458796 KSU458757:KSU458796 LCQ458757:LCQ458796 LMM458757:LMM458796 LWI458757:LWI458796 MGE458757:MGE458796 MQA458757:MQA458796 MZW458757:MZW458796 NJS458757:NJS458796 NTO458757:NTO458796 ODK458757:ODK458796 ONG458757:ONG458796 OXC458757:OXC458796 PGY458757:PGY458796 PQU458757:PQU458796 QAQ458757:QAQ458796 QKM458757:QKM458796 QUI458757:QUI458796 REE458757:REE458796 ROA458757:ROA458796 RXW458757:RXW458796 SHS458757:SHS458796 SRO458757:SRO458796 TBK458757:TBK458796 TLG458757:TLG458796 TVC458757:TVC458796 UEY458757:UEY458796 UOU458757:UOU458796 UYQ458757:UYQ458796 VIM458757:VIM458796 VSI458757:VSI458796 WCE458757:WCE458796 WMA458757:WMA458796 WVW458757:WVW458796 O524293:O524332 JK524293:JK524332 TG524293:TG524332 ADC524293:ADC524332 AMY524293:AMY524332 AWU524293:AWU524332 BGQ524293:BGQ524332 BQM524293:BQM524332 CAI524293:CAI524332 CKE524293:CKE524332 CUA524293:CUA524332 DDW524293:DDW524332 DNS524293:DNS524332 DXO524293:DXO524332 EHK524293:EHK524332 ERG524293:ERG524332 FBC524293:FBC524332 FKY524293:FKY524332 FUU524293:FUU524332 GEQ524293:GEQ524332 GOM524293:GOM524332 GYI524293:GYI524332 HIE524293:HIE524332 HSA524293:HSA524332 IBW524293:IBW524332 ILS524293:ILS524332 IVO524293:IVO524332 JFK524293:JFK524332 JPG524293:JPG524332 JZC524293:JZC524332 KIY524293:KIY524332 KSU524293:KSU524332 LCQ524293:LCQ524332 LMM524293:LMM524332 LWI524293:LWI524332 MGE524293:MGE524332 MQA524293:MQA524332 MZW524293:MZW524332 NJS524293:NJS524332 NTO524293:NTO524332 ODK524293:ODK524332 ONG524293:ONG524332 OXC524293:OXC524332 PGY524293:PGY524332 PQU524293:PQU524332 QAQ524293:QAQ524332 QKM524293:QKM524332 QUI524293:QUI524332 REE524293:REE524332 ROA524293:ROA524332 RXW524293:RXW524332 SHS524293:SHS524332 SRO524293:SRO524332 TBK524293:TBK524332 TLG524293:TLG524332 TVC524293:TVC524332 UEY524293:UEY524332 UOU524293:UOU524332 UYQ524293:UYQ524332 VIM524293:VIM524332 VSI524293:VSI524332 WCE524293:WCE524332 WMA524293:WMA524332 WVW524293:WVW524332 O589829:O589868 JK589829:JK589868 TG589829:TG589868 ADC589829:ADC589868 AMY589829:AMY589868 AWU589829:AWU589868 BGQ589829:BGQ589868 BQM589829:BQM589868 CAI589829:CAI589868 CKE589829:CKE589868 CUA589829:CUA589868 DDW589829:DDW589868 DNS589829:DNS589868 DXO589829:DXO589868 EHK589829:EHK589868 ERG589829:ERG589868 FBC589829:FBC589868 FKY589829:FKY589868 FUU589829:FUU589868 GEQ589829:GEQ589868 GOM589829:GOM589868 GYI589829:GYI589868 HIE589829:HIE589868 HSA589829:HSA589868 IBW589829:IBW589868 ILS589829:ILS589868 IVO589829:IVO589868 JFK589829:JFK589868 JPG589829:JPG589868 JZC589829:JZC589868 KIY589829:KIY589868 KSU589829:KSU589868 LCQ589829:LCQ589868 LMM589829:LMM589868 LWI589829:LWI589868 MGE589829:MGE589868 MQA589829:MQA589868 MZW589829:MZW589868 NJS589829:NJS589868 NTO589829:NTO589868 ODK589829:ODK589868 ONG589829:ONG589868 OXC589829:OXC589868 PGY589829:PGY589868 PQU589829:PQU589868 QAQ589829:QAQ589868 QKM589829:QKM589868 QUI589829:QUI589868 REE589829:REE589868 ROA589829:ROA589868 RXW589829:RXW589868 SHS589829:SHS589868 SRO589829:SRO589868 TBK589829:TBK589868 TLG589829:TLG589868 TVC589829:TVC589868 UEY589829:UEY589868 UOU589829:UOU589868 UYQ589829:UYQ589868 VIM589829:VIM589868 VSI589829:VSI589868 WCE589829:WCE589868 WMA589829:WMA589868 WVW589829:WVW589868 O655365:O655404 JK655365:JK655404 TG655365:TG655404 ADC655365:ADC655404 AMY655365:AMY655404 AWU655365:AWU655404 BGQ655365:BGQ655404 BQM655365:BQM655404 CAI655365:CAI655404 CKE655365:CKE655404 CUA655365:CUA655404 DDW655365:DDW655404 DNS655365:DNS655404 DXO655365:DXO655404 EHK655365:EHK655404 ERG655365:ERG655404 FBC655365:FBC655404 FKY655365:FKY655404 FUU655365:FUU655404 GEQ655365:GEQ655404 GOM655365:GOM655404 GYI655365:GYI655404 HIE655365:HIE655404 HSA655365:HSA655404 IBW655365:IBW655404 ILS655365:ILS655404 IVO655365:IVO655404 JFK655365:JFK655404 JPG655365:JPG655404 JZC655365:JZC655404 KIY655365:KIY655404 KSU655365:KSU655404 LCQ655365:LCQ655404 LMM655365:LMM655404 LWI655365:LWI655404 MGE655365:MGE655404 MQA655365:MQA655404 MZW655365:MZW655404 NJS655365:NJS655404 NTO655365:NTO655404 ODK655365:ODK655404 ONG655365:ONG655404 OXC655365:OXC655404 PGY655365:PGY655404 PQU655365:PQU655404 QAQ655365:QAQ655404 QKM655365:QKM655404 QUI655365:QUI655404 REE655365:REE655404 ROA655365:ROA655404 RXW655365:RXW655404 SHS655365:SHS655404 SRO655365:SRO655404 TBK655365:TBK655404 TLG655365:TLG655404 TVC655365:TVC655404 UEY655365:UEY655404 UOU655365:UOU655404 UYQ655365:UYQ655404 VIM655365:VIM655404 VSI655365:VSI655404 WCE655365:WCE655404 WMA655365:WMA655404 WVW655365:WVW655404 O720901:O720940 JK720901:JK720940 TG720901:TG720940 ADC720901:ADC720940 AMY720901:AMY720940 AWU720901:AWU720940 BGQ720901:BGQ720940 BQM720901:BQM720940 CAI720901:CAI720940 CKE720901:CKE720940 CUA720901:CUA720940 DDW720901:DDW720940 DNS720901:DNS720940 DXO720901:DXO720940 EHK720901:EHK720940 ERG720901:ERG720940 FBC720901:FBC720940 FKY720901:FKY720940 FUU720901:FUU720940 GEQ720901:GEQ720940 GOM720901:GOM720940 GYI720901:GYI720940 HIE720901:HIE720940 HSA720901:HSA720940 IBW720901:IBW720940 ILS720901:ILS720940 IVO720901:IVO720940 JFK720901:JFK720940 JPG720901:JPG720940 JZC720901:JZC720940 KIY720901:KIY720940 KSU720901:KSU720940 LCQ720901:LCQ720940 LMM720901:LMM720940 LWI720901:LWI720940 MGE720901:MGE720940 MQA720901:MQA720940 MZW720901:MZW720940 NJS720901:NJS720940 NTO720901:NTO720940 ODK720901:ODK720940 ONG720901:ONG720940 OXC720901:OXC720940 PGY720901:PGY720940 PQU720901:PQU720940 QAQ720901:QAQ720940 QKM720901:QKM720940 QUI720901:QUI720940 REE720901:REE720940 ROA720901:ROA720940 RXW720901:RXW720940 SHS720901:SHS720940 SRO720901:SRO720940 TBK720901:TBK720940 TLG720901:TLG720940 TVC720901:TVC720940 UEY720901:UEY720940 UOU720901:UOU720940 UYQ720901:UYQ720940 VIM720901:VIM720940 VSI720901:VSI720940 WCE720901:WCE720940 WMA720901:WMA720940 WVW720901:WVW720940 O786437:O786476 JK786437:JK786476 TG786437:TG786476 ADC786437:ADC786476 AMY786437:AMY786476 AWU786437:AWU786476 BGQ786437:BGQ786476 BQM786437:BQM786476 CAI786437:CAI786476 CKE786437:CKE786476 CUA786437:CUA786476 DDW786437:DDW786476 DNS786437:DNS786476 DXO786437:DXO786476 EHK786437:EHK786476 ERG786437:ERG786476 FBC786437:FBC786476 FKY786437:FKY786476 FUU786437:FUU786476 GEQ786437:GEQ786476 GOM786437:GOM786476 GYI786437:GYI786476 HIE786437:HIE786476 HSA786437:HSA786476 IBW786437:IBW786476 ILS786437:ILS786476 IVO786437:IVO786476 JFK786437:JFK786476 JPG786437:JPG786476 JZC786437:JZC786476 KIY786437:KIY786476 KSU786437:KSU786476 LCQ786437:LCQ786476 LMM786437:LMM786476 LWI786437:LWI786476 MGE786437:MGE786476 MQA786437:MQA786476 MZW786437:MZW786476 NJS786437:NJS786476 NTO786437:NTO786476 ODK786437:ODK786476 ONG786437:ONG786476 OXC786437:OXC786476 PGY786437:PGY786476 PQU786437:PQU786476 QAQ786437:QAQ786476 QKM786437:QKM786476 QUI786437:QUI786476 REE786437:REE786476 ROA786437:ROA786476 RXW786437:RXW786476 SHS786437:SHS786476 SRO786437:SRO786476 TBK786437:TBK786476 TLG786437:TLG786476 TVC786437:TVC786476 UEY786437:UEY786476 UOU786437:UOU786476 UYQ786437:UYQ786476 VIM786437:VIM786476 VSI786437:VSI786476 WCE786437:WCE786476 WMA786437:WMA786476 WVW786437:WVW786476 O851973:O852012 JK851973:JK852012 TG851973:TG852012 ADC851973:ADC852012 AMY851973:AMY852012 AWU851973:AWU852012 BGQ851973:BGQ852012 BQM851973:BQM852012 CAI851973:CAI852012 CKE851973:CKE852012 CUA851973:CUA852012 DDW851973:DDW852012 DNS851973:DNS852012 DXO851973:DXO852012 EHK851973:EHK852012 ERG851973:ERG852012 FBC851973:FBC852012 FKY851973:FKY852012 FUU851973:FUU852012 GEQ851973:GEQ852012 GOM851973:GOM852012 GYI851973:GYI852012 HIE851973:HIE852012 HSA851973:HSA852012 IBW851973:IBW852012 ILS851973:ILS852012 IVO851973:IVO852012 JFK851973:JFK852012 JPG851973:JPG852012 JZC851973:JZC852012 KIY851973:KIY852012 KSU851973:KSU852012 LCQ851973:LCQ852012 LMM851973:LMM852012 LWI851973:LWI852012 MGE851973:MGE852012 MQA851973:MQA852012 MZW851973:MZW852012 NJS851973:NJS852012 NTO851973:NTO852012 ODK851973:ODK852012 ONG851973:ONG852012 OXC851973:OXC852012 PGY851973:PGY852012 PQU851973:PQU852012 QAQ851973:QAQ852012 QKM851973:QKM852012 QUI851973:QUI852012 REE851973:REE852012 ROA851973:ROA852012 RXW851973:RXW852012 SHS851973:SHS852012 SRO851973:SRO852012 TBK851973:TBK852012 TLG851973:TLG852012 TVC851973:TVC852012 UEY851973:UEY852012 UOU851973:UOU852012 UYQ851973:UYQ852012 VIM851973:VIM852012 VSI851973:VSI852012 WCE851973:WCE852012 WMA851973:WMA852012 WVW851973:WVW852012 O917509:O917548 JK917509:JK917548 TG917509:TG917548 ADC917509:ADC917548 AMY917509:AMY917548 AWU917509:AWU917548 BGQ917509:BGQ917548 BQM917509:BQM917548 CAI917509:CAI917548 CKE917509:CKE917548 CUA917509:CUA917548 DDW917509:DDW917548 DNS917509:DNS917548 DXO917509:DXO917548 EHK917509:EHK917548 ERG917509:ERG917548 FBC917509:FBC917548 FKY917509:FKY917548 FUU917509:FUU917548 GEQ917509:GEQ917548 GOM917509:GOM917548 GYI917509:GYI917548 HIE917509:HIE917548 HSA917509:HSA917548 IBW917509:IBW917548 ILS917509:ILS917548 IVO917509:IVO917548 JFK917509:JFK917548 JPG917509:JPG917548 JZC917509:JZC917548 KIY917509:KIY917548 KSU917509:KSU917548 LCQ917509:LCQ917548 LMM917509:LMM917548 LWI917509:LWI917548 MGE917509:MGE917548 MQA917509:MQA917548 MZW917509:MZW917548 NJS917509:NJS917548 NTO917509:NTO917548 ODK917509:ODK917548 ONG917509:ONG917548 OXC917509:OXC917548 PGY917509:PGY917548 PQU917509:PQU917548 QAQ917509:QAQ917548 QKM917509:QKM917548 QUI917509:QUI917548 REE917509:REE917548 ROA917509:ROA917548 RXW917509:RXW917548 SHS917509:SHS917548 SRO917509:SRO917548 TBK917509:TBK917548 TLG917509:TLG917548 TVC917509:TVC917548 UEY917509:UEY917548 UOU917509:UOU917548 UYQ917509:UYQ917548 VIM917509:VIM917548 VSI917509:VSI917548 WCE917509:WCE917548 WMA917509:WMA917548 WVW917509:WVW917548 O983045:O983084 JK983045:JK983084 TG983045:TG983084 ADC983045:ADC983084 AMY983045:AMY983084 AWU983045:AWU983084 BGQ983045:BGQ983084 BQM983045:BQM983084 CAI983045:CAI983084 CKE983045:CKE983084 CUA983045:CUA983084 DDW983045:DDW983084 DNS983045:DNS983084 DXO983045:DXO983084 EHK983045:EHK983084 ERG983045:ERG983084 FBC983045:FBC983084 FKY983045:FKY983084 FUU983045:FUU983084 GEQ983045:GEQ983084 GOM983045:GOM983084 GYI983045:GYI983084 HIE983045:HIE983084 HSA983045:HSA983084 IBW983045:IBW983084 ILS983045:ILS983084 IVO983045:IVO983084 JFK983045:JFK983084 JPG983045:JPG983084 JZC983045:JZC983084 KIY983045:KIY983084 KSU983045:KSU983084 LCQ983045:LCQ983084 LMM983045:LMM983084 LWI983045:LWI983084 MGE983045:MGE983084 MQA983045:MQA983084 MZW983045:MZW983084 NJS983045:NJS983084 NTO983045:NTO983084 ODK983045:ODK983084 ONG983045:ONG983084 OXC983045:OXC983084 PGY983045:PGY983084 PQU983045:PQU983084 QAQ983045:QAQ983084 QKM983045:QKM983084 QUI983045:QUI983084 REE983045:REE983084 ROA983045:ROA983084 RXW983045:RXW983084 SHS983045:SHS983084 SRO983045:SRO983084 TBK983045:TBK983084 TLG983045:TLG983084 TVC983045:TVC983084 UEY983045:UEY983084 UOU983045:UOU983084 UYQ983045:UYQ983084 VIM983045:VIM983084 VSI983045:VSI983084 WCE983045:WCE983084 WMA983045:WMA983084 WVW983045:WVW983084 K4:K44 JG4:JG44 TC4:TC44 ACY4:ACY44 AMU4:AMU44 AWQ4:AWQ44 BGM4:BGM44 BQI4:BQI44 CAE4:CAE44 CKA4:CKA44 CTW4:CTW44 DDS4:DDS44 DNO4:DNO44 DXK4:DXK44 EHG4:EHG44 ERC4:ERC44 FAY4:FAY44 FKU4:FKU44 FUQ4:FUQ44 GEM4:GEM44 GOI4:GOI44 GYE4:GYE44 HIA4:HIA44 HRW4:HRW44 IBS4:IBS44 ILO4:ILO44 IVK4:IVK44 JFG4:JFG44 JPC4:JPC44 JYY4:JYY44 KIU4:KIU44 KSQ4:KSQ44 LCM4:LCM44 LMI4:LMI44 LWE4:LWE44 MGA4:MGA44 MPW4:MPW44 MZS4:MZS44 NJO4:NJO44 NTK4:NTK44 ODG4:ODG44 ONC4:ONC44 OWY4:OWY44 PGU4:PGU44 PQQ4:PQQ44 QAM4:QAM44 QKI4:QKI44 QUE4:QUE44 REA4:REA44 RNW4:RNW44 RXS4:RXS44 SHO4:SHO44 SRK4:SRK44 TBG4:TBG44 TLC4:TLC44 TUY4:TUY44 UEU4:UEU44 UOQ4:UOQ44 UYM4:UYM44 VII4:VII44 VSE4:VSE44 WCA4:WCA44 WLW4:WLW44 WVS4:WVS44 K65540:K65580 JG65540:JG65580 TC65540:TC65580 ACY65540:ACY65580 AMU65540:AMU65580 AWQ65540:AWQ65580 BGM65540:BGM65580 BQI65540:BQI65580 CAE65540:CAE65580 CKA65540:CKA65580 CTW65540:CTW65580 DDS65540:DDS65580 DNO65540:DNO65580 DXK65540:DXK65580 EHG65540:EHG65580 ERC65540:ERC65580 FAY65540:FAY65580 FKU65540:FKU65580 FUQ65540:FUQ65580 GEM65540:GEM65580 GOI65540:GOI65580 GYE65540:GYE65580 HIA65540:HIA65580 HRW65540:HRW65580 IBS65540:IBS65580 ILO65540:ILO65580 IVK65540:IVK65580 JFG65540:JFG65580 JPC65540:JPC65580 JYY65540:JYY65580 KIU65540:KIU65580 KSQ65540:KSQ65580 LCM65540:LCM65580 LMI65540:LMI65580 LWE65540:LWE65580 MGA65540:MGA65580 MPW65540:MPW65580 MZS65540:MZS65580 NJO65540:NJO65580 NTK65540:NTK65580 ODG65540:ODG65580 ONC65540:ONC65580 OWY65540:OWY65580 PGU65540:PGU65580 PQQ65540:PQQ65580 QAM65540:QAM65580 QKI65540:QKI65580 QUE65540:QUE65580 REA65540:REA65580 RNW65540:RNW65580 RXS65540:RXS65580 SHO65540:SHO65580 SRK65540:SRK65580 TBG65540:TBG65580 TLC65540:TLC65580 TUY65540:TUY65580 UEU65540:UEU65580 UOQ65540:UOQ65580 UYM65540:UYM65580 VII65540:VII65580 VSE65540:VSE65580 WCA65540:WCA65580 WLW65540:WLW65580 WVS65540:WVS65580 K131076:K131116 JG131076:JG131116 TC131076:TC131116 ACY131076:ACY131116 AMU131076:AMU131116 AWQ131076:AWQ131116 BGM131076:BGM131116 BQI131076:BQI131116 CAE131076:CAE131116 CKA131076:CKA131116 CTW131076:CTW131116 DDS131076:DDS131116 DNO131076:DNO131116 DXK131076:DXK131116 EHG131076:EHG131116 ERC131076:ERC131116 FAY131076:FAY131116 FKU131076:FKU131116 FUQ131076:FUQ131116 GEM131076:GEM131116 GOI131076:GOI131116 GYE131076:GYE131116 HIA131076:HIA131116 HRW131076:HRW131116 IBS131076:IBS131116 ILO131076:ILO131116 IVK131076:IVK131116 JFG131076:JFG131116 JPC131076:JPC131116 JYY131076:JYY131116 KIU131076:KIU131116 KSQ131076:KSQ131116 LCM131076:LCM131116 LMI131076:LMI131116 LWE131076:LWE131116 MGA131076:MGA131116 MPW131076:MPW131116 MZS131076:MZS131116 NJO131076:NJO131116 NTK131076:NTK131116 ODG131076:ODG131116 ONC131076:ONC131116 OWY131076:OWY131116 PGU131076:PGU131116 PQQ131076:PQQ131116 QAM131076:QAM131116 QKI131076:QKI131116 QUE131076:QUE131116 REA131076:REA131116 RNW131076:RNW131116 RXS131076:RXS131116 SHO131076:SHO131116 SRK131076:SRK131116 TBG131076:TBG131116 TLC131076:TLC131116 TUY131076:TUY131116 UEU131076:UEU131116 UOQ131076:UOQ131116 UYM131076:UYM131116 VII131076:VII131116 VSE131076:VSE131116 WCA131076:WCA131116 WLW131076:WLW131116 WVS131076:WVS131116 K196612:K196652 JG196612:JG196652 TC196612:TC196652 ACY196612:ACY196652 AMU196612:AMU196652 AWQ196612:AWQ196652 BGM196612:BGM196652 BQI196612:BQI196652 CAE196612:CAE196652 CKA196612:CKA196652 CTW196612:CTW196652 DDS196612:DDS196652 DNO196612:DNO196652 DXK196612:DXK196652 EHG196612:EHG196652 ERC196612:ERC196652 FAY196612:FAY196652 FKU196612:FKU196652 FUQ196612:FUQ196652 GEM196612:GEM196652 GOI196612:GOI196652 GYE196612:GYE196652 HIA196612:HIA196652 HRW196612:HRW196652 IBS196612:IBS196652 ILO196612:ILO196652 IVK196612:IVK196652 JFG196612:JFG196652 JPC196612:JPC196652 JYY196612:JYY196652 KIU196612:KIU196652 KSQ196612:KSQ196652 LCM196612:LCM196652 LMI196612:LMI196652 LWE196612:LWE196652 MGA196612:MGA196652 MPW196612:MPW196652 MZS196612:MZS196652 NJO196612:NJO196652 NTK196612:NTK196652 ODG196612:ODG196652 ONC196612:ONC196652 OWY196612:OWY196652 PGU196612:PGU196652 PQQ196612:PQQ196652 QAM196612:QAM196652 QKI196612:QKI196652 QUE196612:QUE196652 REA196612:REA196652 RNW196612:RNW196652 RXS196612:RXS196652 SHO196612:SHO196652 SRK196612:SRK196652 TBG196612:TBG196652 TLC196612:TLC196652 TUY196612:TUY196652 UEU196612:UEU196652 UOQ196612:UOQ196652 UYM196612:UYM196652 VII196612:VII196652 VSE196612:VSE196652 WCA196612:WCA196652 WLW196612:WLW196652 WVS196612:WVS196652 K262148:K262188 JG262148:JG262188 TC262148:TC262188 ACY262148:ACY262188 AMU262148:AMU262188 AWQ262148:AWQ262188 BGM262148:BGM262188 BQI262148:BQI262188 CAE262148:CAE262188 CKA262148:CKA262188 CTW262148:CTW262188 DDS262148:DDS262188 DNO262148:DNO262188 DXK262148:DXK262188 EHG262148:EHG262188 ERC262148:ERC262188 FAY262148:FAY262188 FKU262148:FKU262188 FUQ262148:FUQ262188 GEM262148:GEM262188 GOI262148:GOI262188 GYE262148:GYE262188 HIA262148:HIA262188 HRW262148:HRW262188 IBS262148:IBS262188 ILO262148:ILO262188 IVK262148:IVK262188 JFG262148:JFG262188 JPC262148:JPC262188 JYY262148:JYY262188 KIU262148:KIU262188 KSQ262148:KSQ262188 LCM262148:LCM262188 LMI262148:LMI262188 LWE262148:LWE262188 MGA262148:MGA262188 MPW262148:MPW262188 MZS262148:MZS262188 NJO262148:NJO262188 NTK262148:NTK262188 ODG262148:ODG262188 ONC262148:ONC262188 OWY262148:OWY262188 PGU262148:PGU262188 PQQ262148:PQQ262188 QAM262148:QAM262188 QKI262148:QKI262188 QUE262148:QUE262188 REA262148:REA262188 RNW262148:RNW262188 RXS262148:RXS262188 SHO262148:SHO262188 SRK262148:SRK262188 TBG262148:TBG262188 TLC262148:TLC262188 TUY262148:TUY262188 UEU262148:UEU262188 UOQ262148:UOQ262188 UYM262148:UYM262188 VII262148:VII262188 VSE262148:VSE262188 WCA262148:WCA262188 WLW262148:WLW262188 WVS262148:WVS262188 K327684:K327724 JG327684:JG327724 TC327684:TC327724 ACY327684:ACY327724 AMU327684:AMU327724 AWQ327684:AWQ327724 BGM327684:BGM327724 BQI327684:BQI327724 CAE327684:CAE327724 CKA327684:CKA327724 CTW327684:CTW327724 DDS327684:DDS327724 DNO327684:DNO327724 DXK327684:DXK327724 EHG327684:EHG327724 ERC327684:ERC327724 FAY327684:FAY327724 FKU327684:FKU327724 FUQ327684:FUQ327724 GEM327684:GEM327724 GOI327684:GOI327724 GYE327684:GYE327724 HIA327684:HIA327724 HRW327684:HRW327724 IBS327684:IBS327724 ILO327684:ILO327724 IVK327684:IVK327724 JFG327684:JFG327724 JPC327684:JPC327724 JYY327684:JYY327724 KIU327684:KIU327724 KSQ327684:KSQ327724 LCM327684:LCM327724 LMI327684:LMI327724 LWE327684:LWE327724 MGA327684:MGA327724 MPW327684:MPW327724 MZS327684:MZS327724 NJO327684:NJO327724 NTK327684:NTK327724 ODG327684:ODG327724 ONC327684:ONC327724 OWY327684:OWY327724 PGU327684:PGU327724 PQQ327684:PQQ327724 QAM327684:QAM327724 QKI327684:QKI327724 QUE327684:QUE327724 REA327684:REA327724 RNW327684:RNW327724 RXS327684:RXS327724 SHO327684:SHO327724 SRK327684:SRK327724 TBG327684:TBG327724 TLC327684:TLC327724 TUY327684:TUY327724 UEU327684:UEU327724 UOQ327684:UOQ327724 UYM327684:UYM327724 VII327684:VII327724 VSE327684:VSE327724 WCA327684:WCA327724 WLW327684:WLW327724 WVS327684:WVS327724 K393220:K393260 JG393220:JG393260 TC393220:TC393260 ACY393220:ACY393260 AMU393220:AMU393260 AWQ393220:AWQ393260 BGM393220:BGM393260 BQI393220:BQI393260 CAE393220:CAE393260 CKA393220:CKA393260 CTW393220:CTW393260 DDS393220:DDS393260 DNO393220:DNO393260 DXK393220:DXK393260 EHG393220:EHG393260 ERC393220:ERC393260 FAY393220:FAY393260 FKU393220:FKU393260 FUQ393220:FUQ393260 GEM393220:GEM393260 GOI393220:GOI393260 GYE393220:GYE393260 HIA393220:HIA393260 HRW393220:HRW393260 IBS393220:IBS393260 ILO393220:ILO393260 IVK393220:IVK393260 JFG393220:JFG393260 JPC393220:JPC393260 JYY393220:JYY393260 KIU393220:KIU393260 KSQ393220:KSQ393260 LCM393220:LCM393260 LMI393220:LMI393260 LWE393220:LWE393260 MGA393220:MGA393260 MPW393220:MPW393260 MZS393220:MZS393260 NJO393220:NJO393260 NTK393220:NTK393260 ODG393220:ODG393260 ONC393220:ONC393260 OWY393220:OWY393260 PGU393220:PGU393260 PQQ393220:PQQ393260 QAM393220:QAM393260 QKI393220:QKI393260 QUE393220:QUE393260 REA393220:REA393260 RNW393220:RNW393260 RXS393220:RXS393260 SHO393220:SHO393260 SRK393220:SRK393260 TBG393220:TBG393260 TLC393220:TLC393260 TUY393220:TUY393260 UEU393220:UEU393260 UOQ393220:UOQ393260 UYM393220:UYM393260 VII393220:VII393260 VSE393220:VSE393260 WCA393220:WCA393260 WLW393220:WLW393260 WVS393220:WVS393260 K458756:K458796 JG458756:JG458796 TC458756:TC458796 ACY458756:ACY458796 AMU458756:AMU458796 AWQ458756:AWQ458796 BGM458756:BGM458796 BQI458756:BQI458796 CAE458756:CAE458796 CKA458756:CKA458796 CTW458756:CTW458796 DDS458756:DDS458796 DNO458756:DNO458796 DXK458756:DXK458796 EHG458756:EHG458796 ERC458756:ERC458796 FAY458756:FAY458796 FKU458756:FKU458796 FUQ458756:FUQ458796 GEM458756:GEM458796 GOI458756:GOI458796 GYE458756:GYE458796 HIA458756:HIA458796 HRW458756:HRW458796 IBS458756:IBS458796 ILO458756:ILO458796 IVK458756:IVK458796 JFG458756:JFG458796 JPC458756:JPC458796 JYY458756:JYY458796 KIU458756:KIU458796 KSQ458756:KSQ458796 LCM458756:LCM458796 LMI458756:LMI458796 LWE458756:LWE458796 MGA458756:MGA458796 MPW458756:MPW458796 MZS458756:MZS458796 NJO458756:NJO458796 NTK458756:NTK458796 ODG458756:ODG458796 ONC458756:ONC458796 OWY458756:OWY458796 PGU458756:PGU458796 PQQ458756:PQQ458796 QAM458756:QAM458796 QKI458756:QKI458796 QUE458756:QUE458796 REA458756:REA458796 RNW458756:RNW458796 RXS458756:RXS458796 SHO458756:SHO458796 SRK458756:SRK458796 TBG458756:TBG458796 TLC458756:TLC458796 TUY458756:TUY458796 UEU458756:UEU458796 UOQ458756:UOQ458796 UYM458756:UYM458796 VII458756:VII458796 VSE458756:VSE458796 WCA458756:WCA458796 WLW458756:WLW458796 WVS458756:WVS458796 K524292:K524332 JG524292:JG524332 TC524292:TC524332 ACY524292:ACY524332 AMU524292:AMU524332 AWQ524292:AWQ524332 BGM524292:BGM524332 BQI524292:BQI524332 CAE524292:CAE524332 CKA524292:CKA524332 CTW524292:CTW524332 DDS524292:DDS524332 DNO524292:DNO524332 DXK524292:DXK524332 EHG524292:EHG524332 ERC524292:ERC524332 FAY524292:FAY524332 FKU524292:FKU524332 FUQ524292:FUQ524332 GEM524292:GEM524332 GOI524292:GOI524332 GYE524292:GYE524332 HIA524292:HIA524332 HRW524292:HRW524332 IBS524292:IBS524332 ILO524292:ILO524332 IVK524292:IVK524332 JFG524292:JFG524332 JPC524292:JPC524332 JYY524292:JYY524332 KIU524292:KIU524332 KSQ524292:KSQ524332 LCM524292:LCM524332 LMI524292:LMI524332 LWE524292:LWE524332 MGA524292:MGA524332 MPW524292:MPW524332 MZS524292:MZS524332 NJO524292:NJO524332 NTK524292:NTK524332 ODG524292:ODG524332 ONC524292:ONC524332 OWY524292:OWY524332 PGU524292:PGU524332 PQQ524292:PQQ524332 QAM524292:QAM524332 QKI524292:QKI524332 QUE524292:QUE524332 REA524292:REA524332 RNW524292:RNW524332 RXS524292:RXS524332 SHO524292:SHO524332 SRK524292:SRK524332 TBG524292:TBG524332 TLC524292:TLC524332 TUY524292:TUY524332 UEU524292:UEU524332 UOQ524292:UOQ524332 UYM524292:UYM524332 VII524292:VII524332 VSE524292:VSE524332 WCA524292:WCA524332 WLW524292:WLW524332 WVS524292:WVS524332 K589828:K589868 JG589828:JG589868 TC589828:TC589868 ACY589828:ACY589868 AMU589828:AMU589868 AWQ589828:AWQ589868 BGM589828:BGM589868 BQI589828:BQI589868 CAE589828:CAE589868 CKA589828:CKA589868 CTW589828:CTW589868 DDS589828:DDS589868 DNO589828:DNO589868 DXK589828:DXK589868 EHG589828:EHG589868 ERC589828:ERC589868 FAY589828:FAY589868 FKU589828:FKU589868 FUQ589828:FUQ589868 GEM589828:GEM589868 GOI589828:GOI589868 GYE589828:GYE589868 HIA589828:HIA589868 HRW589828:HRW589868 IBS589828:IBS589868 ILO589828:ILO589868 IVK589828:IVK589868 JFG589828:JFG589868 JPC589828:JPC589868 JYY589828:JYY589868 KIU589828:KIU589868 KSQ589828:KSQ589868 LCM589828:LCM589868 LMI589828:LMI589868 LWE589828:LWE589868 MGA589828:MGA589868 MPW589828:MPW589868 MZS589828:MZS589868 NJO589828:NJO589868 NTK589828:NTK589868 ODG589828:ODG589868 ONC589828:ONC589868 OWY589828:OWY589868 PGU589828:PGU589868 PQQ589828:PQQ589868 QAM589828:QAM589868 QKI589828:QKI589868 QUE589828:QUE589868 REA589828:REA589868 RNW589828:RNW589868 RXS589828:RXS589868 SHO589828:SHO589868 SRK589828:SRK589868 TBG589828:TBG589868 TLC589828:TLC589868 TUY589828:TUY589868 UEU589828:UEU589868 UOQ589828:UOQ589868 UYM589828:UYM589868 VII589828:VII589868 VSE589828:VSE589868 WCA589828:WCA589868 WLW589828:WLW589868 WVS589828:WVS589868 K655364:K655404 JG655364:JG655404 TC655364:TC655404 ACY655364:ACY655404 AMU655364:AMU655404 AWQ655364:AWQ655404 BGM655364:BGM655404 BQI655364:BQI655404 CAE655364:CAE655404 CKA655364:CKA655404 CTW655364:CTW655404 DDS655364:DDS655404 DNO655364:DNO655404 DXK655364:DXK655404 EHG655364:EHG655404 ERC655364:ERC655404 FAY655364:FAY655404 FKU655364:FKU655404 FUQ655364:FUQ655404 GEM655364:GEM655404 GOI655364:GOI655404 GYE655364:GYE655404 HIA655364:HIA655404 HRW655364:HRW655404 IBS655364:IBS655404 ILO655364:ILO655404 IVK655364:IVK655404 JFG655364:JFG655404 JPC655364:JPC655404 JYY655364:JYY655404 KIU655364:KIU655404 KSQ655364:KSQ655404 LCM655364:LCM655404 LMI655364:LMI655404 LWE655364:LWE655404 MGA655364:MGA655404 MPW655364:MPW655404 MZS655364:MZS655404 NJO655364:NJO655404 NTK655364:NTK655404 ODG655364:ODG655404 ONC655364:ONC655404 OWY655364:OWY655404 PGU655364:PGU655404 PQQ655364:PQQ655404 QAM655364:QAM655404 QKI655364:QKI655404 QUE655364:QUE655404 REA655364:REA655404 RNW655364:RNW655404 RXS655364:RXS655404 SHO655364:SHO655404 SRK655364:SRK655404 TBG655364:TBG655404 TLC655364:TLC655404 TUY655364:TUY655404 UEU655364:UEU655404 UOQ655364:UOQ655404 UYM655364:UYM655404 VII655364:VII655404 VSE655364:VSE655404 WCA655364:WCA655404 WLW655364:WLW655404 WVS655364:WVS655404 K720900:K720940 JG720900:JG720940 TC720900:TC720940 ACY720900:ACY720940 AMU720900:AMU720940 AWQ720900:AWQ720940 BGM720900:BGM720940 BQI720900:BQI720940 CAE720900:CAE720940 CKA720900:CKA720940 CTW720900:CTW720940 DDS720900:DDS720940 DNO720900:DNO720940 DXK720900:DXK720940 EHG720900:EHG720940 ERC720900:ERC720940 FAY720900:FAY720940 FKU720900:FKU720940 FUQ720900:FUQ720940 GEM720900:GEM720940 GOI720900:GOI720940 GYE720900:GYE720940 HIA720900:HIA720940 HRW720900:HRW720940 IBS720900:IBS720940 ILO720900:ILO720940 IVK720900:IVK720940 JFG720900:JFG720940 JPC720900:JPC720940 JYY720900:JYY720940 KIU720900:KIU720940 KSQ720900:KSQ720940 LCM720900:LCM720940 LMI720900:LMI720940 LWE720900:LWE720940 MGA720900:MGA720940 MPW720900:MPW720940 MZS720900:MZS720940 NJO720900:NJO720940 NTK720900:NTK720940 ODG720900:ODG720940 ONC720900:ONC720940 OWY720900:OWY720940 PGU720900:PGU720940 PQQ720900:PQQ720940 QAM720900:QAM720940 QKI720900:QKI720940 QUE720900:QUE720940 REA720900:REA720940 RNW720900:RNW720940 RXS720900:RXS720940 SHO720900:SHO720940 SRK720900:SRK720940 TBG720900:TBG720940 TLC720900:TLC720940 TUY720900:TUY720940 UEU720900:UEU720940 UOQ720900:UOQ720940 UYM720900:UYM720940 VII720900:VII720940 VSE720900:VSE720940 WCA720900:WCA720940 WLW720900:WLW720940 WVS720900:WVS720940 K786436:K786476 JG786436:JG786476 TC786436:TC786476 ACY786436:ACY786476 AMU786436:AMU786476 AWQ786436:AWQ786476 BGM786436:BGM786476 BQI786436:BQI786476 CAE786436:CAE786476 CKA786436:CKA786476 CTW786436:CTW786476 DDS786436:DDS786476 DNO786436:DNO786476 DXK786436:DXK786476 EHG786436:EHG786476 ERC786436:ERC786476 FAY786436:FAY786476 FKU786436:FKU786476 FUQ786436:FUQ786476 GEM786436:GEM786476 GOI786436:GOI786476 GYE786436:GYE786476 HIA786436:HIA786476 HRW786436:HRW786476 IBS786436:IBS786476 ILO786436:ILO786476 IVK786436:IVK786476 JFG786436:JFG786476 JPC786436:JPC786476 JYY786436:JYY786476 KIU786436:KIU786476 KSQ786436:KSQ786476 LCM786436:LCM786476 LMI786436:LMI786476 LWE786436:LWE786476 MGA786436:MGA786476 MPW786436:MPW786476 MZS786436:MZS786476 NJO786436:NJO786476 NTK786436:NTK786476 ODG786436:ODG786476 ONC786436:ONC786476 OWY786436:OWY786476 PGU786436:PGU786476 PQQ786436:PQQ786476 QAM786436:QAM786476 QKI786436:QKI786476 QUE786436:QUE786476 REA786436:REA786476 RNW786436:RNW786476 RXS786436:RXS786476 SHO786436:SHO786476 SRK786436:SRK786476 TBG786436:TBG786476 TLC786436:TLC786476 TUY786436:TUY786476 UEU786436:UEU786476 UOQ786436:UOQ786476 UYM786436:UYM786476 VII786436:VII786476 VSE786436:VSE786476 WCA786436:WCA786476 WLW786436:WLW786476 WVS786436:WVS786476 K851972:K852012 JG851972:JG852012 TC851972:TC852012 ACY851972:ACY852012 AMU851972:AMU852012 AWQ851972:AWQ852012 BGM851972:BGM852012 BQI851972:BQI852012 CAE851972:CAE852012 CKA851972:CKA852012 CTW851972:CTW852012 DDS851972:DDS852012 DNO851972:DNO852012 DXK851972:DXK852012 EHG851972:EHG852012 ERC851972:ERC852012 FAY851972:FAY852012 FKU851972:FKU852012 FUQ851972:FUQ852012 GEM851972:GEM852012 GOI851972:GOI852012 GYE851972:GYE852012 HIA851972:HIA852012 HRW851972:HRW852012 IBS851972:IBS852012 ILO851972:ILO852012 IVK851972:IVK852012 JFG851972:JFG852012 JPC851972:JPC852012 JYY851972:JYY852012 KIU851972:KIU852012 KSQ851972:KSQ852012 LCM851972:LCM852012 LMI851972:LMI852012 LWE851972:LWE852012 MGA851972:MGA852012 MPW851972:MPW852012 MZS851972:MZS852012 NJO851972:NJO852012 NTK851972:NTK852012 ODG851972:ODG852012 ONC851972:ONC852012 OWY851972:OWY852012 PGU851972:PGU852012 PQQ851972:PQQ852012 QAM851972:QAM852012 QKI851972:QKI852012 QUE851972:QUE852012 REA851972:REA852012 RNW851972:RNW852012 RXS851972:RXS852012 SHO851972:SHO852012 SRK851972:SRK852012 TBG851972:TBG852012 TLC851972:TLC852012 TUY851972:TUY852012 UEU851972:UEU852012 UOQ851972:UOQ852012 UYM851972:UYM852012 VII851972:VII852012 VSE851972:VSE852012 WCA851972:WCA852012 WLW851972:WLW852012 WVS851972:WVS852012 K917508:K917548 JG917508:JG917548 TC917508:TC917548 ACY917508:ACY917548 AMU917508:AMU917548 AWQ917508:AWQ917548 BGM917508:BGM917548 BQI917508:BQI917548 CAE917508:CAE917548 CKA917508:CKA917548 CTW917508:CTW917548 DDS917508:DDS917548 DNO917508:DNO917548 DXK917508:DXK917548 EHG917508:EHG917548 ERC917508:ERC917548 FAY917508:FAY917548 FKU917508:FKU917548 FUQ917508:FUQ917548 GEM917508:GEM917548 GOI917508:GOI917548 GYE917508:GYE917548 HIA917508:HIA917548 HRW917508:HRW917548 IBS917508:IBS917548 ILO917508:ILO917548 IVK917508:IVK917548 JFG917508:JFG917548 JPC917508:JPC917548 JYY917508:JYY917548 KIU917508:KIU917548 KSQ917508:KSQ917548 LCM917508:LCM917548 LMI917508:LMI917548 LWE917508:LWE917548 MGA917508:MGA917548 MPW917508:MPW917548 MZS917508:MZS917548 NJO917508:NJO917548 NTK917508:NTK917548 ODG917508:ODG917548 ONC917508:ONC917548 OWY917508:OWY917548 PGU917508:PGU917548 PQQ917508:PQQ917548 QAM917508:QAM917548 QKI917508:QKI917548 QUE917508:QUE917548 REA917508:REA917548 RNW917508:RNW917548 RXS917508:RXS917548 SHO917508:SHO917548 SRK917508:SRK917548 TBG917508:TBG917548 TLC917508:TLC917548 TUY917508:TUY917548 UEU917508:UEU917548 UOQ917508:UOQ917548 UYM917508:UYM917548 VII917508:VII917548 VSE917508:VSE917548 WCA917508:WCA917548 WLW917508:WLW917548 WVS917508:WVS917548 K983044:K983084 JG983044:JG983084 TC983044:TC983084 ACY983044:ACY983084 AMU983044:AMU983084 AWQ983044:AWQ983084 BGM983044:BGM983084 BQI983044:BQI983084 CAE983044:CAE983084 CKA983044:CKA983084 CTW983044:CTW983084 DDS983044:DDS983084 DNO983044:DNO983084 DXK983044:DXK983084 EHG983044:EHG983084 ERC983044:ERC983084 FAY983044:FAY983084 FKU983044:FKU983084 FUQ983044:FUQ983084 GEM983044:GEM983084 GOI983044:GOI983084 GYE983044:GYE983084 HIA983044:HIA983084 HRW983044:HRW983084 IBS983044:IBS983084 ILO983044:ILO983084 IVK983044:IVK983084 JFG983044:JFG983084 JPC983044:JPC983084 JYY983044:JYY983084 KIU983044:KIU983084 KSQ983044:KSQ983084 LCM983044:LCM983084 LMI983044:LMI983084 LWE983044:LWE983084 MGA983044:MGA983084 MPW983044:MPW983084 MZS983044:MZS983084 NJO983044:NJO983084 NTK983044:NTK983084 ODG983044:ODG983084 ONC983044:ONC983084 OWY983044:OWY983084 PGU983044:PGU983084 PQQ983044:PQQ983084 QAM983044:QAM983084 QKI983044:QKI983084 QUE983044:QUE983084 REA983044:REA983084 RNW983044:RNW983084 RXS983044:RXS983084 SHO983044:SHO983084 SRK983044:SRK983084 TBG983044:TBG983084 TLC983044:TLC983084 TUY983044:TUY983084 UEU983044:UEU983084 UOQ983044:UOQ983084 UYM983044:UYM983084 VII983044:VII983084 VSE983044:VSE983084 WCA983044:WCA983084 WLW983044:WLW983084 WVS983044:WVS983084" xr:uid="{32341712-704C-4DC7-9C18-049435E9F627}">
      <formula1>"Si, Parcial, No, No aplica"</formula1>
    </dataValidation>
  </dataValidations>
  <pageMargins left="0.7" right="0.7" top="0.75" bottom="0.75" header="0.3" footer="0.3"/>
  <pageSetup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FAEF9E5-495E-4256-9CC3-D931367B4DB9}">
          <x14:formula1>
            <xm:f>EC</xm:f>
          </x14:formula1>
          <xm:sqref>T10 JP10 TL10 ADH10 AND10 AWZ10 BGV10 BQR10 CAN10 CKJ10 CUF10 DEB10 DNX10 DXT10 EHP10 ERL10 FBH10 FLD10 FUZ10 GEV10 GOR10 GYN10 HIJ10 HSF10 ICB10 ILX10 IVT10 JFP10 JPL10 JZH10 KJD10 KSZ10 LCV10 LMR10 LWN10 MGJ10 MQF10 NAB10 NJX10 NTT10 ODP10 ONL10 OXH10 PHD10 PQZ10 QAV10 QKR10 QUN10 REJ10 ROF10 RYB10 SHX10 SRT10 TBP10 TLL10 TVH10 UFD10 UOZ10 UYV10 VIR10 VSN10 WCJ10 WMF10 WWB10 T65546 JP65546 TL65546 ADH65546 AND65546 AWZ65546 BGV65546 BQR65546 CAN65546 CKJ65546 CUF65546 DEB65546 DNX65546 DXT65546 EHP65546 ERL65546 FBH65546 FLD65546 FUZ65546 GEV65546 GOR65546 GYN65546 HIJ65546 HSF65546 ICB65546 ILX65546 IVT65546 JFP65546 JPL65546 JZH65546 KJD65546 KSZ65546 LCV65546 LMR65546 LWN65546 MGJ65546 MQF65546 NAB65546 NJX65546 NTT65546 ODP65546 ONL65546 OXH65546 PHD65546 PQZ65546 QAV65546 QKR65546 QUN65546 REJ65546 ROF65546 RYB65546 SHX65546 SRT65546 TBP65546 TLL65546 TVH65546 UFD65546 UOZ65546 UYV65546 VIR65546 VSN65546 WCJ65546 WMF65546 WWB65546 T131082 JP131082 TL131082 ADH131082 AND131082 AWZ131082 BGV131082 BQR131082 CAN131082 CKJ131082 CUF131082 DEB131082 DNX131082 DXT131082 EHP131082 ERL131082 FBH131082 FLD131082 FUZ131082 GEV131082 GOR131082 GYN131082 HIJ131082 HSF131082 ICB131082 ILX131082 IVT131082 JFP131082 JPL131082 JZH131082 KJD131082 KSZ131082 LCV131082 LMR131082 LWN131082 MGJ131082 MQF131082 NAB131082 NJX131082 NTT131082 ODP131082 ONL131082 OXH131082 PHD131082 PQZ131082 QAV131082 QKR131082 QUN131082 REJ131082 ROF131082 RYB131082 SHX131082 SRT131082 TBP131082 TLL131082 TVH131082 UFD131082 UOZ131082 UYV131082 VIR131082 VSN131082 WCJ131082 WMF131082 WWB131082 T196618 JP196618 TL196618 ADH196618 AND196618 AWZ196618 BGV196618 BQR196618 CAN196618 CKJ196618 CUF196618 DEB196618 DNX196618 DXT196618 EHP196618 ERL196618 FBH196618 FLD196618 FUZ196618 GEV196618 GOR196618 GYN196618 HIJ196618 HSF196618 ICB196618 ILX196618 IVT196618 JFP196618 JPL196618 JZH196618 KJD196618 KSZ196618 LCV196618 LMR196618 LWN196618 MGJ196618 MQF196618 NAB196618 NJX196618 NTT196618 ODP196618 ONL196618 OXH196618 PHD196618 PQZ196618 QAV196618 QKR196618 QUN196618 REJ196618 ROF196618 RYB196618 SHX196618 SRT196618 TBP196618 TLL196618 TVH196618 UFD196618 UOZ196618 UYV196618 VIR196618 VSN196618 WCJ196618 WMF196618 WWB196618 T262154 JP262154 TL262154 ADH262154 AND262154 AWZ262154 BGV262154 BQR262154 CAN262154 CKJ262154 CUF262154 DEB262154 DNX262154 DXT262154 EHP262154 ERL262154 FBH262154 FLD262154 FUZ262154 GEV262154 GOR262154 GYN262154 HIJ262154 HSF262154 ICB262154 ILX262154 IVT262154 JFP262154 JPL262154 JZH262154 KJD262154 KSZ262154 LCV262154 LMR262154 LWN262154 MGJ262154 MQF262154 NAB262154 NJX262154 NTT262154 ODP262154 ONL262154 OXH262154 PHD262154 PQZ262154 QAV262154 QKR262154 QUN262154 REJ262154 ROF262154 RYB262154 SHX262154 SRT262154 TBP262154 TLL262154 TVH262154 UFD262154 UOZ262154 UYV262154 VIR262154 VSN262154 WCJ262154 WMF262154 WWB262154 T327690 JP327690 TL327690 ADH327690 AND327690 AWZ327690 BGV327690 BQR327690 CAN327690 CKJ327690 CUF327690 DEB327690 DNX327690 DXT327690 EHP327690 ERL327690 FBH327690 FLD327690 FUZ327690 GEV327690 GOR327690 GYN327690 HIJ327690 HSF327690 ICB327690 ILX327690 IVT327690 JFP327690 JPL327690 JZH327690 KJD327690 KSZ327690 LCV327690 LMR327690 LWN327690 MGJ327690 MQF327690 NAB327690 NJX327690 NTT327690 ODP327690 ONL327690 OXH327690 PHD327690 PQZ327690 QAV327690 QKR327690 QUN327690 REJ327690 ROF327690 RYB327690 SHX327690 SRT327690 TBP327690 TLL327690 TVH327690 UFD327690 UOZ327690 UYV327690 VIR327690 VSN327690 WCJ327690 WMF327690 WWB327690 T393226 JP393226 TL393226 ADH393226 AND393226 AWZ393226 BGV393226 BQR393226 CAN393226 CKJ393226 CUF393226 DEB393226 DNX393226 DXT393226 EHP393226 ERL393226 FBH393226 FLD393226 FUZ393226 GEV393226 GOR393226 GYN393226 HIJ393226 HSF393226 ICB393226 ILX393226 IVT393226 JFP393226 JPL393226 JZH393226 KJD393226 KSZ393226 LCV393226 LMR393226 LWN393226 MGJ393226 MQF393226 NAB393226 NJX393226 NTT393226 ODP393226 ONL393226 OXH393226 PHD393226 PQZ393226 QAV393226 QKR393226 QUN393226 REJ393226 ROF393226 RYB393226 SHX393226 SRT393226 TBP393226 TLL393226 TVH393226 UFD393226 UOZ393226 UYV393226 VIR393226 VSN393226 WCJ393226 WMF393226 WWB393226 T458762 JP458762 TL458762 ADH458762 AND458762 AWZ458762 BGV458762 BQR458762 CAN458762 CKJ458762 CUF458762 DEB458762 DNX458762 DXT458762 EHP458762 ERL458762 FBH458762 FLD458762 FUZ458762 GEV458762 GOR458762 GYN458762 HIJ458762 HSF458762 ICB458762 ILX458762 IVT458762 JFP458762 JPL458762 JZH458762 KJD458762 KSZ458762 LCV458762 LMR458762 LWN458762 MGJ458762 MQF458762 NAB458762 NJX458762 NTT458762 ODP458762 ONL458762 OXH458762 PHD458762 PQZ458762 QAV458762 QKR458762 QUN458762 REJ458762 ROF458762 RYB458762 SHX458762 SRT458762 TBP458762 TLL458762 TVH458762 UFD458762 UOZ458762 UYV458762 VIR458762 VSN458762 WCJ458762 WMF458762 WWB458762 T524298 JP524298 TL524298 ADH524298 AND524298 AWZ524298 BGV524298 BQR524298 CAN524298 CKJ524298 CUF524298 DEB524298 DNX524298 DXT524298 EHP524298 ERL524298 FBH524298 FLD524298 FUZ524298 GEV524298 GOR524298 GYN524298 HIJ524298 HSF524298 ICB524298 ILX524298 IVT524298 JFP524298 JPL524298 JZH524298 KJD524298 KSZ524298 LCV524298 LMR524298 LWN524298 MGJ524298 MQF524298 NAB524298 NJX524298 NTT524298 ODP524298 ONL524298 OXH524298 PHD524298 PQZ524298 QAV524298 QKR524298 QUN524298 REJ524298 ROF524298 RYB524298 SHX524298 SRT524298 TBP524298 TLL524298 TVH524298 UFD524298 UOZ524298 UYV524298 VIR524298 VSN524298 WCJ524298 WMF524298 WWB524298 T589834 JP589834 TL589834 ADH589834 AND589834 AWZ589834 BGV589834 BQR589834 CAN589834 CKJ589834 CUF589834 DEB589834 DNX589834 DXT589834 EHP589834 ERL589834 FBH589834 FLD589834 FUZ589834 GEV589834 GOR589834 GYN589834 HIJ589834 HSF589834 ICB589834 ILX589834 IVT589834 JFP589834 JPL589834 JZH589834 KJD589834 KSZ589834 LCV589834 LMR589834 LWN589834 MGJ589834 MQF589834 NAB589834 NJX589834 NTT589834 ODP589834 ONL589834 OXH589834 PHD589834 PQZ589834 QAV589834 QKR589834 QUN589834 REJ589834 ROF589834 RYB589834 SHX589834 SRT589834 TBP589834 TLL589834 TVH589834 UFD589834 UOZ589834 UYV589834 VIR589834 VSN589834 WCJ589834 WMF589834 WWB589834 T655370 JP655370 TL655370 ADH655370 AND655370 AWZ655370 BGV655370 BQR655370 CAN655370 CKJ655370 CUF655370 DEB655370 DNX655370 DXT655370 EHP655370 ERL655370 FBH655370 FLD655370 FUZ655370 GEV655370 GOR655370 GYN655370 HIJ655370 HSF655370 ICB655370 ILX655370 IVT655370 JFP655370 JPL655370 JZH655370 KJD655370 KSZ655370 LCV655370 LMR655370 LWN655370 MGJ655370 MQF655370 NAB655370 NJX655370 NTT655370 ODP655370 ONL655370 OXH655370 PHD655370 PQZ655370 QAV655370 QKR655370 QUN655370 REJ655370 ROF655370 RYB655370 SHX655370 SRT655370 TBP655370 TLL655370 TVH655370 UFD655370 UOZ655370 UYV655370 VIR655370 VSN655370 WCJ655370 WMF655370 WWB655370 T720906 JP720906 TL720906 ADH720906 AND720906 AWZ720906 BGV720906 BQR720906 CAN720906 CKJ720906 CUF720906 DEB720906 DNX720906 DXT720906 EHP720906 ERL720906 FBH720906 FLD720906 FUZ720906 GEV720906 GOR720906 GYN720906 HIJ720906 HSF720906 ICB720906 ILX720906 IVT720906 JFP720906 JPL720906 JZH720906 KJD720906 KSZ720906 LCV720906 LMR720906 LWN720906 MGJ720906 MQF720906 NAB720906 NJX720906 NTT720906 ODP720906 ONL720906 OXH720906 PHD720906 PQZ720906 QAV720906 QKR720906 QUN720906 REJ720906 ROF720906 RYB720906 SHX720906 SRT720906 TBP720906 TLL720906 TVH720906 UFD720906 UOZ720906 UYV720906 VIR720906 VSN720906 WCJ720906 WMF720906 WWB720906 T786442 JP786442 TL786442 ADH786442 AND786442 AWZ786442 BGV786442 BQR786442 CAN786442 CKJ786442 CUF786442 DEB786442 DNX786442 DXT786442 EHP786442 ERL786442 FBH786442 FLD786442 FUZ786442 GEV786442 GOR786442 GYN786442 HIJ786442 HSF786442 ICB786442 ILX786442 IVT786442 JFP786442 JPL786442 JZH786442 KJD786442 KSZ786442 LCV786442 LMR786442 LWN786442 MGJ786442 MQF786442 NAB786442 NJX786442 NTT786442 ODP786442 ONL786442 OXH786442 PHD786442 PQZ786442 QAV786442 QKR786442 QUN786442 REJ786442 ROF786442 RYB786442 SHX786442 SRT786442 TBP786442 TLL786442 TVH786442 UFD786442 UOZ786442 UYV786442 VIR786442 VSN786442 WCJ786442 WMF786442 WWB786442 T851978 JP851978 TL851978 ADH851978 AND851978 AWZ851978 BGV851978 BQR851978 CAN851978 CKJ851978 CUF851978 DEB851978 DNX851978 DXT851978 EHP851978 ERL851978 FBH851978 FLD851978 FUZ851978 GEV851978 GOR851978 GYN851978 HIJ851978 HSF851978 ICB851978 ILX851978 IVT851978 JFP851978 JPL851978 JZH851978 KJD851978 KSZ851978 LCV851978 LMR851978 LWN851978 MGJ851978 MQF851978 NAB851978 NJX851978 NTT851978 ODP851978 ONL851978 OXH851978 PHD851978 PQZ851978 QAV851978 QKR851978 QUN851978 REJ851978 ROF851978 RYB851978 SHX851978 SRT851978 TBP851978 TLL851978 TVH851978 UFD851978 UOZ851978 UYV851978 VIR851978 VSN851978 WCJ851978 WMF851978 WWB851978 T917514 JP917514 TL917514 ADH917514 AND917514 AWZ917514 BGV917514 BQR917514 CAN917514 CKJ917514 CUF917514 DEB917514 DNX917514 DXT917514 EHP917514 ERL917514 FBH917514 FLD917514 FUZ917514 GEV917514 GOR917514 GYN917514 HIJ917514 HSF917514 ICB917514 ILX917514 IVT917514 JFP917514 JPL917514 JZH917514 KJD917514 KSZ917514 LCV917514 LMR917514 LWN917514 MGJ917514 MQF917514 NAB917514 NJX917514 NTT917514 ODP917514 ONL917514 OXH917514 PHD917514 PQZ917514 QAV917514 QKR917514 QUN917514 REJ917514 ROF917514 RYB917514 SHX917514 SRT917514 TBP917514 TLL917514 TVH917514 UFD917514 UOZ917514 UYV917514 VIR917514 VSN917514 WCJ917514 WMF917514 WWB917514 T983050 JP983050 TL983050 ADH983050 AND983050 AWZ983050 BGV983050 BQR983050 CAN983050 CKJ983050 CUF983050 DEB983050 DNX983050 DXT983050 EHP983050 ERL983050 FBH983050 FLD983050 FUZ983050 GEV983050 GOR983050 GYN983050 HIJ983050 HSF983050 ICB983050 ILX983050 IVT983050 JFP983050 JPL983050 JZH983050 KJD983050 KSZ983050 LCV983050 LMR983050 LWN983050 MGJ983050 MQF983050 NAB983050 NJX983050 NTT983050 ODP983050 ONL983050 OXH983050 PHD983050 PQZ983050 QAV983050 QKR983050 QUN983050 REJ983050 ROF983050 RYB983050 SHX983050 SRT983050 TBP983050 TLL983050 TVH983050 UFD983050 UOZ983050 UYV983050 VIR983050 VSN983050 WCJ983050 WMF983050 WWB983050 T5:T8 JP5:JP8 TL5:TL8 ADH5:ADH8 AND5:AND8 AWZ5:AWZ8 BGV5:BGV8 BQR5:BQR8 CAN5:CAN8 CKJ5:CKJ8 CUF5:CUF8 DEB5:DEB8 DNX5:DNX8 DXT5:DXT8 EHP5:EHP8 ERL5:ERL8 FBH5:FBH8 FLD5:FLD8 FUZ5:FUZ8 GEV5:GEV8 GOR5:GOR8 GYN5:GYN8 HIJ5:HIJ8 HSF5:HSF8 ICB5:ICB8 ILX5:ILX8 IVT5:IVT8 JFP5:JFP8 JPL5:JPL8 JZH5:JZH8 KJD5:KJD8 KSZ5:KSZ8 LCV5:LCV8 LMR5:LMR8 LWN5:LWN8 MGJ5:MGJ8 MQF5:MQF8 NAB5:NAB8 NJX5:NJX8 NTT5:NTT8 ODP5:ODP8 ONL5:ONL8 OXH5:OXH8 PHD5:PHD8 PQZ5:PQZ8 QAV5:QAV8 QKR5:QKR8 QUN5:QUN8 REJ5:REJ8 ROF5:ROF8 RYB5:RYB8 SHX5:SHX8 SRT5:SRT8 TBP5:TBP8 TLL5:TLL8 TVH5:TVH8 UFD5:UFD8 UOZ5:UOZ8 UYV5:UYV8 VIR5:VIR8 VSN5:VSN8 WCJ5:WCJ8 WMF5:WMF8 WWB5:WWB8 T65541:T65544 JP65541:JP65544 TL65541:TL65544 ADH65541:ADH65544 AND65541:AND65544 AWZ65541:AWZ65544 BGV65541:BGV65544 BQR65541:BQR65544 CAN65541:CAN65544 CKJ65541:CKJ65544 CUF65541:CUF65544 DEB65541:DEB65544 DNX65541:DNX65544 DXT65541:DXT65544 EHP65541:EHP65544 ERL65541:ERL65544 FBH65541:FBH65544 FLD65541:FLD65544 FUZ65541:FUZ65544 GEV65541:GEV65544 GOR65541:GOR65544 GYN65541:GYN65544 HIJ65541:HIJ65544 HSF65541:HSF65544 ICB65541:ICB65544 ILX65541:ILX65544 IVT65541:IVT65544 JFP65541:JFP65544 JPL65541:JPL65544 JZH65541:JZH65544 KJD65541:KJD65544 KSZ65541:KSZ65544 LCV65541:LCV65544 LMR65541:LMR65544 LWN65541:LWN65544 MGJ65541:MGJ65544 MQF65541:MQF65544 NAB65541:NAB65544 NJX65541:NJX65544 NTT65541:NTT65544 ODP65541:ODP65544 ONL65541:ONL65544 OXH65541:OXH65544 PHD65541:PHD65544 PQZ65541:PQZ65544 QAV65541:QAV65544 QKR65541:QKR65544 QUN65541:QUN65544 REJ65541:REJ65544 ROF65541:ROF65544 RYB65541:RYB65544 SHX65541:SHX65544 SRT65541:SRT65544 TBP65541:TBP65544 TLL65541:TLL65544 TVH65541:TVH65544 UFD65541:UFD65544 UOZ65541:UOZ65544 UYV65541:UYV65544 VIR65541:VIR65544 VSN65541:VSN65544 WCJ65541:WCJ65544 WMF65541:WMF65544 WWB65541:WWB65544 T131077:T131080 JP131077:JP131080 TL131077:TL131080 ADH131077:ADH131080 AND131077:AND131080 AWZ131077:AWZ131080 BGV131077:BGV131080 BQR131077:BQR131080 CAN131077:CAN131080 CKJ131077:CKJ131080 CUF131077:CUF131080 DEB131077:DEB131080 DNX131077:DNX131080 DXT131077:DXT131080 EHP131077:EHP131080 ERL131077:ERL131080 FBH131077:FBH131080 FLD131077:FLD131080 FUZ131077:FUZ131080 GEV131077:GEV131080 GOR131077:GOR131080 GYN131077:GYN131080 HIJ131077:HIJ131080 HSF131077:HSF131080 ICB131077:ICB131080 ILX131077:ILX131080 IVT131077:IVT131080 JFP131077:JFP131080 JPL131077:JPL131080 JZH131077:JZH131080 KJD131077:KJD131080 KSZ131077:KSZ131080 LCV131077:LCV131080 LMR131077:LMR131080 LWN131077:LWN131080 MGJ131077:MGJ131080 MQF131077:MQF131080 NAB131077:NAB131080 NJX131077:NJX131080 NTT131077:NTT131080 ODP131077:ODP131080 ONL131077:ONL131080 OXH131077:OXH131080 PHD131077:PHD131080 PQZ131077:PQZ131080 QAV131077:QAV131080 QKR131077:QKR131080 QUN131077:QUN131080 REJ131077:REJ131080 ROF131077:ROF131080 RYB131077:RYB131080 SHX131077:SHX131080 SRT131077:SRT131080 TBP131077:TBP131080 TLL131077:TLL131080 TVH131077:TVH131080 UFD131077:UFD131080 UOZ131077:UOZ131080 UYV131077:UYV131080 VIR131077:VIR131080 VSN131077:VSN131080 WCJ131077:WCJ131080 WMF131077:WMF131080 WWB131077:WWB131080 T196613:T196616 JP196613:JP196616 TL196613:TL196616 ADH196613:ADH196616 AND196613:AND196616 AWZ196613:AWZ196616 BGV196613:BGV196616 BQR196613:BQR196616 CAN196613:CAN196616 CKJ196613:CKJ196616 CUF196613:CUF196616 DEB196613:DEB196616 DNX196613:DNX196616 DXT196613:DXT196616 EHP196613:EHP196616 ERL196613:ERL196616 FBH196613:FBH196616 FLD196613:FLD196616 FUZ196613:FUZ196616 GEV196613:GEV196616 GOR196613:GOR196616 GYN196613:GYN196616 HIJ196613:HIJ196616 HSF196613:HSF196616 ICB196613:ICB196616 ILX196613:ILX196616 IVT196613:IVT196616 JFP196613:JFP196616 JPL196613:JPL196616 JZH196613:JZH196616 KJD196613:KJD196616 KSZ196613:KSZ196616 LCV196613:LCV196616 LMR196613:LMR196616 LWN196613:LWN196616 MGJ196613:MGJ196616 MQF196613:MQF196616 NAB196613:NAB196616 NJX196613:NJX196616 NTT196613:NTT196616 ODP196613:ODP196616 ONL196613:ONL196616 OXH196613:OXH196616 PHD196613:PHD196616 PQZ196613:PQZ196616 QAV196613:QAV196616 QKR196613:QKR196616 QUN196613:QUN196616 REJ196613:REJ196616 ROF196613:ROF196616 RYB196613:RYB196616 SHX196613:SHX196616 SRT196613:SRT196616 TBP196613:TBP196616 TLL196613:TLL196616 TVH196613:TVH196616 UFD196613:UFD196616 UOZ196613:UOZ196616 UYV196613:UYV196616 VIR196613:VIR196616 VSN196613:VSN196616 WCJ196613:WCJ196616 WMF196613:WMF196616 WWB196613:WWB196616 T262149:T262152 JP262149:JP262152 TL262149:TL262152 ADH262149:ADH262152 AND262149:AND262152 AWZ262149:AWZ262152 BGV262149:BGV262152 BQR262149:BQR262152 CAN262149:CAN262152 CKJ262149:CKJ262152 CUF262149:CUF262152 DEB262149:DEB262152 DNX262149:DNX262152 DXT262149:DXT262152 EHP262149:EHP262152 ERL262149:ERL262152 FBH262149:FBH262152 FLD262149:FLD262152 FUZ262149:FUZ262152 GEV262149:GEV262152 GOR262149:GOR262152 GYN262149:GYN262152 HIJ262149:HIJ262152 HSF262149:HSF262152 ICB262149:ICB262152 ILX262149:ILX262152 IVT262149:IVT262152 JFP262149:JFP262152 JPL262149:JPL262152 JZH262149:JZH262152 KJD262149:KJD262152 KSZ262149:KSZ262152 LCV262149:LCV262152 LMR262149:LMR262152 LWN262149:LWN262152 MGJ262149:MGJ262152 MQF262149:MQF262152 NAB262149:NAB262152 NJX262149:NJX262152 NTT262149:NTT262152 ODP262149:ODP262152 ONL262149:ONL262152 OXH262149:OXH262152 PHD262149:PHD262152 PQZ262149:PQZ262152 QAV262149:QAV262152 QKR262149:QKR262152 QUN262149:QUN262152 REJ262149:REJ262152 ROF262149:ROF262152 RYB262149:RYB262152 SHX262149:SHX262152 SRT262149:SRT262152 TBP262149:TBP262152 TLL262149:TLL262152 TVH262149:TVH262152 UFD262149:UFD262152 UOZ262149:UOZ262152 UYV262149:UYV262152 VIR262149:VIR262152 VSN262149:VSN262152 WCJ262149:WCJ262152 WMF262149:WMF262152 WWB262149:WWB262152 T327685:T327688 JP327685:JP327688 TL327685:TL327688 ADH327685:ADH327688 AND327685:AND327688 AWZ327685:AWZ327688 BGV327685:BGV327688 BQR327685:BQR327688 CAN327685:CAN327688 CKJ327685:CKJ327688 CUF327685:CUF327688 DEB327685:DEB327688 DNX327685:DNX327688 DXT327685:DXT327688 EHP327685:EHP327688 ERL327685:ERL327688 FBH327685:FBH327688 FLD327685:FLD327688 FUZ327685:FUZ327688 GEV327685:GEV327688 GOR327685:GOR327688 GYN327685:GYN327688 HIJ327685:HIJ327688 HSF327685:HSF327688 ICB327685:ICB327688 ILX327685:ILX327688 IVT327685:IVT327688 JFP327685:JFP327688 JPL327685:JPL327688 JZH327685:JZH327688 KJD327685:KJD327688 KSZ327685:KSZ327688 LCV327685:LCV327688 LMR327685:LMR327688 LWN327685:LWN327688 MGJ327685:MGJ327688 MQF327685:MQF327688 NAB327685:NAB327688 NJX327685:NJX327688 NTT327685:NTT327688 ODP327685:ODP327688 ONL327685:ONL327688 OXH327685:OXH327688 PHD327685:PHD327688 PQZ327685:PQZ327688 QAV327685:QAV327688 QKR327685:QKR327688 QUN327685:QUN327688 REJ327685:REJ327688 ROF327685:ROF327688 RYB327685:RYB327688 SHX327685:SHX327688 SRT327685:SRT327688 TBP327685:TBP327688 TLL327685:TLL327688 TVH327685:TVH327688 UFD327685:UFD327688 UOZ327685:UOZ327688 UYV327685:UYV327688 VIR327685:VIR327688 VSN327685:VSN327688 WCJ327685:WCJ327688 WMF327685:WMF327688 WWB327685:WWB327688 T393221:T393224 JP393221:JP393224 TL393221:TL393224 ADH393221:ADH393224 AND393221:AND393224 AWZ393221:AWZ393224 BGV393221:BGV393224 BQR393221:BQR393224 CAN393221:CAN393224 CKJ393221:CKJ393224 CUF393221:CUF393224 DEB393221:DEB393224 DNX393221:DNX393224 DXT393221:DXT393224 EHP393221:EHP393224 ERL393221:ERL393224 FBH393221:FBH393224 FLD393221:FLD393224 FUZ393221:FUZ393224 GEV393221:GEV393224 GOR393221:GOR393224 GYN393221:GYN393224 HIJ393221:HIJ393224 HSF393221:HSF393224 ICB393221:ICB393224 ILX393221:ILX393224 IVT393221:IVT393224 JFP393221:JFP393224 JPL393221:JPL393224 JZH393221:JZH393224 KJD393221:KJD393224 KSZ393221:KSZ393224 LCV393221:LCV393224 LMR393221:LMR393224 LWN393221:LWN393224 MGJ393221:MGJ393224 MQF393221:MQF393224 NAB393221:NAB393224 NJX393221:NJX393224 NTT393221:NTT393224 ODP393221:ODP393224 ONL393221:ONL393224 OXH393221:OXH393224 PHD393221:PHD393224 PQZ393221:PQZ393224 QAV393221:QAV393224 QKR393221:QKR393224 QUN393221:QUN393224 REJ393221:REJ393224 ROF393221:ROF393224 RYB393221:RYB393224 SHX393221:SHX393224 SRT393221:SRT393224 TBP393221:TBP393224 TLL393221:TLL393224 TVH393221:TVH393224 UFD393221:UFD393224 UOZ393221:UOZ393224 UYV393221:UYV393224 VIR393221:VIR393224 VSN393221:VSN393224 WCJ393221:WCJ393224 WMF393221:WMF393224 WWB393221:WWB393224 T458757:T458760 JP458757:JP458760 TL458757:TL458760 ADH458757:ADH458760 AND458757:AND458760 AWZ458757:AWZ458760 BGV458757:BGV458760 BQR458757:BQR458760 CAN458757:CAN458760 CKJ458757:CKJ458760 CUF458757:CUF458760 DEB458757:DEB458760 DNX458757:DNX458760 DXT458757:DXT458760 EHP458757:EHP458760 ERL458757:ERL458760 FBH458757:FBH458760 FLD458757:FLD458760 FUZ458757:FUZ458760 GEV458757:GEV458760 GOR458757:GOR458760 GYN458757:GYN458760 HIJ458757:HIJ458760 HSF458757:HSF458760 ICB458757:ICB458760 ILX458757:ILX458760 IVT458757:IVT458760 JFP458757:JFP458760 JPL458757:JPL458760 JZH458757:JZH458760 KJD458757:KJD458760 KSZ458757:KSZ458760 LCV458757:LCV458760 LMR458757:LMR458760 LWN458757:LWN458760 MGJ458757:MGJ458760 MQF458757:MQF458760 NAB458757:NAB458760 NJX458757:NJX458760 NTT458757:NTT458760 ODP458757:ODP458760 ONL458757:ONL458760 OXH458757:OXH458760 PHD458757:PHD458760 PQZ458757:PQZ458760 QAV458757:QAV458760 QKR458757:QKR458760 QUN458757:QUN458760 REJ458757:REJ458760 ROF458757:ROF458760 RYB458757:RYB458760 SHX458757:SHX458760 SRT458757:SRT458760 TBP458757:TBP458760 TLL458757:TLL458760 TVH458757:TVH458760 UFD458757:UFD458760 UOZ458757:UOZ458760 UYV458757:UYV458760 VIR458757:VIR458760 VSN458757:VSN458760 WCJ458757:WCJ458760 WMF458757:WMF458760 WWB458757:WWB458760 T524293:T524296 JP524293:JP524296 TL524293:TL524296 ADH524293:ADH524296 AND524293:AND524296 AWZ524293:AWZ524296 BGV524293:BGV524296 BQR524293:BQR524296 CAN524293:CAN524296 CKJ524293:CKJ524296 CUF524293:CUF524296 DEB524293:DEB524296 DNX524293:DNX524296 DXT524293:DXT524296 EHP524293:EHP524296 ERL524293:ERL524296 FBH524293:FBH524296 FLD524293:FLD524296 FUZ524293:FUZ524296 GEV524293:GEV524296 GOR524293:GOR524296 GYN524293:GYN524296 HIJ524293:HIJ524296 HSF524293:HSF524296 ICB524293:ICB524296 ILX524293:ILX524296 IVT524293:IVT524296 JFP524293:JFP524296 JPL524293:JPL524296 JZH524293:JZH524296 KJD524293:KJD524296 KSZ524293:KSZ524296 LCV524293:LCV524296 LMR524293:LMR524296 LWN524293:LWN524296 MGJ524293:MGJ524296 MQF524293:MQF524296 NAB524293:NAB524296 NJX524293:NJX524296 NTT524293:NTT524296 ODP524293:ODP524296 ONL524293:ONL524296 OXH524293:OXH524296 PHD524293:PHD524296 PQZ524293:PQZ524296 QAV524293:QAV524296 QKR524293:QKR524296 QUN524293:QUN524296 REJ524293:REJ524296 ROF524293:ROF524296 RYB524293:RYB524296 SHX524293:SHX524296 SRT524293:SRT524296 TBP524293:TBP524296 TLL524293:TLL524296 TVH524293:TVH524296 UFD524293:UFD524296 UOZ524293:UOZ524296 UYV524293:UYV524296 VIR524293:VIR524296 VSN524293:VSN524296 WCJ524293:WCJ524296 WMF524293:WMF524296 WWB524293:WWB524296 T589829:T589832 JP589829:JP589832 TL589829:TL589832 ADH589829:ADH589832 AND589829:AND589832 AWZ589829:AWZ589832 BGV589829:BGV589832 BQR589829:BQR589832 CAN589829:CAN589832 CKJ589829:CKJ589832 CUF589829:CUF589832 DEB589829:DEB589832 DNX589829:DNX589832 DXT589829:DXT589832 EHP589829:EHP589832 ERL589829:ERL589832 FBH589829:FBH589832 FLD589829:FLD589832 FUZ589829:FUZ589832 GEV589829:GEV589832 GOR589829:GOR589832 GYN589829:GYN589832 HIJ589829:HIJ589832 HSF589829:HSF589832 ICB589829:ICB589832 ILX589829:ILX589832 IVT589829:IVT589832 JFP589829:JFP589832 JPL589829:JPL589832 JZH589829:JZH589832 KJD589829:KJD589832 KSZ589829:KSZ589832 LCV589829:LCV589832 LMR589829:LMR589832 LWN589829:LWN589832 MGJ589829:MGJ589832 MQF589829:MQF589832 NAB589829:NAB589832 NJX589829:NJX589832 NTT589829:NTT589832 ODP589829:ODP589832 ONL589829:ONL589832 OXH589829:OXH589832 PHD589829:PHD589832 PQZ589829:PQZ589832 QAV589829:QAV589832 QKR589829:QKR589832 QUN589829:QUN589832 REJ589829:REJ589832 ROF589829:ROF589832 RYB589829:RYB589832 SHX589829:SHX589832 SRT589829:SRT589832 TBP589829:TBP589832 TLL589829:TLL589832 TVH589829:TVH589832 UFD589829:UFD589832 UOZ589829:UOZ589832 UYV589829:UYV589832 VIR589829:VIR589832 VSN589829:VSN589832 WCJ589829:WCJ589832 WMF589829:WMF589832 WWB589829:WWB589832 T655365:T655368 JP655365:JP655368 TL655365:TL655368 ADH655365:ADH655368 AND655365:AND655368 AWZ655365:AWZ655368 BGV655365:BGV655368 BQR655365:BQR655368 CAN655365:CAN655368 CKJ655365:CKJ655368 CUF655365:CUF655368 DEB655365:DEB655368 DNX655365:DNX655368 DXT655365:DXT655368 EHP655365:EHP655368 ERL655365:ERL655368 FBH655365:FBH655368 FLD655365:FLD655368 FUZ655365:FUZ655368 GEV655365:GEV655368 GOR655365:GOR655368 GYN655365:GYN655368 HIJ655365:HIJ655368 HSF655365:HSF655368 ICB655365:ICB655368 ILX655365:ILX655368 IVT655365:IVT655368 JFP655365:JFP655368 JPL655365:JPL655368 JZH655365:JZH655368 KJD655365:KJD655368 KSZ655365:KSZ655368 LCV655365:LCV655368 LMR655365:LMR655368 LWN655365:LWN655368 MGJ655365:MGJ655368 MQF655365:MQF655368 NAB655365:NAB655368 NJX655365:NJX655368 NTT655365:NTT655368 ODP655365:ODP655368 ONL655365:ONL655368 OXH655365:OXH655368 PHD655365:PHD655368 PQZ655365:PQZ655368 QAV655365:QAV655368 QKR655365:QKR655368 QUN655365:QUN655368 REJ655365:REJ655368 ROF655365:ROF655368 RYB655365:RYB655368 SHX655365:SHX655368 SRT655365:SRT655368 TBP655365:TBP655368 TLL655365:TLL655368 TVH655365:TVH655368 UFD655365:UFD655368 UOZ655365:UOZ655368 UYV655365:UYV655368 VIR655365:VIR655368 VSN655365:VSN655368 WCJ655365:WCJ655368 WMF655365:WMF655368 WWB655365:WWB655368 T720901:T720904 JP720901:JP720904 TL720901:TL720904 ADH720901:ADH720904 AND720901:AND720904 AWZ720901:AWZ720904 BGV720901:BGV720904 BQR720901:BQR720904 CAN720901:CAN720904 CKJ720901:CKJ720904 CUF720901:CUF720904 DEB720901:DEB720904 DNX720901:DNX720904 DXT720901:DXT720904 EHP720901:EHP720904 ERL720901:ERL720904 FBH720901:FBH720904 FLD720901:FLD720904 FUZ720901:FUZ720904 GEV720901:GEV720904 GOR720901:GOR720904 GYN720901:GYN720904 HIJ720901:HIJ720904 HSF720901:HSF720904 ICB720901:ICB720904 ILX720901:ILX720904 IVT720901:IVT720904 JFP720901:JFP720904 JPL720901:JPL720904 JZH720901:JZH720904 KJD720901:KJD720904 KSZ720901:KSZ720904 LCV720901:LCV720904 LMR720901:LMR720904 LWN720901:LWN720904 MGJ720901:MGJ720904 MQF720901:MQF720904 NAB720901:NAB720904 NJX720901:NJX720904 NTT720901:NTT720904 ODP720901:ODP720904 ONL720901:ONL720904 OXH720901:OXH720904 PHD720901:PHD720904 PQZ720901:PQZ720904 QAV720901:QAV720904 QKR720901:QKR720904 QUN720901:QUN720904 REJ720901:REJ720904 ROF720901:ROF720904 RYB720901:RYB720904 SHX720901:SHX720904 SRT720901:SRT720904 TBP720901:TBP720904 TLL720901:TLL720904 TVH720901:TVH720904 UFD720901:UFD720904 UOZ720901:UOZ720904 UYV720901:UYV720904 VIR720901:VIR720904 VSN720901:VSN720904 WCJ720901:WCJ720904 WMF720901:WMF720904 WWB720901:WWB720904 T786437:T786440 JP786437:JP786440 TL786437:TL786440 ADH786437:ADH786440 AND786437:AND786440 AWZ786437:AWZ786440 BGV786437:BGV786440 BQR786437:BQR786440 CAN786437:CAN786440 CKJ786437:CKJ786440 CUF786437:CUF786440 DEB786437:DEB786440 DNX786437:DNX786440 DXT786437:DXT786440 EHP786437:EHP786440 ERL786437:ERL786440 FBH786437:FBH786440 FLD786437:FLD786440 FUZ786437:FUZ786440 GEV786437:GEV786440 GOR786437:GOR786440 GYN786437:GYN786440 HIJ786437:HIJ786440 HSF786437:HSF786440 ICB786437:ICB786440 ILX786437:ILX786440 IVT786437:IVT786440 JFP786437:JFP786440 JPL786437:JPL786440 JZH786437:JZH786440 KJD786437:KJD786440 KSZ786437:KSZ786440 LCV786437:LCV786440 LMR786437:LMR786440 LWN786437:LWN786440 MGJ786437:MGJ786440 MQF786437:MQF786440 NAB786437:NAB786440 NJX786437:NJX786440 NTT786437:NTT786440 ODP786437:ODP786440 ONL786437:ONL786440 OXH786437:OXH786440 PHD786437:PHD786440 PQZ786437:PQZ786440 QAV786437:QAV786440 QKR786437:QKR786440 QUN786437:QUN786440 REJ786437:REJ786440 ROF786437:ROF786440 RYB786437:RYB786440 SHX786437:SHX786440 SRT786437:SRT786440 TBP786437:TBP786440 TLL786437:TLL786440 TVH786437:TVH786440 UFD786437:UFD786440 UOZ786437:UOZ786440 UYV786437:UYV786440 VIR786437:VIR786440 VSN786437:VSN786440 WCJ786437:WCJ786440 WMF786437:WMF786440 WWB786437:WWB786440 T851973:T851976 JP851973:JP851976 TL851973:TL851976 ADH851973:ADH851976 AND851973:AND851976 AWZ851973:AWZ851976 BGV851973:BGV851976 BQR851973:BQR851976 CAN851973:CAN851976 CKJ851973:CKJ851976 CUF851973:CUF851976 DEB851973:DEB851976 DNX851973:DNX851976 DXT851973:DXT851976 EHP851973:EHP851976 ERL851973:ERL851976 FBH851973:FBH851976 FLD851973:FLD851976 FUZ851973:FUZ851976 GEV851973:GEV851976 GOR851973:GOR851976 GYN851973:GYN851976 HIJ851973:HIJ851976 HSF851973:HSF851976 ICB851973:ICB851976 ILX851973:ILX851976 IVT851973:IVT851976 JFP851973:JFP851976 JPL851973:JPL851976 JZH851973:JZH851976 KJD851973:KJD851976 KSZ851973:KSZ851976 LCV851973:LCV851976 LMR851973:LMR851976 LWN851973:LWN851976 MGJ851973:MGJ851976 MQF851973:MQF851976 NAB851973:NAB851976 NJX851973:NJX851976 NTT851973:NTT851976 ODP851973:ODP851976 ONL851973:ONL851976 OXH851973:OXH851976 PHD851973:PHD851976 PQZ851973:PQZ851976 QAV851973:QAV851976 QKR851973:QKR851976 QUN851973:QUN851976 REJ851973:REJ851976 ROF851973:ROF851976 RYB851973:RYB851976 SHX851973:SHX851976 SRT851973:SRT851976 TBP851973:TBP851976 TLL851973:TLL851976 TVH851973:TVH851976 UFD851973:UFD851976 UOZ851973:UOZ851976 UYV851973:UYV851976 VIR851973:VIR851976 VSN851973:VSN851976 WCJ851973:WCJ851976 WMF851973:WMF851976 WWB851973:WWB851976 T917509:T917512 JP917509:JP917512 TL917509:TL917512 ADH917509:ADH917512 AND917509:AND917512 AWZ917509:AWZ917512 BGV917509:BGV917512 BQR917509:BQR917512 CAN917509:CAN917512 CKJ917509:CKJ917512 CUF917509:CUF917512 DEB917509:DEB917512 DNX917509:DNX917512 DXT917509:DXT917512 EHP917509:EHP917512 ERL917509:ERL917512 FBH917509:FBH917512 FLD917509:FLD917512 FUZ917509:FUZ917512 GEV917509:GEV917512 GOR917509:GOR917512 GYN917509:GYN917512 HIJ917509:HIJ917512 HSF917509:HSF917512 ICB917509:ICB917512 ILX917509:ILX917512 IVT917509:IVT917512 JFP917509:JFP917512 JPL917509:JPL917512 JZH917509:JZH917512 KJD917509:KJD917512 KSZ917509:KSZ917512 LCV917509:LCV917512 LMR917509:LMR917512 LWN917509:LWN917512 MGJ917509:MGJ917512 MQF917509:MQF917512 NAB917509:NAB917512 NJX917509:NJX917512 NTT917509:NTT917512 ODP917509:ODP917512 ONL917509:ONL917512 OXH917509:OXH917512 PHD917509:PHD917512 PQZ917509:PQZ917512 QAV917509:QAV917512 QKR917509:QKR917512 QUN917509:QUN917512 REJ917509:REJ917512 ROF917509:ROF917512 RYB917509:RYB917512 SHX917509:SHX917512 SRT917509:SRT917512 TBP917509:TBP917512 TLL917509:TLL917512 TVH917509:TVH917512 UFD917509:UFD917512 UOZ917509:UOZ917512 UYV917509:UYV917512 VIR917509:VIR917512 VSN917509:VSN917512 WCJ917509:WCJ917512 WMF917509:WMF917512 WWB917509:WWB917512 T983045:T983048 JP983045:JP983048 TL983045:TL983048 ADH983045:ADH983048 AND983045:AND983048 AWZ983045:AWZ983048 BGV983045:BGV983048 BQR983045:BQR983048 CAN983045:CAN983048 CKJ983045:CKJ983048 CUF983045:CUF983048 DEB983045:DEB983048 DNX983045:DNX983048 DXT983045:DXT983048 EHP983045:EHP983048 ERL983045:ERL983048 FBH983045:FBH983048 FLD983045:FLD983048 FUZ983045:FUZ983048 GEV983045:GEV983048 GOR983045:GOR983048 GYN983045:GYN983048 HIJ983045:HIJ983048 HSF983045:HSF983048 ICB983045:ICB983048 ILX983045:ILX983048 IVT983045:IVT983048 JFP983045:JFP983048 JPL983045:JPL983048 JZH983045:JZH983048 KJD983045:KJD983048 KSZ983045:KSZ983048 LCV983045:LCV983048 LMR983045:LMR983048 LWN983045:LWN983048 MGJ983045:MGJ983048 MQF983045:MQF983048 NAB983045:NAB983048 NJX983045:NJX983048 NTT983045:NTT983048 ODP983045:ODP983048 ONL983045:ONL983048 OXH983045:OXH983048 PHD983045:PHD983048 PQZ983045:PQZ983048 QAV983045:QAV983048 QKR983045:QKR983048 QUN983045:QUN983048 REJ983045:REJ983048 ROF983045:ROF983048 RYB983045:RYB983048 SHX983045:SHX983048 SRT983045:SRT983048 TBP983045:TBP983048 TLL983045:TLL983048 TVH983045:TVH983048 UFD983045:UFD983048 UOZ983045:UOZ983048 UYV983045:UYV983048 VIR983045:VIR983048 VSN983045:VSN983048 WCJ983045:WCJ983048 WMF983045:WMF983048 WWB983045:WWB983048 T13:T14 JP13:JP14 TL13:TL14 ADH13:ADH14 AND13:AND14 AWZ13:AWZ14 BGV13:BGV14 BQR13:BQR14 CAN13:CAN14 CKJ13:CKJ14 CUF13:CUF14 DEB13:DEB14 DNX13:DNX14 DXT13:DXT14 EHP13:EHP14 ERL13:ERL14 FBH13:FBH14 FLD13:FLD14 FUZ13:FUZ14 GEV13:GEV14 GOR13:GOR14 GYN13:GYN14 HIJ13:HIJ14 HSF13:HSF14 ICB13:ICB14 ILX13:ILX14 IVT13:IVT14 JFP13:JFP14 JPL13:JPL14 JZH13:JZH14 KJD13:KJD14 KSZ13:KSZ14 LCV13:LCV14 LMR13:LMR14 LWN13:LWN14 MGJ13:MGJ14 MQF13:MQF14 NAB13:NAB14 NJX13:NJX14 NTT13:NTT14 ODP13:ODP14 ONL13:ONL14 OXH13:OXH14 PHD13:PHD14 PQZ13:PQZ14 QAV13:QAV14 QKR13:QKR14 QUN13:QUN14 REJ13:REJ14 ROF13:ROF14 RYB13:RYB14 SHX13:SHX14 SRT13:SRT14 TBP13:TBP14 TLL13:TLL14 TVH13:TVH14 UFD13:UFD14 UOZ13:UOZ14 UYV13:UYV14 VIR13:VIR14 VSN13:VSN14 WCJ13:WCJ14 WMF13:WMF14 WWB13:WWB14 T65549:T65550 JP65549:JP65550 TL65549:TL65550 ADH65549:ADH65550 AND65549:AND65550 AWZ65549:AWZ65550 BGV65549:BGV65550 BQR65549:BQR65550 CAN65549:CAN65550 CKJ65549:CKJ65550 CUF65549:CUF65550 DEB65549:DEB65550 DNX65549:DNX65550 DXT65549:DXT65550 EHP65549:EHP65550 ERL65549:ERL65550 FBH65549:FBH65550 FLD65549:FLD65550 FUZ65549:FUZ65550 GEV65549:GEV65550 GOR65549:GOR65550 GYN65549:GYN65550 HIJ65549:HIJ65550 HSF65549:HSF65550 ICB65549:ICB65550 ILX65549:ILX65550 IVT65549:IVT65550 JFP65549:JFP65550 JPL65549:JPL65550 JZH65549:JZH65550 KJD65549:KJD65550 KSZ65549:KSZ65550 LCV65549:LCV65550 LMR65549:LMR65550 LWN65549:LWN65550 MGJ65549:MGJ65550 MQF65549:MQF65550 NAB65549:NAB65550 NJX65549:NJX65550 NTT65549:NTT65550 ODP65549:ODP65550 ONL65549:ONL65550 OXH65549:OXH65550 PHD65549:PHD65550 PQZ65549:PQZ65550 QAV65549:QAV65550 QKR65549:QKR65550 QUN65549:QUN65550 REJ65549:REJ65550 ROF65549:ROF65550 RYB65549:RYB65550 SHX65549:SHX65550 SRT65549:SRT65550 TBP65549:TBP65550 TLL65549:TLL65550 TVH65549:TVH65550 UFD65549:UFD65550 UOZ65549:UOZ65550 UYV65549:UYV65550 VIR65549:VIR65550 VSN65549:VSN65550 WCJ65549:WCJ65550 WMF65549:WMF65550 WWB65549:WWB65550 T131085:T131086 JP131085:JP131086 TL131085:TL131086 ADH131085:ADH131086 AND131085:AND131086 AWZ131085:AWZ131086 BGV131085:BGV131086 BQR131085:BQR131086 CAN131085:CAN131086 CKJ131085:CKJ131086 CUF131085:CUF131086 DEB131085:DEB131086 DNX131085:DNX131086 DXT131085:DXT131086 EHP131085:EHP131086 ERL131085:ERL131086 FBH131085:FBH131086 FLD131085:FLD131086 FUZ131085:FUZ131086 GEV131085:GEV131086 GOR131085:GOR131086 GYN131085:GYN131086 HIJ131085:HIJ131086 HSF131085:HSF131086 ICB131085:ICB131086 ILX131085:ILX131086 IVT131085:IVT131086 JFP131085:JFP131086 JPL131085:JPL131086 JZH131085:JZH131086 KJD131085:KJD131086 KSZ131085:KSZ131086 LCV131085:LCV131086 LMR131085:LMR131086 LWN131085:LWN131086 MGJ131085:MGJ131086 MQF131085:MQF131086 NAB131085:NAB131086 NJX131085:NJX131086 NTT131085:NTT131086 ODP131085:ODP131086 ONL131085:ONL131086 OXH131085:OXH131086 PHD131085:PHD131086 PQZ131085:PQZ131086 QAV131085:QAV131086 QKR131085:QKR131086 QUN131085:QUN131086 REJ131085:REJ131086 ROF131085:ROF131086 RYB131085:RYB131086 SHX131085:SHX131086 SRT131085:SRT131086 TBP131085:TBP131086 TLL131085:TLL131086 TVH131085:TVH131086 UFD131085:UFD131086 UOZ131085:UOZ131086 UYV131085:UYV131086 VIR131085:VIR131086 VSN131085:VSN131086 WCJ131085:WCJ131086 WMF131085:WMF131086 WWB131085:WWB131086 T196621:T196622 JP196621:JP196622 TL196621:TL196622 ADH196621:ADH196622 AND196621:AND196622 AWZ196621:AWZ196622 BGV196621:BGV196622 BQR196621:BQR196622 CAN196621:CAN196622 CKJ196621:CKJ196622 CUF196621:CUF196622 DEB196621:DEB196622 DNX196621:DNX196622 DXT196621:DXT196622 EHP196621:EHP196622 ERL196621:ERL196622 FBH196621:FBH196622 FLD196621:FLD196622 FUZ196621:FUZ196622 GEV196621:GEV196622 GOR196621:GOR196622 GYN196621:GYN196622 HIJ196621:HIJ196622 HSF196621:HSF196622 ICB196621:ICB196622 ILX196621:ILX196622 IVT196621:IVT196622 JFP196621:JFP196622 JPL196621:JPL196622 JZH196621:JZH196622 KJD196621:KJD196622 KSZ196621:KSZ196622 LCV196621:LCV196622 LMR196621:LMR196622 LWN196621:LWN196622 MGJ196621:MGJ196622 MQF196621:MQF196622 NAB196621:NAB196622 NJX196621:NJX196622 NTT196621:NTT196622 ODP196621:ODP196622 ONL196621:ONL196622 OXH196621:OXH196622 PHD196621:PHD196622 PQZ196621:PQZ196622 QAV196621:QAV196622 QKR196621:QKR196622 QUN196621:QUN196622 REJ196621:REJ196622 ROF196621:ROF196622 RYB196621:RYB196622 SHX196621:SHX196622 SRT196621:SRT196622 TBP196621:TBP196622 TLL196621:TLL196622 TVH196621:TVH196622 UFD196621:UFD196622 UOZ196621:UOZ196622 UYV196621:UYV196622 VIR196621:VIR196622 VSN196621:VSN196622 WCJ196621:WCJ196622 WMF196621:WMF196622 WWB196621:WWB196622 T262157:T262158 JP262157:JP262158 TL262157:TL262158 ADH262157:ADH262158 AND262157:AND262158 AWZ262157:AWZ262158 BGV262157:BGV262158 BQR262157:BQR262158 CAN262157:CAN262158 CKJ262157:CKJ262158 CUF262157:CUF262158 DEB262157:DEB262158 DNX262157:DNX262158 DXT262157:DXT262158 EHP262157:EHP262158 ERL262157:ERL262158 FBH262157:FBH262158 FLD262157:FLD262158 FUZ262157:FUZ262158 GEV262157:GEV262158 GOR262157:GOR262158 GYN262157:GYN262158 HIJ262157:HIJ262158 HSF262157:HSF262158 ICB262157:ICB262158 ILX262157:ILX262158 IVT262157:IVT262158 JFP262157:JFP262158 JPL262157:JPL262158 JZH262157:JZH262158 KJD262157:KJD262158 KSZ262157:KSZ262158 LCV262157:LCV262158 LMR262157:LMR262158 LWN262157:LWN262158 MGJ262157:MGJ262158 MQF262157:MQF262158 NAB262157:NAB262158 NJX262157:NJX262158 NTT262157:NTT262158 ODP262157:ODP262158 ONL262157:ONL262158 OXH262157:OXH262158 PHD262157:PHD262158 PQZ262157:PQZ262158 QAV262157:QAV262158 QKR262157:QKR262158 QUN262157:QUN262158 REJ262157:REJ262158 ROF262157:ROF262158 RYB262157:RYB262158 SHX262157:SHX262158 SRT262157:SRT262158 TBP262157:TBP262158 TLL262157:TLL262158 TVH262157:TVH262158 UFD262157:UFD262158 UOZ262157:UOZ262158 UYV262157:UYV262158 VIR262157:VIR262158 VSN262157:VSN262158 WCJ262157:WCJ262158 WMF262157:WMF262158 WWB262157:WWB262158 T327693:T327694 JP327693:JP327694 TL327693:TL327694 ADH327693:ADH327694 AND327693:AND327694 AWZ327693:AWZ327694 BGV327693:BGV327694 BQR327693:BQR327694 CAN327693:CAN327694 CKJ327693:CKJ327694 CUF327693:CUF327694 DEB327693:DEB327694 DNX327693:DNX327694 DXT327693:DXT327694 EHP327693:EHP327694 ERL327693:ERL327694 FBH327693:FBH327694 FLD327693:FLD327694 FUZ327693:FUZ327694 GEV327693:GEV327694 GOR327693:GOR327694 GYN327693:GYN327694 HIJ327693:HIJ327694 HSF327693:HSF327694 ICB327693:ICB327694 ILX327693:ILX327694 IVT327693:IVT327694 JFP327693:JFP327694 JPL327693:JPL327694 JZH327693:JZH327694 KJD327693:KJD327694 KSZ327693:KSZ327694 LCV327693:LCV327694 LMR327693:LMR327694 LWN327693:LWN327694 MGJ327693:MGJ327694 MQF327693:MQF327694 NAB327693:NAB327694 NJX327693:NJX327694 NTT327693:NTT327694 ODP327693:ODP327694 ONL327693:ONL327694 OXH327693:OXH327694 PHD327693:PHD327694 PQZ327693:PQZ327694 QAV327693:QAV327694 QKR327693:QKR327694 QUN327693:QUN327694 REJ327693:REJ327694 ROF327693:ROF327694 RYB327693:RYB327694 SHX327693:SHX327694 SRT327693:SRT327694 TBP327693:TBP327694 TLL327693:TLL327694 TVH327693:TVH327694 UFD327693:UFD327694 UOZ327693:UOZ327694 UYV327693:UYV327694 VIR327693:VIR327694 VSN327693:VSN327694 WCJ327693:WCJ327694 WMF327693:WMF327694 WWB327693:WWB327694 T393229:T393230 JP393229:JP393230 TL393229:TL393230 ADH393229:ADH393230 AND393229:AND393230 AWZ393229:AWZ393230 BGV393229:BGV393230 BQR393229:BQR393230 CAN393229:CAN393230 CKJ393229:CKJ393230 CUF393229:CUF393230 DEB393229:DEB393230 DNX393229:DNX393230 DXT393229:DXT393230 EHP393229:EHP393230 ERL393229:ERL393230 FBH393229:FBH393230 FLD393229:FLD393230 FUZ393229:FUZ393230 GEV393229:GEV393230 GOR393229:GOR393230 GYN393229:GYN393230 HIJ393229:HIJ393230 HSF393229:HSF393230 ICB393229:ICB393230 ILX393229:ILX393230 IVT393229:IVT393230 JFP393229:JFP393230 JPL393229:JPL393230 JZH393229:JZH393230 KJD393229:KJD393230 KSZ393229:KSZ393230 LCV393229:LCV393230 LMR393229:LMR393230 LWN393229:LWN393230 MGJ393229:MGJ393230 MQF393229:MQF393230 NAB393229:NAB393230 NJX393229:NJX393230 NTT393229:NTT393230 ODP393229:ODP393230 ONL393229:ONL393230 OXH393229:OXH393230 PHD393229:PHD393230 PQZ393229:PQZ393230 QAV393229:QAV393230 QKR393229:QKR393230 QUN393229:QUN393230 REJ393229:REJ393230 ROF393229:ROF393230 RYB393229:RYB393230 SHX393229:SHX393230 SRT393229:SRT393230 TBP393229:TBP393230 TLL393229:TLL393230 TVH393229:TVH393230 UFD393229:UFD393230 UOZ393229:UOZ393230 UYV393229:UYV393230 VIR393229:VIR393230 VSN393229:VSN393230 WCJ393229:WCJ393230 WMF393229:WMF393230 WWB393229:WWB393230 T458765:T458766 JP458765:JP458766 TL458765:TL458766 ADH458765:ADH458766 AND458765:AND458766 AWZ458765:AWZ458766 BGV458765:BGV458766 BQR458765:BQR458766 CAN458765:CAN458766 CKJ458765:CKJ458766 CUF458765:CUF458766 DEB458765:DEB458766 DNX458765:DNX458766 DXT458765:DXT458766 EHP458765:EHP458766 ERL458765:ERL458766 FBH458765:FBH458766 FLD458765:FLD458766 FUZ458765:FUZ458766 GEV458765:GEV458766 GOR458765:GOR458766 GYN458765:GYN458766 HIJ458765:HIJ458766 HSF458765:HSF458766 ICB458765:ICB458766 ILX458765:ILX458766 IVT458765:IVT458766 JFP458765:JFP458766 JPL458765:JPL458766 JZH458765:JZH458766 KJD458765:KJD458766 KSZ458765:KSZ458766 LCV458765:LCV458766 LMR458765:LMR458766 LWN458765:LWN458766 MGJ458765:MGJ458766 MQF458765:MQF458766 NAB458765:NAB458766 NJX458765:NJX458766 NTT458765:NTT458766 ODP458765:ODP458766 ONL458765:ONL458766 OXH458765:OXH458766 PHD458765:PHD458766 PQZ458765:PQZ458766 QAV458765:QAV458766 QKR458765:QKR458766 QUN458765:QUN458766 REJ458765:REJ458766 ROF458765:ROF458766 RYB458765:RYB458766 SHX458765:SHX458766 SRT458765:SRT458766 TBP458765:TBP458766 TLL458765:TLL458766 TVH458765:TVH458766 UFD458765:UFD458766 UOZ458765:UOZ458766 UYV458765:UYV458766 VIR458765:VIR458766 VSN458765:VSN458766 WCJ458765:WCJ458766 WMF458765:WMF458766 WWB458765:WWB458766 T524301:T524302 JP524301:JP524302 TL524301:TL524302 ADH524301:ADH524302 AND524301:AND524302 AWZ524301:AWZ524302 BGV524301:BGV524302 BQR524301:BQR524302 CAN524301:CAN524302 CKJ524301:CKJ524302 CUF524301:CUF524302 DEB524301:DEB524302 DNX524301:DNX524302 DXT524301:DXT524302 EHP524301:EHP524302 ERL524301:ERL524302 FBH524301:FBH524302 FLD524301:FLD524302 FUZ524301:FUZ524302 GEV524301:GEV524302 GOR524301:GOR524302 GYN524301:GYN524302 HIJ524301:HIJ524302 HSF524301:HSF524302 ICB524301:ICB524302 ILX524301:ILX524302 IVT524301:IVT524302 JFP524301:JFP524302 JPL524301:JPL524302 JZH524301:JZH524302 KJD524301:KJD524302 KSZ524301:KSZ524302 LCV524301:LCV524302 LMR524301:LMR524302 LWN524301:LWN524302 MGJ524301:MGJ524302 MQF524301:MQF524302 NAB524301:NAB524302 NJX524301:NJX524302 NTT524301:NTT524302 ODP524301:ODP524302 ONL524301:ONL524302 OXH524301:OXH524302 PHD524301:PHD524302 PQZ524301:PQZ524302 QAV524301:QAV524302 QKR524301:QKR524302 QUN524301:QUN524302 REJ524301:REJ524302 ROF524301:ROF524302 RYB524301:RYB524302 SHX524301:SHX524302 SRT524301:SRT524302 TBP524301:TBP524302 TLL524301:TLL524302 TVH524301:TVH524302 UFD524301:UFD524302 UOZ524301:UOZ524302 UYV524301:UYV524302 VIR524301:VIR524302 VSN524301:VSN524302 WCJ524301:WCJ524302 WMF524301:WMF524302 WWB524301:WWB524302 T589837:T589838 JP589837:JP589838 TL589837:TL589838 ADH589837:ADH589838 AND589837:AND589838 AWZ589837:AWZ589838 BGV589837:BGV589838 BQR589837:BQR589838 CAN589837:CAN589838 CKJ589837:CKJ589838 CUF589837:CUF589838 DEB589837:DEB589838 DNX589837:DNX589838 DXT589837:DXT589838 EHP589837:EHP589838 ERL589837:ERL589838 FBH589837:FBH589838 FLD589837:FLD589838 FUZ589837:FUZ589838 GEV589837:GEV589838 GOR589837:GOR589838 GYN589837:GYN589838 HIJ589837:HIJ589838 HSF589837:HSF589838 ICB589837:ICB589838 ILX589837:ILX589838 IVT589837:IVT589838 JFP589837:JFP589838 JPL589837:JPL589838 JZH589837:JZH589838 KJD589837:KJD589838 KSZ589837:KSZ589838 LCV589837:LCV589838 LMR589837:LMR589838 LWN589837:LWN589838 MGJ589837:MGJ589838 MQF589837:MQF589838 NAB589837:NAB589838 NJX589837:NJX589838 NTT589837:NTT589838 ODP589837:ODP589838 ONL589837:ONL589838 OXH589837:OXH589838 PHD589837:PHD589838 PQZ589837:PQZ589838 QAV589837:QAV589838 QKR589837:QKR589838 QUN589837:QUN589838 REJ589837:REJ589838 ROF589837:ROF589838 RYB589837:RYB589838 SHX589837:SHX589838 SRT589837:SRT589838 TBP589837:TBP589838 TLL589837:TLL589838 TVH589837:TVH589838 UFD589837:UFD589838 UOZ589837:UOZ589838 UYV589837:UYV589838 VIR589837:VIR589838 VSN589837:VSN589838 WCJ589837:WCJ589838 WMF589837:WMF589838 WWB589837:WWB589838 T655373:T655374 JP655373:JP655374 TL655373:TL655374 ADH655373:ADH655374 AND655373:AND655374 AWZ655373:AWZ655374 BGV655373:BGV655374 BQR655373:BQR655374 CAN655373:CAN655374 CKJ655373:CKJ655374 CUF655373:CUF655374 DEB655373:DEB655374 DNX655373:DNX655374 DXT655373:DXT655374 EHP655373:EHP655374 ERL655373:ERL655374 FBH655373:FBH655374 FLD655373:FLD655374 FUZ655373:FUZ655374 GEV655373:GEV655374 GOR655373:GOR655374 GYN655373:GYN655374 HIJ655373:HIJ655374 HSF655373:HSF655374 ICB655373:ICB655374 ILX655373:ILX655374 IVT655373:IVT655374 JFP655373:JFP655374 JPL655373:JPL655374 JZH655373:JZH655374 KJD655373:KJD655374 KSZ655373:KSZ655374 LCV655373:LCV655374 LMR655373:LMR655374 LWN655373:LWN655374 MGJ655373:MGJ655374 MQF655373:MQF655374 NAB655373:NAB655374 NJX655373:NJX655374 NTT655373:NTT655374 ODP655373:ODP655374 ONL655373:ONL655374 OXH655373:OXH655374 PHD655373:PHD655374 PQZ655373:PQZ655374 QAV655373:QAV655374 QKR655373:QKR655374 QUN655373:QUN655374 REJ655373:REJ655374 ROF655373:ROF655374 RYB655373:RYB655374 SHX655373:SHX655374 SRT655373:SRT655374 TBP655373:TBP655374 TLL655373:TLL655374 TVH655373:TVH655374 UFD655373:UFD655374 UOZ655373:UOZ655374 UYV655373:UYV655374 VIR655373:VIR655374 VSN655373:VSN655374 WCJ655373:WCJ655374 WMF655373:WMF655374 WWB655373:WWB655374 T720909:T720910 JP720909:JP720910 TL720909:TL720910 ADH720909:ADH720910 AND720909:AND720910 AWZ720909:AWZ720910 BGV720909:BGV720910 BQR720909:BQR720910 CAN720909:CAN720910 CKJ720909:CKJ720910 CUF720909:CUF720910 DEB720909:DEB720910 DNX720909:DNX720910 DXT720909:DXT720910 EHP720909:EHP720910 ERL720909:ERL720910 FBH720909:FBH720910 FLD720909:FLD720910 FUZ720909:FUZ720910 GEV720909:GEV720910 GOR720909:GOR720910 GYN720909:GYN720910 HIJ720909:HIJ720910 HSF720909:HSF720910 ICB720909:ICB720910 ILX720909:ILX720910 IVT720909:IVT720910 JFP720909:JFP720910 JPL720909:JPL720910 JZH720909:JZH720910 KJD720909:KJD720910 KSZ720909:KSZ720910 LCV720909:LCV720910 LMR720909:LMR720910 LWN720909:LWN720910 MGJ720909:MGJ720910 MQF720909:MQF720910 NAB720909:NAB720910 NJX720909:NJX720910 NTT720909:NTT720910 ODP720909:ODP720910 ONL720909:ONL720910 OXH720909:OXH720910 PHD720909:PHD720910 PQZ720909:PQZ720910 QAV720909:QAV720910 QKR720909:QKR720910 QUN720909:QUN720910 REJ720909:REJ720910 ROF720909:ROF720910 RYB720909:RYB720910 SHX720909:SHX720910 SRT720909:SRT720910 TBP720909:TBP720910 TLL720909:TLL720910 TVH720909:TVH720910 UFD720909:UFD720910 UOZ720909:UOZ720910 UYV720909:UYV720910 VIR720909:VIR720910 VSN720909:VSN720910 WCJ720909:WCJ720910 WMF720909:WMF720910 WWB720909:WWB720910 T786445:T786446 JP786445:JP786446 TL786445:TL786446 ADH786445:ADH786446 AND786445:AND786446 AWZ786445:AWZ786446 BGV786445:BGV786446 BQR786445:BQR786446 CAN786445:CAN786446 CKJ786445:CKJ786446 CUF786445:CUF786446 DEB786445:DEB786446 DNX786445:DNX786446 DXT786445:DXT786446 EHP786445:EHP786446 ERL786445:ERL786446 FBH786445:FBH786446 FLD786445:FLD786446 FUZ786445:FUZ786446 GEV786445:GEV786446 GOR786445:GOR786446 GYN786445:GYN786446 HIJ786445:HIJ786446 HSF786445:HSF786446 ICB786445:ICB786446 ILX786445:ILX786446 IVT786445:IVT786446 JFP786445:JFP786446 JPL786445:JPL786446 JZH786445:JZH786446 KJD786445:KJD786446 KSZ786445:KSZ786446 LCV786445:LCV786446 LMR786445:LMR786446 LWN786445:LWN786446 MGJ786445:MGJ786446 MQF786445:MQF786446 NAB786445:NAB786446 NJX786445:NJX786446 NTT786445:NTT786446 ODP786445:ODP786446 ONL786445:ONL786446 OXH786445:OXH786446 PHD786445:PHD786446 PQZ786445:PQZ786446 QAV786445:QAV786446 QKR786445:QKR786446 QUN786445:QUN786446 REJ786445:REJ786446 ROF786445:ROF786446 RYB786445:RYB786446 SHX786445:SHX786446 SRT786445:SRT786446 TBP786445:TBP786446 TLL786445:TLL786446 TVH786445:TVH786446 UFD786445:UFD786446 UOZ786445:UOZ786446 UYV786445:UYV786446 VIR786445:VIR786446 VSN786445:VSN786446 WCJ786445:WCJ786446 WMF786445:WMF786446 WWB786445:WWB786446 T851981:T851982 JP851981:JP851982 TL851981:TL851982 ADH851981:ADH851982 AND851981:AND851982 AWZ851981:AWZ851982 BGV851981:BGV851982 BQR851981:BQR851982 CAN851981:CAN851982 CKJ851981:CKJ851982 CUF851981:CUF851982 DEB851981:DEB851982 DNX851981:DNX851982 DXT851981:DXT851982 EHP851981:EHP851982 ERL851981:ERL851982 FBH851981:FBH851982 FLD851981:FLD851982 FUZ851981:FUZ851982 GEV851981:GEV851982 GOR851981:GOR851982 GYN851981:GYN851982 HIJ851981:HIJ851982 HSF851981:HSF851982 ICB851981:ICB851982 ILX851981:ILX851982 IVT851981:IVT851982 JFP851981:JFP851982 JPL851981:JPL851982 JZH851981:JZH851982 KJD851981:KJD851982 KSZ851981:KSZ851982 LCV851981:LCV851982 LMR851981:LMR851982 LWN851981:LWN851982 MGJ851981:MGJ851982 MQF851981:MQF851982 NAB851981:NAB851982 NJX851981:NJX851982 NTT851981:NTT851982 ODP851981:ODP851982 ONL851981:ONL851982 OXH851981:OXH851982 PHD851981:PHD851982 PQZ851981:PQZ851982 QAV851981:QAV851982 QKR851981:QKR851982 QUN851981:QUN851982 REJ851981:REJ851982 ROF851981:ROF851982 RYB851981:RYB851982 SHX851981:SHX851982 SRT851981:SRT851982 TBP851981:TBP851982 TLL851981:TLL851982 TVH851981:TVH851982 UFD851981:UFD851982 UOZ851981:UOZ851982 UYV851981:UYV851982 VIR851981:VIR851982 VSN851981:VSN851982 WCJ851981:WCJ851982 WMF851981:WMF851982 WWB851981:WWB851982 T917517:T917518 JP917517:JP917518 TL917517:TL917518 ADH917517:ADH917518 AND917517:AND917518 AWZ917517:AWZ917518 BGV917517:BGV917518 BQR917517:BQR917518 CAN917517:CAN917518 CKJ917517:CKJ917518 CUF917517:CUF917518 DEB917517:DEB917518 DNX917517:DNX917518 DXT917517:DXT917518 EHP917517:EHP917518 ERL917517:ERL917518 FBH917517:FBH917518 FLD917517:FLD917518 FUZ917517:FUZ917518 GEV917517:GEV917518 GOR917517:GOR917518 GYN917517:GYN917518 HIJ917517:HIJ917518 HSF917517:HSF917518 ICB917517:ICB917518 ILX917517:ILX917518 IVT917517:IVT917518 JFP917517:JFP917518 JPL917517:JPL917518 JZH917517:JZH917518 KJD917517:KJD917518 KSZ917517:KSZ917518 LCV917517:LCV917518 LMR917517:LMR917518 LWN917517:LWN917518 MGJ917517:MGJ917518 MQF917517:MQF917518 NAB917517:NAB917518 NJX917517:NJX917518 NTT917517:NTT917518 ODP917517:ODP917518 ONL917517:ONL917518 OXH917517:OXH917518 PHD917517:PHD917518 PQZ917517:PQZ917518 QAV917517:QAV917518 QKR917517:QKR917518 QUN917517:QUN917518 REJ917517:REJ917518 ROF917517:ROF917518 RYB917517:RYB917518 SHX917517:SHX917518 SRT917517:SRT917518 TBP917517:TBP917518 TLL917517:TLL917518 TVH917517:TVH917518 UFD917517:UFD917518 UOZ917517:UOZ917518 UYV917517:UYV917518 VIR917517:VIR917518 VSN917517:VSN917518 WCJ917517:WCJ917518 WMF917517:WMF917518 WWB917517:WWB917518 T983053:T983054 JP983053:JP983054 TL983053:TL983054 ADH983053:ADH983054 AND983053:AND983054 AWZ983053:AWZ983054 BGV983053:BGV983054 BQR983053:BQR983054 CAN983053:CAN983054 CKJ983053:CKJ983054 CUF983053:CUF983054 DEB983053:DEB983054 DNX983053:DNX983054 DXT983053:DXT983054 EHP983053:EHP983054 ERL983053:ERL983054 FBH983053:FBH983054 FLD983053:FLD983054 FUZ983053:FUZ983054 GEV983053:GEV983054 GOR983053:GOR983054 GYN983053:GYN983054 HIJ983053:HIJ983054 HSF983053:HSF983054 ICB983053:ICB983054 ILX983053:ILX983054 IVT983053:IVT983054 JFP983053:JFP983054 JPL983053:JPL983054 JZH983053:JZH983054 KJD983053:KJD983054 KSZ983053:KSZ983054 LCV983053:LCV983054 LMR983053:LMR983054 LWN983053:LWN983054 MGJ983053:MGJ983054 MQF983053:MQF983054 NAB983053:NAB983054 NJX983053:NJX983054 NTT983053:NTT983054 ODP983053:ODP983054 ONL983053:ONL983054 OXH983053:OXH983054 PHD983053:PHD983054 PQZ983053:PQZ983054 QAV983053:QAV983054 QKR983053:QKR983054 QUN983053:QUN983054 REJ983053:REJ983054 ROF983053:ROF983054 RYB983053:RYB983054 SHX983053:SHX983054 SRT983053:SRT983054 TBP983053:TBP983054 TLL983053:TLL983054 TVH983053:TVH983054 UFD983053:UFD983054 UOZ983053:UOZ983054 UYV983053:UYV983054 VIR983053:VIR983054 VSN983053:VSN983054 WCJ983053:WCJ983054 WMF983053:WMF983054 WWB983053:WWB983054 T16 JP16 TL16 ADH16 AND16 AWZ16 BGV16 BQR16 CAN16 CKJ16 CUF16 DEB16 DNX16 DXT16 EHP16 ERL16 FBH16 FLD16 FUZ16 GEV16 GOR16 GYN16 HIJ16 HSF16 ICB16 ILX16 IVT16 JFP16 JPL16 JZH16 KJD16 KSZ16 LCV16 LMR16 LWN16 MGJ16 MQF16 NAB16 NJX16 NTT16 ODP16 ONL16 OXH16 PHD16 PQZ16 QAV16 QKR16 QUN16 REJ16 ROF16 RYB16 SHX16 SRT16 TBP16 TLL16 TVH16 UFD16 UOZ16 UYV16 VIR16 VSN16 WCJ16 WMF16 WWB16 T65552 JP65552 TL65552 ADH65552 AND65552 AWZ65552 BGV65552 BQR65552 CAN65552 CKJ65552 CUF65552 DEB65552 DNX65552 DXT65552 EHP65552 ERL65552 FBH65552 FLD65552 FUZ65552 GEV65552 GOR65552 GYN65552 HIJ65552 HSF65552 ICB65552 ILX65552 IVT65552 JFP65552 JPL65552 JZH65552 KJD65552 KSZ65552 LCV65552 LMR65552 LWN65552 MGJ65552 MQF65552 NAB65552 NJX65552 NTT65552 ODP65552 ONL65552 OXH65552 PHD65552 PQZ65552 QAV65552 QKR65552 QUN65552 REJ65552 ROF65552 RYB65552 SHX65552 SRT65552 TBP65552 TLL65552 TVH65552 UFD65552 UOZ65552 UYV65552 VIR65552 VSN65552 WCJ65552 WMF65552 WWB65552 T131088 JP131088 TL131088 ADH131088 AND131088 AWZ131088 BGV131088 BQR131088 CAN131088 CKJ131088 CUF131088 DEB131088 DNX131088 DXT131088 EHP131088 ERL131088 FBH131088 FLD131088 FUZ131088 GEV131088 GOR131088 GYN131088 HIJ131088 HSF131088 ICB131088 ILX131088 IVT131088 JFP131088 JPL131088 JZH131088 KJD131088 KSZ131088 LCV131088 LMR131088 LWN131088 MGJ131088 MQF131088 NAB131088 NJX131088 NTT131088 ODP131088 ONL131088 OXH131088 PHD131088 PQZ131088 QAV131088 QKR131088 QUN131088 REJ131088 ROF131088 RYB131088 SHX131088 SRT131088 TBP131088 TLL131088 TVH131088 UFD131088 UOZ131088 UYV131088 VIR131088 VSN131088 WCJ131088 WMF131088 WWB131088 T196624 JP196624 TL196624 ADH196624 AND196624 AWZ196624 BGV196624 BQR196624 CAN196624 CKJ196624 CUF196624 DEB196624 DNX196624 DXT196624 EHP196624 ERL196624 FBH196624 FLD196624 FUZ196624 GEV196624 GOR196624 GYN196624 HIJ196624 HSF196624 ICB196624 ILX196624 IVT196624 JFP196624 JPL196624 JZH196624 KJD196624 KSZ196624 LCV196624 LMR196624 LWN196624 MGJ196624 MQF196624 NAB196624 NJX196624 NTT196624 ODP196624 ONL196624 OXH196624 PHD196624 PQZ196624 QAV196624 QKR196624 QUN196624 REJ196624 ROF196624 RYB196624 SHX196624 SRT196624 TBP196624 TLL196624 TVH196624 UFD196624 UOZ196624 UYV196624 VIR196624 VSN196624 WCJ196624 WMF196624 WWB196624 T262160 JP262160 TL262160 ADH262160 AND262160 AWZ262160 BGV262160 BQR262160 CAN262160 CKJ262160 CUF262160 DEB262160 DNX262160 DXT262160 EHP262160 ERL262160 FBH262160 FLD262160 FUZ262160 GEV262160 GOR262160 GYN262160 HIJ262160 HSF262160 ICB262160 ILX262160 IVT262160 JFP262160 JPL262160 JZH262160 KJD262160 KSZ262160 LCV262160 LMR262160 LWN262160 MGJ262160 MQF262160 NAB262160 NJX262160 NTT262160 ODP262160 ONL262160 OXH262160 PHD262160 PQZ262160 QAV262160 QKR262160 QUN262160 REJ262160 ROF262160 RYB262160 SHX262160 SRT262160 TBP262160 TLL262160 TVH262160 UFD262160 UOZ262160 UYV262160 VIR262160 VSN262160 WCJ262160 WMF262160 WWB262160 T327696 JP327696 TL327696 ADH327696 AND327696 AWZ327696 BGV327696 BQR327696 CAN327696 CKJ327696 CUF327696 DEB327696 DNX327696 DXT327696 EHP327696 ERL327696 FBH327696 FLD327696 FUZ327696 GEV327696 GOR327696 GYN327696 HIJ327696 HSF327696 ICB327696 ILX327696 IVT327696 JFP327696 JPL327696 JZH327696 KJD327696 KSZ327696 LCV327696 LMR327696 LWN327696 MGJ327696 MQF327696 NAB327696 NJX327696 NTT327696 ODP327696 ONL327696 OXH327696 PHD327696 PQZ327696 QAV327696 QKR327696 QUN327696 REJ327696 ROF327696 RYB327696 SHX327696 SRT327696 TBP327696 TLL327696 TVH327696 UFD327696 UOZ327696 UYV327696 VIR327696 VSN327696 WCJ327696 WMF327696 WWB327696 T393232 JP393232 TL393232 ADH393232 AND393232 AWZ393232 BGV393232 BQR393232 CAN393232 CKJ393232 CUF393232 DEB393232 DNX393232 DXT393232 EHP393232 ERL393232 FBH393232 FLD393232 FUZ393232 GEV393232 GOR393232 GYN393232 HIJ393232 HSF393232 ICB393232 ILX393232 IVT393232 JFP393232 JPL393232 JZH393232 KJD393232 KSZ393232 LCV393232 LMR393232 LWN393232 MGJ393232 MQF393232 NAB393232 NJX393232 NTT393232 ODP393232 ONL393232 OXH393232 PHD393232 PQZ393232 QAV393232 QKR393232 QUN393232 REJ393232 ROF393232 RYB393232 SHX393232 SRT393232 TBP393232 TLL393232 TVH393232 UFD393232 UOZ393232 UYV393232 VIR393232 VSN393232 WCJ393232 WMF393232 WWB393232 T458768 JP458768 TL458768 ADH458768 AND458768 AWZ458768 BGV458768 BQR458768 CAN458768 CKJ458768 CUF458768 DEB458768 DNX458768 DXT458768 EHP458768 ERL458768 FBH458768 FLD458768 FUZ458768 GEV458768 GOR458768 GYN458768 HIJ458768 HSF458768 ICB458768 ILX458768 IVT458768 JFP458768 JPL458768 JZH458768 KJD458768 KSZ458768 LCV458768 LMR458768 LWN458768 MGJ458768 MQF458768 NAB458768 NJX458768 NTT458768 ODP458768 ONL458768 OXH458768 PHD458768 PQZ458768 QAV458768 QKR458768 QUN458768 REJ458768 ROF458768 RYB458768 SHX458768 SRT458768 TBP458768 TLL458768 TVH458768 UFD458768 UOZ458768 UYV458768 VIR458768 VSN458768 WCJ458768 WMF458768 WWB458768 T524304 JP524304 TL524304 ADH524304 AND524304 AWZ524304 BGV524304 BQR524304 CAN524304 CKJ524304 CUF524304 DEB524304 DNX524304 DXT524304 EHP524304 ERL524304 FBH524304 FLD524304 FUZ524304 GEV524304 GOR524304 GYN524304 HIJ524304 HSF524304 ICB524304 ILX524304 IVT524304 JFP524304 JPL524304 JZH524304 KJD524304 KSZ524304 LCV524304 LMR524304 LWN524304 MGJ524304 MQF524304 NAB524304 NJX524304 NTT524304 ODP524304 ONL524304 OXH524304 PHD524304 PQZ524304 QAV524304 QKR524304 QUN524304 REJ524304 ROF524304 RYB524304 SHX524304 SRT524304 TBP524304 TLL524304 TVH524304 UFD524304 UOZ524304 UYV524304 VIR524304 VSN524304 WCJ524304 WMF524304 WWB524304 T589840 JP589840 TL589840 ADH589840 AND589840 AWZ589840 BGV589840 BQR589840 CAN589840 CKJ589840 CUF589840 DEB589840 DNX589840 DXT589840 EHP589840 ERL589840 FBH589840 FLD589840 FUZ589840 GEV589840 GOR589840 GYN589840 HIJ589840 HSF589840 ICB589840 ILX589840 IVT589840 JFP589840 JPL589840 JZH589840 KJD589840 KSZ589840 LCV589840 LMR589840 LWN589840 MGJ589840 MQF589840 NAB589840 NJX589840 NTT589840 ODP589840 ONL589840 OXH589840 PHD589840 PQZ589840 QAV589840 QKR589840 QUN589840 REJ589840 ROF589840 RYB589840 SHX589840 SRT589840 TBP589840 TLL589840 TVH589840 UFD589840 UOZ589840 UYV589840 VIR589840 VSN589840 WCJ589840 WMF589840 WWB589840 T655376 JP655376 TL655376 ADH655376 AND655376 AWZ655376 BGV655376 BQR655376 CAN655376 CKJ655376 CUF655376 DEB655376 DNX655376 DXT655376 EHP655376 ERL655376 FBH655376 FLD655376 FUZ655376 GEV655376 GOR655376 GYN655376 HIJ655376 HSF655376 ICB655376 ILX655376 IVT655376 JFP655376 JPL655376 JZH655376 KJD655376 KSZ655376 LCV655376 LMR655376 LWN655376 MGJ655376 MQF655376 NAB655376 NJX655376 NTT655376 ODP655376 ONL655376 OXH655376 PHD655376 PQZ655376 QAV655376 QKR655376 QUN655376 REJ655376 ROF655376 RYB655376 SHX655376 SRT655376 TBP655376 TLL655376 TVH655376 UFD655376 UOZ655376 UYV655376 VIR655376 VSN655376 WCJ655376 WMF655376 WWB655376 T720912 JP720912 TL720912 ADH720912 AND720912 AWZ720912 BGV720912 BQR720912 CAN720912 CKJ720912 CUF720912 DEB720912 DNX720912 DXT720912 EHP720912 ERL720912 FBH720912 FLD720912 FUZ720912 GEV720912 GOR720912 GYN720912 HIJ720912 HSF720912 ICB720912 ILX720912 IVT720912 JFP720912 JPL720912 JZH720912 KJD720912 KSZ720912 LCV720912 LMR720912 LWN720912 MGJ720912 MQF720912 NAB720912 NJX720912 NTT720912 ODP720912 ONL720912 OXH720912 PHD720912 PQZ720912 QAV720912 QKR720912 QUN720912 REJ720912 ROF720912 RYB720912 SHX720912 SRT720912 TBP720912 TLL720912 TVH720912 UFD720912 UOZ720912 UYV720912 VIR720912 VSN720912 WCJ720912 WMF720912 WWB720912 T786448 JP786448 TL786448 ADH786448 AND786448 AWZ786448 BGV786448 BQR786448 CAN786448 CKJ786448 CUF786448 DEB786448 DNX786448 DXT786448 EHP786448 ERL786448 FBH786448 FLD786448 FUZ786448 GEV786448 GOR786448 GYN786448 HIJ786448 HSF786448 ICB786448 ILX786448 IVT786448 JFP786448 JPL786448 JZH786448 KJD786448 KSZ786448 LCV786448 LMR786448 LWN786448 MGJ786448 MQF786448 NAB786448 NJX786448 NTT786448 ODP786448 ONL786448 OXH786448 PHD786448 PQZ786448 QAV786448 QKR786448 QUN786448 REJ786448 ROF786448 RYB786448 SHX786448 SRT786448 TBP786448 TLL786448 TVH786448 UFD786448 UOZ786448 UYV786448 VIR786448 VSN786448 WCJ786448 WMF786448 WWB786448 T851984 JP851984 TL851984 ADH851984 AND851984 AWZ851984 BGV851984 BQR851984 CAN851984 CKJ851984 CUF851984 DEB851984 DNX851984 DXT851984 EHP851984 ERL851984 FBH851984 FLD851984 FUZ851984 GEV851984 GOR851984 GYN851984 HIJ851984 HSF851984 ICB851984 ILX851984 IVT851984 JFP851984 JPL851984 JZH851984 KJD851984 KSZ851984 LCV851984 LMR851984 LWN851984 MGJ851984 MQF851984 NAB851984 NJX851984 NTT851984 ODP851984 ONL851984 OXH851984 PHD851984 PQZ851984 QAV851984 QKR851984 QUN851984 REJ851984 ROF851984 RYB851984 SHX851984 SRT851984 TBP851984 TLL851984 TVH851984 UFD851984 UOZ851984 UYV851984 VIR851984 VSN851984 WCJ851984 WMF851984 WWB851984 T917520 JP917520 TL917520 ADH917520 AND917520 AWZ917520 BGV917520 BQR917520 CAN917520 CKJ917520 CUF917520 DEB917520 DNX917520 DXT917520 EHP917520 ERL917520 FBH917520 FLD917520 FUZ917520 GEV917520 GOR917520 GYN917520 HIJ917520 HSF917520 ICB917520 ILX917520 IVT917520 JFP917520 JPL917520 JZH917520 KJD917520 KSZ917520 LCV917520 LMR917520 LWN917520 MGJ917520 MQF917520 NAB917520 NJX917520 NTT917520 ODP917520 ONL917520 OXH917520 PHD917520 PQZ917520 QAV917520 QKR917520 QUN917520 REJ917520 ROF917520 RYB917520 SHX917520 SRT917520 TBP917520 TLL917520 TVH917520 UFD917520 UOZ917520 UYV917520 VIR917520 VSN917520 WCJ917520 WMF917520 WWB917520 T983056 JP983056 TL983056 ADH983056 AND983056 AWZ983056 BGV983056 BQR983056 CAN983056 CKJ983056 CUF983056 DEB983056 DNX983056 DXT983056 EHP983056 ERL983056 FBH983056 FLD983056 FUZ983056 GEV983056 GOR983056 GYN983056 HIJ983056 HSF983056 ICB983056 ILX983056 IVT983056 JFP983056 JPL983056 JZH983056 KJD983056 KSZ983056 LCV983056 LMR983056 LWN983056 MGJ983056 MQF983056 NAB983056 NJX983056 NTT983056 ODP983056 ONL983056 OXH983056 PHD983056 PQZ983056 QAV983056 QKR983056 QUN983056 REJ983056 ROF983056 RYB983056 SHX983056 SRT983056 TBP983056 TLL983056 TVH983056 UFD983056 UOZ983056 UYV983056 VIR983056 VSN983056 WCJ983056 WMF983056 WWB983056 T19 JP19 TL19 ADH19 AND19 AWZ19 BGV19 BQR19 CAN19 CKJ19 CUF19 DEB19 DNX19 DXT19 EHP19 ERL19 FBH19 FLD19 FUZ19 GEV19 GOR19 GYN19 HIJ19 HSF19 ICB19 ILX19 IVT19 JFP19 JPL19 JZH19 KJD19 KSZ19 LCV19 LMR19 LWN19 MGJ19 MQF19 NAB19 NJX19 NTT19 ODP19 ONL19 OXH19 PHD19 PQZ19 QAV19 QKR19 QUN19 REJ19 ROF19 RYB19 SHX19 SRT19 TBP19 TLL19 TVH19 UFD19 UOZ19 UYV19 VIR19 VSN19 WCJ19 WMF19 WWB19 T65555 JP65555 TL65555 ADH65555 AND65555 AWZ65555 BGV65555 BQR65555 CAN65555 CKJ65555 CUF65555 DEB65555 DNX65555 DXT65555 EHP65555 ERL65555 FBH65555 FLD65555 FUZ65555 GEV65555 GOR65555 GYN65555 HIJ65555 HSF65555 ICB65555 ILX65555 IVT65555 JFP65555 JPL65555 JZH65555 KJD65555 KSZ65555 LCV65555 LMR65555 LWN65555 MGJ65555 MQF65555 NAB65555 NJX65555 NTT65555 ODP65555 ONL65555 OXH65555 PHD65555 PQZ65555 QAV65555 QKR65555 QUN65555 REJ65555 ROF65555 RYB65555 SHX65555 SRT65555 TBP65555 TLL65555 TVH65555 UFD65555 UOZ65555 UYV65555 VIR65555 VSN65555 WCJ65555 WMF65555 WWB65555 T131091 JP131091 TL131091 ADH131091 AND131091 AWZ131091 BGV131091 BQR131091 CAN131091 CKJ131091 CUF131091 DEB131091 DNX131091 DXT131091 EHP131091 ERL131091 FBH131091 FLD131091 FUZ131091 GEV131091 GOR131091 GYN131091 HIJ131091 HSF131091 ICB131091 ILX131091 IVT131091 JFP131091 JPL131091 JZH131091 KJD131091 KSZ131091 LCV131091 LMR131091 LWN131091 MGJ131091 MQF131091 NAB131091 NJX131091 NTT131091 ODP131091 ONL131091 OXH131091 PHD131091 PQZ131091 QAV131091 QKR131091 QUN131091 REJ131091 ROF131091 RYB131091 SHX131091 SRT131091 TBP131091 TLL131091 TVH131091 UFD131091 UOZ131091 UYV131091 VIR131091 VSN131091 WCJ131091 WMF131091 WWB131091 T196627 JP196627 TL196627 ADH196627 AND196627 AWZ196627 BGV196627 BQR196627 CAN196627 CKJ196627 CUF196627 DEB196627 DNX196627 DXT196627 EHP196627 ERL196627 FBH196627 FLD196627 FUZ196627 GEV196627 GOR196627 GYN196627 HIJ196627 HSF196627 ICB196627 ILX196627 IVT196627 JFP196627 JPL196627 JZH196627 KJD196627 KSZ196627 LCV196627 LMR196627 LWN196627 MGJ196627 MQF196627 NAB196627 NJX196627 NTT196627 ODP196627 ONL196627 OXH196627 PHD196627 PQZ196627 QAV196627 QKR196627 QUN196627 REJ196627 ROF196627 RYB196627 SHX196627 SRT196627 TBP196627 TLL196627 TVH196627 UFD196627 UOZ196627 UYV196627 VIR196627 VSN196627 WCJ196627 WMF196627 WWB196627 T262163 JP262163 TL262163 ADH262163 AND262163 AWZ262163 BGV262163 BQR262163 CAN262163 CKJ262163 CUF262163 DEB262163 DNX262163 DXT262163 EHP262163 ERL262163 FBH262163 FLD262163 FUZ262163 GEV262163 GOR262163 GYN262163 HIJ262163 HSF262163 ICB262163 ILX262163 IVT262163 JFP262163 JPL262163 JZH262163 KJD262163 KSZ262163 LCV262163 LMR262163 LWN262163 MGJ262163 MQF262163 NAB262163 NJX262163 NTT262163 ODP262163 ONL262163 OXH262163 PHD262163 PQZ262163 QAV262163 QKR262163 QUN262163 REJ262163 ROF262163 RYB262163 SHX262163 SRT262163 TBP262163 TLL262163 TVH262163 UFD262163 UOZ262163 UYV262163 VIR262163 VSN262163 WCJ262163 WMF262163 WWB262163 T327699 JP327699 TL327699 ADH327699 AND327699 AWZ327699 BGV327699 BQR327699 CAN327699 CKJ327699 CUF327699 DEB327699 DNX327699 DXT327699 EHP327699 ERL327699 FBH327699 FLD327699 FUZ327699 GEV327699 GOR327699 GYN327699 HIJ327699 HSF327699 ICB327699 ILX327699 IVT327699 JFP327699 JPL327699 JZH327699 KJD327699 KSZ327699 LCV327699 LMR327699 LWN327699 MGJ327699 MQF327699 NAB327699 NJX327699 NTT327699 ODP327699 ONL327699 OXH327699 PHD327699 PQZ327699 QAV327699 QKR327699 QUN327699 REJ327699 ROF327699 RYB327699 SHX327699 SRT327699 TBP327699 TLL327699 TVH327699 UFD327699 UOZ327699 UYV327699 VIR327699 VSN327699 WCJ327699 WMF327699 WWB327699 T393235 JP393235 TL393235 ADH393235 AND393235 AWZ393235 BGV393235 BQR393235 CAN393235 CKJ393235 CUF393235 DEB393235 DNX393235 DXT393235 EHP393235 ERL393235 FBH393235 FLD393235 FUZ393235 GEV393235 GOR393235 GYN393235 HIJ393235 HSF393235 ICB393235 ILX393235 IVT393235 JFP393235 JPL393235 JZH393235 KJD393235 KSZ393235 LCV393235 LMR393235 LWN393235 MGJ393235 MQF393235 NAB393235 NJX393235 NTT393235 ODP393235 ONL393235 OXH393235 PHD393235 PQZ393235 QAV393235 QKR393235 QUN393235 REJ393235 ROF393235 RYB393235 SHX393235 SRT393235 TBP393235 TLL393235 TVH393235 UFD393235 UOZ393235 UYV393235 VIR393235 VSN393235 WCJ393235 WMF393235 WWB393235 T458771 JP458771 TL458771 ADH458771 AND458771 AWZ458771 BGV458771 BQR458771 CAN458771 CKJ458771 CUF458771 DEB458771 DNX458771 DXT458771 EHP458771 ERL458771 FBH458771 FLD458771 FUZ458771 GEV458771 GOR458771 GYN458771 HIJ458771 HSF458771 ICB458771 ILX458771 IVT458771 JFP458771 JPL458771 JZH458771 KJD458771 KSZ458771 LCV458771 LMR458771 LWN458771 MGJ458771 MQF458771 NAB458771 NJX458771 NTT458771 ODP458771 ONL458771 OXH458771 PHD458771 PQZ458771 QAV458771 QKR458771 QUN458771 REJ458771 ROF458771 RYB458771 SHX458771 SRT458771 TBP458771 TLL458771 TVH458771 UFD458771 UOZ458771 UYV458771 VIR458771 VSN458771 WCJ458771 WMF458771 WWB458771 T524307 JP524307 TL524307 ADH524307 AND524307 AWZ524307 BGV524307 BQR524307 CAN524307 CKJ524307 CUF524307 DEB524307 DNX524307 DXT524307 EHP524307 ERL524307 FBH524307 FLD524307 FUZ524307 GEV524307 GOR524307 GYN524307 HIJ524307 HSF524307 ICB524307 ILX524307 IVT524307 JFP524307 JPL524307 JZH524307 KJD524307 KSZ524307 LCV524307 LMR524307 LWN524307 MGJ524307 MQF524307 NAB524307 NJX524307 NTT524307 ODP524307 ONL524307 OXH524307 PHD524307 PQZ524307 QAV524307 QKR524307 QUN524307 REJ524307 ROF524307 RYB524307 SHX524307 SRT524307 TBP524307 TLL524307 TVH524307 UFD524307 UOZ524307 UYV524307 VIR524307 VSN524307 WCJ524307 WMF524307 WWB524307 T589843 JP589843 TL589843 ADH589843 AND589843 AWZ589843 BGV589843 BQR589843 CAN589843 CKJ589843 CUF589843 DEB589843 DNX589843 DXT589843 EHP589843 ERL589843 FBH589843 FLD589843 FUZ589843 GEV589843 GOR589843 GYN589843 HIJ589843 HSF589843 ICB589843 ILX589843 IVT589843 JFP589843 JPL589843 JZH589843 KJD589843 KSZ589843 LCV589843 LMR589843 LWN589843 MGJ589843 MQF589843 NAB589843 NJX589843 NTT589843 ODP589843 ONL589843 OXH589843 PHD589843 PQZ589843 QAV589843 QKR589843 QUN589843 REJ589843 ROF589843 RYB589843 SHX589843 SRT589843 TBP589843 TLL589843 TVH589843 UFD589843 UOZ589843 UYV589843 VIR589843 VSN589843 WCJ589843 WMF589843 WWB589843 T655379 JP655379 TL655379 ADH655379 AND655379 AWZ655379 BGV655379 BQR655379 CAN655379 CKJ655379 CUF655379 DEB655379 DNX655379 DXT655379 EHP655379 ERL655379 FBH655379 FLD655379 FUZ655379 GEV655379 GOR655379 GYN655379 HIJ655379 HSF655379 ICB655379 ILX655379 IVT655379 JFP655379 JPL655379 JZH655379 KJD655379 KSZ655379 LCV655379 LMR655379 LWN655379 MGJ655379 MQF655379 NAB655379 NJX655379 NTT655379 ODP655379 ONL655379 OXH655379 PHD655379 PQZ655379 QAV655379 QKR655379 QUN655379 REJ655379 ROF655379 RYB655379 SHX655379 SRT655379 TBP655379 TLL655379 TVH655379 UFD655379 UOZ655379 UYV655379 VIR655379 VSN655379 WCJ655379 WMF655379 WWB655379 T720915 JP720915 TL720915 ADH720915 AND720915 AWZ720915 BGV720915 BQR720915 CAN720915 CKJ720915 CUF720915 DEB720915 DNX720915 DXT720915 EHP720915 ERL720915 FBH720915 FLD720915 FUZ720915 GEV720915 GOR720915 GYN720915 HIJ720915 HSF720915 ICB720915 ILX720915 IVT720915 JFP720915 JPL720915 JZH720915 KJD720915 KSZ720915 LCV720915 LMR720915 LWN720915 MGJ720915 MQF720915 NAB720915 NJX720915 NTT720915 ODP720915 ONL720915 OXH720915 PHD720915 PQZ720915 QAV720915 QKR720915 QUN720915 REJ720915 ROF720915 RYB720915 SHX720915 SRT720915 TBP720915 TLL720915 TVH720915 UFD720915 UOZ720915 UYV720915 VIR720915 VSN720915 WCJ720915 WMF720915 WWB720915 T786451 JP786451 TL786451 ADH786451 AND786451 AWZ786451 BGV786451 BQR786451 CAN786451 CKJ786451 CUF786451 DEB786451 DNX786451 DXT786451 EHP786451 ERL786451 FBH786451 FLD786451 FUZ786451 GEV786451 GOR786451 GYN786451 HIJ786451 HSF786451 ICB786451 ILX786451 IVT786451 JFP786451 JPL786451 JZH786451 KJD786451 KSZ786451 LCV786451 LMR786451 LWN786451 MGJ786451 MQF786451 NAB786451 NJX786451 NTT786451 ODP786451 ONL786451 OXH786451 PHD786451 PQZ786451 QAV786451 QKR786451 QUN786451 REJ786451 ROF786451 RYB786451 SHX786451 SRT786451 TBP786451 TLL786451 TVH786451 UFD786451 UOZ786451 UYV786451 VIR786451 VSN786451 WCJ786451 WMF786451 WWB786451 T851987 JP851987 TL851987 ADH851987 AND851987 AWZ851987 BGV851987 BQR851987 CAN851987 CKJ851987 CUF851987 DEB851987 DNX851987 DXT851987 EHP851987 ERL851987 FBH851987 FLD851987 FUZ851987 GEV851987 GOR851987 GYN851987 HIJ851987 HSF851987 ICB851987 ILX851987 IVT851987 JFP851987 JPL851987 JZH851987 KJD851987 KSZ851987 LCV851987 LMR851987 LWN851987 MGJ851987 MQF851987 NAB851987 NJX851987 NTT851987 ODP851987 ONL851987 OXH851987 PHD851987 PQZ851987 QAV851987 QKR851987 QUN851987 REJ851987 ROF851987 RYB851987 SHX851987 SRT851987 TBP851987 TLL851987 TVH851987 UFD851987 UOZ851987 UYV851987 VIR851987 VSN851987 WCJ851987 WMF851987 WWB851987 T917523 JP917523 TL917523 ADH917523 AND917523 AWZ917523 BGV917523 BQR917523 CAN917523 CKJ917523 CUF917523 DEB917523 DNX917523 DXT917523 EHP917523 ERL917523 FBH917523 FLD917523 FUZ917523 GEV917523 GOR917523 GYN917523 HIJ917523 HSF917523 ICB917523 ILX917523 IVT917523 JFP917523 JPL917523 JZH917523 KJD917523 KSZ917523 LCV917523 LMR917523 LWN917523 MGJ917523 MQF917523 NAB917523 NJX917523 NTT917523 ODP917523 ONL917523 OXH917523 PHD917523 PQZ917523 QAV917523 QKR917523 QUN917523 REJ917523 ROF917523 RYB917523 SHX917523 SRT917523 TBP917523 TLL917523 TVH917523 UFD917523 UOZ917523 UYV917523 VIR917523 VSN917523 WCJ917523 WMF917523 WWB917523 T983059 JP983059 TL983059 ADH983059 AND983059 AWZ983059 BGV983059 BQR983059 CAN983059 CKJ983059 CUF983059 DEB983059 DNX983059 DXT983059 EHP983059 ERL983059 FBH983059 FLD983059 FUZ983059 GEV983059 GOR983059 GYN983059 HIJ983059 HSF983059 ICB983059 ILX983059 IVT983059 JFP983059 JPL983059 JZH983059 KJD983059 KSZ983059 LCV983059 LMR983059 LWN983059 MGJ983059 MQF983059 NAB983059 NJX983059 NTT983059 ODP983059 ONL983059 OXH983059 PHD983059 PQZ983059 QAV983059 QKR983059 QUN983059 REJ983059 ROF983059 RYB983059 SHX983059 SRT983059 TBP983059 TLL983059 TVH983059 UFD983059 UOZ983059 UYV983059 VIR983059 VSN983059 WCJ983059 WMF983059 WWB983059 T23:T24 JP23:JP24 TL23:TL24 ADH23:ADH24 AND23:AND24 AWZ23:AWZ24 BGV23:BGV24 BQR23:BQR24 CAN23:CAN24 CKJ23:CKJ24 CUF23:CUF24 DEB23:DEB24 DNX23:DNX24 DXT23:DXT24 EHP23:EHP24 ERL23:ERL24 FBH23:FBH24 FLD23:FLD24 FUZ23:FUZ24 GEV23:GEV24 GOR23:GOR24 GYN23:GYN24 HIJ23:HIJ24 HSF23:HSF24 ICB23:ICB24 ILX23:ILX24 IVT23:IVT24 JFP23:JFP24 JPL23:JPL24 JZH23:JZH24 KJD23:KJD24 KSZ23:KSZ24 LCV23:LCV24 LMR23:LMR24 LWN23:LWN24 MGJ23:MGJ24 MQF23:MQF24 NAB23:NAB24 NJX23:NJX24 NTT23:NTT24 ODP23:ODP24 ONL23:ONL24 OXH23:OXH24 PHD23:PHD24 PQZ23:PQZ24 QAV23:QAV24 QKR23:QKR24 QUN23:QUN24 REJ23:REJ24 ROF23:ROF24 RYB23:RYB24 SHX23:SHX24 SRT23:SRT24 TBP23:TBP24 TLL23:TLL24 TVH23:TVH24 UFD23:UFD24 UOZ23:UOZ24 UYV23:UYV24 VIR23:VIR24 VSN23:VSN24 WCJ23:WCJ24 WMF23:WMF24 WWB23:WWB24 T65559:T65560 JP65559:JP65560 TL65559:TL65560 ADH65559:ADH65560 AND65559:AND65560 AWZ65559:AWZ65560 BGV65559:BGV65560 BQR65559:BQR65560 CAN65559:CAN65560 CKJ65559:CKJ65560 CUF65559:CUF65560 DEB65559:DEB65560 DNX65559:DNX65560 DXT65559:DXT65560 EHP65559:EHP65560 ERL65559:ERL65560 FBH65559:FBH65560 FLD65559:FLD65560 FUZ65559:FUZ65560 GEV65559:GEV65560 GOR65559:GOR65560 GYN65559:GYN65560 HIJ65559:HIJ65560 HSF65559:HSF65560 ICB65559:ICB65560 ILX65559:ILX65560 IVT65559:IVT65560 JFP65559:JFP65560 JPL65559:JPL65560 JZH65559:JZH65560 KJD65559:KJD65560 KSZ65559:KSZ65560 LCV65559:LCV65560 LMR65559:LMR65560 LWN65559:LWN65560 MGJ65559:MGJ65560 MQF65559:MQF65560 NAB65559:NAB65560 NJX65559:NJX65560 NTT65559:NTT65560 ODP65559:ODP65560 ONL65559:ONL65560 OXH65559:OXH65560 PHD65559:PHD65560 PQZ65559:PQZ65560 QAV65559:QAV65560 QKR65559:QKR65560 QUN65559:QUN65560 REJ65559:REJ65560 ROF65559:ROF65560 RYB65559:RYB65560 SHX65559:SHX65560 SRT65559:SRT65560 TBP65559:TBP65560 TLL65559:TLL65560 TVH65559:TVH65560 UFD65559:UFD65560 UOZ65559:UOZ65560 UYV65559:UYV65560 VIR65559:VIR65560 VSN65559:VSN65560 WCJ65559:WCJ65560 WMF65559:WMF65560 WWB65559:WWB65560 T131095:T131096 JP131095:JP131096 TL131095:TL131096 ADH131095:ADH131096 AND131095:AND131096 AWZ131095:AWZ131096 BGV131095:BGV131096 BQR131095:BQR131096 CAN131095:CAN131096 CKJ131095:CKJ131096 CUF131095:CUF131096 DEB131095:DEB131096 DNX131095:DNX131096 DXT131095:DXT131096 EHP131095:EHP131096 ERL131095:ERL131096 FBH131095:FBH131096 FLD131095:FLD131096 FUZ131095:FUZ131096 GEV131095:GEV131096 GOR131095:GOR131096 GYN131095:GYN131096 HIJ131095:HIJ131096 HSF131095:HSF131096 ICB131095:ICB131096 ILX131095:ILX131096 IVT131095:IVT131096 JFP131095:JFP131096 JPL131095:JPL131096 JZH131095:JZH131096 KJD131095:KJD131096 KSZ131095:KSZ131096 LCV131095:LCV131096 LMR131095:LMR131096 LWN131095:LWN131096 MGJ131095:MGJ131096 MQF131095:MQF131096 NAB131095:NAB131096 NJX131095:NJX131096 NTT131095:NTT131096 ODP131095:ODP131096 ONL131095:ONL131096 OXH131095:OXH131096 PHD131095:PHD131096 PQZ131095:PQZ131096 QAV131095:QAV131096 QKR131095:QKR131096 QUN131095:QUN131096 REJ131095:REJ131096 ROF131095:ROF131096 RYB131095:RYB131096 SHX131095:SHX131096 SRT131095:SRT131096 TBP131095:TBP131096 TLL131095:TLL131096 TVH131095:TVH131096 UFD131095:UFD131096 UOZ131095:UOZ131096 UYV131095:UYV131096 VIR131095:VIR131096 VSN131095:VSN131096 WCJ131095:WCJ131096 WMF131095:WMF131096 WWB131095:WWB131096 T196631:T196632 JP196631:JP196632 TL196631:TL196632 ADH196631:ADH196632 AND196631:AND196632 AWZ196631:AWZ196632 BGV196631:BGV196632 BQR196631:BQR196632 CAN196631:CAN196632 CKJ196631:CKJ196632 CUF196631:CUF196632 DEB196631:DEB196632 DNX196631:DNX196632 DXT196631:DXT196632 EHP196631:EHP196632 ERL196631:ERL196632 FBH196631:FBH196632 FLD196631:FLD196632 FUZ196631:FUZ196632 GEV196631:GEV196632 GOR196631:GOR196632 GYN196631:GYN196632 HIJ196631:HIJ196632 HSF196631:HSF196632 ICB196631:ICB196632 ILX196631:ILX196632 IVT196631:IVT196632 JFP196631:JFP196632 JPL196631:JPL196632 JZH196631:JZH196632 KJD196631:KJD196632 KSZ196631:KSZ196632 LCV196631:LCV196632 LMR196631:LMR196632 LWN196631:LWN196632 MGJ196631:MGJ196632 MQF196631:MQF196632 NAB196631:NAB196632 NJX196631:NJX196632 NTT196631:NTT196632 ODP196631:ODP196632 ONL196631:ONL196632 OXH196631:OXH196632 PHD196631:PHD196632 PQZ196631:PQZ196632 QAV196631:QAV196632 QKR196631:QKR196632 QUN196631:QUN196632 REJ196631:REJ196632 ROF196631:ROF196632 RYB196631:RYB196632 SHX196631:SHX196632 SRT196631:SRT196632 TBP196631:TBP196632 TLL196631:TLL196632 TVH196631:TVH196632 UFD196631:UFD196632 UOZ196631:UOZ196632 UYV196631:UYV196632 VIR196631:VIR196632 VSN196631:VSN196632 WCJ196631:WCJ196632 WMF196631:WMF196632 WWB196631:WWB196632 T262167:T262168 JP262167:JP262168 TL262167:TL262168 ADH262167:ADH262168 AND262167:AND262168 AWZ262167:AWZ262168 BGV262167:BGV262168 BQR262167:BQR262168 CAN262167:CAN262168 CKJ262167:CKJ262168 CUF262167:CUF262168 DEB262167:DEB262168 DNX262167:DNX262168 DXT262167:DXT262168 EHP262167:EHP262168 ERL262167:ERL262168 FBH262167:FBH262168 FLD262167:FLD262168 FUZ262167:FUZ262168 GEV262167:GEV262168 GOR262167:GOR262168 GYN262167:GYN262168 HIJ262167:HIJ262168 HSF262167:HSF262168 ICB262167:ICB262168 ILX262167:ILX262168 IVT262167:IVT262168 JFP262167:JFP262168 JPL262167:JPL262168 JZH262167:JZH262168 KJD262167:KJD262168 KSZ262167:KSZ262168 LCV262167:LCV262168 LMR262167:LMR262168 LWN262167:LWN262168 MGJ262167:MGJ262168 MQF262167:MQF262168 NAB262167:NAB262168 NJX262167:NJX262168 NTT262167:NTT262168 ODP262167:ODP262168 ONL262167:ONL262168 OXH262167:OXH262168 PHD262167:PHD262168 PQZ262167:PQZ262168 QAV262167:QAV262168 QKR262167:QKR262168 QUN262167:QUN262168 REJ262167:REJ262168 ROF262167:ROF262168 RYB262167:RYB262168 SHX262167:SHX262168 SRT262167:SRT262168 TBP262167:TBP262168 TLL262167:TLL262168 TVH262167:TVH262168 UFD262167:UFD262168 UOZ262167:UOZ262168 UYV262167:UYV262168 VIR262167:VIR262168 VSN262167:VSN262168 WCJ262167:WCJ262168 WMF262167:WMF262168 WWB262167:WWB262168 T327703:T327704 JP327703:JP327704 TL327703:TL327704 ADH327703:ADH327704 AND327703:AND327704 AWZ327703:AWZ327704 BGV327703:BGV327704 BQR327703:BQR327704 CAN327703:CAN327704 CKJ327703:CKJ327704 CUF327703:CUF327704 DEB327703:DEB327704 DNX327703:DNX327704 DXT327703:DXT327704 EHP327703:EHP327704 ERL327703:ERL327704 FBH327703:FBH327704 FLD327703:FLD327704 FUZ327703:FUZ327704 GEV327703:GEV327704 GOR327703:GOR327704 GYN327703:GYN327704 HIJ327703:HIJ327704 HSF327703:HSF327704 ICB327703:ICB327704 ILX327703:ILX327704 IVT327703:IVT327704 JFP327703:JFP327704 JPL327703:JPL327704 JZH327703:JZH327704 KJD327703:KJD327704 KSZ327703:KSZ327704 LCV327703:LCV327704 LMR327703:LMR327704 LWN327703:LWN327704 MGJ327703:MGJ327704 MQF327703:MQF327704 NAB327703:NAB327704 NJX327703:NJX327704 NTT327703:NTT327704 ODP327703:ODP327704 ONL327703:ONL327704 OXH327703:OXH327704 PHD327703:PHD327704 PQZ327703:PQZ327704 QAV327703:QAV327704 QKR327703:QKR327704 QUN327703:QUN327704 REJ327703:REJ327704 ROF327703:ROF327704 RYB327703:RYB327704 SHX327703:SHX327704 SRT327703:SRT327704 TBP327703:TBP327704 TLL327703:TLL327704 TVH327703:TVH327704 UFD327703:UFD327704 UOZ327703:UOZ327704 UYV327703:UYV327704 VIR327703:VIR327704 VSN327703:VSN327704 WCJ327703:WCJ327704 WMF327703:WMF327704 WWB327703:WWB327704 T393239:T393240 JP393239:JP393240 TL393239:TL393240 ADH393239:ADH393240 AND393239:AND393240 AWZ393239:AWZ393240 BGV393239:BGV393240 BQR393239:BQR393240 CAN393239:CAN393240 CKJ393239:CKJ393240 CUF393239:CUF393240 DEB393239:DEB393240 DNX393239:DNX393240 DXT393239:DXT393240 EHP393239:EHP393240 ERL393239:ERL393240 FBH393239:FBH393240 FLD393239:FLD393240 FUZ393239:FUZ393240 GEV393239:GEV393240 GOR393239:GOR393240 GYN393239:GYN393240 HIJ393239:HIJ393240 HSF393239:HSF393240 ICB393239:ICB393240 ILX393239:ILX393240 IVT393239:IVT393240 JFP393239:JFP393240 JPL393239:JPL393240 JZH393239:JZH393240 KJD393239:KJD393240 KSZ393239:KSZ393240 LCV393239:LCV393240 LMR393239:LMR393240 LWN393239:LWN393240 MGJ393239:MGJ393240 MQF393239:MQF393240 NAB393239:NAB393240 NJX393239:NJX393240 NTT393239:NTT393240 ODP393239:ODP393240 ONL393239:ONL393240 OXH393239:OXH393240 PHD393239:PHD393240 PQZ393239:PQZ393240 QAV393239:QAV393240 QKR393239:QKR393240 QUN393239:QUN393240 REJ393239:REJ393240 ROF393239:ROF393240 RYB393239:RYB393240 SHX393239:SHX393240 SRT393239:SRT393240 TBP393239:TBP393240 TLL393239:TLL393240 TVH393239:TVH393240 UFD393239:UFD393240 UOZ393239:UOZ393240 UYV393239:UYV393240 VIR393239:VIR393240 VSN393239:VSN393240 WCJ393239:WCJ393240 WMF393239:WMF393240 WWB393239:WWB393240 T458775:T458776 JP458775:JP458776 TL458775:TL458776 ADH458775:ADH458776 AND458775:AND458776 AWZ458775:AWZ458776 BGV458775:BGV458776 BQR458775:BQR458776 CAN458775:CAN458776 CKJ458775:CKJ458776 CUF458775:CUF458776 DEB458775:DEB458776 DNX458775:DNX458776 DXT458775:DXT458776 EHP458775:EHP458776 ERL458775:ERL458776 FBH458775:FBH458776 FLD458775:FLD458776 FUZ458775:FUZ458776 GEV458775:GEV458776 GOR458775:GOR458776 GYN458775:GYN458776 HIJ458775:HIJ458776 HSF458775:HSF458776 ICB458775:ICB458776 ILX458775:ILX458776 IVT458775:IVT458776 JFP458775:JFP458776 JPL458775:JPL458776 JZH458775:JZH458776 KJD458775:KJD458776 KSZ458775:KSZ458776 LCV458775:LCV458776 LMR458775:LMR458776 LWN458775:LWN458776 MGJ458775:MGJ458776 MQF458775:MQF458776 NAB458775:NAB458776 NJX458775:NJX458776 NTT458775:NTT458776 ODP458775:ODP458776 ONL458775:ONL458776 OXH458775:OXH458776 PHD458775:PHD458776 PQZ458775:PQZ458776 QAV458775:QAV458776 QKR458775:QKR458776 QUN458775:QUN458776 REJ458775:REJ458776 ROF458775:ROF458776 RYB458775:RYB458776 SHX458775:SHX458776 SRT458775:SRT458776 TBP458775:TBP458776 TLL458775:TLL458776 TVH458775:TVH458776 UFD458775:UFD458776 UOZ458775:UOZ458776 UYV458775:UYV458776 VIR458775:VIR458776 VSN458775:VSN458776 WCJ458775:WCJ458776 WMF458775:WMF458776 WWB458775:WWB458776 T524311:T524312 JP524311:JP524312 TL524311:TL524312 ADH524311:ADH524312 AND524311:AND524312 AWZ524311:AWZ524312 BGV524311:BGV524312 BQR524311:BQR524312 CAN524311:CAN524312 CKJ524311:CKJ524312 CUF524311:CUF524312 DEB524311:DEB524312 DNX524311:DNX524312 DXT524311:DXT524312 EHP524311:EHP524312 ERL524311:ERL524312 FBH524311:FBH524312 FLD524311:FLD524312 FUZ524311:FUZ524312 GEV524311:GEV524312 GOR524311:GOR524312 GYN524311:GYN524312 HIJ524311:HIJ524312 HSF524311:HSF524312 ICB524311:ICB524312 ILX524311:ILX524312 IVT524311:IVT524312 JFP524311:JFP524312 JPL524311:JPL524312 JZH524311:JZH524312 KJD524311:KJD524312 KSZ524311:KSZ524312 LCV524311:LCV524312 LMR524311:LMR524312 LWN524311:LWN524312 MGJ524311:MGJ524312 MQF524311:MQF524312 NAB524311:NAB524312 NJX524311:NJX524312 NTT524311:NTT524312 ODP524311:ODP524312 ONL524311:ONL524312 OXH524311:OXH524312 PHD524311:PHD524312 PQZ524311:PQZ524312 QAV524311:QAV524312 QKR524311:QKR524312 QUN524311:QUN524312 REJ524311:REJ524312 ROF524311:ROF524312 RYB524311:RYB524312 SHX524311:SHX524312 SRT524311:SRT524312 TBP524311:TBP524312 TLL524311:TLL524312 TVH524311:TVH524312 UFD524311:UFD524312 UOZ524311:UOZ524312 UYV524311:UYV524312 VIR524311:VIR524312 VSN524311:VSN524312 WCJ524311:WCJ524312 WMF524311:WMF524312 WWB524311:WWB524312 T589847:T589848 JP589847:JP589848 TL589847:TL589848 ADH589847:ADH589848 AND589847:AND589848 AWZ589847:AWZ589848 BGV589847:BGV589848 BQR589847:BQR589848 CAN589847:CAN589848 CKJ589847:CKJ589848 CUF589847:CUF589848 DEB589847:DEB589848 DNX589847:DNX589848 DXT589847:DXT589848 EHP589847:EHP589848 ERL589847:ERL589848 FBH589847:FBH589848 FLD589847:FLD589848 FUZ589847:FUZ589848 GEV589847:GEV589848 GOR589847:GOR589848 GYN589847:GYN589848 HIJ589847:HIJ589848 HSF589847:HSF589848 ICB589847:ICB589848 ILX589847:ILX589848 IVT589847:IVT589848 JFP589847:JFP589848 JPL589847:JPL589848 JZH589847:JZH589848 KJD589847:KJD589848 KSZ589847:KSZ589848 LCV589847:LCV589848 LMR589847:LMR589848 LWN589847:LWN589848 MGJ589847:MGJ589848 MQF589847:MQF589848 NAB589847:NAB589848 NJX589847:NJX589848 NTT589847:NTT589848 ODP589847:ODP589848 ONL589847:ONL589848 OXH589847:OXH589848 PHD589847:PHD589848 PQZ589847:PQZ589848 QAV589847:QAV589848 QKR589847:QKR589848 QUN589847:QUN589848 REJ589847:REJ589848 ROF589847:ROF589848 RYB589847:RYB589848 SHX589847:SHX589848 SRT589847:SRT589848 TBP589847:TBP589848 TLL589847:TLL589848 TVH589847:TVH589848 UFD589847:UFD589848 UOZ589847:UOZ589848 UYV589847:UYV589848 VIR589847:VIR589848 VSN589847:VSN589848 WCJ589847:WCJ589848 WMF589847:WMF589848 WWB589847:WWB589848 T655383:T655384 JP655383:JP655384 TL655383:TL655384 ADH655383:ADH655384 AND655383:AND655384 AWZ655383:AWZ655384 BGV655383:BGV655384 BQR655383:BQR655384 CAN655383:CAN655384 CKJ655383:CKJ655384 CUF655383:CUF655384 DEB655383:DEB655384 DNX655383:DNX655384 DXT655383:DXT655384 EHP655383:EHP655384 ERL655383:ERL655384 FBH655383:FBH655384 FLD655383:FLD655384 FUZ655383:FUZ655384 GEV655383:GEV655384 GOR655383:GOR655384 GYN655383:GYN655384 HIJ655383:HIJ655384 HSF655383:HSF655384 ICB655383:ICB655384 ILX655383:ILX655384 IVT655383:IVT655384 JFP655383:JFP655384 JPL655383:JPL655384 JZH655383:JZH655384 KJD655383:KJD655384 KSZ655383:KSZ655384 LCV655383:LCV655384 LMR655383:LMR655384 LWN655383:LWN655384 MGJ655383:MGJ655384 MQF655383:MQF655384 NAB655383:NAB655384 NJX655383:NJX655384 NTT655383:NTT655384 ODP655383:ODP655384 ONL655383:ONL655384 OXH655383:OXH655384 PHD655383:PHD655384 PQZ655383:PQZ655384 QAV655383:QAV655384 QKR655383:QKR655384 QUN655383:QUN655384 REJ655383:REJ655384 ROF655383:ROF655384 RYB655383:RYB655384 SHX655383:SHX655384 SRT655383:SRT655384 TBP655383:TBP655384 TLL655383:TLL655384 TVH655383:TVH655384 UFD655383:UFD655384 UOZ655383:UOZ655384 UYV655383:UYV655384 VIR655383:VIR655384 VSN655383:VSN655384 WCJ655383:WCJ655384 WMF655383:WMF655384 WWB655383:WWB655384 T720919:T720920 JP720919:JP720920 TL720919:TL720920 ADH720919:ADH720920 AND720919:AND720920 AWZ720919:AWZ720920 BGV720919:BGV720920 BQR720919:BQR720920 CAN720919:CAN720920 CKJ720919:CKJ720920 CUF720919:CUF720920 DEB720919:DEB720920 DNX720919:DNX720920 DXT720919:DXT720920 EHP720919:EHP720920 ERL720919:ERL720920 FBH720919:FBH720920 FLD720919:FLD720920 FUZ720919:FUZ720920 GEV720919:GEV720920 GOR720919:GOR720920 GYN720919:GYN720920 HIJ720919:HIJ720920 HSF720919:HSF720920 ICB720919:ICB720920 ILX720919:ILX720920 IVT720919:IVT720920 JFP720919:JFP720920 JPL720919:JPL720920 JZH720919:JZH720920 KJD720919:KJD720920 KSZ720919:KSZ720920 LCV720919:LCV720920 LMR720919:LMR720920 LWN720919:LWN720920 MGJ720919:MGJ720920 MQF720919:MQF720920 NAB720919:NAB720920 NJX720919:NJX720920 NTT720919:NTT720920 ODP720919:ODP720920 ONL720919:ONL720920 OXH720919:OXH720920 PHD720919:PHD720920 PQZ720919:PQZ720920 QAV720919:QAV720920 QKR720919:QKR720920 QUN720919:QUN720920 REJ720919:REJ720920 ROF720919:ROF720920 RYB720919:RYB720920 SHX720919:SHX720920 SRT720919:SRT720920 TBP720919:TBP720920 TLL720919:TLL720920 TVH720919:TVH720920 UFD720919:UFD720920 UOZ720919:UOZ720920 UYV720919:UYV720920 VIR720919:VIR720920 VSN720919:VSN720920 WCJ720919:WCJ720920 WMF720919:WMF720920 WWB720919:WWB720920 T786455:T786456 JP786455:JP786456 TL786455:TL786456 ADH786455:ADH786456 AND786455:AND786456 AWZ786455:AWZ786456 BGV786455:BGV786456 BQR786455:BQR786456 CAN786455:CAN786456 CKJ786455:CKJ786456 CUF786455:CUF786456 DEB786455:DEB786456 DNX786455:DNX786456 DXT786455:DXT786456 EHP786455:EHP786456 ERL786455:ERL786456 FBH786455:FBH786456 FLD786455:FLD786456 FUZ786455:FUZ786456 GEV786455:GEV786456 GOR786455:GOR786456 GYN786455:GYN786456 HIJ786455:HIJ786456 HSF786455:HSF786456 ICB786455:ICB786456 ILX786455:ILX786456 IVT786455:IVT786456 JFP786455:JFP786456 JPL786455:JPL786456 JZH786455:JZH786456 KJD786455:KJD786456 KSZ786455:KSZ786456 LCV786455:LCV786456 LMR786455:LMR786456 LWN786455:LWN786456 MGJ786455:MGJ786456 MQF786455:MQF786456 NAB786455:NAB786456 NJX786455:NJX786456 NTT786455:NTT786456 ODP786455:ODP786456 ONL786455:ONL786456 OXH786455:OXH786456 PHD786455:PHD786456 PQZ786455:PQZ786456 QAV786455:QAV786456 QKR786455:QKR786456 QUN786455:QUN786456 REJ786455:REJ786456 ROF786455:ROF786456 RYB786455:RYB786456 SHX786455:SHX786456 SRT786455:SRT786456 TBP786455:TBP786456 TLL786455:TLL786456 TVH786455:TVH786456 UFD786455:UFD786456 UOZ786455:UOZ786456 UYV786455:UYV786456 VIR786455:VIR786456 VSN786455:VSN786456 WCJ786455:WCJ786456 WMF786455:WMF786456 WWB786455:WWB786456 T851991:T851992 JP851991:JP851992 TL851991:TL851992 ADH851991:ADH851992 AND851991:AND851992 AWZ851991:AWZ851992 BGV851991:BGV851992 BQR851991:BQR851992 CAN851991:CAN851992 CKJ851991:CKJ851992 CUF851991:CUF851992 DEB851991:DEB851992 DNX851991:DNX851992 DXT851991:DXT851992 EHP851991:EHP851992 ERL851991:ERL851992 FBH851991:FBH851992 FLD851991:FLD851992 FUZ851991:FUZ851992 GEV851991:GEV851992 GOR851991:GOR851992 GYN851991:GYN851992 HIJ851991:HIJ851992 HSF851991:HSF851992 ICB851991:ICB851992 ILX851991:ILX851992 IVT851991:IVT851992 JFP851991:JFP851992 JPL851991:JPL851992 JZH851991:JZH851992 KJD851991:KJD851992 KSZ851991:KSZ851992 LCV851991:LCV851992 LMR851991:LMR851992 LWN851991:LWN851992 MGJ851991:MGJ851992 MQF851991:MQF851992 NAB851991:NAB851992 NJX851991:NJX851992 NTT851991:NTT851992 ODP851991:ODP851992 ONL851991:ONL851992 OXH851991:OXH851992 PHD851991:PHD851992 PQZ851991:PQZ851992 QAV851991:QAV851992 QKR851991:QKR851992 QUN851991:QUN851992 REJ851991:REJ851992 ROF851991:ROF851992 RYB851991:RYB851992 SHX851991:SHX851992 SRT851991:SRT851992 TBP851991:TBP851992 TLL851991:TLL851992 TVH851991:TVH851992 UFD851991:UFD851992 UOZ851991:UOZ851992 UYV851991:UYV851992 VIR851991:VIR851992 VSN851991:VSN851992 WCJ851991:WCJ851992 WMF851991:WMF851992 WWB851991:WWB851992 T917527:T917528 JP917527:JP917528 TL917527:TL917528 ADH917527:ADH917528 AND917527:AND917528 AWZ917527:AWZ917528 BGV917527:BGV917528 BQR917527:BQR917528 CAN917527:CAN917528 CKJ917527:CKJ917528 CUF917527:CUF917528 DEB917527:DEB917528 DNX917527:DNX917528 DXT917527:DXT917528 EHP917527:EHP917528 ERL917527:ERL917528 FBH917527:FBH917528 FLD917527:FLD917528 FUZ917527:FUZ917528 GEV917527:GEV917528 GOR917527:GOR917528 GYN917527:GYN917528 HIJ917527:HIJ917528 HSF917527:HSF917528 ICB917527:ICB917528 ILX917527:ILX917528 IVT917527:IVT917528 JFP917527:JFP917528 JPL917527:JPL917528 JZH917527:JZH917528 KJD917527:KJD917528 KSZ917527:KSZ917528 LCV917527:LCV917528 LMR917527:LMR917528 LWN917527:LWN917528 MGJ917527:MGJ917528 MQF917527:MQF917528 NAB917527:NAB917528 NJX917527:NJX917528 NTT917527:NTT917528 ODP917527:ODP917528 ONL917527:ONL917528 OXH917527:OXH917528 PHD917527:PHD917528 PQZ917527:PQZ917528 QAV917527:QAV917528 QKR917527:QKR917528 QUN917527:QUN917528 REJ917527:REJ917528 ROF917527:ROF917528 RYB917527:RYB917528 SHX917527:SHX917528 SRT917527:SRT917528 TBP917527:TBP917528 TLL917527:TLL917528 TVH917527:TVH917528 UFD917527:UFD917528 UOZ917527:UOZ917528 UYV917527:UYV917528 VIR917527:VIR917528 VSN917527:VSN917528 WCJ917527:WCJ917528 WMF917527:WMF917528 WWB917527:WWB917528 T983063:T983064 JP983063:JP983064 TL983063:TL983064 ADH983063:ADH983064 AND983063:AND983064 AWZ983063:AWZ983064 BGV983063:BGV983064 BQR983063:BQR983064 CAN983063:CAN983064 CKJ983063:CKJ983064 CUF983063:CUF983064 DEB983063:DEB983064 DNX983063:DNX983064 DXT983063:DXT983064 EHP983063:EHP983064 ERL983063:ERL983064 FBH983063:FBH983064 FLD983063:FLD983064 FUZ983063:FUZ983064 GEV983063:GEV983064 GOR983063:GOR983064 GYN983063:GYN983064 HIJ983063:HIJ983064 HSF983063:HSF983064 ICB983063:ICB983064 ILX983063:ILX983064 IVT983063:IVT983064 JFP983063:JFP983064 JPL983063:JPL983064 JZH983063:JZH983064 KJD983063:KJD983064 KSZ983063:KSZ983064 LCV983063:LCV983064 LMR983063:LMR983064 LWN983063:LWN983064 MGJ983063:MGJ983064 MQF983063:MQF983064 NAB983063:NAB983064 NJX983063:NJX983064 NTT983063:NTT983064 ODP983063:ODP983064 ONL983063:ONL983064 OXH983063:OXH983064 PHD983063:PHD983064 PQZ983063:PQZ983064 QAV983063:QAV983064 QKR983063:QKR983064 QUN983063:QUN983064 REJ983063:REJ983064 ROF983063:ROF983064 RYB983063:RYB983064 SHX983063:SHX983064 SRT983063:SRT983064 TBP983063:TBP983064 TLL983063:TLL983064 TVH983063:TVH983064 UFD983063:UFD983064 UOZ983063:UOZ983064 UYV983063:UYV983064 VIR983063:VIR983064 VSN983063:VSN983064 WCJ983063:WCJ983064 WMF983063:WMF983064 WWB983063:WWB983064 T27 JP27 TL27 ADH27 AND27 AWZ27 BGV27 BQR27 CAN27 CKJ27 CUF27 DEB27 DNX27 DXT27 EHP27 ERL27 FBH27 FLD27 FUZ27 GEV27 GOR27 GYN27 HIJ27 HSF27 ICB27 ILX27 IVT27 JFP27 JPL27 JZH27 KJD27 KSZ27 LCV27 LMR27 LWN27 MGJ27 MQF27 NAB27 NJX27 NTT27 ODP27 ONL27 OXH27 PHD27 PQZ27 QAV27 QKR27 QUN27 REJ27 ROF27 RYB27 SHX27 SRT27 TBP27 TLL27 TVH27 UFD27 UOZ27 UYV27 VIR27 VSN27 WCJ27 WMF27 WWB27 T65563 JP65563 TL65563 ADH65563 AND65563 AWZ65563 BGV65563 BQR65563 CAN65563 CKJ65563 CUF65563 DEB65563 DNX65563 DXT65563 EHP65563 ERL65563 FBH65563 FLD65563 FUZ65563 GEV65563 GOR65563 GYN65563 HIJ65563 HSF65563 ICB65563 ILX65563 IVT65563 JFP65563 JPL65563 JZH65563 KJD65563 KSZ65563 LCV65563 LMR65563 LWN65563 MGJ65563 MQF65563 NAB65563 NJX65563 NTT65563 ODP65563 ONL65563 OXH65563 PHD65563 PQZ65563 QAV65563 QKR65563 QUN65563 REJ65563 ROF65563 RYB65563 SHX65563 SRT65563 TBP65563 TLL65563 TVH65563 UFD65563 UOZ65563 UYV65563 VIR65563 VSN65563 WCJ65563 WMF65563 WWB65563 T131099 JP131099 TL131099 ADH131099 AND131099 AWZ131099 BGV131099 BQR131099 CAN131099 CKJ131099 CUF131099 DEB131099 DNX131099 DXT131099 EHP131099 ERL131099 FBH131099 FLD131099 FUZ131099 GEV131099 GOR131099 GYN131099 HIJ131099 HSF131099 ICB131099 ILX131099 IVT131099 JFP131099 JPL131099 JZH131099 KJD131099 KSZ131099 LCV131099 LMR131099 LWN131099 MGJ131099 MQF131099 NAB131099 NJX131099 NTT131099 ODP131099 ONL131099 OXH131099 PHD131099 PQZ131099 QAV131099 QKR131099 QUN131099 REJ131099 ROF131099 RYB131099 SHX131099 SRT131099 TBP131099 TLL131099 TVH131099 UFD131099 UOZ131099 UYV131099 VIR131099 VSN131099 WCJ131099 WMF131099 WWB131099 T196635 JP196635 TL196635 ADH196635 AND196635 AWZ196635 BGV196635 BQR196635 CAN196635 CKJ196635 CUF196635 DEB196635 DNX196635 DXT196635 EHP196635 ERL196635 FBH196635 FLD196635 FUZ196635 GEV196635 GOR196635 GYN196635 HIJ196635 HSF196635 ICB196635 ILX196635 IVT196635 JFP196635 JPL196635 JZH196635 KJD196635 KSZ196635 LCV196635 LMR196635 LWN196635 MGJ196635 MQF196635 NAB196635 NJX196635 NTT196635 ODP196635 ONL196635 OXH196635 PHD196635 PQZ196635 QAV196635 QKR196635 QUN196635 REJ196635 ROF196635 RYB196635 SHX196635 SRT196635 TBP196635 TLL196635 TVH196635 UFD196635 UOZ196635 UYV196635 VIR196635 VSN196635 WCJ196635 WMF196635 WWB196635 T262171 JP262171 TL262171 ADH262171 AND262171 AWZ262171 BGV262171 BQR262171 CAN262171 CKJ262171 CUF262171 DEB262171 DNX262171 DXT262171 EHP262171 ERL262171 FBH262171 FLD262171 FUZ262171 GEV262171 GOR262171 GYN262171 HIJ262171 HSF262171 ICB262171 ILX262171 IVT262171 JFP262171 JPL262171 JZH262171 KJD262171 KSZ262171 LCV262171 LMR262171 LWN262171 MGJ262171 MQF262171 NAB262171 NJX262171 NTT262171 ODP262171 ONL262171 OXH262171 PHD262171 PQZ262171 QAV262171 QKR262171 QUN262171 REJ262171 ROF262171 RYB262171 SHX262171 SRT262171 TBP262171 TLL262171 TVH262171 UFD262171 UOZ262171 UYV262171 VIR262171 VSN262171 WCJ262171 WMF262171 WWB262171 T327707 JP327707 TL327707 ADH327707 AND327707 AWZ327707 BGV327707 BQR327707 CAN327707 CKJ327707 CUF327707 DEB327707 DNX327707 DXT327707 EHP327707 ERL327707 FBH327707 FLD327707 FUZ327707 GEV327707 GOR327707 GYN327707 HIJ327707 HSF327707 ICB327707 ILX327707 IVT327707 JFP327707 JPL327707 JZH327707 KJD327707 KSZ327707 LCV327707 LMR327707 LWN327707 MGJ327707 MQF327707 NAB327707 NJX327707 NTT327707 ODP327707 ONL327707 OXH327707 PHD327707 PQZ327707 QAV327707 QKR327707 QUN327707 REJ327707 ROF327707 RYB327707 SHX327707 SRT327707 TBP327707 TLL327707 TVH327707 UFD327707 UOZ327707 UYV327707 VIR327707 VSN327707 WCJ327707 WMF327707 WWB327707 T393243 JP393243 TL393243 ADH393243 AND393243 AWZ393243 BGV393243 BQR393243 CAN393243 CKJ393243 CUF393243 DEB393243 DNX393243 DXT393243 EHP393243 ERL393243 FBH393243 FLD393243 FUZ393243 GEV393243 GOR393243 GYN393243 HIJ393243 HSF393243 ICB393243 ILX393243 IVT393243 JFP393243 JPL393243 JZH393243 KJD393243 KSZ393243 LCV393243 LMR393243 LWN393243 MGJ393243 MQF393243 NAB393243 NJX393243 NTT393243 ODP393243 ONL393243 OXH393243 PHD393243 PQZ393243 QAV393243 QKR393243 QUN393243 REJ393243 ROF393243 RYB393243 SHX393243 SRT393243 TBP393243 TLL393243 TVH393243 UFD393243 UOZ393243 UYV393243 VIR393243 VSN393243 WCJ393243 WMF393243 WWB393243 T458779 JP458779 TL458779 ADH458779 AND458779 AWZ458779 BGV458779 BQR458779 CAN458779 CKJ458779 CUF458779 DEB458779 DNX458779 DXT458779 EHP458779 ERL458779 FBH458779 FLD458779 FUZ458779 GEV458779 GOR458779 GYN458779 HIJ458779 HSF458779 ICB458779 ILX458779 IVT458779 JFP458779 JPL458779 JZH458779 KJD458779 KSZ458779 LCV458779 LMR458779 LWN458779 MGJ458779 MQF458779 NAB458779 NJX458779 NTT458779 ODP458779 ONL458779 OXH458779 PHD458779 PQZ458779 QAV458779 QKR458779 QUN458779 REJ458779 ROF458779 RYB458779 SHX458779 SRT458779 TBP458779 TLL458779 TVH458779 UFD458779 UOZ458779 UYV458779 VIR458779 VSN458779 WCJ458779 WMF458779 WWB458779 T524315 JP524315 TL524315 ADH524315 AND524315 AWZ524315 BGV524315 BQR524315 CAN524315 CKJ524315 CUF524315 DEB524315 DNX524315 DXT524315 EHP524315 ERL524315 FBH524315 FLD524315 FUZ524315 GEV524315 GOR524315 GYN524315 HIJ524315 HSF524315 ICB524315 ILX524315 IVT524315 JFP524315 JPL524315 JZH524315 KJD524315 KSZ524315 LCV524315 LMR524315 LWN524315 MGJ524315 MQF524315 NAB524315 NJX524315 NTT524315 ODP524315 ONL524315 OXH524315 PHD524315 PQZ524315 QAV524315 QKR524315 QUN524315 REJ524315 ROF524315 RYB524315 SHX524315 SRT524315 TBP524315 TLL524315 TVH524315 UFD524315 UOZ524315 UYV524315 VIR524315 VSN524315 WCJ524315 WMF524315 WWB524315 T589851 JP589851 TL589851 ADH589851 AND589851 AWZ589851 BGV589851 BQR589851 CAN589851 CKJ589851 CUF589851 DEB589851 DNX589851 DXT589851 EHP589851 ERL589851 FBH589851 FLD589851 FUZ589851 GEV589851 GOR589851 GYN589851 HIJ589851 HSF589851 ICB589851 ILX589851 IVT589851 JFP589851 JPL589851 JZH589851 KJD589851 KSZ589851 LCV589851 LMR589851 LWN589851 MGJ589851 MQF589851 NAB589851 NJX589851 NTT589851 ODP589851 ONL589851 OXH589851 PHD589851 PQZ589851 QAV589851 QKR589851 QUN589851 REJ589851 ROF589851 RYB589851 SHX589851 SRT589851 TBP589851 TLL589851 TVH589851 UFD589851 UOZ589851 UYV589851 VIR589851 VSN589851 WCJ589851 WMF589851 WWB589851 T655387 JP655387 TL655387 ADH655387 AND655387 AWZ655387 BGV655387 BQR655387 CAN655387 CKJ655387 CUF655387 DEB655387 DNX655387 DXT655387 EHP655387 ERL655387 FBH655387 FLD655387 FUZ655387 GEV655387 GOR655387 GYN655387 HIJ655387 HSF655387 ICB655387 ILX655387 IVT655387 JFP655387 JPL655387 JZH655387 KJD655387 KSZ655387 LCV655387 LMR655387 LWN655387 MGJ655387 MQF655387 NAB655387 NJX655387 NTT655387 ODP655387 ONL655387 OXH655387 PHD655387 PQZ655387 QAV655387 QKR655387 QUN655387 REJ655387 ROF655387 RYB655387 SHX655387 SRT655387 TBP655387 TLL655387 TVH655387 UFD655387 UOZ655387 UYV655387 VIR655387 VSN655387 WCJ655387 WMF655387 WWB655387 T720923 JP720923 TL720923 ADH720923 AND720923 AWZ720923 BGV720923 BQR720923 CAN720923 CKJ720923 CUF720923 DEB720923 DNX720923 DXT720923 EHP720923 ERL720923 FBH720923 FLD720923 FUZ720923 GEV720923 GOR720923 GYN720923 HIJ720923 HSF720923 ICB720923 ILX720923 IVT720923 JFP720923 JPL720923 JZH720923 KJD720923 KSZ720923 LCV720923 LMR720923 LWN720923 MGJ720923 MQF720923 NAB720923 NJX720923 NTT720923 ODP720923 ONL720923 OXH720923 PHD720923 PQZ720923 QAV720923 QKR720923 QUN720923 REJ720923 ROF720923 RYB720923 SHX720923 SRT720923 TBP720923 TLL720923 TVH720923 UFD720923 UOZ720923 UYV720923 VIR720923 VSN720923 WCJ720923 WMF720923 WWB720923 T786459 JP786459 TL786459 ADH786459 AND786459 AWZ786459 BGV786459 BQR786459 CAN786459 CKJ786459 CUF786459 DEB786459 DNX786459 DXT786459 EHP786459 ERL786459 FBH786459 FLD786459 FUZ786459 GEV786459 GOR786459 GYN786459 HIJ786459 HSF786459 ICB786459 ILX786459 IVT786459 JFP786459 JPL786459 JZH786459 KJD786459 KSZ786459 LCV786459 LMR786459 LWN786459 MGJ786459 MQF786459 NAB786459 NJX786459 NTT786459 ODP786459 ONL786459 OXH786459 PHD786459 PQZ786459 QAV786459 QKR786459 QUN786459 REJ786459 ROF786459 RYB786459 SHX786459 SRT786459 TBP786459 TLL786459 TVH786459 UFD786459 UOZ786459 UYV786459 VIR786459 VSN786459 WCJ786459 WMF786459 WWB786459 T851995 JP851995 TL851995 ADH851995 AND851995 AWZ851995 BGV851995 BQR851995 CAN851995 CKJ851995 CUF851995 DEB851995 DNX851995 DXT851995 EHP851995 ERL851995 FBH851995 FLD851995 FUZ851995 GEV851995 GOR851995 GYN851995 HIJ851995 HSF851995 ICB851995 ILX851995 IVT851995 JFP851995 JPL851995 JZH851995 KJD851995 KSZ851995 LCV851995 LMR851995 LWN851995 MGJ851995 MQF851995 NAB851995 NJX851995 NTT851995 ODP851995 ONL851995 OXH851995 PHD851995 PQZ851995 QAV851995 QKR851995 QUN851995 REJ851995 ROF851995 RYB851995 SHX851995 SRT851995 TBP851995 TLL851995 TVH851995 UFD851995 UOZ851995 UYV851995 VIR851995 VSN851995 WCJ851995 WMF851995 WWB851995 T917531 JP917531 TL917531 ADH917531 AND917531 AWZ917531 BGV917531 BQR917531 CAN917531 CKJ917531 CUF917531 DEB917531 DNX917531 DXT917531 EHP917531 ERL917531 FBH917531 FLD917531 FUZ917531 GEV917531 GOR917531 GYN917531 HIJ917531 HSF917531 ICB917531 ILX917531 IVT917531 JFP917531 JPL917531 JZH917531 KJD917531 KSZ917531 LCV917531 LMR917531 LWN917531 MGJ917531 MQF917531 NAB917531 NJX917531 NTT917531 ODP917531 ONL917531 OXH917531 PHD917531 PQZ917531 QAV917531 QKR917531 QUN917531 REJ917531 ROF917531 RYB917531 SHX917531 SRT917531 TBP917531 TLL917531 TVH917531 UFD917531 UOZ917531 UYV917531 VIR917531 VSN917531 WCJ917531 WMF917531 WWB917531 T983067 JP983067 TL983067 ADH983067 AND983067 AWZ983067 BGV983067 BQR983067 CAN983067 CKJ983067 CUF983067 DEB983067 DNX983067 DXT983067 EHP983067 ERL983067 FBH983067 FLD983067 FUZ983067 GEV983067 GOR983067 GYN983067 HIJ983067 HSF983067 ICB983067 ILX983067 IVT983067 JFP983067 JPL983067 JZH983067 KJD983067 KSZ983067 LCV983067 LMR983067 LWN983067 MGJ983067 MQF983067 NAB983067 NJX983067 NTT983067 ODP983067 ONL983067 OXH983067 PHD983067 PQZ983067 QAV983067 QKR983067 QUN983067 REJ983067 ROF983067 RYB983067 SHX983067 SRT983067 TBP983067 TLL983067 TVH983067 UFD983067 UOZ983067 UYV983067 VIR983067 VSN983067 WCJ983067 WMF983067 WWB983067 T42:T44 JP42:JP44 TL42:TL44 ADH42:ADH44 AND42:AND44 AWZ42:AWZ44 BGV42:BGV44 BQR42:BQR44 CAN42:CAN44 CKJ42:CKJ44 CUF42:CUF44 DEB42:DEB44 DNX42:DNX44 DXT42:DXT44 EHP42:EHP44 ERL42:ERL44 FBH42:FBH44 FLD42:FLD44 FUZ42:FUZ44 GEV42:GEV44 GOR42:GOR44 GYN42:GYN44 HIJ42:HIJ44 HSF42:HSF44 ICB42:ICB44 ILX42:ILX44 IVT42:IVT44 JFP42:JFP44 JPL42:JPL44 JZH42:JZH44 KJD42:KJD44 KSZ42:KSZ44 LCV42:LCV44 LMR42:LMR44 LWN42:LWN44 MGJ42:MGJ44 MQF42:MQF44 NAB42:NAB44 NJX42:NJX44 NTT42:NTT44 ODP42:ODP44 ONL42:ONL44 OXH42:OXH44 PHD42:PHD44 PQZ42:PQZ44 QAV42:QAV44 QKR42:QKR44 QUN42:QUN44 REJ42:REJ44 ROF42:ROF44 RYB42:RYB44 SHX42:SHX44 SRT42:SRT44 TBP42:TBP44 TLL42:TLL44 TVH42:TVH44 UFD42:UFD44 UOZ42:UOZ44 UYV42:UYV44 VIR42:VIR44 VSN42:VSN44 WCJ42:WCJ44 WMF42:WMF44 WWB42:WWB44 T65578:T65580 JP65578:JP65580 TL65578:TL65580 ADH65578:ADH65580 AND65578:AND65580 AWZ65578:AWZ65580 BGV65578:BGV65580 BQR65578:BQR65580 CAN65578:CAN65580 CKJ65578:CKJ65580 CUF65578:CUF65580 DEB65578:DEB65580 DNX65578:DNX65580 DXT65578:DXT65580 EHP65578:EHP65580 ERL65578:ERL65580 FBH65578:FBH65580 FLD65578:FLD65580 FUZ65578:FUZ65580 GEV65578:GEV65580 GOR65578:GOR65580 GYN65578:GYN65580 HIJ65578:HIJ65580 HSF65578:HSF65580 ICB65578:ICB65580 ILX65578:ILX65580 IVT65578:IVT65580 JFP65578:JFP65580 JPL65578:JPL65580 JZH65578:JZH65580 KJD65578:KJD65580 KSZ65578:KSZ65580 LCV65578:LCV65580 LMR65578:LMR65580 LWN65578:LWN65580 MGJ65578:MGJ65580 MQF65578:MQF65580 NAB65578:NAB65580 NJX65578:NJX65580 NTT65578:NTT65580 ODP65578:ODP65580 ONL65578:ONL65580 OXH65578:OXH65580 PHD65578:PHD65580 PQZ65578:PQZ65580 QAV65578:QAV65580 QKR65578:QKR65580 QUN65578:QUN65580 REJ65578:REJ65580 ROF65578:ROF65580 RYB65578:RYB65580 SHX65578:SHX65580 SRT65578:SRT65580 TBP65578:TBP65580 TLL65578:TLL65580 TVH65578:TVH65580 UFD65578:UFD65580 UOZ65578:UOZ65580 UYV65578:UYV65580 VIR65578:VIR65580 VSN65578:VSN65580 WCJ65578:WCJ65580 WMF65578:WMF65580 WWB65578:WWB65580 T131114:T131116 JP131114:JP131116 TL131114:TL131116 ADH131114:ADH131116 AND131114:AND131116 AWZ131114:AWZ131116 BGV131114:BGV131116 BQR131114:BQR131116 CAN131114:CAN131116 CKJ131114:CKJ131116 CUF131114:CUF131116 DEB131114:DEB131116 DNX131114:DNX131116 DXT131114:DXT131116 EHP131114:EHP131116 ERL131114:ERL131116 FBH131114:FBH131116 FLD131114:FLD131116 FUZ131114:FUZ131116 GEV131114:GEV131116 GOR131114:GOR131116 GYN131114:GYN131116 HIJ131114:HIJ131116 HSF131114:HSF131116 ICB131114:ICB131116 ILX131114:ILX131116 IVT131114:IVT131116 JFP131114:JFP131116 JPL131114:JPL131116 JZH131114:JZH131116 KJD131114:KJD131116 KSZ131114:KSZ131116 LCV131114:LCV131116 LMR131114:LMR131116 LWN131114:LWN131116 MGJ131114:MGJ131116 MQF131114:MQF131116 NAB131114:NAB131116 NJX131114:NJX131116 NTT131114:NTT131116 ODP131114:ODP131116 ONL131114:ONL131116 OXH131114:OXH131116 PHD131114:PHD131116 PQZ131114:PQZ131116 QAV131114:QAV131116 QKR131114:QKR131116 QUN131114:QUN131116 REJ131114:REJ131116 ROF131114:ROF131116 RYB131114:RYB131116 SHX131114:SHX131116 SRT131114:SRT131116 TBP131114:TBP131116 TLL131114:TLL131116 TVH131114:TVH131116 UFD131114:UFD131116 UOZ131114:UOZ131116 UYV131114:UYV131116 VIR131114:VIR131116 VSN131114:VSN131116 WCJ131114:WCJ131116 WMF131114:WMF131116 WWB131114:WWB131116 T196650:T196652 JP196650:JP196652 TL196650:TL196652 ADH196650:ADH196652 AND196650:AND196652 AWZ196650:AWZ196652 BGV196650:BGV196652 BQR196650:BQR196652 CAN196650:CAN196652 CKJ196650:CKJ196652 CUF196650:CUF196652 DEB196650:DEB196652 DNX196650:DNX196652 DXT196650:DXT196652 EHP196650:EHP196652 ERL196650:ERL196652 FBH196650:FBH196652 FLD196650:FLD196652 FUZ196650:FUZ196652 GEV196650:GEV196652 GOR196650:GOR196652 GYN196650:GYN196652 HIJ196650:HIJ196652 HSF196650:HSF196652 ICB196650:ICB196652 ILX196650:ILX196652 IVT196650:IVT196652 JFP196650:JFP196652 JPL196650:JPL196652 JZH196650:JZH196652 KJD196650:KJD196652 KSZ196650:KSZ196652 LCV196650:LCV196652 LMR196650:LMR196652 LWN196650:LWN196652 MGJ196650:MGJ196652 MQF196650:MQF196652 NAB196650:NAB196652 NJX196650:NJX196652 NTT196650:NTT196652 ODP196650:ODP196652 ONL196650:ONL196652 OXH196650:OXH196652 PHD196650:PHD196652 PQZ196650:PQZ196652 QAV196650:QAV196652 QKR196650:QKR196652 QUN196650:QUN196652 REJ196650:REJ196652 ROF196650:ROF196652 RYB196650:RYB196652 SHX196650:SHX196652 SRT196650:SRT196652 TBP196650:TBP196652 TLL196650:TLL196652 TVH196650:TVH196652 UFD196650:UFD196652 UOZ196650:UOZ196652 UYV196650:UYV196652 VIR196650:VIR196652 VSN196650:VSN196652 WCJ196650:WCJ196652 WMF196650:WMF196652 WWB196650:WWB196652 T262186:T262188 JP262186:JP262188 TL262186:TL262188 ADH262186:ADH262188 AND262186:AND262188 AWZ262186:AWZ262188 BGV262186:BGV262188 BQR262186:BQR262188 CAN262186:CAN262188 CKJ262186:CKJ262188 CUF262186:CUF262188 DEB262186:DEB262188 DNX262186:DNX262188 DXT262186:DXT262188 EHP262186:EHP262188 ERL262186:ERL262188 FBH262186:FBH262188 FLD262186:FLD262188 FUZ262186:FUZ262188 GEV262186:GEV262188 GOR262186:GOR262188 GYN262186:GYN262188 HIJ262186:HIJ262188 HSF262186:HSF262188 ICB262186:ICB262188 ILX262186:ILX262188 IVT262186:IVT262188 JFP262186:JFP262188 JPL262186:JPL262188 JZH262186:JZH262188 KJD262186:KJD262188 KSZ262186:KSZ262188 LCV262186:LCV262188 LMR262186:LMR262188 LWN262186:LWN262188 MGJ262186:MGJ262188 MQF262186:MQF262188 NAB262186:NAB262188 NJX262186:NJX262188 NTT262186:NTT262188 ODP262186:ODP262188 ONL262186:ONL262188 OXH262186:OXH262188 PHD262186:PHD262188 PQZ262186:PQZ262188 QAV262186:QAV262188 QKR262186:QKR262188 QUN262186:QUN262188 REJ262186:REJ262188 ROF262186:ROF262188 RYB262186:RYB262188 SHX262186:SHX262188 SRT262186:SRT262188 TBP262186:TBP262188 TLL262186:TLL262188 TVH262186:TVH262188 UFD262186:UFD262188 UOZ262186:UOZ262188 UYV262186:UYV262188 VIR262186:VIR262188 VSN262186:VSN262188 WCJ262186:WCJ262188 WMF262186:WMF262188 WWB262186:WWB262188 T327722:T327724 JP327722:JP327724 TL327722:TL327724 ADH327722:ADH327724 AND327722:AND327724 AWZ327722:AWZ327724 BGV327722:BGV327724 BQR327722:BQR327724 CAN327722:CAN327724 CKJ327722:CKJ327724 CUF327722:CUF327724 DEB327722:DEB327724 DNX327722:DNX327724 DXT327722:DXT327724 EHP327722:EHP327724 ERL327722:ERL327724 FBH327722:FBH327724 FLD327722:FLD327724 FUZ327722:FUZ327724 GEV327722:GEV327724 GOR327722:GOR327724 GYN327722:GYN327724 HIJ327722:HIJ327724 HSF327722:HSF327724 ICB327722:ICB327724 ILX327722:ILX327724 IVT327722:IVT327724 JFP327722:JFP327724 JPL327722:JPL327724 JZH327722:JZH327724 KJD327722:KJD327724 KSZ327722:KSZ327724 LCV327722:LCV327724 LMR327722:LMR327724 LWN327722:LWN327724 MGJ327722:MGJ327724 MQF327722:MQF327724 NAB327722:NAB327724 NJX327722:NJX327724 NTT327722:NTT327724 ODP327722:ODP327724 ONL327722:ONL327724 OXH327722:OXH327724 PHD327722:PHD327724 PQZ327722:PQZ327724 QAV327722:QAV327724 QKR327722:QKR327724 QUN327722:QUN327724 REJ327722:REJ327724 ROF327722:ROF327724 RYB327722:RYB327724 SHX327722:SHX327724 SRT327722:SRT327724 TBP327722:TBP327724 TLL327722:TLL327724 TVH327722:TVH327724 UFD327722:UFD327724 UOZ327722:UOZ327724 UYV327722:UYV327724 VIR327722:VIR327724 VSN327722:VSN327724 WCJ327722:WCJ327724 WMF327722:WMF327724 WWB327722:WWB327724 T393258:T393260 JP393258:JP393260 TL393258:TL393260 ADH393258:ADH393260 AND393258:AND393260 AWZ393258:AWZ393260 BGV393258:BGV393260 BQR393258:BQR393260 CAN393258:CAN393260 CKJ393258:CKJ393260 CUF393258:CUF393260 DEB393258:DEB393260 DNX393258:DNX393260 DXT393258:DXT393260 EHP393258:EHP393260 ERL393258:ERL393260 FBH393258:FBH393260 FLD393258:FLD393260 FUZ393258:FUZ393260 GEV393258:GEV393260 GOR393258:GOR393260 GYN393258:GYN393260 HIJ393258:HIJ393260 HSF393258:HSF393260 ICB393258:ICB393260 ILX393258:ILX393260 IVT393258:IVT393260 JFP393258:JFP393260 JPL393258:JPL393260 JZH393258:JZH393260 KJD393258:KJD393260 KSZ393258:KSZ393260 LCV393258:LCV393260 LMR393258:LMR393260 LWN393258:LWN393260 MGJ393258:MGJ393260 MQF393258:MQF393260 NAB393258:NAB393260 NJX393258:NJX393260 NTT393258:NTT393260 ODP393258:ODP393260 ONL393258:ONL393260 OXH393258:OXH393260 PHD393258:PHD393260 PQZ393258:PQZ393260 QAV393258:QAV393260 QKR393258:QKR393260 QUN393258:QUN393260 REJ393258:REJ393260 ROF393258:ROF393260 RYB393258:RYB393260 SHX393258:SHX393260 SRT393258:SRT393260 TBP393258:TBP393260 TLL393258:TLL393260 TVH393258:TVH393260 UFD393258:UFD393260 UOZ393258:UOZ393260 UYV393258:UYV393260 VIR393258:VIR393260 VSN393258:VSN393260 WCJ393258:WCJ393260 WMF393258:WMF393260 WWB393258:WWB393260 T458794:T458796 JP458794:JP458796 TL458794:TL458796 ADH458794:ADH458796 AND458794:AND458796 AWZ458794:AWZ458796 BGV458794:BGV458796 BQR458794:BQR458796 CAN458794:CAN458796 CKJ458794:CKJ458796 CUF458794:CUF458796 DEB458794:DEB458796 DNX458794:DNX458796 DXT458794:DXT458796 EHP458794:EHP458796 ERL458794:ERL458796 FBH458794:FBH458796 FLD458794:FLD458796 FUZ458794:FUZ458796 GEV458794:GEV458796 GOR458794:GOR458796 GYN458794:GYN458796 HIJ458794:HIJ458796 HSF458794:HSF458796 ICB458794:ICB458796 ILX458794:ILX458796 IVT458794:IVT458796 JFP458794:JFP458796 JPL458794:JPL458796 JZH458794:JZH458796 KJD458794:KJD458796 KSZ458794:KSZ458796 LCV458794:LCV458796 LMR458794:LMR458796 LWN458794:LWN458796 MGJ458794:MGJ458796 MQF458794:MQF458796 NAB458794:NAB458796 NJX458794:NJX458796 NTT458794:NTT458796 ODP458794:ODP458796 ONL458794:ONL458796 OXH458794:OXH458796 PHD458794:PHD458796 PQZ458794:PQZ458796 QAV458794:QAV458796 QKR458794:QKR458796 QUN458794:QUN458796 REJ458794:REJ458796 ROF458794:ROF458796 RYB458794:RYB458796 SHX458794:SHX458796 SRT458794:SRT458796 TBP458794:TBP458796 TLL458794:TLL458796 TVH458794:TVH458796 UFD458794:UFD458796 UOZ458794:UOZ458796 UYV458794:UYV458796 VIR458794:VIR458796 VSN458794:VSN458796 WCJ458794:WCJ458796 WMF458794:WMF458796 WWB458794:WWB458796 T524330:T524332 JP524330:JP524332 TL524330:TL524332 ADH524330:ADH524332 AND524330:AND524332 AWZ524330:AWZ524332 BGV524330:BGV524332 BQR524330:BQR524332 CAN524330:CAN524332 CKJ524330:CKJ524332 CUF524330:CUF524332 DEB524330:DEB524332 DNX524330:DNX524332 DXT524330:DXT524332 EHP524330:EHP524332 ERL524330:ERL524332 FBH524330:FBH524332 FLD524330:FLD524332 FUZ524330:FUZ524332 GEV524330:GEV524332 GOR524330:GOR524332 GYN524330:GYN524332 HIJ524330:HIJ524332 HSF524330:HSF524332 ICB524330:ICB524332 ILX524330:ILX524332 IVT524330:IVT524332 JFP524330:JFP524332 JPL524330:JPL524332 JZH524330:JZH524332 KJD524330:KJD524332 KSZ524330:KSZ524332 LCV524330:LCV524332 LMR524330:LMR524332 LWN524330:LWN524332 MGJ524330:MGJ524332 MQF524330:MQF524332 NAB524330:NAB524332 NJX524330:NJX524332 NTT524330:NTT524332 ODP524330:ODP524332 ONL524330:ONL524332 OXH524330:OXH524332 PHD524330:PHD524332 PQZ524330:PQZ524332 QAV524330:QAV524332 QKR524330:QKR524332 QUN524330:QUN524332 REJ524330:REJ524332 ROF524330:ROF524332 RYB524330:RYB524332 SHX524330:SHX524332 SRT524330:SRT524332 TBP524330:TBP524332 TLL524330:TLL524332 TVH524330:TVH524332 UFD524330:UFD524332 UOZ524330:UOZ524332 UYV524330:UYV524332 VIR524330:VIR524332 VSN524330:VSN524332 WCJ524330:WCJ524332 WMF524330:WMF524332 WWB524330:WWB524332 T589866:T589868 JP589866:JP589868 TL589866:TL589868 ADH589866:ADH589868 AND589866:AND589868 AWZ589866:AWZ589868 BGV589866:BGV589868 BQR589866:BQR589868 CAN589866:CAN589868 CKJ589866:CKJ589868 CUF589866:CUF589868 DEB589866:DEB589868 DNX589866:DNX589868 DXT589866:DXT589868 EHP589866:EHP589868 ERL589866:ERL589868 FBH589866:FBH589868 FLD589866:FLD589868 FUZ589866:FUZ589868 GEV589866:GEV589868 GOR589866:GOR589868 GYN589866:GYN589868 HIJ589866:HIJ589868 HSF589866:HSF589868 ICB589866:ICB589868 ILX589866:ILX589868 IVT589866:IVT589868 JFP589866:JFP589868 JPL589866:JPL589868 JZH589866:JZH589868 KJD589866:KJD589868 KSZ589866:KSZ589868 LCV589866:LCV589868 LMR589866:LMR589868 LWN589866:LWN589868 MGJ589866:MGJ589868 MQF589866:MQF589868 NAB589866:NAB589868 NJX589866:NJX589868 NTT589866:NTT589868 ODP589866:ODP589868 ONL589866:ONL589868 OXH589866:OXH589868 PHD589866:PHD589868 PQZ589866:PQZ589868 QAV589866:QAV589868 QKR589866:QKR589868 QUN589866:QUN589868 REJ589866:REJ589868 ROF589866:ROF589868 RYB589866:RYB589868 SHX589866:SHX589868 SRT589866:SRT589868 TBP589866:TBP589868 TLL589866:TLL589868 TVH589866:TVH589868 UFD589866:UFD589868 UOZ589866:UOZ589868 UYV589866:UYV589868 VIR589866:VIR589868 VSN589866:VSN589868 WCJ589866:WCJ589868 WMF589866:WMF589868 WWB589866:WWB589868 T655402:T655404 JP655402:JP655404 TL655402:TL655404 ADH655402:ADH655404 AND655402:AND655404 AWZ655402:AWZ655404 BGV655402:BGV655404 BQR655402:BQR655404 CAN655402:CAN655404 CKJ655402:CKJ655404 CUF655402:CUF655404 DEB655402:DEB655404 DNX655402:DNX655404 DXT655402:DXT655404 EHP655402:EHP655404 ERL655402:ERL655404 FBH655402:FBH655404 FLD655402:FLD655404 FUZ655402:FUZ655404 GEV655402:GEV655404 GOR655402:GOR655404 GYN655402:GYN655404 HIJ655402:HIJ655404 HSF655402:HSF655404 ICB655402:ICB655404 ILX655402:ILX655404 IVT655402:IVT655404 JFP655402:JFP655404 JPL655402:JPL655404 JZH655402:JZH655404 KJD655402:KJD655404 KSZ655402:KSZ655404 LCV655402:LCV655404 LMR655402:LMR655404 LWN655402:LWN655404 MGJ655402:MGJ655404 MQF655402:MQF655404 NAB655402:NAB655404 NJX655402:NJX655404 NTT655402:NTT655404 ODP655402:ODP655404 ONL655402:ONL655404 OXH655402:OXH655404 PHD655402:PHD655404 PQZ655402:PQZ655404 QAV655402:QAV655404 QKR655402:QKR655404 QUN655402:QUN655404 REJ655402:REJ655404 ROF655402:ROF655404 RYB655402:RYB655404 SHX655402:SHX655404 SRT655402:SRT655404 TBP655402:TBP655404 TLL655402:TLL655404 TVH655402:TVH655404 UFD655402:UFD655404 UOZ655402:UOZ655404 UYV655402:UYV655404 VIR655402:VIR655404 VSN655402:VSN655404 WCJ655402:WCJ655404 WMF655402:WMF655404 WWB655402:WWB655404 T720938:T720940 JP720938:JP720940 TL720938:TL720940 ADH720938:ADH720940 AND720938:AND720940 AWZ720938:AWZ720940 BGV720938:BGV720940 BQR720938:BQR720940 CAN720938:CAN720940 CKJ720938:CKJ720940 CUF720938:CUF720940 DEB720938:DEB720940 DNX720938:DNX720940 DXT720938:DXT720940 EHP720938:EHP720940 ERL720938:ERL720940 FBH720938:FBH720940 FLD720938:FLD720940 FUZ720938:FUZ720940 GEV720938:GEV720940 GOR720938:GOR720940 GYN720938:GYN720940 HIJ720938:HIJ720940 HSF720938:HSF720940 ICB720938:ICB720940 ILX720938:ILX720940 IVT720938:IVT720940 JFP720938:JFP720940 JPL720938:JPL720940 JZH720938:JZH720940 KJD720938:KJD720940 KSZ720938:KSZ720940 LCV720938:LCV720940 LMR720938:LMR720940 LWN720938:LWN720940 MGJ720938:MGJ720940 MQF720938:MQF720940 NAB720938:NAB720940 NJX720938:NJX720940 NTT720938:NTT720940 ODP720938:ODP720940 ONL720938:ONL720940 OXH720938:OXH720940 PHD720938:PHD720940 PQZ720938:PQZ720940 QAV720938:QAV720940 QKR720938:QKR720940 QUN720938:QUN720940 REJ720938:REJ720940 ROF720938:ROF720940 RYB720938:RYB720940 SHX720938:SHX720940 SRT720938:SRT720940 TBP720938:TBP720940 TLL720938:TLL720940 TVH720938:TVH720940 UFD720938:UFD720940 UOZ720938:UOZ720940 UYV720938:UYV720940 VIR720938:VIR720940 VSN720938:VSN720940 WCJ720938:WCJ720940 WMF720938:WMF720940 WWB720938:WWB720940 T786474:T786476 JP786474:JP786476 TL786474:TL786476 ADH786474:ADH786476 AND786474:AND786476 AWZ786474:AWZ786476 BGV786474:BGV786476 BQR786474:BQR786476 CAN786474:CAN786476 CKJ786474:CKJ786476 CUF786474:CUF786476 DEB786474:DEB786476 DNX786474:DNX786476 DXT786474:DXT786476 EHP786474:EHP786476 ERL786474:ERL786476 FBH786474:FBH786476 FLD786474:FLD786476 FUZ786474:FUZ786476 GEV786474:GEV786476 GOR786474:GOR786476 GYN786474:GYN786476 HIJ786474:HIJ786476 HSF786474:HSF786476 ICB786474:ICB786476 ILX786474:ILX786476 IVT786474:IVT786476 JFP786474:JFP786476 JPL786474:JPL786476 JZH786474:JZH786476 KJD786474:KJD786476 KSZ786474:KSZ786476 LCV786474:LCV786476 LMR786474:LMR786476 LWN786474:LWN786476 MGJ786474:MGJ786476 MQF786474:MQF786476 NAB786474:NAB786476 NJX786474:NJX786476 NTT786474:NTT786476 ODP786474:ODP786476 ONL786474:ONL786476 OXH786474:OXH786476 PHD786474:PHD786476 PQZ786474:PQZ786476 QAV786474:QAV786476 QKR786474:QKR786476 QUN786474:QUN786476 REJ786474:REJ786476 ROF786474:ROF786476 RYB786474:RYB786476 SHX786474:SHX786476 SRT786474:SRT786476 TBP786474:TBP786476 TLL786474:TLL786476 TVH786474:TVH786476 UFD786474:UFD786476 UOZ786474:UOZ786476 UYV786474:UYV786476 VIR786474:VIR786476 VSN786474:VSN786476 WCJ786474:WCJ786476 WMF786474:WMF786476 WWB786474:WWB786476 T852010:T852012 JP852010:JP852012 TL852010:TL852012 ADH852010:ADH852012 AND852010:AND852012 AWZ852010:AWZ852012 BGV852010:BGV852012 BQR852010:BQR852012 CAN852010:CAN852012 CKJ852010:CKJ852012 CUF852010:CUF852012 DEB852010:DEB852012 DNX852010:DNX852012 DXT852010:DXT852012 EHP852010:EHP852012 ERL852010:ERL852012 FBH852010:FBH852012 FLD852010:FLD852012 FUZ852010:FUZ852012 GEV852010:GEV852012 GOR852010:GOR852012 GYN852010:GYN852012 HIJ852010:HIJ852012 HSF852010:HSF852012 ICB852010:ICB852012 ILX852010:ILX852012 IVT852010:IVT852012 JFP852010:JFP852012 JPL852010:JPL852012 JZH852010:JZH852012 KJD852010:KJD852012 KSZ852010:KSZ852012 LCV852010:LCV852012 LMR852010:LMR852012 LWN852010:LWN852012 MGJ852010:MGJ852012 MQF852010:MQF852012 NAB852010:NAB852012 NJX852010:NJX852012 NTT852010:NTT852012 ODP852010:ODP852012 ONL852010:ONL852012 OXH852010:OXH852012 PHD852010:PHD852012 PQZ852010:PQZ852012 QAV852010:QAV852012 QKR852010:QKR852012 QUN852010:QUN852012 REJ852010:REJ852012 ROF852010:ROF852012 RYB852010:RYB852012 SHX852010:SHX852012 SRT852010:SRT852012 TBP852010:TBP852012 TLL852010:TLL852012 TVH852010:TVH852012 UFD852010:UFD852012 UOZ852010:UOZ852012 UYV852010:UYV852012 VIR852010:VIR852012 VSN852010:VSN852012 WCJ852010:WCJ852012 WMF852010:WMF852012 WWB852010:WWB852012 T917546:T917548 JP917546:JP917548 TL917546:TL917548 ADH917546:ADH917548 AND917546:AND917548 AWZ917546:AWZ917548 BGV917546:BGV917548 BQR917546:BQR917548 CAN917546:CAN917548 CKJ917546:CKJ917548 CUF917546:CUF917548 DEB917546:DEB917548 DNX917546:DNX917548 DXT917546:DXT917548 EHP917546:EHP917548 ERL917546:ERL917548 FBH917546:FBH917548 FLD917546:FLD917548 FUZ917546:FUZ917548 GEV917546:GEV917548 GOR917546:GOR917548 GYN917546:GYN917548 HIJ917546:HIJ917548 HSF917546:HSF917548 ICB917546:ICB917548 ILX917546:ILX917548 IVT917546:IVT917548 JFP917546:JFP917548 JPL917546:JPL917548 JZH917546:JZH917548 KJD917546:KJD917548 KSZ917546:KSZ917548 LCV917546:LCV917548 LMR917546:LMR917548 LWN917546:LWN917548 MGJ917546:MGJ917548 MQF917546:MQF917548 NAB917546:NAB917548 NJX917546:NJX917548 NTT917546:NTT917548 ODP917546:ODP917548 ONL917546:ONL917548 OXH917546:OXH917548 PHD917546:PHD917548 PQZ917546:PQZ917548 QAV917546:QAV917548 QKR917546:QKR917548 QUN917546:QUN917548 REJ917546:REJ917548 ROF917546:ROF917548 RYB917546:RYB917548 SHX917546:SHX917548 SRT917546:SRT917548 TBP917546:TBP917548 TLL917546:TLL917548 TVH917546:TVH917548 UFD917546:UFD917548 UOZ917546:UOZ917548 UYV917546:UYV917548 VIR917546:VIR917548 VSN917546:VSN917548 WCJ917546:WCJ917548 WMF917546:WMF917548 WWB917546:WWB917548 T983082:T983084 JP983082:JP983084 TL983082:TL983084 ADH983082:ADH983084 AND983082:AND983084 AWZ983082:AWZ983084 BGV983082:BGV983084 BQR983082:BQR983084 CAN983082:CAN983084 CKJ983082:CKJ983084 CUF983082:CUF983084 DEB983082:DEB983084 DNX983082:DNX983084 DXT983082:DXT983084 EHP983082:EHP983084 ERL983082:ERL983084 FBH983082:FBH983084 FLD983082:FLD983084 FUZ983082:FUZ983084 GEV983082:GEV983084 GOR983082:GOR983084 GYN983082:GYN983084 HIJ983082:HIJ983084 HSF983082:HSF983084 ICB983082:ICB983084 ILX983082:ILX983084 IVT983082:IVT983084 JFP983082:JFP983084 JPL983082:JPL983084 JZH983082:JZH983084 KJD983082:KJD983084 KSZ983082:KSZ983084 LCV983082:LCV983084 LMR983082:LMR983084 LWN983082:LWN983084 MGJ983082:MGJ983084 MQF983082:MQF983084 NAB983082:NAB983084 NJX983082:NJX983084 NTT983082:NTT983084 ODP983082:ODP983084 ONL983082:ONL983084 OXH983082:OXH983084 PHD983082:PHD983084 PQZ983082:PQZ983084 QAV983082:QAV983084 QKR983082:QKR983084 QUN983082:QUN983084 REJ983082:REJ983084 ROF983082:ROF983084 RYB983082:RYB983084 SHX983082:SHX983084 SRT983082:SRT983084 TBP983082:TBP983084 TLL983082:TLL983084 TVH983082:TVH983084 UFD983082:UFD983084 UOZ983082:UOZ983084 UYV983082:UYV983084 VIR983082:VIR983084 VSN983082:VSN983084 WCJ983082:WCJ983084 WMF983082:WMF983084 WWB983082:WWB983084 T29 JP29 TL29 ADH29 AND29 AWZ29 BGV29 BQR29 CAN29 CKJ29 CUF29 DEB29 DNX29 DXT29 EHP29 ERL29 FBH29 FLD29 FUZ29 GEV29 GOR29 GYN29 HIJ29 HSF29 ICB29 ILX29 IVT29 JFP29 JPL29 JZH29 KJD29 KSZ29 LCV29 LMR29 LWN29 MGJ29 MQF29 NAB29 NJX29 NTT29 ODP29 ONL29 OXH29 PHD29 PQZ29 QAV29 QKR29 QUN29 REJ29 ROF29 RYB29 SHX29 SRT29 TBP29 TLL29 TVH29 UFD29 UOZ29 UYV29 VIR29 VSN29 WCJ29 WMF29 WWB29 T65565 JP65565 TL65565 ADH65565 AND65565 AWZ65565 BGV65565 BQR65565 CAN65565 CKJ65565 CUF65565 DEB65565 DNX65565 DXT65565 EHP65565 ERL65565 FBH65565 FLD65565 FUZ65565 GEV65565 GOR65565 GYN65565 HIJ65565 HSF65565 ICB65565 ILX65565 IVT65565 JFP65565 JPL65565 JZH65565 KJD65565 KSZ65565 LCV65565 LMR65565 LWN65565 MGJ65565 MQF65565 NAB65565 NJX65565 NTT65565 ODP65565 ONL65565 OXH65565 PHD65565 PQZ65565 QAV65565 QKR65565 QUN65565 REJ65565 ROF65565 RYB65565 SHX65565 SRT65565 TBP65565 TLL65565 TVH65565 UFD65565 UOZ65565 UYV65565 VIR65565 VSN65565 WCJ65565 WMF65565 WWB65565 T131101 JP131101 TL131101 ADH131101 AND131101 AWZ131101 BGV131101 BQR131101 CAN131101 CKJ131101 CUF131101 DEB131101 DNX131101 DXT131101 EHP131101 ERL131101 FBH131101 FLD131101 FUZ131101 GEV131101 GOR131101 GYN131101 HIJ131101 HSF131101 ICB131101 ILX131101 IVT131101 JFP131101 JPL131101 JZH131101 KJD131101 KSZ131101 LCV131101 LMR131101 LWN131101 MGJ131101 MQF131101 NAB131101 NJX131101 NTT131101 ODP131101 ONL131101 OXH131101 PHD131101 PQZ131101 QAV131101 QKR131101 QUN131101 REJ131101 ROF131101 RYB131101 SHX131101 SRT131101 TBP131101 TLL131101 TVH131101 UFD131101 UOZ131101 UYV131101 VIR131101 VSN131101 WCJ131101 WMF131101 WWB131101 T196637 JP196637 TL196637 ADH196637 AND196637 AWZ196637 BGV196637 BQR196637 CAN196637 CKJ196637 CUF196637 DEB196637 DNX196637 DXT196637 EHP196637 ERL196637 FBH196637 FLD196637 FUZ196637 GEV196637 GOR196637 GYN196637 HIJ196637 HSF196637 ICB196637 ILX196637 IVT196637 JFP196637 JPL196637 JZH196637 KJD196637 KSZ196637 LCV196637 LMR196637 LWN196637 MGJ196637 MQF196637 NAB196637 NJX196637 NTT196637 ODP196637 ONL196637 OXH196637 PHD196637 PQZ196637 QAV196637 QKR196637 QUN196637 REJ196637 ROF196637 RYB196637 SHX196637 SRT196637 TBP196637 TLL196637 TVH196637 UFD196637 UOZ196637 UYV196637 VIR196637 VSN196637 WCJ196637 WMF196637 WWB196637 T262173 JP262173 TL262173 ADH262173 AND262173 AWZ262173 BGV262173 BQR262173 CAN262173 CKJ262173 CUF262173 DEB262173 DNX262173 DXT262173 EHP262173 ERL262173 FBH262173 FLD262173 FUZ262173 GEV262173 GOR262173 GYN262173 HIJ262173 HSF262173 ICB262173 ILX262173 IVT262173 JFP262173 JPL262173 JZH262173 KJD262173 KSZ262173 LCV262173 LMR262173 LWN262173 MGJ262173 MQF262173 NAB262173 NJX262173 NTT262173 ODP262173 ONL262173 OXH262173 PHD262173 PQZ262173 QAV262173 QKR262173 QUN262173 REJ262173 ROF262173 RYB262173 SHX262173 SRT262173 TBP262173 TLL262173 TVH262173 UFD262173 UOZ262173 UYV262173 VIR262173 VSN262173 WCJ262173 WMF262173 WWB262173 T327709 JP327709 TL327709 ADH327709 AND327709 AWZ327709 BGV327709 BQR327709 CAN327709 CKJ327709 CUF327709 DEB327709 DNX327709 DXT327709 EHP327709 ERL327709 FBH327709 FLD327709 FUZ327709 GEV327709 GOR327709 GYN327709 HIJ327709 HSF327709 ICB327709 ILX327709 IVT327709 JFP327709 JPL327709 JZH327709 KJD327709 KSZ327709 LCV327709 LMR327709 LWN327709 MGJ327709 MQF327709 NAB327709 NJX327709 NTT327709 ODP327709 ONL327709 OXH327709 PHD327709 PQZ327709 QAV327709 QKR327709 QUN327709 REJ327709 ROF327709 RYB327709 SHX327709 SRT327709 TBP327709 TLL327709 TVH327709 UFD327709 UOZ327709 UYV327709 VIR327709 VSN327709 WCJ327709 WMF327709 WWB327709 T393245 JP393245 TL393245 ADH393245 AND393245 AWZ393245 BGV393245 BQR393245 CAN393245 CKJ393245 CUF393245 DEB393245 DNX393245 DXT393245 EHP393245 ERL393245 FBH393245 FLD393245 FUZ393245 GEV393245 GOR393245 GYN393245 HIJ393245 HSF393245 ICB393245 ILX393245 IVT393245 JFP393245 JPL393245 JZH393245 KJD393245 KSZ393245 LCV393245 LMR393245 LWN393245 MGJ393245 MQF393245 NAB393245 NJX393245 NTT393245 ODP393245 ONL393245 OXH393245 PHD393245 PQZ393245 QAV393245 QKR393245 QUN393245 REJ393245 ROF393245 RYB393245 SHX393245 SRT393245 TBP393245 TLL393245 TVH393245 UFD393245 UOZ393245 UYV393245 VIR393245 VSN393245 WCJ393245 WMF393245 WWB393245 T458781 JP458781 TL458781 ADH458781 AND458781 AWZ458781 BGV458781 BQR458781 CAN458781 CKJ458781 CUF458781 DEB458781 DNX458781 DXT458781 EHP458781 ERL458781 FBH458781 FLD458781 FUZ458781 GEV458781 GOR458781 GYN458781 HIJ458781 HSF458781 ICB458781 ILX458781 IVT458781 JFP458781 JPL458781 JZH458781 KJD458781 KSZ458781 LCV458781 LMR458781 LWN458781 MGJ458781 MQF458781 NAB458781 NJX458781 NTT458781 ODP458781 ONL458781 OXH458781 PHD458781 PQZ458781 QAV458781 QKR458781 QUN458781 REJ458781 ROF458781 RYB458781 SHX458781 SRT458781 TBP458781 TLL458781 TVH458781 UFD458781 UOZ458781 UYV458781 VIR458781 VSN458781 WCJ458781 WMF458781 WWB458781 T524317 JP524317 TL524317 ADH524317 AND524317 AWZ524317 BGV524317 BQR524317 CAN524317 CKJ524317 CUF524317 DEB524317 DNX524317 DXT524317 EHP524317 ERL524317 FBH524317 FLD524317 FUZ524317 GEV524317 GOR524317 GYN524317 HIJ524317 HSF524317 ICB524317 ILX524317 IVT524317 JFP524317 JPL524317 JZH524317 KJD524317 KSZ524317 LCV524317 LMR524317 LWN524317 MGJ524317 MQF524317 NAB524317 NJX524317 NTT524317 ODP524317 ONL524317 OXH524317 PHD524317 PQZ524317 QAV524317 QKR524317 QUN524317 REJ524317 ROF524317 RYB524317 SHX524317 SRT524317 TBP524317 TLL524317 TVH524317 UFD524317 UOZ524317 UYV524317 VIR524317 VSN524317 WCJ524317 WMF524317 WWB524317 T589853 JP589853 TL589853 ADH589853 AND589853 AWZ589853 BGV589853 BQR589853 CAN589853 CKJ589853 CUF589853 DEB589853 DNX589853 DXT589853 EHP589853 ERL589853 FBH589853 FLD589853 FUZ589853 GEV589853 GOR589853 GYN589853 HIJ589853 HSF589853 ICB589853 ILX589853 IVT589853 JFP589853 JPL589853 JZH589853 KJD589853 KSZ589853 LCV589853 LMR589853 LWN589853 MGJ589853 MQF589853 NAB589853 NJX589853 NTT589853 ODP589853 ONL589853 OXH589853 PHD589853 PQZ589853 QAV589853 QKR589853 QUN589853 REJ589853 ROF589853 RYB589853 SHX589853 SRT589853 TBP589853 TLL589853 TVH589853 UFD589853 UOZ589853 UYV589853 VIR589853 VSN589853 WCJ589853 WMF589853 WWB589853 T655389 JP655389 TL655389 ADH655389 AND655389 AWZ655389 BGV655389 BQR655389 CAN655389 CKJ655389 CUF655389 DEB655389 DNX655389 DXT655389 EHP655389 ERL655389 FBH655389 FLD655389 FUZ655389 GEV655389 GOR655389 GYN655389 HIJ655389 HSF655389 ICB655389 ILX655389 IVT655389 JFP655389 JPL655389 JZH655389 KJD655389 KSZ655389 LCV655389 LMR655389 LWN655389 MGJ655389 MQF655389 NAB655389 NJX655389 NTT655389 ODP655389 ONL655389 OXH655389 PHD655389 PQZ655389 QAV655389 QKR655389 QUN655389 REJ655389 ROF655389 RYB655389 SHX655389 SRT655389 TBP655389 TLL655389 TVH655389 UFD655389 UOZ655389 UYV655389 VIR655389 VSN655389 WCJ655389 WMF655389 WWB655389 T720925 JP720925 TL720925 ADH720925 AND720925 AWZ720925 BGV720925 BQR720925 CAN720925 CKJ720925 CUF720925 DEB720925 DNX720925 DXT720925 EHP720925 ERL720925 FBH720925 FLD720925 FUZ720925 GEV720925 GOR720925 GYN720925 HIJ720925 HSF720925 ICB720925 ILX720925 IVT720925 JFP720925 JPL720925 JZH720925 KJD720925 KSZ720925 LCV720925 LMR720925 LWN720925 MGJ720925 MQF720925 NAB720925 NJX720925 NTT720925 ODP720925 ONL720925 OXH720925 PHD720925 PQZ720925 QAV720925 QKR720925 QUN720925 REJ720925 ROF720925 RYB720925 SHX720925 SRT720925 TBP720925 TLL720925 TVH720925 UFD720925 UOZ720925 UYV720925 VIR720925 VSN720925 WCJ720925 WMF720925 WWB720925 T786461 JP786461 TL786461 ADH786461 AND786461 AWZ786461 BGV786461 BQR786461 CAN786461 CKJ786461 CUF786461 DEB786461 DNX786461 DXT786461 EHP786461 ERL786461 FBH786461 FLD786461 FUZ786461 GEV786461 GOR786461 GYN786461 HIJ786461 HSF786461 ICB786461 ILX786461 IVT786461 JFP786461 JPL786461 JZH786461 KJD786461 KSZ786461 LCV786461 LMR786461 LWN786461 MGJ786461 MQF786461 NAB786461 NJX786461 NTT786461 ODP786461 ONL786461 OXH786461 PHD786461 PQZ786461 QAV786461 QKR786461 QUN786461 REJ786461 ROF786461 RYB786461 SHX786461 SRT786461 TBP786461 TLL786461 TVH786461 UFD786461 UOZ786461 UYV786461 VIR786461 VSN786461 WCJ786461 WMF786461 WWB786461 T851997 JP851997 TL851997 ADH851997 AND851997 AWZ851997 BGV851997 BQR851997 CAN851997 CKJ851997 CUF851997 DEB851997 DNX851997 DXT851997 EHP851997 ERL851997 FBH851997 FLD851997 FUZ851997 GEV851997 GOR851997 GYN851997 HIJ851997 HSF851997 ICB851997 ILX851997 IVT851997 JFP851997 JPL851997 JZH851997 KJD851997 KSZ851997 LCV851997 LMR851997 LWN851997 MGJ851997 MQF851997 NAB851997 NJX851997 NTT851997 ODP851997 ONL851997 OXH851997 PHD851997 PQZ851997 QAV851997 QKR851997 QUN851997 REJ851997 ROF851997 RYB851997 SHX851997 SRT851997 TBP851997 TLL851997 TVH851997 UFD851997 UOZ851997 UYV851997 VIR851997 VSN851997 WCJ851997 WMF851997 WWB851997 T917533 JP917533 TL917533 ADH917533 AND917533 AWZ917533 BGV917533 BQR917533 CAN917533 CKJ917533 CUF917533 DEB917533 DNX917533 DXT917533 EHP917533 ERL917533 FBH917533 FLD917533 FUZ917533 GEV917533 GOR917533 GYN917533 HIJ917533 HSF917533 ICB917533 ILX917533 IVT917533 JFP917533 JPL917533 JZH917533 KJD917533 KSZ917533 LCV917533 LMR917533 LWN917533 MGJ917533 MQF917533 NAB917533 NJX917533 NTT917533 ODP917533 ONL917533 OXH917533 PHD917533 PQZ917533 QAV917533 QKR917533 QUN917533 REJ917533 ROF917533 RYB917533 SHX917533 SRT917533 TBP917533 TLL917533 TVH917533 UFD917533 UOZ917533 UYV917533 VIR917533 VSN917533 WCJ917533 WMF917533 WWB917533 T983069 JP983069 TL983069 ADH983069 AND983069 AWZ983069 BGV983069 BQR983069 CAN983069 CKJ983069 CUF983069 DEB983069 DNX983069 DXT983069 EHP983069 ERL983069 FBH983069 FLD983069 FUZ983069 GEV983069 GOR983069 GYN983069 HIJ983069 HSF983069 ICB983069 ILX983069 IVT983069 JFP983069 JPL983069 JZH983069 KJD983069 KSZ983069 LCV983069 LMR983069 LWN983069 MGJ983069 MQF983069 NAB983069 NJX983069 NTT983069 ODP983069 ONL983069 OXH983069 PHD983069 PQZ983069 QAV983069 QKR983069 QUN983069 REJ983069 ROF983069 RYB983069 SHX983069 SRT983069 TBP983069 TLL983069 TVH983069 UFD983069 UOZ983069 UYV983069 VIR983069 VSN983069 WCJ983069 WMF983069 WWB983069 T31:T32 JP31:JP32 TL31:TL32 ADH31:ADH32 AND31:AND32 AWZ31:AWZ32 BGV31:BGV32 BQR31:BQR32 CAN31:CAN32 CKJ31:CKJ32 CUF31:CUF32 DEB31:DEB32 DNX31:DNX32 DXT31:DXT32 EHP31:EHP32 ERL31:ERL32 FBH31:FBH32 FLD31:FLD32 FUZ31:FUZ32 GEV31:GEV32 GOR31:GOR32 GYN31:GYN32 HIJ31:HIJ32 HSF31:HSF32 ICB31:ICB32 ILX31:ILX32 IVT31:IVT32 JFP31:JFP32 JPL31:JPL32 JZH31:JZH32 KJD31:KJD32 KSZ31:KSZ32 LCV31:LCV32 LMR31:LMR32 LWN31:LWN32 MGJ31:MGJ32 MQF31:MQF32 NAB31:NAB32 NJX31:NJX32 NTT31:NTT32 ODP31:ODP32 ONL31:ONL32 OXH31:OXH32 PHD31:PHD32 PQZ31:PQZ32 QAV31:QAV32 QKR31:QKR32 QUN31:QUN32 REJ31:REJ32 ROF31:ROF32 RYB31:RYB32 SHX31:SHX32 SRT31:SRT32 TBP31:TBP32 TLL31:TLL32 TVH31:TVH32 UFD31:UFD32 UOZ31:UOZ32 UYV31:UYV32 VIR31:VIR32 VSN31:VSN32 WCJ31:WCJ32 WMF31:WMF32 WWB31:WWB32 T65567:T65568 JP65567:JP65568 TL65567:TL65568 ADH65567:ADH65568 AND65567:AND65568 AWZ65567:AWZ65568 BGV65567:BGV65568 BQR65567:BQR65568 CAN65567:CAN65568 CKJ65567:CKJ65568 CUF65567:CUF65568 DEB65567:DEB65568 DNX65567:DNX65568 DXT65567:DXT65568 EHP65567:EHP65568 ERL65567:ERL65568 FBH65567:FBH65568 FLD65567:FLD65568 FUZ65567:FUZ65568 GEV65567:GEV65568 GOR65567:GOR65568 GYN65567:GYN65568 HIJ65567:HIJ65568 HSF65567:HSF65568 ICB65567:ICB65568 ILX65567:ILX65568 IVT65567:IVT65568 JFP65567:JFP65568 JPL65567:JPL65568 JZH65567:JZH65568 KJD65567:KJD65568 KSZ65567:KSZ65568 LCV65567:LCV65568 LMR65567:LMR65568 LWN65567:LWN65568 MGJ65567:MGJ65568 MQF65567:MQF65568 NAB65567:NAB65568 NJX65567:NJX65568 NTT65567:NTT65568 ODP65567:ODP65568 ONL65567:ONL65568 OXH65567:OXH65568 PHD65567:PHD65568 PQZ65567:PQZ65568 QAV65567:QAV65568 QKR65567:QKR65568 QUN65567:QUN65568 REJ65567:REJ65568 ROF65567:ROF65568 RYB65567:RYB65568 SHX65567:SHX65568 SRT65567:SRT65568 TBP65567:TBP65568 TLL65567:TLL65568 TVH65567:TVH65568 UFD65567:UFD65568 UOZ65567:UOZ65568 UYV65567:UYV65568 VIR65567:VIR65568 VSN65567:VSN65568 WCJ65567:WCJ65568 WMF65567:WMF65568 WWB65567:WWB65568 T131103:T131104 JP131103:JP131104 TL131103:TL131104 ADH131103:ADH131104 AND131103:AND131104 AWZ131103:AWZ131104 BGV131103:BGV131104 BQR131103:BQR131104 CAN131103:CAN131104 CKJ131103:CKJ131104 CUF131103:CUF131104 DEB131103:DEB131104 DNX131103:DNX131104 DXT131103:DXT131104 EHP131103:EHP131104 ERL131103:ERL131104 FBH131103:FBH131104 FLD131103:FLD131104 FUZ131103:FUZ131104 GEV131103:GEV131104 GOR131103:GOR131104 GYN131103:GYN131104 HIJ131103:HIJ131104 HSF131103:HSF131104 ICB131103:ICB131104 ILX131103:ILX131104 IVT131103:IVT131104 JFP131103:JFP131104 JPL131103:JPL131104 JZH131103:JZH131104 KJD131103:KJD131104 KSZ131103:KSZ131104 LCV131103:LCV131104 LMR131103:LMR131104 LWN131103:LWN131104 MGJ131103:MGJ131104 MQF131103:MQF131104 NAB131103:NAB131104 NJX131103:NJX131104 NTT131103:NTT131104 ODP131103:ODP131104 ONL131103:ONL131104 OXH131103:OXH131104 PHD131103:PHD131104 PQZ131103:PQZ131104 QAV131103:QAV131104 QKR131103:QKR131104 QUN131103:QUN131104 REJ131103:REJ131104 ROF131103:ROF131104 RYB131103:RYB131104 SHX131103:SHX131104 SRT131103:SRT131104 TBP131103:TBP131104 TLL131103:TLL131104 TVH131103:TVH131104 UFD131103:UFD131104 UOZ131103:UOZ131104 UYV131103:UYV131104 VIR131103:VIR131104 VSN131103:VSN131104 WCJ131103:WCJ131104 WMF131103:WMF131104 WWB131103:WWB131104 T196639:T196640 JP196639:JP196640 TL196639:TL196640 ADH196639:ADH196640 AND196639:AND196640 AWZ196639:AWZ196640 BGV196639:BGV196640 BQR196639:BQR196640 CAN196639:CAN196640 CKJ196639:CKJ196640 CUF196639:CUF196640 DEB196639:DEB196640 DNX196639:DNX196640 DXT196639:DXT196640 EHP196639:EHP196640 ERL196639:ERL196640 FBH196639:FBH196640 FLD196639:FLD196640 FUZ196639:FUZ196640 GEV196639:GEV196640 GOR196639:GOR196640 GYN196639:GYN196640 HIJ196639:HIJ196640 HSF196639:HSF196640 ICB196639:ICB196640 ILX196639:ILX196640 IVT196639:IVT196640 JFP196639:JFP196640 JPL196639:JPL196640 JZH196639:JZH196640 KJD196639:KJD196640 KSZ196639:KSZ196640 LCV196639:LCV196640 LMR196639:LMR196640 LWN196639:LWN196640 MGJ196639:MGJ196640 MQF196639:MQF196640 NAB196639:NAB196640 NJX196639:NJX196640 NTT196639:NTT196640 ODP196639:ODP196640 ONL196639:ONL196640 OXH196639:OXH196640 PHD196639:PHD196640 PQZ196639:PQZ196640 QAV196639:QAV196640 QKR196639:QKR196640 QUN196639:QUN196640 REJ196639:REJ196640 ROF196639:ROF196640 RYB196639:RYB196640 SHX196639:SHX196640 SRT196639:SRT196640 TBP196639:TBP196640 TLL196639:TLL196640 TVH196639:TVH196640 UFD196639:UFD196640 UOZ196639:UOZ196640 UYV196639:UYV196640 VIR196639:VIR196640 VSN196639:VSN196640 WCJ196639:WCJ196640 WMF196639:WMF196640 WWB196639:WWB196640 T262175:T262176 JP262175:JP262176 TL262175:TL262176 ADH262175:ADH262176 AND262175:AND262176 AWZ262175:AWZ262176 BGV262175:BGV262176 BQR262175:BQR262176 CAN262175:CAN262176 CKJ262175:CKJ262176 CUF262175:CUF262176 DEB262175:DEB262176 DNX262175:DNX262176 DXT262175:DXT262176 EHP262175:EHP262176 ERL262175:ERL262176 FBH262175:FBH262176 FLD262175:FLD262176 FUZ262175:FUZ262176 GEV262175:GEV262176 GOR262175:GOR262176 GYN262175:GYN262176 HIJ262175:HIJ262176 HSF262175:HSF262176 ICB262175:ICB262176 ILX262175:ILX262176 IVT262175:IVT262176 JFP262175:JFP262176 JPL262175:JPL262176 JZH262175:JZH262176 KJD262175:KJD262176 KSZ262175:KSZ262176 LCV262175:LCV262176 LMR262175:LMR262176 LWN262175:LWN262176 MGJ262175:MGJ262176 MQF262175:MQF262176 NAB262175:NAB262176 NJX262175:NJX262176 NTT262175:NTT262176 ODP262175:ODP262176 ONL262175:ONL262176 OXH262175:OXH262176 PHD262175:PHD262176 PQZ262175:PQZ262176 QAV262175:QAV262176 QKR262175:QKR262176 QUN262175:QUN262176 REJ262175:REJ262176 ROF262175:ROF262176 RYB262175:RYB262176 SHX262175:SHX262176 SRT262175:SRT262176 TBP262175:TBP262176 TLL262175:TLL262176 TVH262175:TVH262176 UFD262175:UFD262176 UOZ262175:UOZ262176 UYV262175:UYV262176 VIR262175:VIR262176 VSN262175:VSN262176 WCJ262175:WCJ262176 WMF262175:WMF262176 WWB262175:WWB262176 T327711:T327712 JP327711:JP327712 TL327711:TL327712 ADH327711:ADH327712 AND327711:AND327712 AWZ327711:AWZ327712 BGV327711:BGV327712 BQR327711:BQR327712 CAN327711:CAN327712 CKJ327711:CKJ327712 CUF327711:CUF327712 DEB327711:DEB327712 DNX327711:DNX327712 DXT327711:DXT327712 EHP327711:EHP327712 ERL327711:ERL327712 FBH327711:FBH327712 FLD327711:FLD327712 FUZ327711:FUZ327712 GEV327711:GEV327712 GOR327711:GOR327712 GYN327711:GYN327712 HIJ327711:HIJ327712 HSF327711:HSF327712 ICB327711:ICB327712 ILX327711:ILX327712 IVT327711:IVT327712 JFP327711:JFP327712 JPL327711:JPL327712 JZH327711:JZH327712 KJD327711:KJD327712 KSZ327711:KSZ327712 LCV327711:LCV327712 LMR327711:LMR327712 LWN327711:LWN327712 MGJ327711:MGJ327712 MQF327711:MQF327712 NAB327711:NAB327712 NJX327711:NJX327712 NTT327711:NTT327712 ODP327711:ODP327712 ONL327711:ONL327712 OXH327711:OXH327712 PHD327711:PHD327712 PQZ327711:PQZ327712 QAV327711:QAV327712 QKR327711:QKR327712 QUN327711:QUN327712 REJ327711:REJ327712 ROF327711:ROF327712 RYB327711:RYB327712 SHX327711:SHX327712 SRT327711:SRT327712 TBP327711:TBP327712 TLL327711:TLL327712 TVH327711:TVH327712 UFD327711:UFD327712 UOZ327711:UOZ327712 UYV327711:UYV327712 VIR327711:VIR327712 VSN327711:VSN327712 WCJ327711:WCJ327712 WMF327711:WMF327712 WWB327711:WWB327712 T393247:T393248 JP393247:JP393248 TL393247:TL393248 ADH393247:ADH393248 AND393247:AND393248 AWZ393247:AWZ393248 BGV393247:BGV393248 BQR393247:BQR393248 CAN393247:CAN393248 CKJ393247:CKJ393248 CUF393247:CUF393248 DEB393247:DEB393248 DNX393247:DNX393248 DXT393247:DXT393248 EHP393247:EHP393248 ERL393247:ERL393248 FBH393247:FBH393248 FLD393247:FLD393248 FUZ393247:FUZ393248 GEV393247:GEV393248 GOR393247:GOR393248 GYN393247:GYN393248 HIJ393247:HIJ393248 HSF393247:HSF393248 ICB393247:ICB393248 ILX393247:ILX393248 IVT393247:IVT393248 JFP393247:JFP393248 JPL393247:JPL393248 JZH393247:JZH393248 KJD393247:KJD393248 KSZ393247:KSZ393248 LCV393247:LCV393248 LMR393247:LMR393248 LWN393247:LWN393248 MGJ393247:MGJ393248 MQF393247:MQF393248 NAB393247:NAB393248 NJX393247:NJX393248 NTT393247:NTT393248 ODP393247:ODP393248 ONL393247:ONL393248 OXH393247:OXH393248 PHD393247:PHD393248 PQZ393247:PQZ393248 QAV393247:QAV393248 QKR393247:QKR393248 QUN393247:QUN393248 REJ393247:REJ393248 ROF393247:ROF393248 RYB393247:RYB393248 SHX393247:SHX393248 SRT393247:SRT393248 TBP393247:TBP393248 TLL393247:TLL393248 TVH393247:TVH393248 UFD393247:UFD393248 UOZ393247:UOZ393248 UYV393247:UYV393248 VIR393247:VIR393248 VSN393247:VSN393248 WCJ393247:WCJ393248 WMF393247:WMF393248 WWB393247:WWB393248 T458783:T458784 JP458783:JP458784 TL458783:TL458784 ADH458783:ADH458784 AND458783:AND458784 AWZ458783:AWZ458784 BGV458783:BGV458784 BQR458783:BQR458784 CAN458783:CAN458784 CKJ458783:CKJ458784 CUF458783:CUF458784 DEB458783:DEB458784 DNX458783:DNX458784 DXT458783:DXT458784 EHP458783:EHP458784 ERL458783:ERL458784 FBH458783:FBH458784 FLD458783:FLD458784 FUZ458783:FUZ458784 GEV458783:GEV458784 GOR458783:GOR458784 GYN458783:GYN458784 HIJ458783:HIJ458784 HSF458783:HSF458784 ICB458783:ICB458784 ILX458783:ILX458784 IVT458783:IVT458784 JFP458783:JFP458784 JPL458783:JPL458784 JZH458783:JZH458784 KJD458783:KJD458784 KSZ458783:KSZ458784 LCV458783:LCV458784 LMR458783:LMR458784 LWN458783:LWN458784 MGJ458783:MGJ458784 MQF458783:MQF458784 NAB458783:NAB458784 NJX458783:NJX458784 NTT458783:NTT458784 ODP458783:ODP458784 ONL458783:ONL458784 OXH458783:OXH458784 PHD458783:PHD458784 PQZ458783:PQZ458784 QAV458783:QAV458784 QKR458783:QKR458784 QUN458783:QUN458784 REJ458783:REJ458784 ROF458783:ROF458784 RYB458783:RYB458784 SHX458783:SHX458784 SRT458783:SRT458784 TBP458783:TBP458784 TLL458783:TLL458784 TVH458783:TVH458784 UFD458783:UFD458784 UOZ458783:UOZ458784 UYV458783:UYV458784 VIR458783:VIR458784 VSN458783:VSN458784 WCJ458783:WCJ458784 WMF458783:WMF458784 WWB458783:WWB458784 T524319:T524320 JP524319:JP524320 TL524319:TL524320 ADH524319:ADH524320 AND524319:AND524320 AWZ524319:AWZ524320 BGV524319:BGV524320 BQR524319:BQR524320 CAN524319:CAN524320 CKJ524319:CKJ524320 CUF524319:CUF524320 DEB524319:DEB524320 DNX524319:DNX524320 DXT524319:DXT524320 EHP524319:EHP524320 ERL524319:ERL524320 FBH524319:FBH524320 FLD524319:FLD524320 FUZ524319:FUZ524320 GEV524319:GEV524320 GOR524319:GOR524320 GYN524319:GYN524320 HIJ524319:HIJ524320 HSF524319:HSF524320 ICB524319:ICB524320 ILX524319:ILX524320 IVT524319:IVT524320 JFP524319:JFP524320 JPL524319:JPL524320 JZH524319:JZH524320 KJD524319:KJD524320 KSZ524319:KSZ524320 LCV524319:LCV524320 LMR524319:LMR524320 LWN524319:LWN524320 MGJ524319:MGJ524320 MQF524319:MQF524320 NAB524319:NAB524320 NJX524319:NJX524320 NTT524319:NTT524320 ODP524319:ODP524320 ONL524319:ONL524320 OXH524319:OXH524320 PHD524319:PHD524320 PQZ524319:PQZ524320 QAV524319:QAV524320 QKR524319:QKR524320 QUN524319:QUN524320 REJ524319:REJ524320 ROF524319:ROF524320 RYB524319:RYB524320 SHX524319:SHX524320 SRT524319:SRT524320 TBP524319:TBP524320 TLL524319:TLL524320 TVH524319:TVH524320 UFD524319:UFD524320 UOZ524319:UOZ524320 UYV524319:UYV524320 VIR524319:VIR524320 VSN524319:VSN524320 WCJ524319:WCJ524320 WMF524319:WMF524320 WWB524319:WWB524320 T589855:T589856 JP589855:JP589856 TL589855:TL589856 ADH589855:ADH589856 AND589855:AND589856 AWZ589855:AWZ589856 BGV589855:BGV589856 BQR589855:BQR589856 CAN589855:CAN589856 CKJ589855:CKJ589856 CUF589855:CUF589856 DEB589855:DEB589856 DNX589855:DNX589856 DXT589855:DXT589856 EHP589855:EHP589856 ERL589855:ERL589856 FBH589855:FBH589856 FLD589855:FLD589856 FUZ589855:FUZ589856 GEV589855:GEV589856 GOR589855:GOR589856 GYN589855:GYN589856 HIJ589855:HIJ589856 HSF589855:HSF589856 ICB589855:ICB589856 ILX589855:ILX589856 IVT589855:IVT589856 JFP589855:JFP589856 JPL589855:JPL589856 JZH589855:JZH589856 KJD589855:KJD589856 KSZ589855:KSZ589856 LCV589855:LCV589856 LMR589855:LMR589856 LWN589855:LWN589856 MGJ589855:MGJ589856 MQF589855:MQF589856 NAB589855:NAB589856 NJX589855:NJX589856 NTT589855:NTT589856 ODP589855:ODP589856 ONL589855:ONL589856 OXH589855:OXH589856 PHD589855:PHD589856 PQZ589855:PQZ589856 QAV589855:QAV589856 QKR589855:QKR589856 QUN589855:QUN589856 REJ589855:REJ589856 ROF589855:ROF589856 RYB589855:RYB589856 SHX589855:SHX589856 SRT589855:SRT589856 TBP589855:TBP589856 TLL589855:TLL589856 TVH589855:TVH589856 UFD589855:UFD589856 UOZ589855:UOZ589856 UYV589855:UYV589856 VIR589855:VIR589856 VSN589855:VSN589856 WCJ589855:WCJ589856 WMF589855:WMF589856 WWB589855:WWB589856 T655391:T655392 JP655391:JP655392 TL655391:TL655392 ADH655391:ADH655392 AND655391:AND655392 AWZ655391:AWZ655392 BGV655391:BGV655392 BQR655391:BQR655392 CAN655391:CAN655392 CKJ655391:CKJ655392 CUF655391:CUF655392 DEB655391:DEB655392 DNX655391:DNX655392 DXT655391:DXT655392 EHP655391:EHP655392 ERL655391:ERL655392 FBH655391:FBH655392 FLD655391:FLD655392 FUZ655391:FUZ655392 GEV655391:GEV655392 GOR655391:GOR655392 GYN655391:GYN655392 HIJ655391:HIJ655392 HSF655391:HSF655392 ICB655391:ICB655392 ILX655391:ILX655392 IVT655391:IVT655392 JFP655391:JFP655392 JPL655391:JPL655392 JZH655391:JZH655392 KJD655391:KJD655392 KSZ655391:KSZ655392 LCV655391:LCV655392 LMR655391:LMR655392 LWN655391:LWN655392 MGJ655391:MGJ655392 MQF655391:MQF655392 NAB655391:NAB655392 NJX655391:NJX655392 NTT655391:NTT655392 ODP655391:ODP655392 ONL655391:ONL655392 OXH655391:OXH655392 PHD655391:PHD655392 PQZ655391:PQZ655392 QAV655391:QAV655392 QKR655391:QKR655392 QUN655391:QUN655392 REJ655391:REJ655392 ROF655391:ROF655392 RYB655391:RYB655392 SHX655391:SHX655392 SRT655391:SRT655392 TBP655391:TBP655392 TLL655391:TLL655392 TVH655391:TVH655392 UFD655391:UFD655392 UOZ655391:UOZ655392 UYV655391:UYV655392 VIR655391:VIR655392 VSN655391:VSN655392 WCJ655391:WCJ655392 WMF655391:WMF655392 WWB655391:WWB655392 T720927:T720928 JP720927:JP720928 TL720927:TL720928 ADH720927:ADH720928 AND720927:AND720928 AWZ720927:AWZ720928 BGV720927:BGV720928 BQR720927:BQR720928 CAN720927:CAN720928 CKJ720927:CKJ720928 CUF720927:CUF720928 DEB720927:DEB720928 DNX720927:DNX720928 DXT720927:DXT720928 EHP720927:EHP720928 ERL720927:ERL720928 FBH720927:FBH720928 FLD720927:FLD720928 FUZ720927:FUZ720928 GEV720927:GEV720928 GOR720927:GOR720928 GYN720927:GYN720928 HIJ720927:HIJ720928 HSF720927:HSF720928 ICB720927:ICB720928 ILX720927:ILX720928 IVT720927:IVT720928 JFP720927:JFP720928 JPL720927:JPL720928 JZH720927:JZH720928 KJD720927:KJD720928 KSZ720927:KSZ720928 LCV720927:LCV720928 LMR720927:LMR720928 LWN720927:LWN720928 MGJ720927:MGJ720928 MQF720927:MQF720928 NAB720927:NAB720928 NJX720927:NJX720928 NTT720927:NTT720928 ODP720927:ODP720928 ONL720927:ONL720928 OXH720927:OXH720928 PHD720927:PHD720928 PQZ720927:PQZ720928 QAV720927:QAV720928 QKR720927:QKR720928 QUN720927:QUN720928 REJ720927:REJ720928 ROF720927:ROF720928 RYB720927:RYB720928 SHX720927:SHX720928 SRT720927:SRT720928 TBP720927:TBP720928 TLL720927:TLL720928 TVH720927:TVH720928 UFD720927:UFD720928 UOZ720927:UOZ720928 UYV720927:UYV720928 VIR720927:VIR720928 VSN720927:VSN720928 WCJ720927:WCJ720928 WMF720927:WMF720928 WWB720927:WWB720928 T786463:T786464 JP786463:JP786464 TL786463:TL786464 ADH786463:ADH786464 AND786463:AND786464 AWZ786463:AWZ786464 BGV786463:BGV786464 BQR786463:BQR786464 CAN786463:CAN786464 CKJ786463:CKJ786464 CUF786463:CUF786464 DEB786463:DEB786464 DNX786463:DNX786464 DXT786463:DXT786464 EHP786463:EHP786464 ERL786463:ERL786464 FBH786463:FBH786464 FLD786463:FLD786464 FUZ786463:FUZ786464 GEV786463:GEV786464 GOR786463:GOR786464 GYN786463:GYN786464 HIJ786463:HIJ786464 HSF786463:HSF786464 ICB786463:ICB786464 ILX786463:ILX786464 IVT786463:IVT786464 JFP786463:JFP786464 JPL786463:JPL786464 JZH786463:JZH786464 KJD786463:KJD786464 KSZ786463:KSZ786464 LCV786463:LCV786464 LMR786463:LMR786464 LWN786463:LWN786464 MGJ786463:MGJ786464 MQF786463:MQF786464 NAB786463:NAB786464 NJX786463:NJX786464 NTT786463:NTT786464 ODP786463:ODP786464 ONL786463:ONL786464 OXH786463:OXH786464 PHD786463:PHD786464 PQZ786463:PQZ786464 QAV786463:QAV786464 QKR786463:QKR786464 QUN786463:QUN786464 REJ786463:REJ786464 ROF786463:ROF786464 RYB786463:RYB786464 SHX786463:SHX786464 SRT786463:SRT786464 TBP786463:TBP786464 TLL786463:TLL786464 TVH786463:TVH786464 UFD786463:UFD786464 UOZ786463:UOZ786464 UYV786463:UYV786464 VIR786463:VIR786464 VSN786463:VSN786464 WCJ786463:WCJ786464 WMF786463:WMF786464 WWB786463:WWB786464 T851999:T852000 JP851999:JP852000 TL851999:TL852000 ADH851999:ADH852000 AND851999:AND852000 AWZ851999:AWZ852000 BGV851999:BGV852000 BQR851999:BQR852000 CAN851999:CAN852000 CKJ851999:CKJ852000 CUF851999:CUF852000 DEB851999:DEB852000 DNX851999:DNX852000 DXT851999:DXT852000 EHP851999:EHP852000 ERL851999:ERL852000 FBH851999:FBH852000 FLD851999:FLD852000 FUZ851999:FUZ852000 GEV851999:GEV852000 GOR851999:GOR852000 GYN851999:GYN852000 HIJ851999:HIJ852000 HSF851999:HSF852000 ICB851999:ICB852000 ILX851999:ILX852000 IVT851999:IVT852000 JFP851999:JFP852000 JPL851999:JPL852000 JZH851999:JZH852000 KJD851999:KJD852000 KSZ851999:KSZ852000 LCV851999:LCV852000 LMR851999:LMR852000 LWN851999:LWN852000 MGJ851999:MGJ852000 MQF851999:MQF852000 NAB851999:NAB852000 NJX851999:NJX852000 NTT851999:NTT852000 ODP851999:ODP852000 ONL851999:ONL852000 OXH851999:OXH852000 PHD851999:PHD852000 PQZ851999:PQZ852000 QAV851999:QAV852000 QKR851999:QKR852000 QUN851999:QUN852000 REJ851999:REJ852000 ROF851999:ROF852000 RYB851999:RYB852000 SHX851999:SHX852000 SRT851999:SRT852000 TBP851999:TBP852000 TLL851999:TLL852000 TVH851999:TVH852000 UFD851999:UFD852000 UOZ851999:UOZ852000 UYV851999:UYV852000 VIR851999:VIR852000 VSN851999:VSN852000 WCJ851999:WCJ852000 WMF851999:WMF852000 WWB851999:WWB852000 T917535:T917536 JP917535:JP917536 TL917535:TL917536 ADH917535:ADH917536 AND917535:AND917536 AWZ917535:AWZ917536 BGV917535:BGV917536 BQR917535:BQR917536 CAN917535:CAN917536 CKJ917535:CKJ917536 CUF917535:CUF917536 DEB917535:DEB917536 DNX917535:DNX917536 DXT917535:DXT917536 EHP917535:EHP917536 ERL917535:ERL917536 FBH917535:FBH917536 FLD917535:FLD917536 FUZ917535:FUZ917536 GEV917535:GEV917536 GOR917535:GOR917536 GYN917535:GYN917536 HIJ917535:HIJ917536 HSF917535:HSF917536 ICB917535:ICB917536 ILX917535:ILX917536 IVT917535:IVT917536 JFP917535:JFP917536 JPL917535:JPL917536 JZH917535:JZH917536 KJD917535:KJD917536 KSZ917535:KSZ917536 LCV917535:LCV917536 LMR917535:LMR917536 LWN917535:LWN917536 MGJ917535:MGJ917536 MQF917535:MQF917536 NAB917535:NAB917536 NJX917535:NJX917536 NTT917535:NTT917536 ODP917535:ODP917536 ONL917535:ONL917536 OXH917535:OXH917536 PHD917535:PHD917536 PQZ917535:PQZ917536 QAV917535:QAV917536 QKR917535:QKR917536 QUN917535:QUN917536 REJ917535:REJ917536 ROF917535:ROF917536 RYB917535:RYB917536 SHX917535:SHX917536 SRT917535:SRT917536 TBP917535:TBP917536 TLL917535:TLL917536 TVH917535:TVH917536 UFD917535:UFD917536 UOZ917535:UOZ917536 UYV917535:UYV917536 VIR917535:VIR917536 VSN917535:VSN917536 WCJ917535:WCJ917536 WMF917535:WMF917536 WWB917535:WWB917536 T983071:T983072 JP983071:JP983072 TL983071:TL983072 ADH983071:ADH983072 AND983071:AND983072 AWZ983071:AWZ983072 BGV983071:BGV983072 BQR983071:BQR983072 CAN983071:CAN983072 CKJ983071:CKJ983072 CUF983071:CUF983072 DEB983071:DEB983072 DNX983071:DNX983072 DXT983071:DXT983072 EHP983071:EHP983072 ERL983071:ERL983072 FBH983071:FBH983072 FLD983071:FLD983072 FUZ983071:FUZ983072 GEV983071:GEV983072 GOR983071:GOR983072 GYN983071:GYN983072 HIJ983071:HIJ983072 HSF983071:HSF983072 ICB983071:ICB983072 ILX983071:ILX983072 IVT983071:IVT983072 JFP983071:JFP983072 JPL983071:JPL983072 JZH983071:JZH983072 KJD983071:KJD983072 KSZ983071:KSZ983072 LCV983071:LCV983072 LMR983071:LMR983072 LWN983071:LWN983072 MGJ983071:MGJ983072 MQF983071:MQF983072 NAB983071:NAB983072 NJX983071:NJX983072 NTT983071:NTT983072 ODP983071:ODP983072 ONL983071:ONL983072 OXH983071:OXH983072 PHD983071:PHD983072 PQZ983071:PQZ983072 QAV983071:QAV983072 QKR983071:QKR983072 QUN983071:QUN983072 REJ983071:REJ983072 ROF983071:ROF983072 RYB983071:RYB983072 SHX983071:SHX983072 SRT983071:SRT983072 TBP983071:TBP983072 TLL983071:TLL983072 TVH983071:TVH983072 UFD983071:UFD983072 UOZ983071:UOZ983072 UYV983071:UYV983072 VIR983071:VIR983072 VSN983071:VSN983072 WCJ983071:WCJ983072 WMF983071:WMF983072 WWB983071:WWB983072 T35 JP35 TL35 ADH35 AND35 AWZ35 BGV35 BQR35 CAN35 CKJ35 CUF35 DEB35 DNX35 DXT35 EHP35 ERL35 FBH35 FLD35 FUZ35 GEV35 GOR35 GYN35 HIJ35 HSF35 ICB35 ILX35 IVT35 JFP35 JPL35 JZH35 KJD35 KSZ35 LCV35 LMR35 LWN35 MGJ35 MQF35 NAB35 NJX35 NTT35 ODP35 ONL35 OXH35 PHD35 PQZ35 QAV35 QKR35 QUN35 REJ35 ROF35 RYB35 SHX35 SRT35 TBP35 TLL35 TVH35 UFD35 UOZ35 UYV35 VIR35 VSN35 WCJ35 WMF35 WWB35 T65571 JP65571 TL65571 ADH65571 AND65571 AWZ65571 BGV65571 BQR65571 CAN65571 CKJ65571 CUF65571 DEB65571 DNX65571 DXT65571 EHP65571 ERL65571 FBH65571 FLD65571 FUZ65571 GEV65571 GOR65571 GYN65571 HIJ65571 HSF65571 ICB65571 ILX65571 IVT65571 JFP65571 JPL65571 JZH65571 KJD65571 KSZ65571 LCV65571 LMR65571 LWN65571 MGJ65571 MQF65571 NAB65571 NJX65571 NTT65571 ODP65571 ONL65571 OXH65571 PHD65571 PQZ65571 QAV65571 QKR65571 QUN65571 REJ65571 ROF65571 RYB65571 SHX65571 SRT65571 TBP65571 TLL65571 TVH65571 UFD65571 UOZ65571 UYV65571 VIR65571 VSN65571 WCJ65571 WMF65571 WWB65571 T131107 JP131107 TL131107 ADH131107 AND131107 AWZ131107 BGV131107 BQR131107 CAN131107 CKJ131107 CUF131107 DEB131107 DNX131107 DXT131107 EHP131107 ERL131107 FBH131107 FLD131107 FUZ131107 GEV131107 GOR131107 GYN131107 HIJ131107 HSF131107 ICB131107 ILX131107 IVT131107 JFP131107 JPL131107 JZH131107 KJD131107 KSZ131107 LCV131107 LMR131107 LWN131107 MGJ131107 MQF131107 NAB131107 NJX131107 NTT131107 ODP131107 ONL131107 OXH131107 PHD131107 PQZ131107 QAV131107 QKR131107 QUN131107 REJ131107 ROF131107 RYB131107 SHX131107 SRT131107 TBP131107 TLL131107 TVH131107 UFD131107 UOZ131107 UYV131107 VIR131107 VSN131107 WCJ131107 WMF131107 WWB131107 T196643 JP196643 TL196643 ADH196643 AND196643 AWZ196643 BGV196643 BQR196643 CAN196643 CKJ196643 CUF196643 DEB196643 DNX196643 DXT196643 EHP196643 ERL196643 FBH196643 FLD196643 FUZ196643 GEV196643 GOR196643 GYN196643 HIJ196643 HSF196643 ICB196643 ILX196643 IVT196643 JFP196643 JPL196643 JZH196643 KJD196643 KSZ196643 LCV196643 LMR196643 LWN196643 MGJ196643 MQF196643 NAB196643 NJX196643 NTT196643 ODP196643 ONL196643 OXH196643 PHD196643 PQZ196643 QAV196643 QKR196643 QUN196643 REJ196643 ROF196643 RYB196643 SHX196643 SRT196643 TBP196643 TLL196643 TVH196643 UFD196643 UOZ196643 UYV196643 VIR196643 VSN196643 WCJ196643 WMF196643 WWB196643 T262179 JP262179 TL262179 ADH262179 AND262179 AWZ262179 BGV262179 BQR262179 CAN262179 CKJ262179 CUF262179 DEB262179 DNX262179 DXT262179 EHP262179 ERL262179 FBH262179 FLD262179 FUZ262179 GEV262179 GOR262179 GYN262179 HIJ262179 HSF262179 ICB262179 ILX262179 IVT262179 JFP262179 JPL262179 JZH262179 KJD262179 KSZ262179 LCV262179 LMR262179 LWN262179 MGJ262179 MQF262179 NAB262179 NJX262179 NTT262179 ODP262179 ONL262179 OXH262179 PHD262179 PQZ262179 QAV262179 QKR262179 QUN262179 REJ262179 ROF262179 RYB262179 SHX262179 SRT262179 TBP262179 TLL262179 TVH262179 UFD262179 UOZ262179 UYV262179 VIR262179 VSN262179 WCJ262179 WMF262179 WWB262179 T327715 JP327715 TL327715 ADH327715 AND327715 AWZ327715 BGV327715 BQR327715 CAN327715 CKJ327715 CUF327715 DEB327715 DNX327715 DXT327715 EHP327715 ERL327715 FBH327715 FLD327715 FUZ327715 GEV327715 GOR327715 GYN327715 HIJ327715 HSF327715 ICB327715 ILX327715 IVT327715 JFP327715 JPL327715 JZH327715 KJD327715 KSZ327715 LCV327715 LMR327715 LWN327715 MGJ327715 MQF327715 NAB327715 NJX327715 NTT327715 ODP327715 ONL327715 OXH327715 PHD327715 PQZ327715 QAV327715 QKR327715 QUN327715 REJ327715 ROF327715 RYB327715 SHX327715 SRT327715 TBP327715 TLL327715 TVH327715 UFD327715 UOZ327715 UYV327715 VIR327715 VSN327715 WCJ327715 WMF327715 WWB327715 T393251 JP393251 TL393251 ADH393251 AND393251 AWZ393251 BGV393251 BQR393251 CAN393251 CKJ393251 CUF393251 DEB393251 DNX393251 DXT393251 EHP393251 ERL393251 FBH393251 FLD393251 FUZ393251 GEV393251 GOR393251 GYN393251 HIJ393251 HSF393251 ICB393251 ILX393251 IVT393251 JFP393251 JPL393251 JZH393251 KJD393251 KSZ393251 LCV393251 LMR393251 LWN393251 MGJ393251 MQF393251 NAB393251 NJX393251 NTT393251 ODP393251 ONL393251 OXH393251 PHD393251 PQZ393251 QAV393251 QKR393251 QUN393251 REJ393251 ROF393251 RYB393251 SHX393251 SRT393251 TBP393251 TLL393251 TVH393251 UFD393251 UOZ393251 UYV393251 VIR393251 VSN393251 WCJ393251 WMF393251 WWB393251 T458787 JP458787 TL458787 ADH458787 AND458787 AWZ458787 BGV458787 BQR458787 CAN458787 CKJ458787 CUF458787 DEB458787 DNX458787 DXT458787 EHP458787 ERL458787 FBH458787 FLD458787 FUZ458787 GEV458787 GOR458787 GYN458787 HIJ458787 HSF458787 ICB458787 ILX458787 IVT458787 JFP458787 JPL458787 JZH458787 KJD458787 KSZ458787 LCV458787 LMR458787 LWN458787 MGJ458787 MQF458787 NAB458787 NJX458787 NTT458787 ODP458787 ONL458787 OXH458787 PHD458787 PQZ458787 QAV458787 QKR458787 QUN458787 REJ458787 ROF458787 RYB458787 SHX458787 SRT458787 TBP458787 TLL458787 TVH458787 UFD458787 UOZ458787 UYV458787 VIR458787 VSN458787 WCJ458787 WMF458787 WWB458787 T524323 JP524323 TL524323 ADH524323 AND524323 AWZ524323 BGV524323 BQR524323 CAN524323 CKJ524323 CUF524323 DEB524323 DNX524323 DXT524323 EHP524323 ERL524323 FBH524323 FLD524323 FUZ524323 GEV524323 GOR524323 GYN524323 HIJ524323 HSF524323 ICB524323 ILX524323 IVT524323 JFP524323 JPL524323 JZH524323 KJD524323 KSZ524323 LCV524323 LMR524323 LWN524323 MGJ524323 MQF524323 NAB524323 NJX524323 NTT524323 ODP524323 ONL524323 OXH524323 PHD524323 PQZ524323 QAV524323 QKR524323 QUN524323 REJ524323 ROF524323 RYB524323 SHX524323 SRT524323 TBP524323 TLL524323 TVH524323 UFD524323 UOZ524323 UYV524323 VIR524323 VSN524323 WCJ524323 WMF524323 WWB524323 T589859 JP589859 TL589859 ADH589859 AND589859 AWZ589859 BGV589859 BQR589859 CAN589859 CKJ589859 CUF589859 DEB589859 DNX589859 DXT589859 EHP589859 ERL589859 FBH589859 FLD589859 FUZ589859 GEV589859 GOR589859 GYN589859 HIJ589859 HSF589859 ICB589859 ILX589859 IVT589859 JFP589859 JPL589859 JZH589859 KJD589859 KSZ589859 LCV589859 LMR589859 LWN589859 MGJ589859 MQF589859 NAB589859 NJX589859 NTT589859 ODP589859 ONL589859 OXH589859 PHD589859 PQZ589859 QAV589859 QKR589859 QUN589859 REJ589859 ROF589859 RYB589859 SHX589859 SRT589859 TBP589859 TLL589859 TVH589859 UFD589859 UOZ589859 UYV589859 VIR589859 VSN589859 WCJ589859 WMF589859 WWB589859 T655395 JP655395 TL655395 ADH655395 AND655395 AWZ655395 BGV655395 BQR655395 CAN655395 CKJ655395 CUF655395 DEB655395 DNX655395 DXT655395 EHP655395 ERL655395 FBH655395 FLD655395 FUZ655395 GEV655395 GOR655395 GYN655395 HIJ655395 HSF655395 ICB655395 ILX655395 IVT655395 JFP655395 JPL655395 JZH655395 KJD655395 KSZ655395 LCV655395 LMR655395 LWN655395 MGJ655395 MQF655395 NAB655395 NJX655395 NTT655395 ODP655395 ONL655395 OXH655395 PHD655395 PQZ655395 QAV655395 QKR655395 QUN655395 REJ655395 ROF655395 RYB655395 SHX655395 SRT655395 TBP655395 TLL655395 TVH655395 UFD655395 UOZ655395 UYV655395 VIR655395 VSN655395 WCJ655395 WMF655395 WWB655395 T720931 JP720931 TL720931 ADH720931 AND720931 AWZ720931 BGV720931 BQR720931 CAN720931 CKJ720931 CUF720931 DEB720931 DNX720931 DXT720931 EHP720931 ERL720931 FBH720931 FLD720931 FUZ720931 GEV720931 GOR720931 GYN720931 HIJ720931 HSF720931 ICB720931 ILX720931 IVT720931 JFP720931 JPL720931 JZH720931 KJD720931 KSZ720931 LCV720931 LMR720931 LWN720931 MGJ720931 MQF720931 NAB720931 NJX720931 NTT720931 ODP720931 ONL720931 OXH720931 PHD720931 PQZ720931 QAV720931 QKR720931 QUN720931 REJ720931 ROF720931 RYB720931 SHX720931 SRT720931 TBP720931 TLL720931 TVH720931 UFD720931 UOZ720931 UYV720931 VIR720931 VSN720931 WCJ720931 WMF720931 WWB720931 T786467 JP786467 TL786467 ADH786467 AND786467 AWZ786467 BGV786467 BQR786467 CAN786467 CKJ786467 CUF786467 DEB786467 DNX786467 DXT786467 EHP786467 ERL786467 FBH786467 FLD786467 FUZ786467 GEV786467 GOR786467 GYN786467 HIJ786467 HSF786467 ICB786467 ILX786467 IVT786467 JFP786467 JPL786467 JZH786467 KJD786467 KSZ786467 LCV786467 LMR786467 LWN786467 MGJ786467 MQF786467 NAB786467 NJX786467 NTT786467 ODP786467 ONL786467 OXH786467 PHD786467 PQZ786467 QAV786467 QKR786467 QUN786467 REJ786467 ROF786467 RYB786467 SHX786467 SRT786467 TBP786467 TLL786467 TVH786467 UFD786467 UOZ786467 UYV786467 VIR786467 VSN786467 WCJ786467 WMF786467 WWB786467 T852003 JP852003 TL852003 ADH852003 AND852003 AWZ852003 BGV852003 BQR852003 CAN852003 CKJ852003 CUF852003 DEB852003 DNX852003 DXT852003 EHP852003 ERL852003 FBH852003 FLD852003 FUZ852003 GEV852003 GOR852003 GYN852003 HIJ852003 HSF852003 ICB852003 ILX852003 IVT852003 JFP852003 JPL852003 JZH852003 KJD852003 KSZ852003 LCV852003 LMR852003 LWN852003 MGJ852003 MQF852003 NAB852003 NJX852003 NTT852003 ODP852003 ONL852003 OXH852003 PHD852003 PQZ852003 QAV852003 QKR852003 QUN852003 REJ852003 ROF852003 RYB852003 SHX852003 SRT852003 TBP852003 TLL852003 TVH852003 UFD852003 UOZ852003 UYV852003 VIR852003 VSN852003 WCJ852003 WMF852003 WWB852003 T917539 JP917539 TL917539 ADH917539 AND917539 AWZ917539 BGV917539 BQR917539 CAN917539 CKJ917539 CUF917539 DEB917539 DNX917539 DXT917539 EHP917539 ERL917539 FBH917539 FLD917539 FUZ917539 GEV917539 GOR917539 GYN917539 HIJ917539 HSF917539 ICB917539 ILX917539 IVT917539 JFP917539 JPL917539 JZH917539 KJD917539 KSZ917539 LCV917539 LMR917539 LWN917539 MGJ917539 MQF917539 NAB917539 NJX917539 NTT917539 ODP917539 ONL917539 OXH917539 PHD917539 PQZ917539 QAV917539 QKR917539 QUN917539 REJ917539 ROF917539 RYB917539 SHX917539 SRT917539 TBP917539 TLL917539 TVH917539 UFD917539 UOZ917539 UYV917539 VIR917539 VSN917539 WCJ917539 WMF917539 WWB917539 T983075 JP983075 TL983075 ADH983075 AND983075 AWZ983075 BGV983075 BQR983075 CAN983075 CKJ983075 CUF983075 DEB983075 DNX983075 DXT983075 EHP983075 ERL983075 FBH983075 FLD983075 FUZ983075 GEV983075 GOR983075 GYN983075 HIJ983075 HSF983075 ICB983075 ILX983075 IVT983075 JFP983075 JPL983075 JZH983075 KJD983075 KSZ983075 LCV983075 LMR983075 LWN983075 MGJ983075 MQF983075 NAB983075 NJX983075 NTT983075 ODP983075 ONL983075 OXH983075 PHD983075 PQZ983075 QAV983075 QKR983075 QUN983075 REJ983075 ROF983075 RYB983075 SHX983075 SRT983075 TBP983075 TLL983075 TVH983075 UFD983075 UOZ983075 UYV983075 VIR983075 VSN983075 WCJ983075 WMF983075 WWB983075 T38 JP38 TL38 ADH38 AND38 AWZ38 BGV38 BQR38 CAN38 CKJ38 CUF38 DEB38 DNX38 DXT38 EHP38 ERL38 FBH38 FLD38 FUZ38 GEV38 GOR38 GYN38 HIJ38 HSF38 ICB38 ILX38 IVT38 JFP38 JPL38 JZH38 KJD38 KSZ38 LCV38 LMR38 LWN38 MGJ38 MQF38 NAB38 NJX38 NTT38 ODP38 ONL38 OXH38 PHD38 PQZ38 QAV38 QKR38 QUN38 REJ38 ROF38 RYB38 SHX38 SRT38 TBP38 TLL38 TVH38 UFD38 UOZ38 UYV38 VIR38 VSN38 WCJ38 WMF38 WWB38 T65574 JP65574 TL65574 ADH65574 AND65574 AWZ65574 BGV65574 BQR65574 CAN65574 CKJ65574 CUF65574 DEB65574 DNX65574 DXT65574 EHP65574 ERL65574 FBH65574 FLD65574 FUZ65574 GEV65574 GOR65574 GYN65574 HIJ65574 HSF65574 ICB65574 ILX65574 IVT65574 JFP65574 JPL65574 JZH65574 KJD65574 KSZ65574 LCV65574 LMR65574 LWN65574 MGJ65574 MQF65574 NAB65574 NJX65574 NTT65574 ODP65574 ONL65574 OXH65574 PHD65574 PQZ65574 QAV65574 QKR65574 QUN65574 REJ65574 ROF65574 RYB65574 SHX65574 SRT65574 TBP65574 TLL65574 TVH65574 UFD65574 UOZ65574 UYV65574 VIR65574 VSN65574 WCJ65574 WMF65574 WWB65574 T131110 JP131110 TL131110 ADH131110 AND131110 AWZ131110 BGV131110 BQR131110 CAN131110 CKJ131110 CUF131110 DEB131110 DNX131110 DXT131110 EHP131110 ERL131110 FBH131110 FLD131110 FUZ131110 GEV131110 GOR131110 GYN131110 HIJ131110 HSF131110 ICB131110 ILX131110 IVT131110 JFP131110 JPL131110 JZH131110 KJD131110 KSZ131110 LCV131110 LMR131110 LWN131110 MGJ131110 MQF131110 NAB131110 NJX131110 NTT131110 ODP131110 ONL131110 OXH131110 PHD131110 PQZ131110 QAV131110 QKR131110 QUN131110 REJ131110 ROF131110 RYB131110 SHX131110 SRT131110 TBP131110 TLL131110 TVH131110 UFD131110 UOZ131110 UYV131110 VIR131110 VSN131110 WCJ131110 WMF131110 WWB131110 T196646 JP196646 TL196646 ADH196646 AND196646 AWZ196646 BGV196646 BQR196646 CAN196646 CKJ196646 CUF196646 DEB196646 DNX196646 DXT196646 EHP196646 ERL196646 FBH196646 FLD196646 FUZ196646 GEV196646 GOR196646 GYN196646 HIJ196646 HSF196646 ICB196646 ILX196646 IVT196646 JFP196646 JPL196646 JZH196646 KJD196646 KSZ196646 LCV196646 LMR196646 LWN196646 MGJ196646 MQF196646 NAB196646 NJX196646 NTT196646 ODP196646 ONL196646 OXH196646 PHD196646 PQZ196646 QAV196646 QKR196646 QUN196646 REJ196646 ROF196646 RYB196646 SHX196646 SRT196646 TBP196646 TLL196646 TVH196646 UFD196646 UOZ196646 UYV196646 VIR196646 VSN196646 WCJ196646 WMF196646 WWB196646 T262182 JP262182 TL262182 ADH262182 AND262182 AWZ262182 BGV262182 BQR262182 CAN262182 CKJ262182 CUF262182 DEB262182 DNX262182 DXT262182 EHP262182 ERL262182 FBH262182 FLD262182 FUZ262182 GEV262182 GOR262182 GYN262182 HIJ262182 HSF262182 ICB262182 ILX262182 IVT262182 JFP262182 JPL262182 JZH262182 KJD262182 KSZ262182 LCV262182 LMR262182 LWN262182 MGJ262182 MQF262182 NAB262182 NJX262182 NTT262182 ODP262182 ONL262182 OXH262182 PHD262182 PQZ262182 QAV262182 QKR262182 QUN262182 REJ262182 ROF262182 RYB262182 SHX262182 SRT262182 TBP262182 TLL262182 TVH262182 UFD262182 UOZ262182 UYV262182 VIR262182 VSN262182 WCJ262182 WMF262182 WWB262182 T327718 JP327718 TL327718 ADH327718 AND327718 AWZ327718 BGV327718 BQR327718 CAN327718 CKJ327718 CUF327718 DEB327718 DNX327718 DXT327718 EHP327718 ERL327718 FBH327718 FLD327718 FUZ327718 GEV327718 GOR327718 GYN327718 HIJ327718 HSF327718 ICB327718 ILX327718 IVT327718 JFP327718 JPL327718 JZH327718 KJD327718 KSZ327718 LCV327718 LMR327718 LWN327718 MGJ327718 MQF327718 NAB327718 NJX327718 NTT327718 ODP327718 ONL327718 OXH327718 PHD327718 PQZ327718 QAV327718 QKR327718 QUN327718 REJ327718 ROF327718 RYB327718 SHX327718 SRT327718 TBP327718 TLL327718 TVH327718 UFD327718 UOZ327718 UYV327718 VIR327718 VSN327718 WCJ327718 WMF327718 WWB327718 T393254 JP393254 TL393254 ADH393254 AND393254 AWZ393254 BGV393254 BQR393254 CAN393254 CKJ393254 CUF393254 DEB393254 DNX393254 DXT393254 EHP393254 ERL393254 FBH393254 FLD393254 FUZ393254 GEV393254 GOR393254 GYN393254 HIJ393254 HSF393254 ICB393254 ILX393254 IVT393254 JFP393254 JPL393254 JZH393254 KJD393254 KSZ393254 LCV393254 LMR393254 LWN393254 MGJ393254 MQF393254 NAB393254 NJX393254 NTT393254 ODP393254 ONL393254 OXH393254 PHD393254 PQZ393254 QAV393254 QKR393254 QUN393254 REJ393254 ROF393254 RYB393254 SHX393254 SRT393254 TBP393254 TLL393254 TVH393254 UFD393254 UOZ393254 UYV393254 VIR393254 VSN393254 WCJ393254 WMF393254 WWB393254 T458790 JP458790 TL458790 ADH458790 AND458790 AWZ458790 BGV458790 BQR458790 CAN458790 CKJ458790 CUF458790 DEB458790 DNX458790 DXT458790 EHP458790 ERL458790 FBH458790 FLD458790 FUZ458790 GEV458790 GOR458790 GYN458790 HIJ458790 HSF458790 ICB458790 ILX458790 IVT458790 JFP458790 JPL458790 JZH458790 KJD458790 KSZ458790 LCV458790 LMR458790 LWN458790 MGJ458790 MQF458790 NAB458790 NJX458790 NTT458790 ODP458790 ONL458790 OXH458790 PHD458790 PQZ458790 QAV458790 QKR458790 QUN458790 REJ458790 ROF458790 RYB458790 SHX458790 SRT458790 TBP458790 TLL458790 TVH458790 UFD458790 UOZ458790 UYV458790 VIR458790 VSN458790 WCJ458790 WMF458790 WWB458790 T524326 JP524326 TL524326 ADH524326 AND524326 AWZ524326 BGV524326 BQR524326 CAN524326 CKJ524326 CUF524326 DEB524326 DNX524326 DXT524326 EHP524326 ERL524326 FBH524326 FLD524326 FUZ524326 GEV524326 GOR524326 GYN524326 HIJ524326 HSF524326 ICB524326 ILX524326 IVT524326 JFP524326 JPL524326 JZH524326 KJD524326 KSZ524326 LCV524326 LMR524326 LWN524326 MGJ524326 MQF524326 NAB524326 NJX524326 NTT524326 ODP524326 ONL524326 OXH524326 PHD524326 PQZ524326 QAV524326 QKR524326 QUN524326 REJ524326 ROF524326 RYB524326 SHX524326 SRT524326 TBP524326 TLL524326 TVH524326 UFD524326 UOZ524326 UYV524326 VIR524326 VSN524326 WCJ524326 WMF524326 WWB524326 T589862 JP589862 TL589862 ADH589862 AND589862 AWZ589862 BGV589862 BQR589862 CAN589862 CKJ589862 CUF589862 DEB589862 DNX589862 DXT589862 EHP589862 ERL589862 FBH589862 FLD589862 FUZ589862 GEV589862 GOR589862 GYN589862 HIJ589862 HSF589862 ICB589862 ILX589862 IVT589862 JFP589862 JPL589862 JZH589862 KJD589862 KSZ589862 LCV589862 LMR589862 LWN589862 MGJ589862 MQF589862 NAB589862 NJX589862 NTT589862 ODP589862 ONL589862 OXH589862 PHD589862 PQZ589862 QAV589862 QKR589862 QUN589862 REJ589862 ROF589862 RYB589862 SHX589862 SRT589862 TBP589862 TLL589862 TVH589862 UFD589862 UOZ589862 UYV589862 VIR589862 VSN589862 WCJ589862 WMF589862 WWB589862 T655398 JP655398 TL655398 ADH655398 AND655398 AWZ655398 BGV655398 BQR655398 CAN655398 CKJ655398 CUF655398 DEB655398 DNX655398 DXT655398 EHP655398 ERL655398 FBH655398 FLD655398 FUZ655398 GEV655398 GOR655398 GYN655398 HIJ655398 HSF655398 ICB655398 ILX655398 IVT655398 JFP655398 JPL655398 JZH655398 KJD655398 KSZ655398 LCV655398 LMR655398 LWN655398 MGJ655398 MQF655398 NAB655398 NJX655398 NTT655398 ODP655398 ONL655398 OXH655398 PHD655398 PQZ655398 QAV655398 QKR655398 QUN655398 REJ655398 ROF655398 RYB655398 SHX655398 SRT655398 TBP655398 TLL655398 TVH655398 UFD655398 UOZ655398 UYV655398 VIR655398 VSN655398 WCJ655398 WMF655398 WWB655398 T720934 JP720934 TL720934 ADH720934 AND720934 AWZ720934 BGV720934 BQR720934 CAN720934 CKJ720934 CUF720934 DEB720934 DNX720934 DXT720934 EHP720934 ERL720934 FBH720934 FLD720934 FUZ720934 GEV720934 GOR720934 GYN720934 HIJ720934 HSF720934 ICB720934 ILX720934 IVT720934 JFP720934 JPL720934 JZH720934 KJD720934 KSZ720934 LCV720934 LMR720934 LWN720934 MGJ720934 MQF720934 NAB720934 NJX720934 NTT720934 ODP720934 ONL720934 OXH720934 PHD720934 PQZ720934 QAV720934 QKR720934 QUN720934 REJ720934 ROF720934 RYB720934 SHX720934 SRT720934 TBP720934 TLL720934 TVH720934 UFD720934 UOZ720934 UYV720934 VIR720934 VSN720934 WCJ720934 WMF720934 WWB720934 T786470 JP786470 TL786470 ADH786470 AND786470 AWZ786470 BGV786470 BQR786470 CAN786470 CKJ786470 CUF786470 DEB786470 DNX786470 DXT786470 EHP786470 ERL786470 FBH786470 FLD786470 FUZ786470 GEV786470 GOR786470 GYN786470 HIJ786470 HSF786470 ICB786470 ILX786470 IVT786470 JFP786470 JPL786470 JZH786470 KJD786470 KSZ786470 LCV786470 LMR786470 LWN786470 MGJ786470 MQF786470 NAB786470 NJX786470 NTT786470 ODP786470 ONL786470 OXH786470 PHD786470 PQZ786470 QAV786470 QKR786470 QUN786470 REJ786470 ROF786470 RYB786470 SHX786470 SRT786470 TBP786470 TLL786470 TVH786470 UFD786470 UOZ786470 UYV786470 VIR786470 VSN786470 WCJ786470 WMF786470 WWB786470 T852006 JP852006 TL852006 ADH852006 AND852006 AWZ852006 BGV852006 BQR852006 CAN852006 CKJ852006 CUF852006 DEB852006 DNX852006 DXT852006 EHP852006 ERL852006 FBH852006 FLD852006 FUZ852006 GEV852006 GOR852006 GYN852006 HIJ852006 HSF852006 ICB852006 ILX852006 IVT852006 JFP852006 JPL852006 JZH852006 KJD852006 KSZ852006 LCV852006 LMR852006 LWN852006 MGJ852006 MQF852006 NAB852006 NJX852006 NTT852006 ODP852006 ONL852006 OXH852006 PHD852006 PQZ852006 QAV852006 QKR852006 QUN852006 REJ852006 ROF852006 RYB852006 SHX852006 SRT852006 TBP852006 TLL852006 TVH852006 UFD852006 UOZ852006 UYV852006 VIR852006 VSN852006 WCJ852006 WMF852006 WWB852006 T917542 JP917542 TL917542 ADH917542 AND917542 AWZ917542 BGV917542 BQR917542 CAN917542 CKJ917542 CUF917542 DEB917542 DNX917542 DXT917542 EHP917542 ERL917542 FBH917542 FLD917542 FUZ917542 GEV917542 GOR917542 GYN917542 HIJ917542 HSF917542 ICB917542 ILX917542 IVT917542 JFP917542 JPL917542 JZH917542 KJD917542 KSZ917542 LCV917542 LMR917542 LWN917542 MGJ917542 MQF917542 NAB917542 NJX917542 NTT917542 ODP917542 ONL917542 OXH917542 PHD917542 PQZ917542 QAV917542 QKR917542 QUN917542 REJ917542 ROF917542 RYB917542 SHX917542 SRT917542 TBP917542 TLL917542 TVH917542 UFD917542 UOZ917542 UYV917542 VIR917542 VSN917542 WCJ917542 WMF917542 WWB917542 T983078 JP983078 TL983078 ADH983078 AND983078 AWZ983078 BGV983078 BQR983078 CAN983078 CKJ983078 CUF983078 DEB983078 DNX983078 DXT983078 EHP983078 ERL983078 FBH983078 FLD983078 FUZ983078 GEV983078 GOR983078 GYN983078 HIJ983078 HSF983078 ICB983078 ILX983078 IVT983078 JFP983078 JPL983078 JZH983078 KJD983078 KSZ983078 LCV983078 LMR983078 LWN983078 MGJ983078 MQF983078 NAB983078 NJX983078 NTT983078 ODP983078 ONL983078 OXH983078 PHD983078 PQZ983078 QAV983078 QKR983078 QUN983078 REJ983078 ROF983078 RYB983078 SHX983078 SRT983078 TBP983078 TLL983078 TVH983078 UFD983078 UOZ983078 UYV983078 VIR983078 VSN983078 WCJ983078 WMF983078 WWB983078 S5:S44 JO5:JO44 TK5:TK44 ADG5:ADG44 ANC5:ANC44 AWY5:AWY44 BGU5:BGU44 BQQ5:BQQ44 CAM5:CAM44 CKI5:CKI44 CUE5:CUE44 DEA5:DEA44 DNW5:DNW44 DXS5:DXS44 EHO5:EHO44 ERK5:ERK44 FBG5:FBG44 FLC5:FLC44 FUY5:FUY44 GEU5:GEU44 GOQ5:GOQ44 GYM5:GYM44 HII5:HII44 HSE5:HSE44 ICA5:ICA44 ILW5:ILW44 IVS5:IVS44 JFO5:JFO44 JPK5:JPK44 JZG5:JZG44 KJC5:KJC44 KSY5:KSY44 LCU5:LCU44 LMQ5:LMQ44 LWM5:LWM44 MGI5:MGI44 MQE5:MQE44 NAA5:NAA44 NJW5:NJW44 NTS5:NTS44 ODO5:ODO44 ONK5:ONK44 OXG5:OXG44 PHC5:PHC44 PQY5:PQY44 QAU5:QAU44 QKQ5:QKQ44 QUM5:QUM44 REI5:REI44 ROE5:ROE44 RYA5:RYA44 SHW5:SHW44 SRS5:SRS44 TBO5:TBO44 TLK5:TLK44 TVG5:TVG44 UFC5:UFC44 UOY5:UOY44 UYU5:UYU44 VIQ5:VIQ44 VSM5:VSM44 WCI5:WCI44 WME5:WME44 WWA5:WWA44 S65541:S65580 JO65541:JO65580 TK65541:TK65580 ADG65541:ADG65580 ANC65541:ANC65580 AWY65541:AWY65580 BGU65541:BGU65580 BQQ65541:BQQ65580 CAM65541:CAM65580 CKI65541:CKI65580 CUE65541:CUE65580 DEA65541:DEA65580 DNW65541:DNW65580 DXS65541:DXS65580 EHO65541:EHO65580 ERK65541:ERK65580 FBG65541:FBG65580 FLC65541:FLC65580 FUY65541:FUY65580 GEU65541:GEU65580 GOQ65541:GOQ65580 GYM65541:GYM65580 HII65541:HII65580 HSE65541:HSE65580 ICA65541:ICA65580 ILW65541:ILW65580 IVS65541:IVS65580 JFO65541:JFO65580 JPK65541:JPK65580 JZG65541:JZG65580 KJC65541:KJC65580 KSY65541:KSY65580 LCU65541:LCU65580 LMQ65541:LMQ65580 LWM65541:LWM65580 MGI65541:MGI65580 MQE65541:MQE65580 NAA65541:NAA65580 NJW65541:NJW65580 NTS65541:NTS65580 ODO65541:ODO65580 ONK65541:ONK65580 OXG65541:OXG65580 PHC65541:PHC65580 PQY65541:PQY65580 QAU65541:QAU65580 QKQ65541:QKQ65580 QUM65541:QUM65580 REI65541:REI65580 ROE65541:ROE65580 RYA65541:RYA65580 SHW65541:SHW65580 SRS65541:SRS65580 TBO65541:TBO65580 TLK65541:TLK65580 TVG65541:TVG65580 UFC65541:UFC65580 UOY65541:UOY65580 UYU65541:UYU65580 VIQ65541:VIQ65580 VSM65541:VSM65580 WCI65541:WCI65580 WME65541:WME65580 WWA65541:WWA65580 S131077:S131116 JO131077:JO131116 TK131077:TK131116 ADG131077:ADG131116 ANC131077:ANC131116 AWY131077:AWY131116 BGU131077:BGU131116 BQQ131077:BQQ131116 CAM131077:CAM131116 CKI131077:CKI131116 CUE131077:CUE131116 DEA131077:DEA131116 DNW131077:DNW131116 DXS131077:DXS131116 EHO131077:EHO131116 ERK131077:ERK131116 FBG131077:FBG131116 FLC131077:FLC131116 FUY131077:FUY131116 GEU131077:GEU131116 GOQ131077:GOQ131116 GYM131077:GYM131116 HII131077:HII131116 HSE131077:HSE131116 ICA131077:ICA131116 ILW131077:ILW131116 IVS131077:IVS131116 JFO131077:JFO131116 JPK131077:JPK131116 JZG131077:JZG131116 KJC131077:KJC131116 KSY131077:KSY131116 LCU131077:LCU131116 LMQ131077:LMQ131116 LWM131077:LWM131116 MGI131077:MGI131116 MQE131077:MQE131116 NAA131077:NAA131116 NJW131077:NJW131116 NTS131077:NTS131116 ODO131077:ODO131116 ONK131077:ONK131116 OXG131077:OXG131116 PHC131077:PHC131116 PQY131077:PQY131116 QAU131077:QAU131116 QKQ131077:QKQ131116 QUM131077:QUM131116 REI131077:REI131116 ROE131077:ROE131116 RYA131077:RYA131116 SHW131077:SHW131116 SRS131077:SRS131116 TBO131077:TBO131116 TLK131077:TLK131116 TVG131077:TVG131116 UFC131077:UFC131116 UOY131077:UOY131116 UYU131077:UYU131116 VIQ131077:VIQ131116 VSM131077:VSM131116 WCI131077:WCI131116 WME131077:WME131116 WWA131077:WWA131116 S196613:S196652 JO196613:JO196652 TK196613:TK196652 ADG196613:ADG196652 ANC196613:ANC196652 AWY196613:AWY196652 BGU196613:BGU196652 BQQ196613:BQQ196652 CAM196613:CAM196652 CKI196613:CKI196652 CUE196613:CUE196652 DEA196613:DEA196652 DNW196613:DNW196652 DXS196613:DXS196652 EHO196613:EHO196652 ERK196613:ERK196652 FBG196613:FBG196652 FLC196613:FLC196652 FUY196613:FUY196652 GEU196613:GEU196652 GOQ196613:GOQ196652 GYM196613:GYM196652 HII196613:HII196652 HSE196613:HSE196652 ICA196613:ICA196652 ILW196613:ILW196652 IVS196613:IVS196652 JFO196613:JFO196652 JPK196613:JPK196652 JZG196613:JZG196652 KJC196613:KJC196652 KSY196613:KSY196652 LCU196613:LCU196652 LMQ196613:LMQ196652 LWM196613:LWM196652 MGI196613:MGI196652 MQE196613:MQE196652 NAA196613:NAA196652 NJW196613:NJW196652 NTS196613:NTS196652 ODO196613:ODO196652 ONK196613:ONK196652 OXG196613:OXG196652 PHC196613:PHC196652 PQY196613:PQY196652 QAU196613:QAU196652 QKQ196613:QKQ196652 QUM196613:QUM196652 REI196613:REI196652 ROE196613:ROE196652 RYA196613:RYA196652 SHW196613:SHW196652 SRS196613:SRS196652 TBO196613:TBO196652 TLK196613:TLK196652 TVG196613:TVG196652 UFC196613:UFC196652 UOY196613:UOY196652 UYU196613:UYU196652 VIQ196613:VIQ196652 VSM196613:VSM196652 WCI196613:WCI196652 WME196613:WME196652 WWA196613:WWA196652 S262149:S262188 JO262149:JO262188 TK262149:TK262188 ADG262149:ADG262188 ANC262149:ANC262188 AWY262149:AWY262188 BGU262149:BGU262188 BQQ262149:BQQ262188 CAM262149:CAM262188 CKI262149:CKI262188 CUE262149:CUE262188 DEA262149:DEA262188 DNW262149:DNW262188 DXS262149:DXS262188 EHO262149:EHO262188 ERK262149:ERK262188 FBG262149:FBG262188 FLC262149:FLC262188 FUY262149:FUY262188 GEU262149:GEU262188 GOQ262149:GOQ262188 GYM262149:GYM262188 HII262149:HII262188 HSE262149:HSE262188 ICA262149:ICA262188 ILW262149:ILW262188 IVS262149:IVS262188 JFO262149:JFO262188 JPK262149:JPK262188 JZG262149:JZG262188 KJC262149:KJC262188 KSY262149:KSY262188 LCU262149:LCU262188 LMQ262149:LMQ262188 LWM262149:LWM262188 MGI262149:MGI262188 MQE262149:MQE262188 NAA262149:NAA262188 NJW262149:NJW262188 NTS262149:NTS262188 ODO262149:ODO262188 ONK262149:ONK262188 OXG262149:OXG262188 PHC262149:PHC262188 PQY262149:PQY262188 QAU262149:QAU262188 QKQ262149:QKQ262188 QUM262149:QUM262188 REI262149:REI262188 ROE262149:ROE262188 RYA262149:RYA262188 SHW262149:SHW262188 SRS262149:SRS262188 TBO262149:TBO262188 TLK262149:TLK262188 TVG262149:TVG262188 UFC262149:UFC262188 UOY262149:UOY262188 UYU262149:UYU262188 VIQ262149:VIQ262188 VSM262149:VSM262188 WCI262149:WCI262188 WME262149:WME262188 WWA262149:WWA262188 S327685:S327724 JO327685:JO327724 TK327685:TK327724 ADG327685:ADG327724 ANC327685:ANC327724 AWY327685:AWY327724 BGU327685:BGU327724 BQQ327685:BQQ327724 CAM327685:CAM327724 CKI327685:CKI327724 CUE327685:CUE327724 DEA327685:DEA327724 DNW327685:DNW327724 DXS327685:DXS327724 EHO327685:EHO327724 ERK327685:ERK327724 FBG327685:FBG327724 FLC327685:FLC327724 FUY327685:FUY327724 GEU327685:GEU327724 GOQ327685:GOQ327724 GYM327685:GYM327724 HII327685:HII327724 HSE327685:HSE327724 ICA327685:ICA327724 ILW327685:ILW327724 IVS327685:IVS327724 JFO327685:JFO327724 JPK327685:JPK327724 JZG327685:JZG327724 KJC327685:KJC327724 KSY327685:KSY327724 LCU327685:LCU327724 LMQ327685:LMQ327724 LWM327685:LWM327724 MGI327685:MGI327724 MQE327685:MQE327724 NAA327685:NAA327724 NJW327685:NJW327724 NTS327685:NTS327724 ODO327685:ODO327724 ONK327685:ONK327724 OXG327685:OXG327724 PHC327685:PHC327724 PQY327685:PQY327724 QAU327685:QAU327724 QKQ327685:QKQ327724 QUM327685:QUM327724 REI327685:REI327724 ROE327685:ROE327724 RYA327685:RYA327724 SHW327685:SHW327724 SRS327685:SRS327724 TBO327685:TBO327724 TLK327685:TLK327724 TVG327685:TVG327724 UFC327685:UFC327724 UOY327685:UOY327724 UYU327685:UYU327724 VIQ327685:VIQ327724 VSM327685:VSM327724 WCI327685:WCI327724 WME327685:WME327724 WWA327685:WWA327724 S393221:S393260 JO393221:JO393260 TK393221:TK393260 ADG393221:ADG393260 ANC393221:ANC393260 AWY393221:AWY393260 BGU393221:BGU393260 BQQ393221:BQQ393260 CAM393221:CAM393260 CKI393221:CKI393260 CUE393221:CUE393260 DEA393221:DEA393260 DNW393221:DNW393260 DXS393221:DXS393260 EHO393221:EHO393260 ERK393221:ERK393260 FBG393221:FBG393260 FLC393221:FLC393260 FUY393221:FUY393260 GEU393221:GEU393260 GOQ393221:GOQ393260 GYM393221:GYM393260 HII393221:HII393260 HSE393221:HSE393260 ICA393221:ICA393260 ILW393221:ILW393260 IVS393221:IVS393260 JFO393221:JFO393260 JPK393221:JPK393260 JZG393221:JZG393260 KJC393221:KJC393260 KSY393221:KSY393260 LCU393221:LCU393260 LMQ393221:LMQ393260 LWM393221:LWM393260 MGI393221:MGI393260 MQE393221:MQE393260 NAA393221:NAA393260 NJW393221:NJW393260 NTS393221:NTS393260 ODO393221:ODO393260 ONK393221:ONK393260 OXG393221:OXG393260 PHC393221:PHC393260 PQY393221:PQY393260 QAU393221:QAU393260 QKQ393221:QKQ393260 QUM393221:QUM393260 REI393221:REI393260 ROE393221:ROE393260 RYA393221:RYA393260 SHW393221:SHW393260 SRS393221:SRS393260 TBO393221:TBO393260 TLK393221:TLK393260 TVG393221:TVG393260 UFC393221:UFC393260 UOY393221:UOY393260 UYU393221:UYU393260 VIQ393221:VIQ393260 VSM393221:VSM393260 WCI393221:WCI393260 WME393221:WME393260 WWA393221:WWA393260 S458757:S458796 JO458757:JO458796 TK458757:TK458796 ADG458757:ADG458796 ANC458757:ANC458796 AWY458757:AWY458796 BGU458757:BGU458796 BQQ458757:BQQ458796 CAM458757:CAM458796 CKI458757:CKI458796 CUE458757:CUE458796 DEA458757:DEA458796 DNW458757:DNW458796 DXS458757:DXS458796 EHO458757:EHO458796 ERK458757:ERK458796 FBG458757:FBG458796 FLC458757:FLC458796 FUY458757:FUY458796 GEU458757:GEU458796 GOQ458757:GOQ458796 GYM458757:GYM458796 HII458757:HII458796 HSE458757:HSE458796 ICA458757:ICA458796 ILW458757:ILW458796 IVS458757:IVS458796 JFO458757:JFO458796 JPK458757:JPK458796 JZG458757:JZG458796 KJC458757:KJC458796 KSY458757:KSY458796 LCU458757:LCU458796 LMQ458757:LMQ458796 LWM458757:LWM458796 MGI458757:MGI458796 MQE458757:MQE458796 NAA458757:NAA458796 NJW458757:NJW458796 NTS458757:NTS458796 ODO458757:ODO458796 ONK458757:ONK458796 OXG458757:OXG458796 PHC458757:PHC458796 PQY458757:PQY458796 QAU458757:QAU458796 QKQ458757:QKQ458796 QUM458757:QUM458796 REI458757:REI458796 ROE458757:ROE458796 RYA458757:RYA458796 SHW458757:SHW458796 SRS458757:SRS458796 TBO458757:TBO458796 TLK458757:TLK458796 TVG458757:TVG458796 UFC458757:UFC458796 UOY458757:UOY458796 UYU458757:UYU458796 VIQ458757:VIQ458796 VSM458757:VSM458796 WCI458757:WCI458796 WME458757:WME458796 WWA458757:WWA458796 S524293:S524332 JO524293:JO524332 TK524293:TK524332 ADG524293:ADG524332 ANC524293:ANC524332 AWY524293:AWY524332 BGU524293:BGU524332 BQQ524293:BQQ524332 CAM524293:CAM524332 CKI524293:CKI524332 CUE524293:CUE524332 DEA524293:DEA524332 DNW524293:DNW524332 DXS524293:DXS524332 EHO524293:EHO524332 ERK524293:ERK524332 FBG524293:FBG524332 FLC524293:FLC524332 FUY524293:FUY524332 GEU524293:GEU524332 GOQ524293:GOQ524332 GYM524293:GYM524332 HII524293:HII524332 HSE524293:HSE524332 ICA524293:ICA524332 ILW524293:ILW524332 IVS524293:IVS524332 JFO524293:JFO524332 JPK524293:JPK524332 JZG524293:JZG524332 KJC524293:KJC524332 KSY524293:KSY524332 LCU524293:LCU524332 LMQ524293:LMQ524332 LWM524293:LWM524332 MGI524293:MGI524332 MQE524293:MQE524332 NAA524293:NAA524332 NJW524293:NJW524332 NTS524293:NTS524332 ODO524293:ODO524332 ONK524293:ONK524332 OXG524293:OXG524332 PHC524293:PHC524332 PQY524293:PQY524332 QAU524293:QAU524332 QKQ524293:QKQ524332 QUM524293:QUM524332 REI524293:REI524332 ROE524293:ROE524332 RYA524293:RYA524332 SHW524293:SHW524332 SRS524293:SRS524332 TBO524293:TBO524332 TLK524293:TLK524332 TVG524293:TVG524332 UFC524293:UFC524332 UOY524293:UOY524332 UYU524293:UYU524332 VIQ524293:VIQ524332 VSM524293:VSM524332 WCI524293:WCI524332 WME524293:WME524332 WWA524293:WWA524332 S589829:S589868 JO589829:JO589868 TK589829:TK589868 ADG589829:ADG589868 ANC589829:ANC589868 AWY589829:AWY589868 BGU589829:BGU589868 BQQ589829:BQQ589868 CAM589829:CAM589868 CKI589829:CKI589868 CUE589829:CUE589868 DEA589829:DEA589868 DNW589829:DNW589868 DXS589829:DXS589868 EHO589829:EHO589868 ERK589829:ERK589868 FBG589829:FBG589868 FLC589829:FLC589868 FUY589829:FUY589868 GEU589829:GEU589868 GOQ589829:GOQ589868 GYM589829:GYM589868 HII589829:HII589868 HSE589829:HSE589868 ICA589829:ICA589868 ILW589829:ILW589868 IVS589829:IVS589868 JFO589829:JFO589868 JPK589829:JPK589868 JZG589829:JZG589868 KJC589829:KJC589868 KSY589829:KSY589868 LCU589829:LCU589868 LMQ589829:LMQ589868 LWM589829:LWM589868 MGI589829:MGI589868 MQE589829:MQE589868 NAA589829:NAA589868 NJW589829:NJW589868 NTS589829:NTS589868 ODO589829:ODO589868 ONK589829:ONK589868 OXG589829:OXG589868 PHC589829:PHC589868 PQY589829:PQY589868 QAU589829:QAU589868 QKQ589829:QKQ589868 QUM589829:QUM589868 REI589829:REI589868 ROE589829:ROE589868 RYA589829:RYA589868 SHW589829:SHW589868 SRS589829:SRS589868 TBO589829:TBO589868 TLK589829:TLK589868 TVG589829:TVG589868 UFC589829:UFC589868 UOY589829:UOY589868 UYU589829:UYU589868 VIQ589829:VIQ589868 VSM589829:VSM589868 WCI589829:WCI589868 WME589829:WME589868 WWA589829:WWA589868 S655365:S655404 JO655365:JO655404 TK655365:TK655404 ADG655365:ADG655404 ANC655365:ANC655404 AWY655365:AWY655404 BGU655365:BGU655404 BQQ655365:BQQ655404 CAM655365:CAM655404 CKI655365:CKI655404 CUE655365:CUE655404 DEA655365:DEA655404 DNW655365:DNW655404 DXS655365:DXS655404 EHO655365:EHO655404 ERK655365:ERK655404 FBG655365:FBG655404 FLC655365:FLC655404 FUY655365:FUY655404 GEU655365:GEU655404 GOQ655365:GOQ655404 GYM655365:GYM655404 HII655365:HII655404 HSE655365:HSE655404 ICA655365:ICA655404 ILW655365:ILW655404 IVS655365:IVS655404 JFO655365:JFO655404 JPK655365:JPK655404 JZG655365:JZG655404 KJC655365:KJC655404 KSY655365:KSY655404 LCU655365:LCU655404 LMQ655365:LMQ655404 LWM655365:LWM655404 MGI655365:MGI655404 MQE655365:MQE655404 NAA655365:NAA655404 NJW655365:NJW655404 NTS655365:NTS655404 ODO655365:ODO655404 ONK655365:ONK655404 OXG655365:OXG655404 PHC655365:PHC655404 PQY655365:PQY655404 QAU655365:QAU655404 QKQ655365:QKQ655404 QUM655365:QUM655404 REI655365:REI655404 ROE655365:ROE655404 RYA655365:RYA655404 SHW655365:SHW655404 SRS655365:SRS655404 TBO655365:TBO655404 TLK655365:TLK655404 TVG655365:TVG655404 UFC655365:UFC655404 UOY655365:UOY655404 UYU655365:UYU655404 VIQ655365:VIQ655404 VSM655365:VSM655404 WCI655365:WCI655404 WME655365:WME655404 WWA655365:WWA655404 S720901:S720940 JO720901:JO720940 TK720901:TK720940 ADG720901:ADG720940 ANC720901:ANC720940 AWY720901:AWY720940 BGU720901:BGU720940 BQQ720901:BQQ720940 CAM720901:CAM720940 CKI720901:CKI720940 CUE720901:CUE720940 DEA720901:DEA720940 DNW720901:DNW720940 DXS720901:DXS720940 EHO720901:EHO720940 ERK720901:ERK720940 FBG720901:FBG720940 FLC720901:FLC720940 FUY720901:FUY720940 GEU720901:GEU720940 GOQ720901:GOQ720940 GYM720901:GYM720940 HII720901:HII720940 HSE720901:HSE720940 ICA720901:ICA720940 ILW720901:ILW720940 IVS720901:IVS720940 JFO720901:JFO720940 JPK720901:JPK720940 JZG720901:JZG720940 KJC720901:KJC720940 KSY720901:KSY720940 LCU720901:LCU720940 LMQ720901:LMQ720940 LWM720901:LWM720940 MGI720901:MGI720940 MQE720901:MQE720940 NAA720901:NAA720940 NJW720901:NJW720940 NTS720901:NTS720940 ODO720901:ODO720940 ONK720901:ONK720940 OXG720901:OXG720940 PHC720901:PHC720940 PQY720901:PQY720940 QAU720901:QAU720940 QKQ720901:QKQ720940 QUM720901:QUM720940 REI720901:REI720940 ROE720901:ROE720940 RYA720901:RYA720940 SHW720901:SHW720940 SRS720901:SRS720940 TBO720901:TBO720940 TLK720901:TLK720940 TVG720901:TVG720940 UFC720901:UFC720940 UOY720901:UOY720940 UYU720901:UYU720940 VIQ720901:VIQ720940 VSM720901:VSM720940 WCI720901:WCI720940 WME720901:WME720940 WWA720901:WWA720940 S786437:S786476 JO786437:JO786476 TK786437:TK786476 ADG786437:ADG786476 ANC786437:ANC786476 AWY786437:AWY786476 BGU786437:BGU786476 BQQ786437:BQQ786476 CAM786437:CAM786476 CKI786437:CKI786476 CUE786437:CUE786476 DEA786437:DEA786476 DNW786437:DNW786476 DXS786437:DXS786476 EHO786437:EHO786476 ERK786437:ERK786476 FBG786437:FBG786476 FLC786437:FLC786476 FUY786437:FUY786476 GEU786437:GEU786476 GOQ786437:GOQ786476 GYM786437:GYM786476 HII786437:HII786476 HSE786437:HSE786476 ICA786437:ICA786476 ILW786437:ILW786476 IVS786437:IVS786476 JFO786437:JFO786476 JPK786437:JPK786476 JZG786437:JZG786476 KJC786437:KJC786476 KSY786437:KSY786476 LCU786437:LCU786476 LMQ786437:LMQ786476 LWM786437:LWM786476 MGI786437:MGI786476 MQE786437:MQE786476 NAA786437:NAA786476 NJW786437:NJW786476 NTS786437:NTS786476 ODO786437:ODO786476 ONK786437:ONK786476 OXG786437:OXG786476 PHC786437:PHC786476 PQY786437:PQY786476 QAU786437:QAU786476 QKQ786437:QKQ786476 QUM786437:QUM786476 REI786437:REI786476 ROE786437:ROE786476 RYA786437:RYA786476 SHW786437:SHW786476 SRS786437:SRS786476 TBO786437:TBO786476 TLK786437:TLK786476 TVG786437:TVG786476 UFC786437:UFC786476 UOY786437:UOY786476 UYU786437:UYU786476 VIQ786437:VIQ786476 VSM786437:VSM786476 WCI786437:WCI786476 WME786437:WME786476 WWA786437:WWA786476 S851973:S852012 JO851973:JO852012 TK851973:TK852012 ADG851973:ADG852012 ANC851973:ANC852012 AWY851973:AWY852012 BGU851973:BGU852012 BQQ851973:BQQ852012 CAM851973:CAM852012 CKI851973:CKI852012 CUE851973:CUE852012 DEA851973:DEA852012 DNW851973:DNW852012 DXS851973:DXS852012 EHO851973:EHO852012 ERK851973:ERK852012 FBG851973:FBG852012 FLC851973:FLC852012 FUY851973:FUY852012 GEU851973:GEU852012 GOQ851973:GOQ852012 GYM851973:GYM852012 HII851973:HII852012 HSE851973:HSE852012 ICA851973:ICA852012 ILW851973:ILW852012 IVS851973:IVS852012 JFO851973:JFO852012 JPK851973:JPK852012 JZG851973:JZG852012 KJC851973:KJC852012 KSY851973:KSY852012 LCU851973:LCU852012 LMQ851973:LMQ852012 LWM851973:LWM852012 MGI851973:MGI852012 MQE851973:MQE852012 NAA851973:NAA852012 NJW851973:NJW852012 NTS851973:NTS852012 ODO851973:ODO852012 ONK851973:ONK852012 OXG851973:OXG852012 PHC851973:PHC852012 PQY851973:PQY852012 QAU851973:QAU852012 QKQ851973:QKQ852012 QUM851973:QUM852012 REI851973:REI852012 ROE851973:ROE852012 RYA851973:RYA852012 SHW851973:SHW852012 SRS851973:SRS852012 TBO851973:TBO852012 TLK851973:TLK852012 TVG851973:TVG852012 UFC851973:UFC852012 UOY851973:UOY852012 UYU851973:UYU852012 VIQ851973:VIQ852012 VSM851973:VSM852012 WCI851973:WCI852012 WME851973:WME852012 WWA851973:WWA852012 S917509:S917548 JO917509:JO917548 TK917509:TK917548 ADG917509:ADG917548 ANC917509:ANC917548 AWY917509:AWY917548 BGU917509:BGU917548 BQQ917509:BQQ917548 CAM917509:CAM917548 CKI917509:CKI917548 CUE917509:CUE917548 DEA917509:DEA917548 DNW917509:DNW917548 DXS917509:DXS917548 EHO917509:EHO917548 ERK917509:ERK917548 FBG917509:FBG917548 FLC917509:FLC917548 FUY917509:FUY917548 GEU917509:GEU917548 GOQ917509:GOQ917548 GYM917509:GYM917548 HII917509:HII917548 HSE917509:HSE917548 ICA917509:ICA917548 ILW917509:ILW917548 IVS917509:IVS917548 JFO917509:JFO917548 JPK917509:JPK917548 JZG917509:JZG917548 KJC917509:KJC917548 KSY917509:KSY917548 LCU917509:LCU917548 LMQ917509:LMQ917548 LWM917509:LWM917548 MGI917509:MGI917548 MQE917509:MQE917548 NAA917509:NAA917548 NJW917509:NJW917548 NTS917509:NTS917548 ODO917509:ODO917548 ONK917509:ONK917548 OXG917509:OXG917548 PHC917509:PHC917548 PQY917509:PQY917548 QAU917509:QAU917548 QKQ917509:QKQ917548 QUM917509:QUM917548 REI917509:REI917548 ROE917509:ROE917548 RYA917509:RYA917548 SHW917509:SHW917548 SRS917509:SRS917548 TBO917509:TBO917548 TLK917509:TLK917548 TVG917509:TVG917548 UFC917509:UFC917548 UOY917509:UOY917548 UYU917509:UYU917548 VIQ917509:VIQ917548 VSM917509:VSM917548 WCI917509:WCI917548 WME917509:WME917548 WWA917509:WWA917548 S983045:S983084 JO983045:JO983084 TK983045:TK983084 ADG983045:ADG983084 ANC983045:ANC983084 AWY983045:AWY983084 BGU983045:BGU983084 BQQ983045:BQQ983084 CAM983045:CAM983084 CKI983045:CKI983084 CUE983045:CUE983084 DEA983045:DEA983084 DNW983045:DNW983084 DXS983045:DXS983084 EHO983045:EHO983084 ERK983045:ERK983084 FBG983045:FBG983084 FLC983045:FLC983084 FUY983045:FUY983084 GEU983045:GEU983084 GOQ983045:GOQ983084 GYM983045:GYM983084 HII983045:HII983084 HSE983045:HSE983084 ICA983045:ICA983084 ILW983045:ILW983084 IVS983045:IVS983084 JFO983045:JFO983084 JPK983045:JPK983084 JZG983045:JZG983084 KJC983045:KJC983084 KSY983045:KSY983084 LCU983045:LCU983084 LMQ983045:LMQ983084 LWM983045:LWM983084 MGI983045:MGI983084 MQE983045:MQE983084 NAA983045:NAA983084 NJW983045:NJW983084 NTS983045:NTS983084 ODO983045:ODO983084 ONK983045:ONK983084 OXG983045:OXG983084 PHC983045:PHC983084 PQY983045:PQY983084 QAU983045:QAU983084 QKQ983045:QKQ983084 QUM983045:QUM983084 REI983045:REI983084 ROE983045:ROE983084 RYA983045:RYA983084 SHW983045:SHW983084 SRS983045:SRS983084 TBO983045:TBO983084 TLK983045:TLK983084 TVG983045:TVG983084 UFC983045:UFC983084 UOY983045:UOY983084 UYU983045:UYU983084 VIQ983045:VIQ983084 VSM983045:VSM983084 WCI983045:WCI983084 WME983045:WME983084 WWA983045:WWA983084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C1368-BE52-4BD1-A6E9-7FA2037C7E9E}">
  <dimension ref="A1:AC39"/>
  <sheetViews>
    <sheetView tabSelected="1" zoomScale="60" zoomScaleNormal="60" workbookViewId="0"/>
  </sheetViews>
  <sheetFormatPr baseColWidth="10" defaultRowHeight="12.75"/>
  <cols>
    <col min="1" max="1" width="4.7109375" style="394" bestFit="1" customWidth="1"/>
    <col min="2" max="2" width="16.85546875" style="394" bestFit="1" customWidth="1"/>
    <col min="3" max="3" width="8.85546875" style="394" bestFit="1" customWidth="1"/>
    <col min="4" max="4" width="1.140625" style="394" bestFit="1" customWidth="1"/>
    <col min="5" max="5" width="25.140625" style="394" bestFit="1" customWidth="1"/>
    <col min="6" max="6" width="10.85546875" style="394" bestFit="1" customWidth="1"/>
    <col min="7" max="8" width="16.85546875" style="394" bestFit="1" customWidth="1"/>
    <col min="9" max="9" width="8.85546875" style="394" bestFit="1" customWidth="1"/>
    <col min="10" max="10" width="16" style="394" bestFit="1" customWidth="1"/>
    <col min="11" max="11" width="0.28515625" style="394" bestFit="1" customWidth="1"/>
    <col min="12" max="12" width="16" style="394" bestFit="1" customWidth="1"/>
    <col min="13" max="13" width="0.7109375" style="394" bestFit="1" customWidth="1"/>
    <col min="14" max="14" width="16.140625" style="394" bestFit="1" customWidth="1"/>
    <col min="15" max="15" width="12.5703125" style="394" bestFit="1" customWidth="1"/>
    <col min="16" max="16" width="4.42578125" style="394" bestFit="1" customWidth="1"/>
    <col min="17" max="17" width="20.85546875" style="394" bestFit="1" customWidth="1"/>
    <col min="18" max="18" width="16.85546875" style="394" bestFit="1" customWidth="1"/>
    <col min="19" max="19" width="17" style="394" bestFit="1" customWidth="1"/>
    <col min="20" max="20" width="20.85546875" style="394" bestFit="1" customWidth="1"/>
    <col min="21" max="21" width="22.140625" style="394" bestFit="1" customWidth="1"/>
    <col min="22" max="22" width="12.5703125" style="394" bestFit="1" customWidth="1"/>
    <col min="23" max="23" width="55.28515625" style="394" bestFit="1" customWidth="1"/>
    <col min="24" max="24" width="25.85546875" style="394" bestFit="1" customWidth="1"/>
    <col min="25" max="25" width="15.85546875" style="394" bestFit="1" customWidth="1"/>
    <col min="26" max="26" width="18.28515625" style="394" bestFit="1" customWidth="1"/>
    <col min="27" max="27" width="65.5703125" style="394" bestFit="1" customWidth="1"/>
    <col min="28" max="28" width="65.7109375" style="394" bestFit="1" customWidth="1"/>
    <col min="29" max="29" width="4.7109375" style="394" bestFit="1" customWidth="1"/>
    <col min="30" max="256" width="9.140625" style="394" customWidth="1"/>
    <col min="257" max="257" width="4.7109375" style="394" bestFit="1" customWidth="1"/>
    <col min="258" max="258" width="16.85546875" style="394" bestFit="1" customWidth="1"/>
    <col min="259" max="259" width="8.85546875" style="394" bestFit="1" customWidth="1"/>
    <col min="260" max="260" width="1.140625" style="394" bestFit="1" customWidth="1"/>
    <col min="261" max="261" width="25.140625" style="394" bestFit="1" customWidth="1"/>
    <col min="262" max="262" width="10.85546875" style="394" bestFit="1" customWidth="1"/>
    <col min="263" max="264" width="16.85546875" style="394" bestFit="1" customWidth="1"/>
    <col min="265" max="265" width="8.85546875" style="394" bestFit="1" customWidth="1"/>
    <col min="266" max="266" width="16" style="394" bestFit="1" customWidth="1"/>
    <col min="267" max="267" width="0.28515625" style="394" bestFit="1" customWidth="1"/>
    <col min="268" max="268" width="16" style="394" bestFit="1" customWidth="1"/>
    <col min="269" max="269" width="0.7109375" style="394" bestFit="1" customWidth="1"/>
    <col min="270" max="270" width="16.140625" style="394" bestFit="1" customWidth="1"/>
    <col min="271" max="271" width="12.5703125" style="394" bestFit="1" customWidth="1"/>
    <col min="272" max="272" width="4.42578125" style="394" bestFit="1" customWidth="1"/>
    <col min="273" max="273" width="20.85546875" style="394" bestFit="1" customWidth="1"/>
    <col min="274" max="274" width="16.85546875" style="394" bestFit="1" customWidth="1"/>
    <col min="275" max="275" width="17" style="394" bestFit="1" customWidth="1"/>
    <col min="276" max="276" width="20.85546875" style="394" bestFit="1" customWidth="1"/>
    <col min="277" max="277" width="22.140625" style="394" bestFit="1" customWidth="1"/>
    <col min="278" max="278" width="12.5703125" style="394" bestFit="1" customWidth="1"/>
    <col min="279" max="279" width="55.28515625" style="394" bestFit="1" customWidth="1"/>
    <col min="280" max="280" width="25.85546875" style="394" bestFit="1" customWidth="1"/>
    <col min="281" max="281" width="15.85546875" style="394" bestFit="1" customWidth="1"/>
    <col min="282" max="282" width="18.28515625" style="394" bestFit="1" customWidth="1"/>
    <col min="283" max="283" width="65.5703125" style="394" bestFit="1" customWidth="1"/>
    <col min="284" max="284" width="65.7109375" style="394" bestFit="1" customWidth="1"/>
    <col min="285" max="285" width="4.7109375" style="394" bestFit="1" customWidth="1"/>
    <col min="286" max="512" width="9.140625" style="394" customWidth="1"/>
    <col min="513" max="513" width="4.7109375" style="394" bestFit="1" customWidth="1"/>
    <col min="514" max="514" width="16.85546875" style="394" bestFit="1" customWidth="1"/>
    <col min="515" max="515" width="8.85546875" style="394" bestFit="1" customWidth="1"/>
    <col min="516" max="516" width="1.140625" style="394" bestFit="1" customWidth="1"/>
    <col min="517" max="517" width="25.140625" style="394" bestFit="1" customWidth="1"/>
    <col min="518" max="518" width="10.85546875" style="394" bestFit="1" customWidth="1"/>
    <col min="519" max="520" width="16.85546875" style="394" bestFit="1" customWidth="1"/>
    <col min="521" max="521" width="8.85546875" style="394" bestFit="1" customWidth="1"/>
    <col min="522" max="522" width="16" style="394" bestFit="1" customWidth="1"/>
    <col min="523" max="523" width="0.28515625" style="394" bestFit="1" customWidth="1"/>
    <col min="524" max="524" width="16" style="394" bestFit="1" customWidth="1"/>
    <col min="525" max="525" width="0.7109375" style="394" bestFit="1" customWidth="1"/>
    <col min="526" max="526" width="16.140625" style="394" bestFit="1" customWidth="1"/>
    <col min="527" max="527" width="12.5703125" style="394" bestFit="1" customWidth="1"/>
    <col min="528" max="528" width="4.42578125" style="394" bestFit="1" customWidth="1"/>
    <col min="529" max="529" width="20.85546875" style="394" bestFit="1" customWidth="1"/>
    <col min="530" max="530" width="16.85546875" style="394" bestFit="1" customWidth="1"/>
    <col min="531" max="531" width="17" style="394" bestFit="1" customWidth="1"/>
    <col min="532" max="532" width="20.85546875" style="394" bestFit="1" customWidth="1"/>
    <col min="533" max="533" width="22.140625" style="394" bestFit="1" customWidth="1"/>
    <col min="534" max="534" width="12.5703125" style="394" bestFit="1" customWidth="1"/>
    <col min="535" max="535" width="55.28515625" style="394" bestFit="1" customWidth="1"/>
    <col min="536" max="536" width="25.85546875" style="394" bestFit="1" customWidth="1"/>
    <col min="537" max="537" width="15.85546875" style="394" bestFit="1" customWidth="1"/>
    <col min="538" max="538" width="18.28515625" style="394" bestFit="1" customWidth="1"/>
    <col min="539" max="539" width="65.5703125" style="394" bestFit="1" customWidth="1"/>
    <col min="540" max="540" width="65.7109375" style="394" bestFit="1" customWidth="1"/>
    <col min="541" max="541" width="4.7109375" style="394" bestFit="1" customWidth="1"/>
    <col min="542" max="768" width="9.140625" style="394" customWidth="1"/>
    <col min="769" max="769" width="4.7109375" style="394" bestFit="1" customWidth="1"/>
    <col min="770" max="770" width="16.85546875" style="394" bestFit="1" customWidth="1"/>
    <col min="771" max="771" width="8.85546875" style="394" bestFit="1" customWidth="1"/>
    <col min="772" max="772" width="1.140625" style="394" bestFit="1" customWidth="1"/>
    <col min="773" max="773" width="25.140625" style="394" bestFit="1" customWidth="1"/>
    <col min="774" max="774" width="10.85546875" style="394" bestFit="1" customWidth="1"/>
    <col min="775" max="776" width="16.85546875" style="394" bestFit="1" customWidth="1"/>
    <col min="777" max="777" width="8.85546875" style="394" bestFit="1" customWidth="1"/>
    <col min="778" max="778" width="16" style="394" bestFit="1" customWidth="1"/>
    <col min="779" max="779" width="0.28515625" style="394" bestFit="1" customWidth="1"/>
    <col min="780" max="780" width="16" style="394" bestFit="1" customWidth="1"/>
    <col min="781" max="781" width="0.7109375" style="394" bestFit="1" customWidth="1"/>
    <col min="782" max="782" width="16.140625" style="394" bestFit="1" customWidth="1"/>
    <col min="783" max="783" width="12.5703125" style="394" bestFit="1" customWidth="1"/>
    <col min="784" max="784" width="4.42578125" style="394" bestFit="1" customWidth="1"/>
    <col min="785" max="785" width="20.85546875" style="394" bestFit="1" customWidth="1"/>
    <col min="786" max="786" width="16.85546875" style="394" bestFit="1" customWidth="1"/>
    <col min="787" max="787" width="17" style="394" bestFit="1" customWidth="1"/>
    <col min="788" max="788" width="20.85546875" style="394" bestFit="1" customWidth="1"/>
    <col min="789" max="789" width="22.140625" style="394" bestFit="1" customWidth="1"/>
    <col min="790" max="790" width="12.5703125" style="394" bestFit="1" customWidth="1"/>
    <col min="791" max="791" width="55.28515625" style="394" bestFit="1" customWidth="1"/>
    <col min="792" max="792" width="25.85546875" style="394" bestFit="1" customWidth="1"/>
    <col min="793" max="793" width="15.85546875" style="394" bestFit="1" customWidth="1"/>
    <col min="794" max="794" width="18.28515625" style="394" bestFit="1" customWidth="1"/>
    <col min="795" max="795" width="65.5703125" style="394" bestFit="1" customWidth="1"/>
    <col min="796" max="796" width="65.7109375" style="394" bestFit="1" customWidth="1"/>
    <col min="797" max="797" width="4.7109375" style="394" bestFit="1" customWidth="1"/>
    <col min="798" max="1024" width="9.140625" style="394" customWidth="1"/>
    <col min="1025" max="1025" width="4.7109375" style="394" bestFit="1" customWidth="1"/>
    <col min="1026" max="1026" width="16.85546875" style="394" bestFit="1" customWidth="1"/>
    <col min="1027" max="1027" width="8.85546875" style="394" bestFit="1" customWidth="1"/>
    <col min="1028" max="1028" width="1.140625" style="394" bestFit="1" customWidth="1"/>
    <col min="1029" max="1029" width="25.140625" style="394" bestFit="1" customWidth="1"/>
    <col min="1030" max="1030" width="10.85546875" style="394" bestFit="1" customWidth="1"/>
    <col min="1031" max="1032" width="16.85546875" style="394" bestFit="1" customWidth="1"/>
    <col min="1033" max="1033" width="8.85546875" style="394" bestFit="1" customWidth="1"/>
    <col min="1034" max="1034" width="16" style="394" bestFit="1" customWidth="1"/>
    <col min="1035" max="1035" width="0.28515625" style="394" bestFit="1" customWidth="1"/>
    <col min="1036" max="1036" width="16" style="394" bestFit="1" customWidth="1"/>
    <col min="1037" max="1037" width="0.7109375" style="394" bestFit="1" customWidth="1"/>
    <col min="1038" max="1038" width="16.140625" style="394" bestFit="1" customWidth="1"/>
    <col min="1039" max="1039" width="12.5703125" style="394" bestFit="1" customWidth="1"/>
    <col min="1040" max="1040" width="4.42578125" style="394" bestFit="1" customWidth="1"/>
    <col min="1041" max="1041" width="20.85546875" style="394" bestFit="1" customWidth="1"/>
    <col min="1042" max="1042" width="16.85546875" style="394" bestFit="1" customWidth="1"/>
    <col min="1043" max="1043" width="17" style="394" bestFit="1" customWidth="1"/>
    <col min="1044" max="1044" width="20.85546875" style="394" bestFit="1" customWidth="1"/>
    <col min="1045" max="1045" width="22.140625" style="394" bestFit="1" customWidth="1"/>
    <col min="1046" max="1046" width="12.5703125" style="394" bestFit="1" customWidth="1"/>
    <col min="1047" max="1047" width="55.28515625" style="394" bestFit="1" customWidth="1"/>
    <col min="1048" max="1048" width="25.85546875" style="394" bestFit="1" customWidth="1"/>
    <col min="1049" max="1049" width="15.85546875" style="394" bestFit="1" customWidth="1"/>
    <col min="1050" max="1050" width="18.28515625" style="394" bestFit="1" customWidth="1"/>
    <col min="1051" max="1051" width="65.5703125" style="394" bestFit="1" customWidth="1"/>
    <col min="1052" max="1052" width="65.7109375" style="394" bestFit="1" customWidth="1"/>
    <col min="1053" max="1053" width="4.7109375" style="394" bestFit="1" customWidth="1"/>
    <col min="1054" max="1280" width="9.140625" style="394" customWidth="1"/>
    <col min="1281" max="1281" width="4.7109375" style="394" bestFit="1" customWidth="1"/>
    <col min="1282" max="1282" width="16.85546875" style="394" bestFit="1" customWidth="1"/>
    <col min="1283" max="1283" width="8.85546875" style="394" bestFit="1" customWidth="1"/>
    <col min="1284" max="1284" width="1.140625" style="394" bestFit="1" customWidth="1"/>
    <col min="1285" max="1285" width="25.140625" style="394" bestFit="1" customWidth="1"/>
    <col min="1286" max="1286" width="10.85546875" style="394" bestFit="1" customWidth="1"/>
    <col min="1287" max="1288" width="16.85546875" style="394" bestFit="1" customWidth="1"/>
    <col min="1289" max="1289" width="8.85546875" style="394" bestFit="1" customWidth="1"/>
    <col min="1290" max="1290" width="16" style="394" bestFit="1" customWidth="1"/>
    <col min="1291" max="1291" width="0.28515625" style="394" bestFit="1" customWidth="1"/>
    <col min="1292" max="1292" width="16" style="394" bestFit="1" customWidth="1"/>
    <col min="1293" max="1293" width="0.7109375" style="394" bestFit="1" customWidth="1"/>
    <col min="1294" max="1294" width="16.140625" style="394" bestFit="1" customWidth="1"/>
    <col min="1295" max="1295" width="12.5703125" style="394" bestFit="1" customWidth="1"/>
    <col min="1296" max="1296" width="4.42578125" style="394" bestFit="1" customWidth="1"/>
    <col min="1297" max="1297" width="20.85546875" style="394" bestFit="1" customWidth="1"/>
    <col min="1298" max="1298" width="16.85546875" style="394" bestFit="1" customWidth="1"/>
    <col min="1299" max="1299" width="17" style="394" bestFit="1" customWidth="1"/>
    <col min="1300" max="1300" width="20.85546875" style="394" bestFit="1" customWidth="1"/>
    <col min="1301" max="1301" width="22.140625" style="394" bestFit="1" customWidth="1"/>
    <col min="1302" max="1302" width="12.5703125" style="394" bestFit="1" customWidth="1"/>
    <col min="1303" max="1303" width="55.28515625" style="394" bestFit="1" customWidth="1"/>
    <col min="1304" max="1304" width="25.85546875" style="394" bestFit="1" customWidth="1"/>
    <col min="1305" max="1305" width="15.85546875" style="394" bestFit="1" customWidth="1"/>
    <col min="1306" max="1306" width="18.28515625" style="394" bestFit="1" customWidth="1"/>
    <col min="1307" max="1307" width="65.5703125" style="394" bestFit="1" customWidth="1"/>
    <col min="1308" max="1308" width="65.7109375" style="394" bestFit="1" customWidth="1"/>
    <col min="1309" max="1309" width="4.7109375" style="394" bestFit="1" customWidth="1"/>
    <col min="1310" max="1536" width="9.140625" style="394" customWidth="1"/>
    <col min="1537" max="1537" width="4.7109375" style="394" bestFit="1" customWidth="1"/>
    <col min="1538" max="1538" width="16.85546875" style="394" bestFit="1" customWidth="1"/>
    <col min="1539" max="1539" width="8.85546875" style="394" bestFit="1" customWidth="1"/>
    <col min="1540" max="1540" width="1.140625" style="394" bestFit="1" customWidth="1"/>
    <col min="1541" max="1541" width="25.140625" style="394" bestFit="1" customWidth="1"/>
    <col min="1542" max="1542" width="10.85546875" style="394" bestFit="1" customWidth="1"/>
    <col min="1543" max="1544" width="16.85546875" style="394" bestFit="1" customWidth="1"/>
    <col min="1545" max="1545" width="8.85546875" style="394" bestFit="1" customWidth="1"/>
    <col min="1546" max="1546" width="16" style="394" bestFit="1" customWidth="1"/>
    <col min="1547" max="1547" width="0.28515625" style="394" bestFit="1" customWidth="1"/>
    <col min="1548" max="1548" width="16" style="394" bestFit="1" customWidth="1"/>
    <col min="1549" max="1549" width="0.7109375" style="394" bestFit="1" customWidth="1"/>
    <col min="1550" max="1550" width="16.140625" style="394" bestFit="1" customWidth="1"/>
    <col min="1551" max="1551" width="12.5703125" style="394" bestFit="1" customWidth="1"/>
    <col min="1552" max="1552" width="4.42578125" style="394" bestFit="1" customWidth="1"/>
    <col min="1553" max="1553" width="20.85546875" style="394" bestFit="1" customWidth="1"/>
    <col min="1554" max="1554" width="16.85546875" style="394" bestFit="1" customWidth="1"/>
    <col min="1555" max="1555" width="17" style="394" bestFit="1" customWidth="1"/>
    <col min="1556" max="1556" width="20.85546875" style="394" bestFit="1" customWidth="1"/>
    <col min="1557" max="1557" width="22.140625" style="394" bestFit="1" customWidth="1"/>
    <col min="1558" max="1558" width="12.5703125" style="394" bestFit="1" customWidth="1"/>
    <col min="1559" max="1559" width="55.28515625" style="394" bestFit="1" customWidth="1"/>
    <col min="1560" max="1560" width="25.85546875" style="394" bestFit="1" customWidth="1"/>
    <col min="1561" max="1561" width="15.85546875" style="394" bestFit="1" customWidth="1"/>
    <col min="1562" max="1562" width="18.28515625" style="394" bestFit="1" customWidth="1"/>
    <col min="1563" max="1563" width="65.5703125" style="394" bestFit="1" customWidth="1"/>
    <col min="1564" max="1564" width="65.7109375" style="394" bestFit="1" customWidth="1"/>
    <col min="1565" max="1565" width="4.7109375" style="394" bestFit="1" customWidth="1"/>
    <col min="1566" max="1792" width="9.140625" style="394" customWidth="1"/>
    <col min="1793" max="1793" width="4.7109375" style="394" bestFit="1" customWidth="1"/>
    <col min="1794" max="1794" width="16.85546875" style="394" bestFit="1" customWidth="1"/>
    <col min="1795" max="1795" width="8.85546875" style="394" bestFit="1" customWidth="1"/>
    <col min="1796" max="1796" width="1.140625" style="394" bestFit="1" customWidth="1"/>
    <col min="1797" max="1797" width="25.140625" style="394" bestFit="1" customWidth="1"/>
    <col min="1798" max="1798" width="10.85546875" style="394" bestFit="1" customWidth="1"/>
    <col min="1799" max="1800" width="16.85546875" style="394" bestFit="1" customWidth="1"/>
    <col min="1801" max="1801" width="8.85546875" style="394" bestFit="1" customWidth="1"/>
    <col min="1802" max="1802" width="16" style="394" bestFit="1" customWidth="1"/>
    <col min="1803" max="1803" width="0.28515625" style="394" bestFit="1" customWidth="1"/>
    <col min="1804" max="1804" width="16" style="394" bestFit="1" customWidth="1"/>
    <col min="1805" max="1805" width="0.7109375" style="394" bestFit="1" customWidth="1"/>
    <col min="1806" max="1806" width="16.140625" style="394" bestFit="1" customWidth="1"/>
    <col min="1807" max="1807" width="12.5703125" style="394" bestFit="1" customWidth="1"/>
    <col min="1808" max="1808" width="4.42578125" style="394" bestFit="1" customWidth="1"/>
    <col min="1809" max="1809" width="20.85546875" style="394" bestFit="1" customWidth="1"/>
    <col min="1810" max="1810" width="16.85546875" style="394" bestFit="1" customWidth="1"/>
    <col min="1811" max="1811" width="17" style="394" bestFit="1" customWidth="1"/>
    <col min="1812" max="1812" width="20.85546875" style="394" bestFit="1" customWidth="1"/>
    <col min="1813" max="1813" width="22.140625" style="394" bestFit="1" customWidth="1"/>
    <col min="1814" max="1814" width="12.5703125" style="394" bestFit="1" customWidth="1"/>
    <col min="1815" max="1815" width="55.28515625" style="394" bestFit="1" customWidth="1"/>
    <col min="1816" max="1816" width="25.85546875" style="394" bestFit="1" customWidth="1"/>
    <col min="1817" max="1817" width="15.85546875" style="394" bestFit="1" customWidth="1"/>
    <col min="1818" max="1818" width="18.28515625" style="394" bestFit="1" customWidth="1"/>
    <col min="1819" max="1819" width="65.5703125" style="394" bestFit="1" customWidth="1"/>
    <col min="1820" max="1820" width="65.7109375" style="394" bestFit="1" customWidth="1"/>
    <col min="1821" max="1821" width="4.7109375" style="394" bestFit="1" customWidth="1"/>
    <col min="1822" max="2048" width="9.140625" style="394" customWidth="1"/>
    <col min="2049" max="2049" width="4.7109375" style="394" bestFit="1" customWidth="1"/>
    <col min="2050" max="2050" width="16.85546875" style="394" bestFit="1" customWidth="1"/>
    <col min="2051" max="2051" width="8.85546875" style="394" bestFit="1" customWidth="1"/>
    <col min="2052" max="2052" width="1.140625" style="394" bestFit="1" customWidth="1"/>
    <col min="2053" max="2053" width="25.140625" style="394" bestFit="1" customWidth="1"/>
    <col min="2054" max="2054" width="10.85546875" style="394" bestFit="1" customWidth="1"/>
    <col min="2055" max="2056" width="16.85546875" style="394" bestFit="1" customWidth="1"/>
    <col min="2057" max="2057" width="8.85546875" style="394" bestFit="1" customWidth="1"/>
    <col min="2058" max="2058" width="16" style="394" bestFit="1" customWidth="1"/>
    <col min="2059" max="2059" width="0.28515625" style="394" bestFit="1" customWidth="1"/>
    <col min="2060" max="2060" width="16" style="394" bestFit="1" customWidth="1"/>
    <col min="2061" max="2061" width="0.7109375" style="394" bestFit="1" customWidth="1"/>
    <col min="2062" max="2062" width="16.140625" style="394" bestFit="1" customWidth="1"/>
    <col min="2063" max="2063" width="12.5703125" style="394" bestFit="1" customWidth="1"/>
    <col min="2064" max="2064" width="4.42578125" style="394" bestFit="1" customWidth="1"/>
    <col min="2065" max="2065" width="20.85546875" style="394" bestFit="1" customWidth="1"/>
    <col min="2066" max="2066" width="16.85546875" style="394" bestFit="1" customWidth="1"/>
    <col min="2067" max="2067" width="17" style="394" bestFit="1" customWidth="1"/>
    <col min="2068" max="2068" width="20.85546875" style="394" bestFit="1" customWidth="1"/>
    <col min="2069" max="2069" width="22.140625" style="394" bestFit="1" customWidth="1"/>
    <col min="2070" max="2070" width="12.5703125" style="394" bestFit="1" customWidth="1"/>
    <col min="2071" max="2071" width="55.28515625" style="394" bestFit="1" customWidth="1"/>
    <col min="2072" max="2072" width="25.85546875" style="394" bestFit="1" customWidth="1"/>
    <col min="2073" max="2073" width="15.85546875" style="394" bestFit="1" customWidth="1"/>
    <col min="2074" max="2074" width="18.28515625" style="394" bestFit="1" customWidth="1"/>
    <col min="2075" max="2075" width="65.5703125" style="394" bestFit="1" customWidth="1"/>
    <col min="2076" max="2076" width="65.7109375" style="394" bestFit="1" customWidth="1"/>
    <col min="2077" max="2077" width="4.7109375" style="394" bestFit="1" customWidth="1"/>
    <col min="2078" max="2304" width="9.140625" style="394" customWidth="1"/>
    <col min="2305" max="2305" width="4.7109375" style="394" bestFit="1" customWidth="1"/>
    <col min="2306" max="2306" width="16.85546875" style="394" bestFit="1" customWidth="1"/>
    <col min="2307" max="2307" width="8.85546875" style="394" bestFit="1" customWidth="1"/>
    <col min="2308" max="2308" width="1.140625" style="394" bestFit="1" customWidth="1"/>
    <col min="2309" max="2309" width="25.140625" style="394" bestFit="1" customWidth="1"/>
    <col min="2310" max="2310" width="10.85546875" style="394" bestFit="1" customWidth="1"/>
    <col min="2311" max="2312" width="16.85546875" style="394" bestFit="1" customWidth="1"/>
    <col min="2313" max="2313" width="8.85546875" style="394" bestFit="1" customWidth="1"/>
    <col min="2314" max="2314" width="16" style="394" bestFit="1" customWidth="1"/>
    <col min="2315" max="2315" width="0.28515625" style="394" bestFit="1" customWidth="1"/>
    <col min="2316" max="2316" width="16" style="394" bestFit="1" customWidth="1"/>
    <col min="2317" max="2317" width="0.7109375" style="394" bestFit="1" customWidth="1"/>
    <col min="2318" max="2318" width="16.140625" style="394" bestFit="1" customWidth="1"/>
    <col min="2319" max="2319" width="12.5703125" style="394" bestFit="1" customWidth="1"/>
    <col min="2320" max="2320" width="4.42578125" style="394" bestFit="1" customWidth="1"/>
    <col min="2321" max="2321" width="20.85546875" style="394" bestFit="1" customWidth="1"/>
    <col min="2322" max="2322" width="16.85546875" style="394" bestFit="1" customWidth="1"/>
    <col min="2323" max="2323" width="17" style="394" bestFit="1" customWidth="1"/>
    <col min="2324" max="2324" width="20.85546875" style="394" bestFit="1" customWidth="1"/>
    <col min="2325" max="2325" width="22.140625" style="394" bestFit="1" customWidth="1"/>
    <col min="2326" max="2326" width="12.5703125" style="394" bestFit="1" customWidth="1"/>
    <col min="2327" max="2327" width="55.28515625" style="394" bestFit="1" customWidth="1"/>
    <col min="2328" max="2328" width="25.85546875" style="394" bestFit="1" customWidth="1"/>
    <col min="2329" max="2329" width="15.85546875" style="394" bestFit="1" customWidth="1"/>
    <col min="2330" max="2330" width="18.28515625" style="394" bestFit="1" customWidth="1"/>
    <col min="2331" max="2331" width="65.5703125" style="394" bestFit="1" customWidth="1"/>
    <col min="2332" max="2332" width="65.7109375" style="394" bestFit="1" customWidth="1"/>
    <col min="2333" max="2333" width="4.7109375" style="394" bestFit="1" customWidth="1"/>
    <col min="2334" max="2560" width="9.140625" style="394" customWidth="1"/>
    <col min="2561" max="2561" width="4.7109375" style="394" bestFit="1" customWidth="1"/>
    <col min="2562" max="2562" width="16.85546875" style="394" bestFit="1" customWidth="1"/>
    <col min="2563" max="2563" width="8.85546875" style="394" bestFit="1" customWidth="1"/>
    <col min="2564" max="2564" width="1.140625" style="394" bestFit="1" customWidth="1"/>
    <col min="2565" max="2565" width="25.140625" style="394" bestFit="1" customWidth="1"/>
    <col min="2566" max="2566" width="10.85546875" style="394" bestFit="1" customWidth="1"/>
    <col min="2567" max="2568" width="16.85546875" style="394" bestFit="1" customWidth="1"/>
    <col min="2569" max="2569" width="8.85546875" style="394" bestFit="1" customWidth="1"/>
    <col min="2570" max="2570" width="16" style="394" bestFit="1" customWidth="1"/>
    <col min="2571" max="2571" width="0.28515625" style="394" bestFit="1" customWidth="1"/>
    <col min="2572" max="2572" width="16" style="394" bestFit="1" customWidth="1"/>
    <col min="2573" max="2573" width="0.7109375" style="394" bestFit="1" customWidth="1"/>
    <col min="2574" max="2574" width="16.140625" style="394" bestFit="1" customWidth="1"/>
    <col min="2575" max="2575" width="12.5703125" style="394" bestFit="1" customWidth="1"/>
    <col min="2576" max="2576" width="4.42578125" style="394" bestFit="1" customWidth="1"/>
    <col min="2577" max="2577" width="20.85546875" style="394" bestFit="1" customWidth="1"/>
    <col min="2578" max="2578" width="16.85546875" style="394" bestFit="1" customWidth="1"/>
    <col min="2579" max="2579" width="17" style="394" bestFit="1" customWidth="1"/>
    <col min="2580" max="2580" width="20.85546875" style="394" bestFit="1" customWidth="1"/>
    <col min="2581" max="2581" width="22.140625" style="394" bestFit="1" customWidth="1"/>
    <col min="2582" max="2582" width="12.5703125" style="394" bestFit="1" customWidth="1"/>
    <col min="2583" max="2583" width="55.28515625" style="394" bestFit="1" customWidth="1"/>
    <col min="2584" max="2584" width="25.85546875" style="394" bestFit="1" customWidth="1"/>
    <col min="2585" max="2585" width="15.85546875" style="394" bestFit="1" customWidth="1"/>
    <col min="2586" max="2586" width="18.28515625" style="394" bestFit="1" customWidth="1"/>
    <col min="2587" max="2587" width="65.5703125" style="394" bestFit="1" customWidth="1"/>
    <col min="2588" max="2588" width="65.7109375" style="394" bestFit="1" customWidth="1"/>
    <col min="2589" max="2589" width="4.7109375" style="394" bestFit="1" customWidth="1"/>
    <col min="2590" max="2816" width="9.140625" style="394" customWidth="1"/>
    <col min="2817" max="2817" width="4.7109375" style="394" bestFit="1" customWidth="1"/>
    <col min="2818" max="2818" width="16.85546875" style="394" bestFit="1" customWidth="1"/>
    <col min="2819" max="2819" width="8.85546875" style="394" bestFit="1" customWidth="1"/>
    <col min="2820" max="2820" width="1.140625" style="394" bestFit="1" customWidth="1"/>
    <col min="2821" max="2821" width="25.140625" style="394" bestFit="1" customWidth="1"/>
    <col min="2822" max="2822" width="10.85546875" style="394" bestFit="1" customWidth="1"/>
    <col min="2823" max="2824" width="16.85546875" style="394" bestFit="1" customWidth="1"/>
    <col min="2825" max="2825" width="8.85546875" style="394" bestFit="1" customWidth="1"/>
    <col min="2826" max="2826" width="16" style="394" bestFit="1" customWidth="1"/>
    <col min="2827" max="2827" width="0.28515625" style="394" bestFit="1" customWidth="1"/>
    <col min="2828" max="2828" width="16" style="394" bestFit="1" customWidth="1"/>
    <col min="2829" max="2829" width="0.7109375" style="394" bestFit="1" customWidth="1"/>
    <col min="2830" max="2830" width="16.140625" style="394" bestFit="1" customWidth="1"/>
    <col min="2831" max="2831" width="12.5703125" style="394" bestFit="1" customWidth="1"/>
    <col min="2832" max="2832" width="4.42578125" style="394" bestFit="1" customWidth="1"/>
    <col min="2833" max="2833" width="20.85546875" style="394" bestFit="1" customWidth="1"/>
    <col min="2834" max="2834" width="16.85546875" style="394" bestFit="1" customWidth="1"/>
    <col min="2835" max="2835" width="17" style="394" bestFit="1" customWidth="1"/>
    <col min="2836" max="2836" width="20.85546875" style="394" bestFit="1" customWidth="1"/>
    <col min="2837" max="2837" width="22.140625" style="394" bestFit="1" customWidth="1"/>
    <col min="2838" max="2838" width="12.5703125" style="394" bestFit="1" customWidth="1"/>
    <col min="2839" max="2839" width="55.28515625" style="394" bestFit="1" customWidth="1"/>
    <col min="2840" max="2840" width="25.85546875" style="394" bestFit="1" customWidth="1"/>
    <col min="2841" max="2841" width="15.85546875" style="394" bestFit="1" customWidth="1"/>
    <col min="2842" max="2842" width="18.28515625" style="394" bestFit="1" customWidth="1"/>
    <col min="2843" max="2843" width="65.5703125" style="394" bestFit="1" customWidth="1"/>
    <col min="2844" max="2844" width="65.7109375" style="394" bestFit="1" customWidth="1"/>
    <col min="2845" max="2845" width="4.7109375" style="394" bestFit="1" customWidth="1"/>
    <col min="2846" max="3072" width="9.140625" style="394" customWidth="1"/>
    <col min="3073" max="3073" width="4.7109375" style="394" bestFit="1" customWidth="1"/>
    <col min="3074" max="3074" width="16.85546875" style="394" bestFit="1" customWidth="1"/>
    <col min="3075" max="3075" width="8.85546875" style="394" bestFit="1" customWidth="1"/>
    <col min="3076" max="3076" width="1.140625" style="394" bestFit="1" customWidth="1"/>
    <col min="3077" max="3077" width="25.140625" style="394" bestFit="1" customWidth="1"/>
    <col min="3078" max="3078" width="10.85546875" style="394" bestFit="1" customWidth="1"/>
    <col min="3079" max="3080" width="16.85546875" style="394" bestFit="1" customWidth="1"/>
    <col min="3081" max="3081" width="8.85546875" style="394" bestFit="1" customWidth="1"/>
    <col min="3082" max="3082" width="16" style="394" bestFit="1" customWidth="1"/>
    <col min="3083" max="3083" width="0.28515625" style="394" bestFit="1" customWidth="1"/>
    <col min="3084" max="3084" width="16" style="394" bestFit="1" customWidth="1"/>
    <col min="3085" max="3085" width="0.7109375" style="394" bestFit="1" customWidth="1"/>
    <col min="3086" max="3086" width="16.140625" style="394" bestFit="1" customWidth="1"/>
    <col min="3087" max="3087" width="12.5703125" style="394" bestFit="1" customWidth="1"/>
    <col min="3088" max="3088" width="4.42578125" style="394" bestFit="1" customWidth="1"/>
    <col min="3089" max="3089" width="20.85546875" style="394" bestFit="1" customWidth="1"/>
    <col min="3090" max="3090" width="16.85546875" style="394" bestFit="1" customWidth="1"/>
    <col min="3091" max="3091" width="17" style="394" bestFit="1" customWidth="1"/>
    <col min="3092" max="3092" width="20.85546875" style="394" bestFit="1" customWidth="1"/>
    <col min="3093" max="3093" width="22.140625" style="394" bestFit="1" customWidth="1"/>
    <col min="3094" max="3094" width="12.5703125" style="394" bestFit="1" customWidth="1"/>
    <col min="3095" max="3095" width="55.28515625" style="394" bestFit="1" customWidth="1"/>
    <col min="3096" max="3096" width="25.85546875" style="394" bestFit="1" customWidth="1"/>
    <col min="3097" max="3097" width="15.85546875" style="394" bestFit="1" customWidth="1"/>
    <col min="3098" max="3098" width="18.28515625" style="394" bestFit="1" customWidth="1"/>
    <col min="3099" max="3099" width="65.5703125" style="394" bestFit="1" customWidth="1"/>
    <col min="3100" max="3100" width="65.7109375" style="394" bestFit="1" customWidth="1"/>
    <col min="3101" max="3101" width="4.7109375" style="394" bestFit="1" customWidth="1"/>
    <col min="3102" max="3328" width="9.140625" style="394" customWidth="1"/>
    <col min="3329" max="3329" width="4.7109375" style="394" bestFit="1" customWidth="1"/>
    <col min="3330" max="3330" width="16.85546875" style="394" bestFit="1" customWidth="1"/>
    <col min="3331" max="3331" width="8.85546875" style="394" bestFit="1" customWidth="1"/>
    <col min="3332" max="3332" width="1.140625" style="394" bestFit="1" customWidth="1"/>
    <col min="3333" max="3333" width="25.140625" style="394" bestFit="1" customWidth="1"/>
    <col min="3334" max="3334" width="10.85546875" style="394" bestFit="1" customWidth="1"/>
    <col min="3335" max="3336" width="16.85546875" style="394" bestFit="1" customWidth="1"/>
    <col min="3337" max="3337" width="8.85546875" style="394" bestFit="1" customWidth="1"/>
    <col min="3338" max="3338" width="16" style="394" bestFit="1" customWidth="1"/>
    <col min="3339" max="3339" width="0.28515625" style="394" bestFit="1" customWidth="1"/>
    <col min="3340" max="3340" width="16" style="394" bestFit="1" customWidth="1"/>
    <col min="3341" max="3341" width="0.7109375" style="394" bestFit="1" customWidth="1"/>
    <col min="3342" max="3342" width="16.140625" style="394" bestFit="1" customWidth="1"/>
    <col min="3343" max="3343" width="12.5703125" style="394" bestFit="1" customWidth="1"/>
    <col min="3344" max="3344" width="4.42578125" style="394" bestFit="1" customWidth="1"/>
    <col min="3345" max="3345" width="20.85546875" style="394" bestFit="1" customWidth="1"/>
    <col min="3346" max="3346" width="16.85546875" style="394" bestFit="1" customWidth="1"/>
    <col min="3347" max="3347" width="17" style="394" bestFit="1" customWidth="1"/>
    <col min="3348" max="3348" width="20.85546875" style="394" bestFit="1" customWidth="1"/>
    <col min="3349" max="3349" width="22.140625" style="394" bestFit="1" customWidth="1"/>
    <col min="3350" max="3350" width="12.5703125" style="394" bestFit="1" customWidth="1"/>
    <col min="3351" max="3351" width="55.28515625" style="394" bestFit="1" customWidth="1"/>
    <col min="3352" max="3352" width="25.85546875" style="394" bestFit="1" customWidth="1"/>
    <col min="3353" max="3353" width="15.85546875" style="394" bestFit="1" customWidth="1"/>
    <col min="3354" max="3354" width="18.28515625" style="394" bestFit="1" customWidth="1"/>
    <col min="3355" max="3355" width="65.5703125" style="394" bestFit="1" customWidth="1"/>
    <col min="3356" max="3356" width="65.7109375" style="394" bestFit="1" customWidth="1"/>
    <col min="3357" max="3357" width="4.7109375" style="394" bestFit="1" customWidth="1"/>
    <col min="3358" max="3584" width="9.140625" style="394" customWidth="1"/>
    <col min="3585" max="3585" width="4.7109375" style="394" bestFit="1" customWidth="1"/>
    <col min="3586" max="3586" width="16.85546875" style="394" bestFit="1" customWidth="1"/>
    <col min="3587" max="3587" width="8.85546875" style="394" bestFit="1" customWidth="1"/>
    <col min="3588" max="3588" width="1.140625" style="394" bestFit="1" customWidth="1"/>
    <col min="3589" max="3589" width="25.140625" style="394" bestFit="1" customWidth="1"/>
    <col min="3590" max="3590" width="10.85546875" style="394" bestFit="1" customWidth="1"/>
    <col min="3591" max="3592" width="16.85546875" style="394" bestFit="1" customWidth="1"/>
    <col min="3593" max="3593" width="8.85546875" style="394" bestFit="1" customWidth="1"/>
    <col min="3594" max="3594" width="16" style="394" bestFit="1" customWidth="1"/>
    <col min="3595" max="3595" width="0.28515625" style="394" bestFit="1" customWidth="1"/>
    <col min="3596" max="3596" width="16" style="394" bestFit="1" customWidth="1"/>
    <col min="3597" max="3597" width="0.7109375" style="394" bestFit="1" customWidth="1"/>
    <col min="3598" max="3598" width="16.140625" style="394" bestFit="1" customWidth="1"/>
    <col min="3599" max="3599" width="12.5703125" style="394" bestFit="1" customWidth="1"/>
    <col min="3600" max="3600" width="4.42578125" style="394" bestFit="1" customWidth="1"/>
    <col min="3601" max="3601" width="20.85546875" style="394" bestFit="1" customWidth="1"/>
    <col min="3602" max="3602" width="16.85546875" style="394" bestFit="1" customWidth="1"/>
    <col min="3603" max="3603" width="17" style="394" bestFit="1" customWidth="1"/>
    <col min="3604" max="3604" width="20.85546875" style="394" bestFit="1" customWidth="1"/>
    <col min="3605" max="3605" width="22.140625" style="394" bestFit="1" customWidth="1"/>
    <col min="3606" max="3606" width="12.5703125" style="394" bestFit="1" customWidth="1"/>
    <col min="3607" max="3607" width="55.28515625" style="394" bestFit="1" customWidth="1"/>
    <col min="3608" max="3608" width="25.85546875" style="394" bestFit="1" customWidth="1"/>
    <col min="3609" max="3609" width="15.85546875" style="394" bestFit="1" customWidth="1"/>
    <col min="3610" max="3610" width="18.28515625" style="394" bestFit="1" customWidth="1"/>
    <col min="3611" max="3611" width="65.5703125" style="394" bestFit="1" customWidth="1"/>
    <col min="3612" max="3612" width="65.7109375" style="394" bestFit="1" customWidth="1"/>
    <col min="3613" max="3613" width="4.7109375" style="394" bestFit="1" customWidth="1"/>
    <col min="3614" max="3840" width="9.140625" style="394" customWidth="1"/>
    <col min="3841" max="3841" width="4.7109375" style="394" bestFit="1" customWidth="1"/>
    <col min="3842" max="3842" width="16.85546875" style="394" bestFit="1" customWidth="1"/>
    <col min="3843" max="3843" width="8.85546875" style="394" bestFit="1" customWidth="1"/>
    <col min="3844" max="3844" width="1.140625" style="394" bestFit="1" customWidth="1"/>
    <col min="3845" max="3845" width="25.140625" style="394" bestFit="1" customWidth="1"/>
    <col min="3846" max="3846" width="10.85546875" style="394" bestFit="1" customWidth="1"/>
    <col min="3847" max="3848" width="16.85546875" style="394" bestFit="1" customWidth="1"/>
    <col min="3849" max="3849" width="8.85546875" style="394" bestFit="1" customWidth="1"/>
    <col min="3850" max="3850" width="16" style="394" bestFit="1" customWidth="1"/>
    <col min="3851" max="3851" width="0.28515625" style="394" bestFit="1" customWidth="1"/>
    <col min="3852" max="3852" width="16" style="394" bestFit="1" customWidth="1"/>
    <col min="3853" max="3853" width="0.7109375" style="394" bestFit="1" customWidth="1"/>
    <col min="3854" max="3854" width="16.140625" style="394" bestFit="1" customWidth="1"/>
    <col min="3855" max="3855" width="12.5703125" style="394" bestFit="1" customWidth="1"/>
    <col min="3856" max="3856" width="4.42578125" style="394" bestFit="1" customWidth="1"/>
    <col min="3857" max="3857" width="20.85546875" style="394" bestFit="1" customWidth="1"/>
    <col min="3858" max="3858" width="16.85546875" style="394" bestFit="1" customWidth="1"/>
    <col min="3859" max="3859" width="17" style="394" bestFit="1" customWidth="1"/>
    <col min="3860" max="3860" width="20.85546875" style="394" bestFit="1" customWidth="1"/>
    <col min="3861" max="3861" width="22.140625" style="394" bestFit="1" customWidth="1"/>
    <col min="3862" max="3862" width="12.5703125" style="394" bestFit="1" customWidth="1"/>
    <col min="3863" max="3863" width="55.28515625" style="394" bestFit="1" customWidth="1"/>
    <col min="3864" max="3864" width="25.85546875" style="394" bestFit="1" customWidth="1"/>
    <col min="3865" max="3865" width="15.85546875" style="394" bestFit="1" customWidth="1"/>
    <col min="3866" max="3866" width="18.28515625" style="394" bestFit="1" customWidth="1"/>
    <col min="3867" max="3867" width="65.5703125" style="394" bestFit="1" customWidth="1"/>
    <col min="3868" max="3868" width="65.7109375" style="394" bestFit="1" customWidth="1"/>
    <col min="3869" max="3869" width="4.7109375" style="394" bestFit="1" customWidth="1"/>
    <col min="3870" max="4096" width="9.140625" style="394" customWidth="1"/>
    <col min="4097" max="4097" width="4.7109375" style="394" bestFit="1" customWidth="1"/>
    <col min="4098" max="4098" width="16.85546875" style="394" bestFit="1" customWidth="1"/>
    <col min="4099" max="4099" width="8.85546875" style="394" bestFit="1" customWidth="1"/>
    <col min="4100" max="4100" width="1.140625" style="394" bestFit="1" customWidth="1"/>
    <col min="4101" max="4101" width="25.140625" style="394" bestFit="1" customWidth="1"/>
    <col min="4102" max="4102" width="10.85546875" style="394" bestFit="1" customWidth="1"/>
    <col min="4103" max="4104" width="16.85546875" style="394" bestFit="1" customWidth="1"/>
    <col min="4105" max="4105" width="8.85546875" style="394" bestFit="1" customWidth="1"/>
    <col min="4106" max="4106" width="16" style="394" bestFit="1" customWidth="1"/>
    <col min="4107" max="4107" width="0.28515625" style="394" bestFit="1" customWidth="1"/>
    <col min="4108" max="4108" width="16" style="394" bestFit="1" customWidth="1"/>
    <col min="4109" max="4109" width="0.7109375" style="394" bestFit="1" customWidth="1"/>
    <col min="4110" max="4110" width="16.140625" style="394" bestFit="1" customWidth="1"/>
    <col min="4111" max="4111" width="12.5703125" style="394" bestFit="1" customWidth="1"/>
    <col min="4112" max="4112" width="4.42578125" style="394" bestFit="1" customWidth="1"/>
    <col min="4113" max="4113" width="20.85546875" style="394" bestFit="1" customWidth="1"/>
    <col min="4114" max="4114" width="16.85546875" style="394" bestFit="1" customWidth="1"/>
    <col min="4115" max="4115" width="17" style="394" bestFit="1" customWidth="1"/>
    <col min="4116" max="4116" width="20.85546875" style="394" bestFit="1" customWidth="1"/>
    <col min="4117" max="4117" width="22.140625" style="394" bestFit="1" customWidth="1"/>
    <col min="4118" max="4118" width="12.5703125" style="394" bestFit="1" customWidth="1"/>
    <col min="4119" max="4119" width="55.28515625" style="394" bestFit="1" customWidth="1"/>
    <col min="4120" max="4120" width="25.85546875" style="394" bestFit="1" customWidth="1"/>
    <col min="4121" max="4121" width="15.85546875" style="394" bestFit="1" customWidth="1"/>
    <col min="4122" max="4122" width="18.28515625" style="394" bestFit="1" customWidth="1"/>
    <col min="4123" max="4123" width="65.5703125" style="394" bestFit="1" customWidth="1"/>
    <col min="4124" max="4124" width="65.7109375" style="394" bestFit="1" customWidth="1"/>
    <col min="4125" max="4125" width="4.7109375" style="394" bestFit="1" customWidth="1"/>
    <col min="4126" max="4352" width="9.140625" style="394" customWidth="1"/>
    <col min="4353" max="4353" width="4.7109375" style="394" bestFit="1" customWidth="1"/>
    <col min="4354" max="4354" width="16.85546875" style="394" bestFit="1" customWidth="1"/>
    <col min="4355" max="4355" width="8.85546875" style="394" bestFit="1" customWidth="1"/>
    <col min="4356" max="4356" width="1.140625" style="394" bestFit="1" customWidth="1"/>
    <col min="4357" max="4357" width="25.140625" style="394" bestFit="1" customWidth="1"/>
    <col min="4358" max="4358" width="10.85546875" style="394" bestFit="1" customWidth="1"/>
    <col min="4359" max="4360" width="16.85546875" style="394" bestFit="1" customWidth="1"/>
    <col min="4361" max="4361" width="8.85546875" style="394" bestFit="1" customWidth="1"/>
    <col min="4362" max="4362" width="16" style="394" bestFit="1" customWidth="1"/>
    <col min="4363" max="4363" width="0.28515625" style="394" bestFit="1" customWidth="1"/>
    <col min="4364" max="4364" width="16" style="394" bestFit="1" customWidth="1"/>
    <col min="4365" max="4365" width="0.7109375" style="394" bestFit="1" customWidth="1"/>
    <col min="4366" max="4366" width="16.140625" style="394" bestFit="1" customWidth="1"/>
    <col min="4367" max="4367" width="12.5703125" style="394" bestFit="1" customWidth="1"/>
    <col min="4368" max="4368" width="4.42578125" style="394" bestFit="1" customWidth="1"/>
    <col min="4369" max="4369" width="20.85546875" style="394" bestFit="1" customWidth="1"/>
    <col min="4370" max="4370" width="16.85546875" style="394" bestFit="1" customWidth="1"/>
    <col min="4371" max="4371" width="17" style="394" bestFit="1" customWidth="1"/>
    <col min="4372" max="4372" width="20.85546875" style="394" bestFit="1" customWidth="1"/>
    <col min="4373" max="4373" width="22.140625" style="394" bestFit="1" customWidth="1"/>
    <col min="4374" max="4374" width="12.5703125" style="394" bestFit="1" customWidth="1"/>
    <col min="4375" max="4375" width="55.28515625" style="394" bestFit="1" customWidth="1"/>
    <col min="4376" max="4376" width="25.85546875" style="394" bestFit="1" customWidth="1"/>
    <col min="4377" max="4377" width="15.85546875" style="394" bestFit="1" customWidth="1"/>
    <col min="4378" max="4378" width="18.28515625" style="394" bestFit="1" customWidth="1"/>
    <col min="4379" max="4379" width="65.5703125" style="394" bestFit="1" customWidth="1"/>
    <col min="4380" max="4380" width="65.7109375" style="394" bestFit="1" customWidth="1"/>
    <col min="4381" max="4381" width="4.7109375" style="394" bestFit="1" customWidth="1"/>
    <col min="4382" max="4608" width="9.140625" style="394" customWidth="1"/>
    <col min="4609" max="4609" width="4.7109375" style="394" bestFit="1" customWidth="1"/>
    <col min="4610" max="4610" width="16.85546875" style="394" bestFit="1" customWidth="1"/>
    <col min="4611" max="4611" width="8.85546875" style="394" bestFit="1" customWidth="1"/>
    <col min="4612" max="4612" width="1.140625" style="394" bestFit="1" customWidth="1"/>
    <col min="4613" max="4613" width="25.140625" style="394" bestFit="1" customWidth="1"/>
    <col min="4614" max="4614" width="10.85546875" style="394" bestFit="1" customWidth="1"/>
    <col min="4615" max="4616" width="16.85546875" style="394" bestFit="1" customWidth="1"/>
    <col min="4617" max="4617" width="8.85546875" style="394" bestFit="1" customWidth="1"/>
    <col min="4618" max="4618" width="16" style="394" bestFit="1" customWidth="1"/>
    <col min="4619" max="4619" width="0.28515625" style="394" bestFit="1" customWidth="1"/>
    <col min="4620" max="4620" width="16" style="394" bestFit="1" customWidth="1"/>
    <col min="4621" max="4621" width="0.7109375" style="394" bestFit="1" customWidth="1"/>
    <col min="4622" max="4622" width="16.140625" style="394" bestFit="1" customWidth="1"/>
    <col min="4623" max="4623" width="12.5703125" style="394" bestFit="1" customWidth="1"/>
    <col min="4624" max="4624" width="4.42578125" style="394" bestFit="1" customWidth="1"/>
    <col min="4625" max="4625" width="20.85546875" style="394" bestFit="1" customWidth="1"/>
    <col min="4626" max="4626" width="16.85546875" style="394" bestFit="1" customWidth="1"/>
    <col min="4627" max="4627" width="17" style="394" bestFit="1" customWidth="1"/>
    <col min="4628" max="4628" width="20.85546875" style="394" bestFit="1" customWidth="1"/>
    <col min="4629" max="4629" width="22.140625" style="394" bestFit="1" customWidth="1"/>
    <col min="4630" max="4630" width="12.5703125" style="394" bestFit="1" customWidth="1"/>
    <col min="4631" max="4631" width="55.28515625" style="394" bestFit="1" customWidth="1"/>
    <col min="4632" max="4632" width="25.85546875" style="394" bestFit="1" customWidth="1"/>
    <col min="4633" max="4633" width="15.85546875" style="394" bestFit="1" customWidth="1"/>
    <col min="4634" max="4634" width="18.28515625" style="394" bestFit="1" customWidth="1"/>
    <col min="4635" max="4635" width="65.5703125" style="394" bestFit="1" customWidth="1"/>
    <col min="4636" max="4636" width="65.7109375" style="394" bestFit="1" customWidth="1"/>
    <col min="4637" max="4637" width="4.7109375" style="394" bestFit="1" customWidth="1"/>
    <col min="4638" max="4864" width="9.140625" style="394" customWidth="1"/>
    <col min="4865" max="4865" width="4.7109375" style="394" bestFit="1" customWidth="1"/>
    <col min="4866" max="4866" width="16.85546875" style="394" bestFit="1" customWidth="1"/>
    <col min="4867" max="4867" width="8.85546875" style="394" bestFit="1" customWidth="1"/>
    <col min="4868" max="4868" width="1.140625" style="394" bestFit="1" customWidth="1"/>
    <col min="4869" max="4869" width="25.140625" style="394" bestFit="1" customWidth="1"/>
    <col min="4870" max="4870" width="10.85546875" style="394" bestFit="1" customWidth="1"/>
    <col min="4871" max="4872" width="16.85546875" style="394" bestFit="1" customWidth="1"/>
    <col min="4873" max="4873" width="8.85546875" style="394" bestFit="1" customWidth="1"/>
    <col min="4874" max="4874" width="16" style="394" bestFit="1" customWidth="1"/>
    <col min="4875" max="4875" width="0.28515625" style="394" bestFit="1" customWidth="1"/>
    <col min="4876" max="4876" width="16" style="394" bestFit="1" customWidth="1"/>
    <col min="4877" max="4877" width="0.7109375" style="394" bestFit="1" customWidth="1"/>
    <col min="4878" max="4878" width="16.140625" style="394" bestFit="1" customWidth="1"/>
    <col min="4879" max="4879" width="12.5703125" style="394" bestFit="1" customWidth="1"/>
    <col min="4880" max="4880" width="4.42578125" style="394" bestFit="1" customWidth="1"/>
    <col min="4881" max="4881" width="20.85546875" style="394" bestFit="1" customWidth="1"/>
    <col min="4882" max="4882" width="16.85546875" style="394" bestFit="1" customWidth="1"/>
    <col min="4883" max="4883" width="17" style="394" bestFit="1" customWidth="1"/>
    <col min="4884" max="4884" width="20.85546875" style="394" bestFit="1" customWidth="1"/>
    <col min="4885" max="4885" width="22.140625" style="394" bestFit="1" customWidth="1"/>
    <col min="4886" max="4886" width="12.5703125" style="394" bestFit="1" customWidth="1"/>
    <col min="4887" max="4887" width="55.28515625" style="394" bestFit="1" customWidth="1"/>
    <col min="4888" max="4888" width="25.85546875" style="394" bestFit="1" customWidth="1"/>
    <col min="4889" max="4889" width="15.85546875" style="394" bestFit="1" customWidth="1"/>
    <col min="4890" max="4890" width="18.28515625" style="394" bestFit="1" customWidth="1"/>
    <col min="4891" max="4891" width="65.5703125" style="394" bestFit="1" customWidth="1"/>
    <col min="4892" max="4892" width="65.7109375" style="394" bestFit="1" customWidth="1"/>
    <col min="4893" max="4893" width="4.7109375" style="394" bestFit="1" customWidth="1"/>
    <col min="4894" max="5120" width="9.140625" style="394" customWidth="1"/>
    <col min="5121" max="5121" width="4.7109375" style="394" bestFit="1" customWidth="1"/>
    <col min="5122" max="5122" width="16.85546875" style="394" bestFit="1" customWidth="1"/>
    <col min="5123" max="5123" width="8.85546875" style="394" bestFit="1" customWidth="1"/>
    <col min="5124" max="5124" width="1.140625" style="394" bestFit="1" customWidth="1"/>
    <col min="5125" max="5125" width="25.140625" style="394" bestFit="1" customWidth="1"/>
    <col min="5126" max="5126" width="10.85546875" style="394" bestFit="1" customWidth="1"/>
    <col min="5127" max="5128" width="16.85546875" style="394" bestFit="1" customWidth="1"/>
    <col min="5129" max="5129" width="8.85546875" style="394" bestFit="1" customWidth="1"/>
    <col min="5130" max="5130" width="16" style="394" bestFit="1" customWidth="1"/>
    <col min="5131" max="5131" width="0.28515625" style="394" bestFit="1" customWidth="1"/>
    <col min="5132" max="5132" width="16" style="394" bestFit="1" customWidth="1"/>
    <col min="5133" max="5133" width="0.7109375" style="394" bestFit="1" customWidth="1"/>
    <col min="5134" max="5134" width="16.140625" style="394" bestFit="1" customWidth="1"/>
    <col min="5135" max="5135" width="12.5703125" style="394" bestFit="1" customWidth="1"/>
    <col min="5136" max="5136" width="4.42578125" style="394" bestFit="1" customWidth="1"/>
    <col min="5137" max="5137" width="20.85546875" style="394" bestFit="1" customWidth="1"/>
    <col min="5138" max="5138" width="16.85546875" style="394" bestFit="1" customWidth="1"/>
    <col min="5139" max="5139" width="17" style="394" bestFit="1" customWidth="1"/>
    <col min="5140" max="5140" width="20.85546875" style="394" bestFit="1" customWidth="1"/>
    <col min="5141" max="5141" width="22.140625" style="394" bestFit="1" customWidth="1"/>
    <col min="5142" max="5142" width="12.5703125" style="394" bestFit="1" customWidth="1"/>
    <col min="5143" max="5143" width="55.28515625" style="394" bestFit="1" customWidth="1"/>
    <col min="5144" max="5144" width="25.85546875" style="394" bestFit="1" customWidth="1"/>
    <col min="5145" max="5145" width="15.85546875" style="394" bestFit="1" customWidth="1"/>
    <col min="5146" max="5146" width="18.28515625" style="394" bestFit="1" customWidth="1"/>
    <col min="5147" max="5147" width="65.5703125" style="394" bestFit="1" customWidth="1"/>
    <col min="5148" max="5148" width="65.7109375" style="394" bestFit="1" customWidth="1"/>
    <col min="5149" max="5149" width="4.7109375" style="394" bestFit="1" customWidth="1"/>
    <col min="5150" max="5376" width="9.140625" style="394" customWidth="1"/>
    <col min="5377" max="5377" width="4.7109375" style="394" bestFit="1" customWidth="1"/>
    <col min="5378" max="5378" width="16.85546875" style="394" bestFit="1" customWidth="1"/>
    <col min="5379" max="5379" width="8.85546875" style="394" bestFit="1" customWidth="1"/>
    <col min="5380" max="5380" width="1.140625" style="394" bestFit="1" customWidth="1"/>
    <col min="5381" max="5381" width="25.140625" style="394" bestFit="1" customWidth="1"/>
    <col min="5382" max="5382" width="10.85546875" style="394" bestFit="1" customWidth="1"/>
    <col min="5383" max="5384" width="16.85546875" style="394" bestFit="1" customWidth="1"/>
    <col min="5385" max="5385" width="8.85546875" style="394" bestFit="1" customWidth="1"/>
    <col min="5386" max="5386" width="16" style="394" bestFit="1" customWidth="1"/>
    <col min="5387" max="5387" width="0.28515625" style="394" bestFit="1" customWidth="1"/>
    <col min="5388" max="5388" width="16" style="394" bestFit="1" customWidth="1"/>
    <col min="5389" max="5389" width="0.7109375" style="394" bestFit="1" customWidth="1"/>
    <col min="5390" max="5390" width="16.140625" style="394" bestFit="1" customWidth="1"/>
    <col min="5391" max="5391" width="12.5703125" style="394" bestFit="1" customWidth="1"/>
    <col min="5392" max="5392" width="4.42578125" style="394" bestFit="1" customWidth="1"/>
    <col min="5393" max="5393" width="20.85546875" style="394" bestFit="1" customWidth="1"/>
    <col min="5394" max="5394" width="16.85546875" style="394" bestFit="1" customWidth="1"/>
    <col min="5395" max="5395" width="17" style="394" bestFit="1" customWidth="1"/>
    <col min="5396" max="5396" width="20.85546875" style="394" bestFit="1" customWidth="1"/>
    <col min="5397" max="5397" width="22.140625" style="394" bestFit="1" customWidth="1"/>
    <col min="5398" max="5398" width="12.5703125" style="394" bestFit="1" customWidth="1"/>
    <col min="5399" max="5399" width="55.28515625" style="394" bestFit="1" customWidth="1"/>
    <col min="5400" max="5400" width="25.85546875" style="394" bestFit="1" customWidth="1"/>
    <col min="5401" max="5401" width="15.85546875" style="394" bestFit="1" customWidth="1"/>
    <col min="5402" max="5402" width="18.28515625" style="394" bestFit="1" customWidth="1"/>
    <col min="5403" max="5403" width="65.5703125" style="394" bestFit="1" customWidth="1"/>
    <col min="5404" max="5404" width="65.7109375" style="394" bestFit="1" customWidth="1"/>
    <col min="5405" max="5405" width="4.7109375" style="394" bestFit="1" customWidth="1"/>
    <col min="5406" max="5632" width="9.140625" style="394" customWidth="1"/>
    <col min="5633" max="5633" width="4.7109375" style="394" bestFit="1" customWidth="1"/>
    <col min="5634" max="5634" width="16.85546875" style="394" bestFit="1" customWidth="1"/>
    <col min="5635" max="5635" width="8.85546875" style="394" bestFit="1" customWidth="1"/>
    <col min="5636" max="5636" width="1.140625" style="394" bestFit="1" customWidth="1"/>
    <col min="5637" max="5637" width="25.140625" style="394" bestFit="1" customWidth="1"/>
    <col min="5638" max="5638" width="10.85546875" style="394" bestFit="1" customWidth="1"/>
    <col min="5639" max="5640" width="16.85546875" style="394" bestFit="1" customWidth="1"/>
    <col min="5641" max="5641" width="8.85546875" style="394" bestFit="1" customWidth="1"/>
    <col min="5642" max="5642" width="16" style="394" bestFit="1" customWidth="1"/>
    <col min="5643" max="5643" width="0.28515625" style="394" bestFit="1" customWidth="1"/>
    <col min="5644" max="5644" width="16" style="394" bestFit="1" customWidth="1"/>
    <col min="5645" max="5645" width="0.7109375" style="394" bestFit="1" customWidth="1"/>
    <col min="5646" max="5646" width="16.140625" style="394" bestFit="1" customWidth="1"/>
    <col min="5647" max="5647" width="12.5703125" style="394" bestFit="1" customWidth="1"/>
    <col min="5648" max="5648" width="4.42578125" style="394" bestFit="1" customWidth="1"/>
    <col min="5649" max="5649" width="20.85546875" style="394" bestFit="1" customWidth="1"/>
    <col min="5650" max="5650" width="16.85546875" style="394" bestFit="1" customWidth="1"/>
    <col min="5651" max="5651" width="17" style="394" bestFit="1" customWidth="1"/>
    <col min="5652" max="5652" width="20.85546875" style="394" bestFit="1" customWidth="1"/>
    <col min="5653" max="5653" width="22.140625" style="394" bestFit="1" customWidth="1"/>
    <col min="5654" max="5654" width="12.5703125" style="394" bestFit="1" customWidth="1"/>
    <col min="5655" max="5655" width="55.28515625" style="394" bestFit="1" customWidth="1"/>
    <col min="5656" max="5656" width="25.85546875" style="394" bestFit="1" customWidth="1"/>
    <col min="5657" max="5657" width="15.85546875" style="394" bestFit="1" customWidth="1"/>
    <col min="5658" max="5658" width="18.28515625" style="394" bestFit="1" customWidth="1"/>
    <col min="5659" max="5659" width="65.5703125" style="394" bestFit="1" customWidth="1"/>
    <col min="5660" max="5660" width="65.7109375" style="394" bestFit="1" customWidth="1"/>
    <col min="5661" max="5661" width="4.7109375" style="394" bestFit="1" customWidth="1"/>
    <col min="5662" max="5888" width="9.140625" style="394" customWidth="1"/>
    <col min="5889" max="5889" width="4.7109375" style="394" bestFit="1" customWidth="1"/>
    <col min="5890" max="5890" width="16.85546875" style="394" bestFit="1" customWidth="1"/>
    <col min="5891" max="5891" width="8.85546875" style="394" bestFit="1" customWidth="1"/>
    <col min="5892" max="5892" width="1.140625" style="394" bestFit="1" customWidth="1"/>
    <col min="5893" max="5893" width="25.140625" style="394" bestFit="1" customWidth="1"/>
    <col min="5894" max="5894" width="10.85546875" style="394" bestFit="1" customWidth="1"/>
    <col min="5895" max="5896" width="16.85546875" style="394" bestFit="1" customWidth="1"/>
    <col min="5897" max="5897" width="8.85546875" style="394" bestFit="1" customWidth="1"/>
    <col min="5898" max="5898" width="16" style="394" bestFit="1" customWidth="1"/>
    <col min="5899" max="5899" width="0.28515625" style="394" bestFit="1" customWidth="1"/>
    <col min="5900" max="5900" width="16" style="394" bestFit="1" customWidth="1"/>
    <col min="5901" max="5901" width="0.7109375" style="394" bestFit="1" customWidth="1"/>
    <col min="5902" max="5902" width="16.140625" style="394" bestFit="1" customWidth="1"/>
    <col min="5903" max="5903" width="12.5703125" style="394" bestFit="1" customWidth="1"/>
    <col min="5904" max="5904" width="4.42578125" style="394" bestFit="1" customWidth="1"/>
    <col min="5905" max="5905" width="20.85546875" style="394" bestFit="1" customWidth="1"/>
    <col min="5906" max="5906" width="16.85546875" style="394" bestFit="1" customWidth="1"/>
    <col min="5907" max="5907" width="17" style="394" bestFit="1" customWidth="1"/>
    <col min="5908" max="5908" width="20.85546875" style="394" bestFit="1" customWidth="1"/>
    <col min="5909" max="5909" width="22.140625" style="394" bestFit="1" customWidth="1"/>
    <col min="5910" max="5910" width="12.5703125" style="394" bestFit="1" customWidth="1"/>
    <col min="5911" max="5911" width="55.28515625" style="394" bestFit="1" customWidth="1"/>
    <col min="5912" max="5912" width="25.85546875" style="394" bestFit="1" customWidth="1"/>
    <col min="5913" max="5913" width="15.85546875" style="394" bestFit="1" customWidth="1"/>
    <col min="5914" max="5914" width="18.28515625" style="394" bestFit="1" customWidth="1"/>
    <col min="5915" max="5915" width="65.5703125" style="394" bestFit="1" customWidth="1"/>
    <col min="5916" max="5916" width="65.7109375" style="394" bestFit="1" customWidth="1"/>
    <col min="5917" max="5917" width="4.7109375" style="394" bestFit="1" customWidth="1"/>
    <col min="5918" max="6144" width="9.140625" style="394" customWidth="1"/>
    <col min="6145" max="6145" width="4.7109375" style="394" bestFit="1" customWidth="1"/>
    <col min="6146" max="6146" width="16.85546875" style="394" bestFit="1" customWidth="1"/>
    <col min="6147" max="6147" width="8.85546875" style="394" bestFit="1" customWidth="1"/>
    <col min="6148" max="6148" width="1.140625" style="394" bestFit="1" customWidth="1"/>
    <col min="6149" max="6149" width="25.140625" style="394" bestFit="1" customWidth="1"/>
    <col min="6150" max="6150" width="10.85546875" style="394" bestFit="1" customWidth="1"/>
    <col min="6151" max="6152" width="16.85546875" style="394" bestFit="1" customWidth="1"/>
    <col min="6153" max="6153" width="8.85546875" style="394" bestFit="1" customWidth="1"/>
    <col min="6154" max="6154" width="16" style="394" bestFit="1" customWidth="1"/>
    <col min="6155" max="6155" width="0.28515625" style="394" bestFit="1" customWidth="1"/>
    <col min="6156" max="6156" width="16" style="394" bestFit="1" customWidth="1"/>
    <col min="6157" max="6157" width="0.7109375" style="394" bestFit="1" customWidth="1"/>
    <col min="6158" max="6158" width="16.140625" style="394" bestFit="1" customWidth="1"/>
    <col min="6159" max="6159" width="12.5703125" style="394" bestFit="1" customWidth="1"/>
    <col min="6160" max="6160" width="4.42578125" style="394" bestFit="1" customWidth="1"/>
    <col min="6161" max="6161" width="20.85546875" style="394" bestFit="1" customWidth="1"/>
    <col min="6162" max="6162" width="16.85546875" style="394" bestFit="1" customWidth="1"/>
    <col min="6163" max="6163" width="17" style="394" bestFit="1" customWidth="1"/>
    <col min="6164" max="6164" width="20.85546875" style="394" bestFit="1" customWidth="1"/>
    <col min="6165" max="6165" width="22.140625" style="394" bestFit="1" customWidth="1"/>
    <col min="6166" max="6166" width="12.5703125" style="394" bestFit="1" customWidth="1"/>
    <col min="6167" max="6167" width="55.28515625" style="394" bestFit="1" customWidth="1"/>
    <col min="6168" max="6168" width="25.85546875" style="394" bestFit="1" customWidth="1"/>
    <col min="6169" max="6169" width="15.85546875" style="394" bestFit="1" customWidth="1"/>
    <col min="6170" max="6170" width="18.28515625" style="394" bestFit="1" customWidth="1"/>
    <col min="6171" max="6171" width="65.5703125" style="394" bestFit="1" customWidth="1"/>
    <col min="6172" max="6172" width="65.7109375" style="394" bestFit="1" customWidth="1"/>
    <col min="6173" max="6173" width="4.7109375" style="394" bestFit="1" customWidth="1"/>
    <col min="6174" max="6400" width="9.140625" style="394" customWidth="1"/>
    <col min="6401" max="6401" width="4.7109375" style="394" bestFit="1" customWidth="1"/>
    <col min="6402" max="6402" width="16.85546875" style="394" bestFit="1" customWidth="1"/>
    <col min="6403" max="6403" width="8.85546875" style="394" bestFit="1" customWidth="1"/>
    <col min="6404" max="6404" width="1.140625" style="394" bestFit="1" customWidth="1"/>
    <col min="6405" max="6405" width="25.140625" style="394" bestFit="1" customWidth="1"/>
    <col min="6406" max="6406" width="10.85546875" style="394" bestFit="1" customWidth="1"/>
    <col min="6407" max="6408" width="16.85546875" style="394" bestFit="1" customWidth="1"/>
    <col min="6409" max="6409" width="8.85546875" style="394" bestFit="1" customWidth="1"/>
    <col min="6410" max="6410" width="16" style="394" bestFit="1" customWidth="1"/>
    <col min="6411" max="6411" width="0.28515625" style="394" bestFit="1" customWidth="1"/>
    <col min="6412" max="6412" width="16" style="394" bestFit="1" customWidth="1"/>
    <col min="6413" max="6413" width="0.7109375" style="394" bestFit="1" customWidth="1"/>
    <col min="6414" max="6414" width="16.140625" style="394" bestFit="1" customWidth="1"/>
    <col min="6415" max="6415" width="12.5703125" style="394" bestFit="1" customWidth="1"/>
    <col min="6416" max="6416" width="4.42578125" style="394" bestFit="1" customWidth="1"/>
    <col min="6417" max="6417" width="20.85546875" style="394" bestFit="1" customWidth="1"/>
    <col min="6418" max="6418" width="16.85546875" style="394" bestFit="1" customWidth="1"/>
    <col min="6419" max="6419" width="17" style="394" bestFit="1" customWidth="1"/>
    <col min="6420" max="6420" width="20.85546875" style="394" bestFit="1" customWidth="1"/>
    <col min="6421" max="6421" width="22.140625" style="394" bestFit="1" customWidth="1"/>
    <col min="6422" max="6422" width="12.5703125" style="394" bestFit="1" customWidth="1"/>
    <col min="6423" max="6423" width="55.28515625" style="394" bestFit="1" customWidth="1"/>
    <col min="6424" max="6424" width="25.85546875" style="394" bestFit="1" customWidth="1"/>
    <col min="6425" max="6425" width="15.85546875" style="394" bestFit="1" customWidth="1"/>
    <col min="6426" max="6426" width="18.28515625" style="394" bestFit="1" customWidth="1"/>
    <col min="6427" max="6427" width="65.5703125" style="394" bestFit="1" customWidth="1"/>
    <col min="6428" max="6428" width="65.7109375" style="394" bestFit="1" customWidth="1"/>
    <col min="6429" max="6429" width="4.7109375" style="394" bestFit="1" customWidth="1"/>
    <col min="6430" max="6656" width="9.140625" style="394" customWidth="1"/>
    <col min="6657" max="6657" width="4.7109375" style="394" bestFit="1" customWidth="1"/>
    <col min="6658" max="6658" width="16.85546875" style="394" bestFit="1" customWidth="1"/>
    <col min="6659" max="6659" width="8.85546875" style="394" bestFit="1" customWidth="1"/>
    <col min="6660" max="6660" width="1.140625" style="394" bestFit="1" customWidth="1"/>
    <col min="6661" max="6661" width="25.140625" style="394" bestFit="1" customWidth="1"/>
    <col min="6662" max="6662" width="10.85546875" style="394" bestFit="1" customWidth="1"/>
    <col min="6663" max="6664" width="16.85546875" style="394" bestFit="1" customWidth="1"/>
    <col min="6665" max="6665" width="8.85546875" style="394" bestFit="1" customWidth="1"/>
    <col min="6666" max="6666" width="16" style="394" bestFit="1" customWidth="1"/>
    <col min="6667" max="6667" width="0.28515625" style="394" bestFit="1" customWidth="1"/>
    <col min="6668" max="6668" width="16" style="394" bestFit="1" customWidth="1"/>
    <col min="6669" max="6669" width="0.7109375" style="394" bestFit="1" customWidth="1"/>
    <col min="6670" max="6670" width="16.140625" style="394" bestFit="1" customWidth="1"/>
    <col min="6671" max="6671" width="12.5703125" style="394" bestFit="1" customWidth="1"/>
    <col min="6672" max="6672" width="4.42578125" style="394" bestFit="1" customWidth="1"/>
    <col min="6673" max="6673" width="20.85546875" style="394" bestFit="1" customWidth="1"/>
    <col min="6674" max="6674" width="16.85546875" style="394" bestFit="1" customWidth="1"/>
    <col min="6675" max="6675" width="17" style="394" bestFit="1" customWidth="1"/>
    <col min="6676" max="6676" width="20.85546875" style="394" bestFit="1" customWidth="1"/>
    <col min="6677" max="6677" width="22.140625" style="394" bestFit="1" customWidth="1"/>
    <col min="6678" max="6678" width="12.5703125" style="394" bestFit="1" customWidth="1"/>
    <col min="6679" max="6679" width="55.28515625" style="394" bestFit="1" customWidth="1"/>
    <col min="6680" max="6680" width="25.85546875" style="394" bestFit="1" customWidth="1"/>
    <col min="6681" max="6681" width="15.85546875" style="394" bestFit="1" customWidth="1"/>
    <col min="6682" max="6682" width="18.28515625" style="394" bestFit="1" customWidth="1"/>
    <col min="6683" max="6683" width="65.5703125" style="394" bestFit="1" customWidth="1"/>
    <col min="6684" max="6684" width="65.7109375" style="394" bestFit="1" customWidth="1"/>
    <col min="6685" max="6685" width="4.7109375" style="394" bestFit="1" customWidth="1"/>
    <col min="6686" max="6912" width="9.140625" style="394" customWidth="1"/>
    <col min="6913" max="6913" width="4.7109375" style="394" bestFit="1" customWidth="1"/>
    <col min="6914" max="6914" width="16.85546875" style="394" bestFit="1" customWidth="1"/>
    <col min="6915" max="6915" width="8.85546875" style="394" bestFit="1" customWidth="1"/>
    <col min="6916" max="6916" width="1.140625" style="394" bestFit="1" customWidth="1"/>
    <col min="6917" max="6917" width="25.140625" style="394" bestFit="1" customWidth="1"/>
    <col min="6918" max="6918" width="10.85546875" style="394" bestFit="1" customWidth="1"/>
    <col min="6919" max="6920" width="16.85546875" style="394" bestFit="1" customWidth="1"/>
    <col min="6921" max="6921" width="8.85546875" style="394" bestFit="1" customWidth="1"/>
    <col min="6922" max="6922" width="16" style="394" bestFit="1" customWidth="1"/>
    <col min="6923" max="6923" width="0.28515625" style="394" bestFit="1" customWidth="1"/>
    <col min="6924" max="6924" width="16" style="394" bestFit="1" customWidth="1"/>
    <col min="6925" max="6925" width="0.7109375" style="394" bestFit="1" customWidth="1"/>
    <col min="6926" max="6926" width="16.140625" style="394" bestFit="1" customWidth="1"/>
    <col min="6927" max="6927" width="12.5703125" style="394" bestFit="1" customWidth="1"/>
    <col min="6928" max="6928" width="4.42578125" style="394" bestFit="1" customWidth="1"/>
    <col min="6929" max="6929" width="20.85546875" style="394" bestFit="1" customWidth="1"/>
    <col min="6930" max="6930" width="16.85546875" style="394" bestFit="1" customWidth="1"/>
    <col min="6931" max="6931" width="17" style="394" bestFit="1" customWidth="1"/>
    <col min="6932" max="6932" width="20.85546875" style="394" bestFit="1" customWidth="1"/>
    <col min="6933" max="6933" width="22.140625" style="394" bestFit="1" customWidth="1"/>
    <col min="6934" max="6934" width="12.5703125" style="394" bestFit="1" customWidth="1"/>
    <col min="6935" max="6935" width="55.28515625" style="394" bestFit="1" customWidth="1"/>
    <col min="6936" max="6936" width="25.85546875" style="394" bestFit="1" customWidth="1"/>
    <col min="6937" max="6937" width="15.85546875" style="394" bestFit="1" customWidth="1"/>
    <col min="6938" max="6938" width="18.28515625" style="394" bestFit="1" customWidth="1"/>
    <col min="6939" max="6939" width="65.5703125" style="394" bestFit="1" customWidth="1"/>
    <col min="6940" max="6940" width="65.7109375" style="394" bestFit="1" customWidth="1"/>
    <col min="6941" max="6941" width="4.7109375" style="394" bestFit="1" customWidth="1"/>
    <col min="6942" max="7168" width="9.140625" style="394" customWidth="1"/>
    <col min="7169" max="7169" width="4.7109375" style="394" bestFit="1" customWidth="1"/>
    <col min="7170" max="7170" width="16.85546875" style="394" bestFit="1" customWidth="1"/>
    <col min="7171" max="7171" width="8.85546875" style="394" bestFit="1" customWidth="1"/>
    <col min="7172" max="7172" width="1.140625" style="394" bestFit="1" customWidth="1"/>
    <col min="7173" max="7173" width="25.140625" style="394" bestFit="1" customWidth="1"/>
    <col min="7174" max="7174" width="10.85546875" style="394" bestFit="1" customWidth="1"/>
    <col min="7175" max="7176" width="16.85546875" style="394" bestFit="1" customWidth="1"/>
    <col min="7177" max="7177" width="8.85546875" style="394" bestFit="1" customWidth="1"/>
    <col min="7178" max="7178" width="16" style="394" bestFit="1" customWidth="1"/>
    <col min="7179" max="7179" width="0.28515625" style="394" bestFit="1" customWidth="1"/>
    <col min="7180" max="7180" width="16" style="394" bestFit="1" customWidth="1"/>
    <col min="7181" max="7181" width="0.7109375" style="394" bestFit="1" customWidth="1"/>
    <col min="7182" max="7182" width="16.140625" style="394" bestFit="1" customWidth="1"/>
    <col min="7183" max="7183" width="12.5703125" style="394" bestFit="1" customWidth="1"/>
    <col min="7184" max="7184" width="4.42578125" style="394" bestFit="1" customWidth="1"/>
    <col min="7185" max="7185" width="20.85546875" style="394" bestFit="1" customWidth="1"/>
    <col min="7186" max="7186" width="16.85546875" style="394" bestFit="1" customWidth="1"/>
    <col min="7187" max="7187" width="17" style="394" bestFit="1" customWidth="1"/>
    <col min="7188" max="7188" width="20.85546875" style="394" bestFit="1" customWidth="1"/>
    <col min="7189" max="7189" width="22.140625" style="394" bestFit="1" customWidth="1"/>
    <col min="7190" max="7190" width="12.5703125" style="394" bestFit="1" customWidth="1"/>
    <col min="7191" max="7191" width="55.28515625" style="394" bestFit="1" customWidth="1"/>
    <col min="7192" max="7192" width="25.85546875" style="394" bestFit="1" customWidth="1"/>
    <col min="7193" max="7193" width="15.85546875" style="394" bestFit="1" customWidth="1"/>
    <col min="7194" max="7194" width="18.28515625" style="394" bestFit="1" customWidth="1"/>
    <col min="7195" max="7195" width="65.5703125" style="394" bestFit="1" customWidth="1"/>
    <col min="7196" max="7196" width="65.7109375" style="394" bestFit="1" customWidth="1"/>
    <col min="7197" max="7197" width="4.7109375" style="394" bestFit="1" customWidth="1"/>
    <col min="7198" max="7424" width="9.140625" style="394" customWidth="1"/>
    <col min="7425" max="7425" width="4.7109375" style="394" bestFit="1" customWidth="1"/>
    <col min="7426" max="7426" width="16.85546875" style="394" bestFit="1" customWidth="1"/>
    <col min="7427" max="7427" width="8.85546875" style="394" bestFit="1" customWidth="1"/>
    <col min="7428" max="7428" width="1.140625" style="394" bestFit="1" customWidth="1"/>
    <col min="7429" max="7429" width="25.140625" style="394" bestFit="1" customWidth="1"/>
    <col min="7430" max="7430" width="10.85546875" style="394" bestFit="1" customWidth="1"/>
    <col min="7431" max="7432" width="16.85546875" style="394" bestFit="1" customWidth="1"/>
    <col min="7433" max="7433" width="8.85546875" style="394" bestFit="1" customWidth="1"/>
    <col min="7434" max="7434" width="16" style="394" bestFit="1" customWidth="1"/>
    <col min="7435" max="7435" width="0.28515625" style="394" bestFit="1" customWidth="1"/>
    <col min="7436" max="7436" width="16" style="394" bestFit="1" customWidth="1"/>
    <col min="7437" max="7437" width="0.7109375" style="394" bestFit="1" customWidth="1"/>
    <col min="7438" max="7438" width="16.140625" style="394" bestFit="1" customWidth="1"/>
    <col min="7439" max="7439" width="12.5703125" style="394" bestFit="1" customWidth="1"/>
    <col min="7440" max="7440" width="4.42578125" style="394" bestFit="1" customWidth="1"/>
    <col min="7441" max="7441" width="20.85546875" style="394" bestFit="1" customWidth="1"/>
    <col min="7442" max="7442" width="16.85546875" style="394" bestFit="1" customWidth="1"/>
    <col min="7443" max="7443" width="17" style="394" bestFit="1" customWidth="1"/>
    <col min="7444" max="7444" width="20.85546875" style="394" bestFit="1" customWidth="1"/>
    <col min="7445" max="7445" width="22.140625" style="394" bestFit="1" customWidth="1"/>
    <col min="7446" max="7446" width="12.5703125" style="394" bestFit="1" customWidth="1"/>
    <col min="7447" max="7447" width="55.28515625" style="394" bestFit="1" customWidth="1"/>
    <col min="7448" max="7448" width="25.85546875" style="394" bestFit="1" customWidth="1"/>
    <col min="7449" max="7449" width="15.85546875" style="394" bestFit="1" customWidth="1"/>
    <col min="7450" max="7450" width="18.28515625" style="394" bestFit="1" customWidth="1"/>
    <col min="7451" max="7451" width="65.5703125" style="394" bestFit="1" customWidth="1"/>
    <col min="7452" max="7452" width="65.7109375" style="394" bestFit="1" customWidth="1"/>
    <col min="7453" max="7453" width="4.7109375" style="394" bestFit="1" customWidth="1"/>
    <col min="7454" max="7680" width="9.140625" style="394" customWidth="1"/>
    <col min="7681" max="7681" width="4.7109375" style="394" bestFit="1" customWidth="1"/>
    <col min="7682" max="7682" width="16.85546875" style="394" bestFit="1" customWidth="1"/>
    <col min="7683" max="7683" width="8.85546875" style="394" bestFit="1" customWidth="1"/>
    <col min="7684" max="7684" width="1.140625" style="394" bestFit="1" customWidth="1"/>
    <col min="7685" max="7685" width="25.140625" style="394" bestFit="1" customWidth="1"/>
    <col min="7686" max="7686" width="10.85546875" style="394" bestFit="1" customWidth="1"/>
    <col min="7687" max="7688" width="16.85546875" style="394" bestFit="1" customWidth="1"/>
    <col min="7689" max="7689" width="8.85546875" style="394" bestFit="1" customWidth="1"/>
    <col min="7690" max="7690" width="16" style="394" bestFit="1" customWidth="1"/>
    <col min="7691" max="7691" width="0.28515625" style="394" bestFit="1" customWidth="1"/>
    <col min="7692" max="7692" width="16" style="394" bestFit="1" customWidth="1"/>
    <col min="7693" max="7693" width="0.7109375" style="394" bestFit="1" customWidth="1"/>
    <col min="7694" max="7694" width="16.140625" style="394" bestFit="1" customWidth="1"/>
    <col min="7695" max="7695" width="12.5703125" style="394" bestFit="1" customWidth="1"/>
    <col min="7696" max="7696" width="4.42578125" style="394" bestFit="1" customWidth="1"/>
    <col min="7697" max="7697" width="20.85546875" style="394" bestFit="1" customWidth="1"/>
    <col min="7698" max="7698" width="16.85546875" style="394" bestFit="1" customWidth="1"/>
    <col min="7699" max="7699" width="17" style="394" bestFit="1" customWidth="1"/>
    <col min="7700" max="7700" width="20.85546875" style="394" bestFit="1" customWidth="1"/>
    <col min="7701" max="7701" width="22.140625" style="394" bestFit="1" customWidth="1"/>
    <col min="7702" max="7702" width="12.5703125" style="394" bestFit="1" customWidth="1"/>
    <col min="7703" max="7703" width="55.28515625" style="394" bestFit="1" customWidth="1"/>
    <col min="7704" max="7704" width="25.85546875" style="394" bestFit="1" customWidth="1"/>
    <col min="7705" max="7705" width="15.85546875" style="394" bestFit="1" customWidth="1"/>
    <col min="7706" max="7706" width="18.28515625" style="394" bestFit="1" customWidth="1"/>
    <col min="7707" max="7707" width="65.5703125" style="394" bestFit="1" customWidth="1"/>
    <col min="7708" max="7708" width="65.7109375" style="394" bestFit="1" customWidth="1"/>
    <col min="7709" max="7709" width="4.7109375" style="394" bestFit="1" customWidth="1"/>
    <col min="7710" max="7936" width="9.140625" style="394" customWidth="1"/>
    <col min="7937" max="7937" width="4.7109375" style="394" bestFit="1" customWidth="1"/>
    <col min="7938" max="7938" width="16.85546875" style="394" bestFit="1" customWidth="1"/>
    <col min="7939" max="7939" width="8.85546875" style="394" bestFit="1" customWidth="1"/>
    <col min="7940" max="7940" width="1.140625" style="394" bestFit="1" customWidth="1"/>
    <col min="7941" max="7941" width="25.140625" style="394" bestFit="1" customWidth="1"/>
    <col min="7942" max="7942" width="10.85546875" style="394" bestFit="1" customWidth="1"/>
    <col min="7943" max="7944" width="16.85546875" style="394" bestFit="1" customWidth="1"/>
    <col min="7945" max="7945" width="8.85546875" style="394" bestFit="1" customWidth="1"/>
    <col min="7946" max="7946" width="16" style="394" bestFit="1" customWidth="1"/>
    <col min="7947" max="7947" width="0.28515625" style="394" bestFit="1" customWidth="1"/>
    <col min="7948" max="7948" width="16" style="394" bestFit="1" customWidth="1"/>
    <col min="7949" max="7949" width="0.7109375" style="394" bestFit="1" customWidth="1"/>
    <col min="7950" max="7950" width="16.140625" style="394" bestFit="1" customWidth="1"/>
    <col min="7951" max="7951" width="12.5703125" style="394" bestFit="1" customWidth="1"/>
    <col min="7952" max="7952" width="4.42578125" style="394" bestFit="1" customWidth="1"/>
    <col min="7953" max="7953" width="20.85546875" style="394" bestFit="1" customWidth="1"/>
    <col min="7954" max="7954" width="16.85546875" style="394" bestFit="1" customWidth="1"/>
    <col min="7955" max="7955" width="17" style="394" bestFit="1" customWidth="1"/>
    <col min="7956" max="7956" width="20.85546875" style="394" bestFit="1" customWidth="1"/>
    <col min="7957" max="7957" width="22.140625" style="394" bestFit="1" customWidth="1"/>
    <col min="7958" max="7958" width="12.5703125" style="394" bestFit="1" customWidth="1"/>
    <col min="7959" max="7959" width="55.28515625" style="394" bestFit="1" customWidth="1"/>
    <col min="7960" max="7960" width="25.85546875" style="394" bestFit="1" customWidth="1"/>
    <col min="7961" max="7961" width="15.85546875" style="394" bestFit="1" customWidth="1"/>
    <col min="7962" max="7962" width="18.28515625" style="394" bestFit="1" customWidth="1"/>
    <col min="7963" max="7963" width="65.5703125" style="394" bestFit="1" customWidth="1"/>
    <col min="7964" max="7964" width="65.7109375" style="394" bestFit="1" customWidth="1"/>
    <col min="7965" max="7965" width="4.7109375" style="394" bestFit="1" customWidth="1"/>
    <col min="7966" max="8192" width="9.140625" style="394" customWidth="1"/>
    <col min="8193" max="8193" width="4.7109375" style="394" bestFit="1" customWidth="1"/>
    <col min="8194" max="8194" width="16.85546875" style="394" bestFit="1" customWidth="1"/>
    <col min="8195" max="8195" width="8.85546875" style="394" bestFit="1" customWidth="1"/>
    <col min="8196" max="8196" width="1.140625" style="394" bestFit="1" customWidth="1"/>
    <col min="8197" max="8197" width="25.140625" style="394" bestFit="1" customWidth="1"/>
    <col min="8198" max="8198" width="10.85546875" style="394" bestFit="1" customWidth="1"/>
    <col min="8199" max="8200" width="16.85546875" style="394" bestFit="1" customWidth="1"/>
    <col min="8201" max="8201" width="8.85546875" style="394" bestFit="1" customWidth="1"/>
    <col min="8202" max="8202" width="16" style="394" bestFit="1" customWidth="1"/>
    <col min="8203" max="8203" width="0.28515625" style="394" bestFit="1" customWidth="1"/>
    <col min="8204" max="8204" width="16" style="394" bestFit="1" customWidth="1"/>
    <col min="8205" max="8205" width="0.7109375" style="394" bestFit="1" customWidth="1"/>
    <col min="8206" max="8206" width="16.140625" style="394" bestFit="1" customWidth="1"/>
    <col min="8207" max="8207" width="12.5703125" style="394" bestFit="1" customWidth="1"/>
    <col min="8208" max="8208" width="4.42578125" style="394" bestFit="1" customWidth="1"/>
    <col min="8209" max="8209" width="20.85546875" style="394" bestFit="1" customWidth="1"/>
    <col min="8210" max="8210" width="16.85546875" style="394" bestFit="1" customWidth="1"/>
    <col min="8211" max="8211" width="17" style="394" bestFit="1" customWidth="1"/>
    <col min="8212" max="8212" width="20.85546875" style="394" bestFit="1" customWidth="1"/>
    <col min="8213" max="8213" width="22.140625" style="394" bestFit="1" customWidth="1"/>
    <col min="8214" max="8214" width="12.5703125" style="394" bestFit="1" customWidth="1"/>
    <col min="8215" max="8215" width="55.28515625" style="394" bestFit="1" customWidth="1"/>
    <col min="8216" max="8216" width="25.85546875" style="394" bestFit="1" customWidth="1"/>
    <col min="8217" max="8217" width="15.85546875" style="394" bestFit="1" customWidth="1"/>
    <col min="8218" max="8218" width="18.28515625" style="394" bestFit="1" customWidth="1"/>
    <col min="8219" max="8219" width="65.5703125" style="394" bestFit="1" customWidth="1"/>
    <col min="8220" max="8220" width="65.7109375" style="394" bestFit="1" customWidth="1"/>
    <col min="8221" max="8221" width="4.7109375" style="394" bestFit="1" customWidth="1"/>
    <col min="8222" max="8448" width="9.140625" style="394" customWidth="1"/>
    <col min="8449" max="8449" width="4.7109375" style="394" bestFit="1" customWidth="1"/>
    <col min="8450" max="8450" width="16.85546875" style="394" bestFit="1" customWidth="1"/>
    <col min="8451" max="8451" width="8.85546875" style="394" bestFit="1" customWidth="1"/>
    <col min="8452" max="8452" width="1.140625" style="394" bestFit="1" customWidth="1"/>
    <col min="8453" max="8453" width="25.140625" style="394" bestFit="1" customWidth="1"/>
    <col min="8454" max="8454" width="10.85546875" style="394" bestFit="1" customWidth="1"/>
    <col min="8455" max="8456" width="16.85546875" style="394" bestFit="1" customWidth="1"/>
    <col min="8457" max="8457" width="8.85546875" style="394" bestFit="1" customWidth="1"/>
    <col min="8458" max="8458" width="16" style="394" bestFit="1" customWidth="1"/>
    <col min="8459" max="8459" width="0.28515625" style="394" bestFit="1" customWidth="1"/>
    <col min="8460" max="8460" width="16" style="394" bestFit="1" customWidth="1"/>
    <col min="8461" max="8461" width="0.7109375" style="394" bestFit="1" customWidth="1"/>
    <col min="8462" max="8462" width="16.140625" style="394" bestFit="1" customWidth="1"/>
    <col min="8463" max="8463" width="12.5703125" style="394" bestFit="1" customWidth="1"/>
    <col min="8464" max="8464" width="4.42578125" style="394" bestFit="1" customWidth="1"/>
    <col min="8465" max="8465" width="20.85546875" style="394" bestFit="1" customWidth="1"/>
    <col min="8466" max="8466" width="16.85546875" style="394" bestFit="1" customWidth="1"/>
    <col min="8467" max="8467" width="17" style="394" bestFit="1" customWidth="1"/>
    <col min="8468" max="8468" width="20.85546875" style="394" bestFit="1" customWidth="1"/>
    <col min="8469" max="8469" width="22.140625" style="394" bestFit="1" customWidth="1"/>
    <col min="8470" max="8470" width="12.5703125" style="394" bestFit="1" customWidth="1"/>
    <col min="8471" max="8471" width="55.28515625" style="394" bestFit="1" customWidth="1"/>
    <col min="8472" max="8472" width="25.85546875" style="394" bestFit="1" customWidth="1"/>
    <col min="8473" max="8473" width="15.85546875" style="394" bestFit="1" customWidth="1"/>
    <col min="8474" max="8474" width="18.28515625" style="394" bestFit="1" customWidth="1"/>
    <col min="8475" max="8475" width="65.5703125" style="394" bestFit="1" customWidth="1"/>
    <col min="8476" max="8476" width="65.7109375" style="394" bestFit="1" customWidth="1"/>
    <col min="8477" max="8477" width="4.7109375" style="394" bestFit="1" customWidth="1"/>
    <col min="8478" max="8704" width="9.140625" style="394" customWidth="1"/>
    <col min="8705" max="8705" width="4.7109375" style="394" bestFit="1" customWidth="1"/>
    <col min="8706" max="8706" width="16.85546875" style="394" bestFit="1" customWidth="1"/>
    <col min="8707" max="8707" width="8.85546875" style="394" bestFit="1" customWidth="1"/>
    <col min="8708" max="8708" width="1.140625" style="394" bestFit="1" customWidth="1"/>
    <col min="8709" max="8709" width="25.140625" style="394" bestFit="1" customWidth="1"/>
    <col min="8710" max="8710" width="10.85546875" style="394" bestFit="1" customWidth="1"/>
    <col min="8711" max="8712" width="16.85546875" style="394" bestFit="1" customWidth="1"/>
    <col min="8713" max="8713" width="8.85546875" style="394" bestFit="1" customWidth="1"/>
    <col min="8714" max="8714" width="16" style="394" bestFit="1" customWidth="1"/>
    <col min="8715" max="8715" width="0.28515625" style="394" bestFit="1" customWidth="1"/>
    <col min="8716" max="8716" width="16" style="394" bestFit="1" customWidth="1"/>
    <col min="8717" max="8717" width="0.7109375" style="394" bestFit="1" customWidth="1"/>
    <col min="8718" max="8718" width="16.140625" style="394" bestFit="1" customWidth="1"/>
    <col min="8719" max="8719" width="12.5703125" style="394" bestFit="1" customWidth="1"/>
    <col min="8720" max="8720" width="4.42578125" style="394" bestFit="1" customWidth="1"/>
    <col min="8721" max="8721" width="20.85546875" style="394" bestFit="1" customWidth="1"/>
    <col min="8722" max="8722" width="16.85546875" style="394" bestFit="1" customWidth="1"/>
    <col min="8723" max="8723" width="17" style="394" bestFit="1" customWidth="1"/>
    <col min="8724" max="8724" width="20.85546875" style="394" bestFit="1" customWidth="1"/>
    <col min="8725" max="8725" width="22.140625" style="394" bestFit="1" customWidth="1"/>
    <col min="8726" max="8726" width="12.5703125" style="394" bestFit="1" customWidth="1"/>
    <col min="8727" max="8727" width="55.28515625" style="394" bestFit="1" customWidth="1"/>
    <col min="8728" max="8728" width="25.85546875" style="394" bestFit="1" customWidth="1"/>
    <col min="8729" max="8729" width="15.85546875" style="394" bestFit="1" customWidth="1"/>
    <col min="8730" max="8730" width="18.28515625" style="394" bestFit="1" customWidth="1"/>
    <col min="8731" max="8731" width="65.5703125" style="394" bestFit="1" customWidth="1"/>
    <col min="8732" max="8732" width="65.7109375" style="394" bestFit="1" customWidth="1"/>
    <col min="8733" max="8733" width="4.7109375" style="394" bestFit="1" customWidth="1"/>
    <col min="8734" max="8960" width="9.140625" style="394" customWidth="1"/>
    <col min="8961" max="8961" width="4.7109375" style="394" bestFit="1" customWidth="1"/>
    <col min="8962" max="8962" width="16.85546875" style="394" bestFit="1" customWidth="1"/>
    <col min="8963" max="8963" width="8.85546875" style="394" bestFit="1" customWidth="1"/>
    <col min="8964" max="8964" width="1.140625" style="394" bestFit="1" customWidth="1"/>
    <col min="8965" max="8965" width="25.140625" style="394" bestFit="1" customWidth="1"/>
    <col min="8966" max="8966" width="10.85546875" style="394" bestFit="1" customWidth="1"/>
    <col min="8967" max="8968" width="16.85546875" style="394" bestFit="1" customWidth="1"/>
    <col min="8969" max="8969" width="8.85546875" style="394" bestFit="1" customWidth="1"/>
    <col min="8970" max="8970" width="16" style="394" bestFit="1" customWidth="1"/>
    <col min="8971" max="8971" width="0.28515625" style="394" bestFit="1" customWidth="1"/>
    <col min="8972" max="8972" width="16" style="394" bestFit="1" customWidth="1"/>
    <col min="8973" max="8973" width="0.7109375" style="394" bestFit="1" customWidth="1"/>
    <col min="8974" max="8974" width="16.140625" style="394" bestFit="1" customWidth="1"/>
    <col min="8975" max="8975" width="12.5703125" style="394" bestFit="1" customWidth="1"/>
    <col min="8976" max="8976" width="4.42578125" style="394" bestFit="1" customWidth="1"/>
    <col min="8977" max="8977" width="20.85546875" style="394" bestFit="1" customWidth="1"/>
    <col min="8978" max="8978" width="16.85546875" style="394" bestFit="1" customWidth="1"/>
    <col min="8979" max="8979" width="17" style="394" bestFit="1" customWidth="1"/>
    <col min="8980" max="8980" width="20.85546875" style="394" bestFit="1" customWidth="1"/>
    <col min="8981" max="8981" width="22.140625" style="394" bestFit="1" customWidth="1"/>
    <col min="8982" max="8982" width="12.5703125" style="394" bestFit="1" customWidth="1"/>
    <col min="8983" max="8983" width="55.28515625" style="394" bestFit="1" customWidth="1"/>
    <col min="8984" max="8984" width="25.85546875" style="394" bestFit="1" customWidth="1"/>
    <col min="8985" max="8985" width="15.85546875" style="394" bestFit="1" customWidth="1"/>
    <col min="8986" max="8986" width="18.28515625" style="394" bestFit="1" customWidth="1"/>
    <col min="8987" max="8987" width="65.5703125" style="394" bestFit="1" customWidth="1"/>
    <col min="8988" max="8988" width="65.7109375" style="394" bestFit="1" customWidth="1"/>
    <col min="8989" max="8989" width="4.7109375" style="394" bestFit="1" customWidth="1"/>
    <col min="8990" max="9216" width="9.140625" style="394" customWidth="1"/>
    <col min="9217" max="9217" width="4.7109375" style="394" bestFit="1" customWidth="1"/>
    <col min="9218" max="9218" width="16.85546875" style="394" bestFit="1" customWidth="1"/>
    <col min="9219" max="9219" width="8.85546875" style="394" bestFit="1" customWidth="1"/>
    <col min="9220" max="9220" width="1.140625" style="394" bestFit="1" customWidth="1"/>
    <col min="9221" max="9221" width="25.140625" style="394" bestFit="1" customWidth="1"/>
    <col min="9222" max="9222" width="10.85546875" style="394" bestFit="1" customWidth="1"/>
    <col min="9223" max="9224" width="16.85546875" style="394" bestFit="1" customWidth="1"/>
    <col min="9225" max="9225" width="8.85546875" style="394" bestFit="1" customWidth="1"/>
    <col min="9226" max="9226" width="16" style="394" bestFit="1" customWidth="1"/>
    <col min="9227" max="9227" width="0.28515625" style="394" bestFit="1" customWidth="1"/>
    <col min="9228" max="9228" width="16" style="394" bestFit="1" customWidth="1"/>
    <col min="9229" max="9229" width="0.7109375" style="394" bestFit="1" customWidth="1"/>
    <col min="9230" max="9230" width="16.140625" style="394" bestFit="1" customWidth="1"/>
    <col min="9231" max="9231" width="12.5703125" style="394" bestFit="1" customWidth="1"/>
    <col min="9232" max="9232" width="4.42578125" style="394" bestFit="1" customWidth="1"/>
    <col min="9233" max="9233" width="20.85546875" style="394" bestFit="1" customWidth="1"/>
    <col min="9234" max="9234" width="16.85546875" style="394" bestFit="1" customWidth="1"/>
    <col min="9235" max="9235" width="17" style="394" bestFit="1" customWidth="1"/>
    <col min="9236" max="9236" width="20.85546875" style="394" bestFit="1" customWidth="1"/>
    <col min="9237" max="9237" width="22.140625" style="394" bestFit="1" customWidth="1"/>
    <col min="9238" max="9238" width="12.5703125" style="394" bestFit="1" customWidth="1"/>
    <col min="9239" max="9239" width="55.28515625" style="394" bestFit="1" customWidth="1"/>
    <col min="9240" max="9240" width="25.85546875" style="394" bestFit="1" customWidth="1"/>
    <col min="9241" max="9241" width="15.85546875" style="394" bestFit="1" customWidth="1"/>
    <col min="9242" max="9242" width="18.28515625" style="394" bestFit="1" customWidth="1"/>
    <col min="9243" max="9243" width="65.5703125" style="394" bestFit="1" customWidth="1"/>
    <col min="9244" max="9244" width="65.7109375" style="394" bestFit="1" customWidth="1"/>
    <col min="9245" max="9245" width="4.7109375" style="394" bestFit="1" customWidth="1"/>
    <col min="9246" max="9472" width="9.140625" style="394" customWidth="1"/>
    <col min="9473" max="9473" width="4.7109375" style="394" bestFit="1" customWidth="1"/>
    <col min="9474" max="9474" width="16.85546875" style="394" bestFit="1" customWidth="1"/>
    <col min="9475" max="9475" width="8.85546875" style="394" bestFit="1" customWidth="1"/>
    <col min="9476" max="9476" width="1.140625" style="394" bestFit="1" customWidth="1"/>
    <col min="9477" max="9477" width="25.140625" style="394" bestFit="1" customWidth="1"/>
    <col min="9478" max="9478" width="10.85546875" style="394" bestFit="1" customWidth="1"/>
    <col min="9479" max="9480" width="16.85546875" style="394" bestFit="1" customWidth="1"/>
    <col min="9481" max="9481" width="8.85546875" style="394" bestFit="1" customWidth="1"/>
    <col min="9482" max="9482" width="16" style="394" bestFit="1" customWidth="1"/>
    <col min="9483" max="9483" width="0.28515625" style="394" bestFit="1" customWidth="1"/>
    <col min="9484" max="9484" width="16" style="394" bestFit="1" customWidth="1"/>
    <col min="9485" max="9485" width="0.7109375" style="394" bestFit="1" customWidth="1"/>
    <col min="9486" max="9486" width="16.140625" style="394" bestFit="1" customWidth="1"/>
    <col min="9487" max="9487" width="12.5703125" style="394" bestFit="1" customWidth="1"/>
    <col min="9488" max="9488" width="4.42578125" style="394" bestFit="1" customWidth="1"/>
    <col min="9489" max="9489" width="20.85546875" style="394" bestFit="1" customWidth="1"/>
    <col min="9490" max="9490" width="16.85546875" style="394" bestFit="1" customWidth="1"/>
    <col min="9491" max="9491" width="17" style="394" bestFit="1" customWidth="1"/>
    <col min="9492" max="9492" width="20.85546875" style="394" bestFit="1" customWidth="1"/>
    <col min="9493" max="9493" width="22.140625" style="394" bestFit="1" customWidth="1"/>
    <col min="9494" max="9494" width="12.5703125" style="394" bestFit="1" customWidth="1"/>
    <col min="9495" max="9495" width="55.28515625" style="394" bestFit="1" customWidth="1"/>
    <col min="9496" max="9496" width="25.85546875" style="394" bestFit="1" customWidth="1"/>
    <col min="9497" max="9497" width="15.85546875" style="394" bestFit="1" customWidth="1"/>
    <col min="9498" max="9498" width="18.28515625" style="394" bestFit="1" customWidth="1"/>
    <col min="9499" max="9499" width="65.5703125" style="394" bestFit="1" customWidth="1"/>
    <col min="9500" max="9500" width="65.7109375" style="394" bestFit="1" customWidth="1"/>
    <col min="9501" max="9501" width="4.7109375" style="394" bestFit="1" customWidth="1"/>
    <col min="9502" max="9728" width="9.140625" style="394" customWidth="1"/>
    <col min="9729" max="9729" width="4.7109375" style="394" bestFit="1" customWidth="1"/>
    <col min="9730" max="9730" width="16.85546875" style="394" bestFit="1" customWidth="1"/>
    <col min="9731" max="9731" width="8.85546875" style="394" bestFit="1" customWidth="1"/>
    <col min="9732" max="9732" width="1.140625" style="394" bestFit="1" customWidth="1"/>
    <col min="9733" max="9733" width="25.140625" style="394" bestFit="1" customWidth="1"/>
    <col min="9734" max="9734" width="10.85546875" style="394" bestFit="1" customWidth="1"/>
    <col min="9735" max="9736" width="16.85546875" style="394" bestFit="1" customWidth="1"/>
    <col min="9737" max="9737" width="8.85546875" style="394" bestFit="1" customWidth="1"/>
    <col min="9738" max="9738" width="16" style="394" bestFit="1" customWidth="1"/>
    <col min="9739" max="9739" width="0.28515625" style="394" bestFit="1" customWidth="1"/>
    <col min="9740" max="9740" width="16" style="394" bestFit="1" customWidth="1"/>
    <col min="9741" max="9741" width="0.7109375" style="394" bestFit="1" customWidth="1"/>
    <col min="9742" max="9742" width="16.140625" style="394" bestFit="1" customWidth="1"/>
    <col min="9743" max="9743" width="12.5703125" style="394" bestFit="1" customWidth="1"/>
    <col min="9744" max="9744" width="4.42578125" style="394" bestFit="1" customWidth="1"/>
    <col min="9745" max="9745" width="20.85546875" style="394" bestFit="1" customWidth="1"/>
    <col min="9746" max="9746" width="16.85546875" style="394" bestFit="1" customWidth="1"/>
    <col min="9747" max="9747" width="17" style="394" bestFit="1" customWidth="1"/>
    <col min="9748" max="9748" width="20.85546875" style="394" bestFit="1" customWidth="1"/>
    <col min="9749" max="9749" width="22.140625" style="394" bestFit="1" customWidth="1"/>
    <col min="9750" max="9750" width="12.5703125" style="394" bestFit="1" customWidth="1"/>
    <col min="9751" max="9751" width="55.28515625" style="394" bestFit="1" customWidth="1"/>
    <col min="9752" max="9752" width="25.85546875" style="394" bestFit="1" customWidth="1"/>
    <col min="9753" max="9753" width="15.85546875" style="394" bestFit="1" customWidth="1"/>
    <col min="9754" max="9754" width="18.28515625" style="394" bestFit="1" customWidth="1"/>
    <col min="9755" max="9755" width="65.5703125" style="394" bestFit="1" customWidth="1"/>
    <col min="9756" max="9756" width="65.7109375" style="394" bestFit="1" customWidth="1"/>
    <col min="9757" max="9757" width="4.7109375" style="394" bestFit="1" customWidth="1"/>
    <col min="9758" max="9984" width="9.140625" style="394" customWidth="1"/>
    <col min="9985" max="9985" width="4.7109375" style="394" bestFit="1" customWidth="1"/>
    <col min="9986" max="9986" width="16.85546875" style="394" bestFit="1" customWidth="1"/>
    <col min="9987" max="9987" width="8.85546875" style="394" bestFit="1" customWidth="1"/>
    <col min="9988" max="9988" width="1.140625" style="394" bestFit="1" customWidth="1"/>
    <col min="9989" max="9989" width="25.140625" style="394" bestFit="1" customWidth="1"/>
    <col min="9990" max="9990" width="10.85546875" style="394" bestFit="1" customWidth="1"/>
    <col min="9991" max="9992" width="16.85546875" style="394" bestFit="1" customWidth="1"/>
    <col min="9993" max="9993" width="8.85546875" style="394" bestFit="1" customWidth="1"/>
    <col min="9994" max="9994" width="16" style="394" bestFit="1" customWidth="1"/>
    <col min="9995" max="9995" width="0.28515625" style="394" bestFit="1" customWidth="1"/>
    <col min="9996" max="9996" width="16" style="394" bestFit="1" customWidth="1"/>
    <col min="9997" max="9997" width="0.7109375" style="394" bestFit="1" customWidth="1"/>
    <col min="9998" max="9998" width="16.140625" style="394" bestFit="1" customWidth="1"/>
    <col min="9999" max="9999" width="12.5703125" style="394" bestFit="1" customWidth="1"/>
    <col min="10000" max="10000" width="4.42578125" style="394" bestFit="1" customWidth="1"/>
    <col min="10001" max="10001" width="20.85546875" style="394" bestFit="1" customWidth="1"/>
    <col min="10002" max="10002" width="16.85546875" style="394" bestFit="1" customWidth="1"/>
    <col min="10003" max="10003" width="17" style="394" bestFit="1" customWidth="1"/>
    <col min="10004" max="10004" width="20.85546875" style="394" bestFit="1" customWidth="1"/>
    <col min="10005" max="10005" width="22.140625" style="394" bestFit="1" customWidth="1"/>
    <col min="10006" max="10006" width="12.5703125" style="394" bestFit="1" customWidth="1"/>
    <col min="10007" max="10007" width="55.28515625" style="394" bestFit="1" customWidth="1"/>
    <col min="10008" max="10008" width="25.85546875" style="394" bestFit="1" customWidth="1"/>
    <col min="10009" max="10009" width="15.85546875" style="394" bestFit="1" customWidth="1"/>
    <col min="10010" max="10010" width="18.28515625" style="394" bestFit="1" customWidth="1"/>
    <col min="10011" max="10011" width="65.5703125" style="394" bestFit="1" customWidth="1"/>
    <col min="10012" max="10012" width="65.7109375" style="394" bestFit="1" customWidth="1"/>
    <col min="10013" max="10013" width="4.7109375" style="394" bestFit="1" customWidth="1"/>
    <col min="10014" max="10240" width="9.140625" style="394" customWidth="1"/>
    <col min="10241" max="10241" width="4.7109375" style="394" bestFit="1" customWidth="1"/>
    <col min="10242" max="10242" width="16.85546875" style="394" bestFit="1" customWidth="1"/>
    <col min="10243" max="10243" width="8.85546875" style="394" bestFit="1" customWidth="1"/>
    <col min="10244" max="10244" width="1.140625" style="394" bestFit="1" customWidth="1"/>
    <col min="10245" max="10245" width="25.140625" style="394" bestFit="1" customWidth="1"/>
    <col min="10246" max="10246" width="10.85546875" style="394" bestFit="1" customWidth="1"/>
    <col min="10247" max="10248" width="16.85546875" style="394" bestFit="1" customWidth="1"/>
    <col min="10249" max="10249" width="8.85546875" style="394" bestFit="1" customWidth="1"/>
    <col min="10250" max="10250" width="16" style="394" bestFit="1" customWidth="1"/>
    <col min="10251" max="10251" width="0.28515625" style="394" bestFit="1" customWidth="1"/>
    <col min="10252" max="10252" width="16" style="394" bestFit="1" customWidth="1"/>
    <col min="10253" max="10253" width="0.7109375" style="394" bestFit="1" customWidth="1"/>
    <col min="10254" max="10254" width="16.140625" style="394" bestFit="1" customWidth="1"/>
    <col min="10255" max="10255" width="12.5703125" style="394" bestFit="1" customWidth="1"/>
    <col min="10256" max="10256" width="4.42578125" style="394" bestFit="1" customWidth="1"/>
    <col min="10257" max="10257" width="20.85546875" style="394" bestFit="1" customWidth="1"/>
    <col min="10258" max="10258" width="16.85546875" style="394" bestFit="1" customWidth="1"/>
    <col min="10259" max="10259" width="17" style="394" bestFit="1" customWidth="1"/>
    <col min="10260" max="10260" width="20.85546875" style="394" bestFit="1" customWidth="1"/>
    <col min="10261" max="10261" width="22.140625" style="394" bestFit="1" customWidth="1"/>
    <col min="10262" max="10262" width="12.5703125" style="394" bestFit="1" customWidth="1"/>
    <col min="10263" max="10263" width="55.28515625" style="394" bestFit="1" customWidth="1"/>
    <col min="10264" max="10264" width="25.85546875" style="394" bestFit="1" customWidth="1"/>
    <col min="10265" max="10265" width="15.85546875" style="394" bestFit="1" customWidth="1"/>
    <col min="10266" max="10266" width="18.28515625" style="394" bestFit="1" customWidth="1"/>
    <col min="10267" max="10267" width="65.5703125" style="394" bestFit="1" customWidth="1"/>
    <col min="10268" max="10268" width="65.7109375" style="394" bestFit="1" customWidth="1"/>
    <col min="10269" max="10269" width="4.7109375" style="394" bestFit="1" customWidth="1"/>
    <col min="10270" max="10496" width="9.140625" style="394" customWidth="1"/>
    <col min="10497" max="10497" width="4.7109375" style="394" bestFit="1" customWidth="1"/>
    <col min="10498" max="10498" width="16.85546875" style="394" bestFit="1" customWidth="1"/>
    <col min="10499" max="10499" width="8.85546875" style="394" bestFit="1" customWidth="1"/>
    <col min="10500" max="10500" width="1.140625" style="394" bestFit="1" customWidth="1"/>
    <col min="10501" max="10501" width="25.140625" style="394" bestFit="1" customWidth="1"/>
    <col min="10502" max="10502" width="10.85546875" style="394" bestFit="1" customWidth="1"/>
    <col min="10503" max="10504" width="16.85546875" style="394" bestFit="1" customWidth="1"/>
    <col min="10505" max="10505" width="8.85546875" style="394" bestFit="1" customWidth="1"/>
    <col min="10506" max="10506" width="16" style="394" bestFit="1" customWidth="1"/>
    <col min="10507" max="10507" width="0.28515625" style="394" bestFit="1" customWidth="1"/>
    <col min="10508" max="10508" width="16" style="394" bestFit="1" customWidth="1"/>
    <col min="10509" max="10509" width="0.7109375" style="394" bestFit="1" customWidth="1"/>
    <col min="10510" max="10510" width="16.140625" style="394" bestFit="1" customWidth="1"/>
    <col min="10511" max="10511" width="12.5703125" style="394" bestFit="1" customWidth="1"/>
    <col min="10512" max="10512" width="4.42578125" style="394" bestFit="1" customWidth="1"/>
    <col min="10513" max="10513" width="20.85546875" style="394" bestFit="1" customWidth="1"/>
    <col min="10514" max="10514" width="16.85546875" style="394" bestFit="1" customWidth="1"/>
    <col min="10515" max="10515" width="17" style="394" bestFit="1" customWidth="1"/>
    <col min="10516" max="10516" width="20.85546875" style="394" bestFit="1" customWidth="1"/>
    <col min="10517" max="10517" width="22.140625" style="394" bestFit="1" customWidth="1"/>
    <col min="10518" max="10518" width="12.5703125" style="394" bestFit="1" customWidth="1"/>
    <col min="10519" max="10519" width="55.28515625" style="394" bestFit="1" customWidth="1"/>
    <col min="10520" max="10520" width="25.85546875" style="394" bestFit="1" customWidth="1"/>
    <col min="10521" max="10521" width="15.85546875" style="394" bestFit="1" customWidth="1"/>
    <col min="10522" max="10522" width="18.28515625" style="394" bestFit="1" customWidth="1"/>
    <col min="10523" max="10523" width="65.5703125" style="394" bestFit="1" customWidth="1"/>
    <col min="10524" max="10524" width="65.7109375" style="394" bestFit="1" customWidth="1"/>
    <col min="10525" max="10525" width="4.7109375" style="394" bestFit="1" customWidth="1"/>
    <col min="10526" max="10752" width="9.140625" style="394" customWidth="1"/>
    <col min="10753" max="10753" width="4.7109375" style="394" bestFit="1" customWidth="1"/>
    <col min="10754" max="10754" width="16.85546875" style="394" bestFit="1" customWidth="1"/>
    <col min="10755" max="10755" width="8.85546875" style="394" bestFit="1" customWidth="1"/>
    <col min="10756" max="10756" width="1.140625" style="394" bestFit="1" customWidth="1"/>
    <col min="10757" max="10757" width="25.140625" style="394" bestFit="1" customWidth="1"/>
    <col min="10758" max="10758" width="10.85546875" style="394" bestFit="1" customWidth="1"/>
    <col min="10759" max="10760" width="16.85546875" style="394" bestFit="1" customWidth="1"/>
    <col min="10761" max="10761" width="8.85546875" style="394" bestFit="1" customWidth="1"/>
    <col min="10762" max="10762" width="16" style="394" bestFit="1" customWidth="1"/>
    <col min="10763" max="10763" width="0.28515625" style="394" bestFit="1" customWidth="1"/>
    <col min="10764" max="10764" width="16" style="394" bestFit="1" customWidth="1"/>
    <col min="10765" max="10765" width="0.7109375" style="394" bestFit="1" customWidth="1"/>
    <col min="10766" max="10766" width="16.140625" style="394" bestFit="1" customWidth="1"/>
    <col min="10767" max="10767" width="12.5703125" style="394" bestFit="1" customWidth="1"/>
    <col min="10768" max="10768" width="4.42578125" style="394" bestFit="1" customWidth="1"/>
    <col min="10769" max="10769" width="20.85546875" style="394" bestFit="1" customWidth="1"/>
    <col min="10770" max="10770" width="16.85546875" style="394" bestFit="1" customWidth="1"/>
    <col min="10771" max="10771" width="17" style="394" bestFit="1" customWidth="1"/>
    <col min="10772" max="10772" width="20.85546875" style="394" bestFit="1" customWidth="1"/>
    <col min="10773" max="10773" width="22.140625" style="394" bestFit="1" customWidth="1"/>
    <col min="10774" max="10774" width="12.5703125" style="394" bestFit="1" customWidth="1"/>
    <col min="10775" max="10775" width="55.28515625" style="394" bestFit="1" customWidth="1"/>
    <col min="10776" max="10776" width="25.85546875" style="394" bestFit="1" customWidth="1"/>
    <col min="10777" max="10777" width="15.85546875" style="394" bestFit="1" customWidth="1"/>
    <col min="10778" max="10778" width="18.28515625" style="394" bestFit="1" customWidth="1"/>
    <col min="10779" max="10779" width="65.5703125" style="394" bestFit="1" customWidth="1"/>
    <col min="10780" max="10780" width="65.7109375" style="394" bestFit="1" customWidth="1"/>
    <col min="10781" max="10781" width="4.7109375" style="394" bestFit="1" customWidth="1"/>
    <col min="10782" max="11008" width="9.140625" style="394" customWidth="1"/>
    <col min="11009" max="11009" width="4.7109375" style="394" bestFit="1" customWidth="1"/>
    <col min="11010" max="11010" width="16.85546875" style="394" bestFit="1" customWidth="1"/>
    <col min="11011" max="11011" width="8.85546875" style="394" bestFit="1" customWidth="1"/>
    <col min="11012" max="11012" width="1.140625" style="394" bestFit="1" customWidth="1"/>
    <col min="11013" max="11013" width="25.140625" style="394" bestFit="1" customWidth="1"/>
    <col min="11014" max="11014" width="10.85546875" style="394" bestFit="1" customWidth="1"/>
    <col min="11015" max="11016" width="16.85546875" style="394" bestFit="1" customWidth="1"/>
    <col min="11017" max="11017" width="8.85546875" style="394" bestFit="1" customWidth="1"/>
    <col min="11018" max="11018" width="16" style="394" bestFit="1" customWidth="1"/>
    <col min="11019" max="11019" width="0.28515625" style="394" bestFit="1" customWidth="1"/>
    <col min="11020" max="11020" width="16" style="394" bestFit="1" customWidth="1"/>
    <col min="11021" max="11021" width="0.7109375" style="394" bestFit="1" customWidth="1"/>
    <col min="11022" max="11022" width="16.140625" style="394" bestFit="1" customWidth="1"/>
    <col min="11023" max="11023" width="12.5703125" style="394" bestFit="1" customWidth="1"/>
    <col min="11024" max="11024" width="4.42578125" style="394" bestFit="1" customWidth="1"/>
    <col min="11025" max="11025" width="20.85546875" style="394" bestFit="1" customWidth="1"/>
    <col min="11026" max="11026" width="16.85546875" style="394" bestFit="1" customWidth="1"/>
    <col min="11027" max="11027" width="17" style="394" bestFit="1" customWidth="1"/>
    <col min="11028" max="11028" width="20.85546875" style="394" bestFit="1" customWidth="1"/>
    <col min="11029" max="11029" width="22.140625" style="394" bestFit="1" customWidth="1"/>
    <col min="11030" max="11030" width="12.5703125" style="394" bestFit="1" customWidth="1"/>
    <col min="11031" max="11031" width="55.28515625" style="394" bestFit="1" customWidth="1"/>
    <col min="11032" max="11032" width="25.85546875" style="394" bestFit="1" customWidth="1"/>
    <col min="11033" max="11033" width="15.85546875" style="394" bestFit="1" customWidth="1"/>
    <col min="11034" max="11034" width="18.28515625" style="394" bestFit="1" customWidth="1"/>
    <col min="11035" max="11035" width="65.5703125" style="394" bestFit="1" customWidth="1"/>
    <col min="11036" max="11036" width="65.7109375" style="394" bestFit="1" customWidth="1"/>
    <col min="11037" max="11037" width="4.7109375" style="394" bestFit="1" customWidth="1"/>
    <col min="11038" max="11264" width="9.140625" style="394" customWidth="1"/>
    <col min="11265" max="11265" width="4.7109375" style="394" bestFit="1" customWidth="1"/>
    <col min="11266" max="11266" width="16.85546875" style="394" bestFit="1" customWidth="1"/>
    <col min="11267" max="11267" width="8.85546875" style="394" bestFit="1" customWidth="1"/>
    <col min="11268" max="11268" width="1.140625" style="394" bestFit="1" customWidth="1"/>
    <col min="11269" max="11269" width="25.140625" style="394" bestFit="1" customWidth="1"/>
    <col min="11270" max="11270" width="10.85546875" style="394" bestFit="1" customWidth="1"/>
    <col min="11271" max="11272" width="16.85546875" style="394" bestFit="1" customWidth="1"/>
    <col min="11273" max="11273" width="8.85546875" style="394" bestFit="1" customWidth="1"/>
    <col min="11274" max="11274" width="16" style="394" bestFit="1" customWidth="1"/>
    <col min="11275" max="11275" width="0.28515625" style="394" bestFit="1" customWidth="1"/>
    <col min="11276" max="11276" width="16" style="394" bestFit="1" customWidth="1"/>
    <col min="11277" max="11277" width="0.7109375" style="394" bestFit="1" customWidth="1"/>
    <col min="11278" max="11278" width="16.140625" style="394" bestFit="1" customWidth="1"/>
    <col min="11279" max="11279" width="12.5703125" style="394" bestFit="1" customWidth="1"/>
    <col min="11280" max="11280" width="4.42578125" style="394" bestFit="1" customWidth="1"/>
    <col min="11281" max="11281" width="20.85546875" style="394" bestFit="1" customWidth="1"/>
    <col min="11282" max="11282" width="16.85546875" style="394" bestFit="1" customWidth="1"/>
    <col min="11283" max="11283" width="17" style="394" bestFit="1" customWidth="1"/>
    <col min="11284" max="11284" width="20.85546875" style="394" bestFit="1" customWidth="1"/>
    <col min="11285" max="11285" width="22.140625" style="394" bestFit="1" customWidth="1"/>
    <col min="11286" max="11286" width="12.5703125" style="394" bestFit="1" customWidth="1"/>
    <col min="11287" max="11287" width="55.28515625" style="394" bestFit="1" customWidth="1"/>
    <col min="11288" max="11288" width="25.85546875" style="394" bestFit="1" customWidth="1"/>
    <col min="11289" max="11289" width="15.85546875" style="394" bestFit="1" customWidth="1"/>
    <col min="11290" max="11290" width="18.28515625" style="394" bestFit="1" customWidth="1"/>
    <col min="11291" max="11291" width="65.5703125" style="394" bestFit="1" customWidth="1"/>
    <col min="11292" max="11292" width="65.7109375" style="394" bestFit="1" customWidth="1"/>
    <col min="11293" max="11293" width="4.7109375" style="394" bestFit="1" customWidth="1"/>
    <col min="11294" max="11520" width="9.140625" style="394" customWidth="1"/>
    <col min="11521" max="11521" width="4.7109375" style="394" bestFit="1" customWidth="1"/>
    <col min="11522" max="11522" width="16.85546875" style="394" bestFit="1" customWidth="1"/>
    <col min="11523" max="11523" width="8.85546875" style="394" bestFit="1" customWidth="1"/>
    <col min="11524" max="11524" width="1.140625" style="394" bestFit="1" customWidth="1"/>
    <col min="11525" max="11525" width="25.140625" style="394" bestFit="1" customWidth="1"/>
    <col min="11526" max="11526" width="10.85546875" style="394" bestFit="1" customWidth="1"/>
    <col min="11527" max="11528" width="16.85546875" style="394" bestFit="1" customWidth="1"/>
    <col min="11529" max="11529" width="8.85546875" style="394" bestFit="1" customWidth="1"/>
    <col min="11530" max="11530" width="16" style="394" bestFit="1" customWidth="1"/>
    <col min="11531" max="11531" width="0.28515625" style="394" bestFit="1" customWidth="1"/>
    <col min="11532" max="11532" width="16" style="394" bestFit="1" customWidth="1"/>
    <col min="11533" max="11533" width="0.7109375" style="394" bestFit="1" customWidth="1"/>
    <col min="11534" max="11534" width="16.140625" style="394" bestFit="1" customWidth="1"/>
    <col min="11535" max="11535" width="12.5703125" style="394" bestFit="1" customWidth="1"/>
    <col min="11536" max="11536" width="4.42578125" style="394" bestFit="1" customWidth="1"/>
    <col min="11537" max="11537" width="20.85546875" style="394" bestFit="1" customWidth="1"/>
    <col min="11538" max="11538" width="16.85546875" style="394" bestFit="1" customWidth="1"/>
    <col min="11539" max="11539" width="17" style="394" bestFit="1" customWidth="1"/>
    <col min="11540" max="11540" width="20.85546875" style="394" bestFit="1" customWidth="1"/>
    <col min="11541" max="11541" width="22.140625" style="394" bestFit="1" customWidth="1"/>
    <col min="11542" max="11542" width="12.5703125" style="394" bestFit="1" customWidth="1"/>
    <col min="11543" max="11543" width="55.28515625" style="394" bestFit="1" customWidth="1"/>
    <col min="11544" max="11544" width="25.85546875" style="394" bestFit="1" customWidth="1"/>
    <col min="11545" max="11545" width="15.85546875" style="394" bestFit="1" customWidth="1"/>
    <col min="11546" max="11546" width="18.28515625" style="394" bestFit="1" customWidth="1"/>
    <col min="11547" max="11547" width="65.5703125" style="394" bestFit="1" customWidth="1"/>
    <col min="11548" max="11548" width="65.7109375" style="394" bestFit="1" customWidth="1"/>
    <col min="11549" max="11549" width="4.7109375" style="394" bestFit="1" customWidth="1"/>
    <col min="11550" max="11776" width="9.140625" style="394" customWidth="1"/>
    <col min="11777" max="11777" width="4.7109375" style="394" bestFit="1" customWidth="1"/>
    <col min="11778" max="11778" width="16.85546875" style="394" bestFit="1" customWidth="1"/>
    <col min="11779" max="11779" width="8.85546875" style="394" bestFit="1" customWidth="1"/>
    <col min="11780" max="11780" width="1.140625" style="394" bestFit="1" customWidth="1"/>
    <col min="11781" max="11781" width="25.140625" style="394" bestFit="1" customWidth="1"/>
    <col min="11782" max="11782" width="10.85546875" style="394" bestFit="1" customWidth="1"/>
    <col min="11783" max="11784" width="16.85546875" style="394" bestFit="1" customWidth="1"/>
    <col min="11785" max="11785" width="8.85546875" style="394" bestFit="1" customWidth="1"/>
    <col min="11786" max="11786" width="16" style="394" bestFit="1" customWidth="1"/>
    <col min="11787" max="11787" width="0.28515625" style="394" bestFit="1" customWidth="1"/>
    <col min="11788" max="11788" width="16" style="394" bestFit="1" customWidth="1"/>
    <col min="11789" max="11789" width="0.7109375" style="394" bestFit="1" customWidth="1"/>
    <col min="11790" max="11790" width="16.140625" style="394" bestFit="1" customWidth="1"/>
    <col min="11791" max="11791" width="12.5703125" style="394" bestFit="1" customWidth="1"/>
    <col min="11792" max="11792" width="4.42578125" style="394" bestFit="1" customWidth="1"/>
    <col min="11793" max="11793" width="20.85546875" style="394" bestFit="1" customWidth="1"/>
    <col min="11794" max="11794" width="16.85546875" style="394" bestFit="1" customWidth="1"/>
    <col min="11795" max="11795" width="17" style="394" bestFit="1" customWidth="1"/>
    <col min="11796" max="11796" width="20.85546875" style="394" bestFit="1" customWidth="1"/>
    <col min="11797" max="11797" width="22.140625" style="394" bestFit="1" customWidth="1"/>
    <col min="11798" max="11798" width="12.5703125" style="394" bestFit="1" customWidth="1"/>
    <col min="11799" max="11799" width="55.28515625" style="394" bestFit="1" customWidth="1"/>
    <col min="11800" max="11800" width="25.85546875" style="394" bestFit="1" customWidth="1"/>
    <col min="11801" max="11801" width="15.85546875" style="394" bestFit="1" customWidth="1"/>
    <col min="11802" max="11802" width="18.28515625" style="394" bestFit="1" customWidth="1"/>
    <col min="11803" max="11803" width="65.5703125" style="394" bestFit="1" customWidth="1"/>
    <col min="11804" max="11804" width="65.7109375" style="394" bestFit="1" customWidth="1"/>
    <col min="11805" max="11805" width="4.7109375" style="394" bestFit="1" customWidth="1"/>
    <col min="11806" max="12032" width="9.140625" style="394" customWidth="1"/>
    <col min="12033" max="12033" width="4.7109375" style="394" bestFit="1" customWidth="1"/>
    <col min="12034" max="12034" width="16.85546875" style="394" bestFit="1" customWidth="1"/>
    <col min="12035" max="12035" width="8.85546875" style="394" bestFit="1" customWidth="1"/>
    <col min="12036" max="12036" width="1.140625" style="394" bestFit="1" customWidth="1"/>
    <col min="12037" max="12037" width="25.140625" style="394" bestFit="1" customWidth="1"/>
    <col min="12038" max="12038" width="10.85546875" style="394" bestFit="1" customWidth="1"/>
    <col min="12039" max="12040" width="16.85546875" style="394" bestFit="1" customWidth="1"/>
    <col min="12041" max="12041" width="8.85546875" style="394" bestFit="1" customWidth="1"/>
    <col min="12042" max="12042" width="16" style="394" bestFit="1" customWidth="1"/>
    <col min="12043" max="12043" width="0.28515625" style="394" bestFit="1" customWidth="1"/>
    <col min="12044" max="12044" width="16" style="394" bestFit="1" customWidth="1"/>
    <col min="12045" max="12045" width="0.7109375" style="394" bestFit="1" customWidth="1"/>
    <col min="12046" max="12046" width="16.140625" style="394" bestFit="1" customWidth="1"/>
    <col min="12047" max="12047" width="12.5703125" style="394" bestFit="1" customWidth="1"/>
    <col min="12048" max="12048" width="4.42578125" style="394" bestFit="1" customWidth="1"/>
    <col min="12049" max="12049" width="20.85546875" style="394" bestFit="1" customWidth="1"/>
    <col min="12050" max="12050" width="16.85546875" style="394" bestFit="1" customWidth="1"/>
    <col min="12051" max="12051" width="17" style="394" bestFit="1" customWidth="1"/>
    <col min="12052" max="12052" width="20.85546875" style="394" bestFit="1" customWidth="1"/>
    <col min="12053" max="12053" width="22.140625" style="394" bestFit="1" customWidth="1"/>
    <col min="12054" max="12054" width="12.5703125" style="394" bestFit="1" customWidth="1"/>
    <col min="12055" max="12055" width="55.28515625" style="394" bestFit="1" customWidth="1"/>
    <col min="12056" max="12056" width="25.85546875" style="394" bestFit="1" customWidth="1"/>
    <col min="12057" max="12057" width="15.85546875" style="394" bestFit="1" customWidth="1"/>
    <col min="12058" max="12058" width="18.28515625" style="394" bestFit="1" customWidth="1"/>
    <col min="12059" max="12059" width="65.5703125" style="394" bestFit="1" customWidth="1"/>
    <col min="12060" max="12060" width="65.7109375" style="394" bestFit="1" customWidth="1"/>
    <col min="12061" max="12061" width="4.7109375" style="394" bestFit="1" customWidth="1"/>
    <col min="12062" max="12288" width="9.140625" style="394" customWidth="1"/>
    <col min="12289" max="12289" width="4.7109375" style="394" bestFit="1" customWidth="1"/>
    <col min="12290" max="12290" width="16.85546875" style="394" bestFit="1" customWidth="1"/>
    <col min="12291" max="12291" width="8.85546875" style="394" bestFit="1" customWidth="1"/>
    <col min="12292" max="12292" width="1.140625" style="394" bestFit="1" customWidth="1"/>
    <col min="12293" max="12293" width="25.140625" style="394" bestFit="1" customWidth="1"/>
    <col min="12294" max="12294" width="10.85546875" style="394" bestFit="1" customWidth="1"/>
    <col min="12295" max="12296" width="16.85546875" style="394" bestFit="1" customWidth="1"/>
    <col min="12297" max="12297" width="8.85546875" style="394" bestFit="1" customWidth="1"/>
    <col min="12298" max="12298" width="16" style="394" bestFit="1" customWidth="1"/>
    <col min="12299" max="12299" width="0.28515625" style="394" bestFit="1" customWidth="1"/>
    <col min="12300" max="12300" width="16" style="394" bestFit="1" customWidth="1"/>
    <col min="12301" max="12301" width="0.7109375" style="394" bestFit="1" customWidth="1"/>
    <col min="12302" max="12302" width="16.140625" style="394" bestFit="1" customWidth="1"/>
    <col min="12303" max="12303" width="12.5703125" style="394" bestFit="1" customWidth="1"/>
    <col min="12304" max="12304" width="4.42578125" style="394" bestFit="1" customWidth="1"/>
    <col min="12305" max="12305" width="20.85546875" style="394" bestFit="1" customWidth="1"/>
    <col min="12306" max="12306" width="16.85546875" style="394" bestFit="1" customWidth="1"/>
    <col min="12307" max="12307" width="17" style="394" bestFit="1" customWidth="1"/>
    <col min="12308" max="12308" width="20.85546875" style="394" bestFit="1" customWidth="1"/>
    <col min="12309" max="12309" width="22.140625" style="394" bestFit="1" customWidth="1"/>
    <col min="12310" max="12310" width="12.5703125" style="394" bestFit="1" customWidth="1"/>
    <col min="12311" max="12311" width="55.28515625" style="394" bestFit="1" customWidth="1"/>
    <col min="12312" max="12312" width="25.85546875" style="394" bestFit="1" customWidth="1"/>
    <col min="12313" max="12313" width="15.85546875" style="394" bestFit="1" customWidth="1"/>
    <col min="12314" max="12314" width="18.28515625" style="394" bestFit="1" customWidth="1"/>
    <col min="12315" max="12315" width="65.5703125" style="394" bestFit="1" customWidth="1"/>
    <col min="12316" max="12316" width="65.7109375" style="394" bestFit="1" customWidth="1"/>
    <col min="12317" max="12317" width="4.7109375" style="394" bestFit="1" customWidth="1"/>
    <col min="12318" max="12544" width="9.140625" style="394" customWidth="1"/>
    <col min="12545" max="12545" width="4.7109375" style="394" bestFit="1" customWidth="1"/>
    <col min="12546" max="12546" width="16.85546875" style="394" bestFit="1" customWidth="1"/>
    <col min="12547" max="12547" width="8.85546875" style="394" bestFit="1" customWidth="1"/>
    <col min="12548" max="12548" width="1.140625" style="394" bestFit="1" customWidth="1"/>
    <col min="12549" max="12549" width="25.140625" style="394" bestFit="1" customWidth="1"/>
    <col min="12550" max="12550" width="10.85546875" style="394" bestFit="1" customWidth="1"/>
    <col min="12551" max="12552" width="16.85546875" style="394" bestFit="1" customWidth="1"/>
    <col min="12553" max="12553" width="8.85546875" style="394" bestFit="1" customWidth="1"/>
    <col min="12554" max="12554" width="16" style="394" bestFit="1" customWidth="1"/>
    <col min="12555" max="12555" width="0.28515625" style="394" bestFit="1" customWidth="1"/>
    <col min="12556" max="12556" width="16" style="394" bestFit="1" customWidth="1"/>
    <col min="12557" max="12557" width="0.7109375" style="394" bestFit="1" customWidth="1"/>
    <col min="12558" max="12558" width="16.140625" style="394" bestFit="1" customWidth="1"/>
    <col min="12559" max="12559" width="12.5703125" style="394" bestFit="1" customWidth="1"/>
    <col min="12560" max="12560" width="4.42578125" style="394" bestFit="1" customWidth="1"/>
    <col min="12561" max="12561" width="20.85546875" style="394" bestFit="1" customWidth="1"/>
    <col min="12562" max="12562" width="16.85546875" style="394" bestFit="1" customWidth="1"/>
    <col min="12563" max="12563" width="17" style="394" bestFit="1" customWidth="1"/>
    <col min="12564" max="12564" width="20.85546875" style="394" bestFit="1" customWidth="1"/>
    <col min="12565" max="12565" width="22.140625" style="394" bestFit="1" customWidth="1"/>
    <col min="12566" max="12566" width="12.5703125" style="394" bestFit="1" customWidth="1"/>
    <col min="12567" max="12567" width="55.28515625" style="394" bestFit="1" customWidth="1"/>
    <col min="12568" max="12568" width="25.85546875" style="394" bestFit="1" customWidth="1"/>
    <col min="12569" max="12569" width="15.85546875" style="394" bestFit="1" customWidth="1"/>
    <col min="12570" max="12570" width="18.28515625" style="394" bestFit="1" customWidth="1"/>
    <col min="12571" max="12571" width="65.5703125" style="394" bestFit="1" customWidth="1"/>
    <col min="12572" max="12572" width="65.7109375" style="394" bestFit="1" customWidth="1"/>
    <col min="12573" max="12573" width="4.7109375" style="394" bestFit="1" customWidth="1"/>
    <col min="12574" max="12800" width="9.140625" style="394" customWidth="1"/>
    <col min="12801" max="12801" width="4.7109375" style="394" bestFit="1" customWidth="1"/>
    <col min="12802" max="12802" width="16.85546875" style="394" bestFit="1" customWidth="1"/>
    <col min="12803" max="12803" width="8.85546875" style="394" bestFit="1" customWidth="1"/>
    <col min="12804" max="12804" width="1.140625" style="394" bestFit="1" customWidth="1"/>
    <col min="12805" max="12805" width="25.140625" style="394" bestFit="1" customWidth="1"/>
    <col min="12806" max="12806" width="10.85546875" style="394" bestFit="1" customWidth="1"/>
    <col min="12807" max="12808" width="16.85546875" style="394" bestFit="1" customWidth="1"/>
    <col min="12809" max="12809" width="8.85546875" style="394" bestFit="1" customWidth="1"/>
    <col min="12810" max="12810" width="16" style="394" bestFit="1" customWidth="1"/>
    <col min="12811" max="12811" width="0.28515625" style="394" bestFit="1" customWidth="1"/>
    <col min="12812" max="12812" width="16" style="394" bestFit="1" customWidth="1"/>
    <col min="12813" max="12813" width="0.7109375" style="394" bestFit="1" customWidth="1"/>
    <col min="12814" max="12814" width="16.140625" style="394" bestFit="1" customWidth="1"/>
    <col min="12815" max="12815" width="12.5703125" style="394" bestFit="1" customWidth="1"/>
    <col min="12816" max="12816" width="4.42578125" style="394" bestFit="1" customWidth="1"/>
    <col min="12817" max="12817" width="20.85546875" style="394" bestFit="1" customWidth="1"/>
    <col min="12818" max="12818" width="16.85546875" style="394" bestFit="1" customWidth="1"/>
    <col min="12819" max="12819" width="17" style="394" bestFit="1" customWidth="1"/>
    <col min="12820" max="12820" width="20.85546875" style="394" bestFit="1" customWidth="1"/>
    <col min="12821" max="12821" width="22.140625" style="394" bestFit="1" customWidth="1"/>
    <col min="12822" max="12822" width="12.5703125" style="394" bestFit="1" customWidth="1"/>
    <col min="12823" max="12823" width="55.28515625" style="394" bestFit="1" customWidth="1"/>
    <col min="12824" max="12824" width="25.85546875" style="394" bestFit="1" customWidth="1"/>
    <col min="12825" max="12825" width="15.85546875" style="394" bestFit="1" customWidth="1"/>
    <col min="12826" max="12826" width="18.28515625" style="394" bestFit="1" customWidth="1"/>
    <col min="12827" max="12827" width="65.5703125" style="394" bestFit="1" customWidth="1"/>
    <col min="12828" max="12828" width="65.7109375" style="394" bestFit="1" customWidth="1"/>
    <col min="12829" max="12829" width="4.7109375" style="394" bestFit="1" customWidth="1"/>
    <col min="12830" max="13056" width="9.140625" style="394" customWidth="1"/>
    <col min="13057" max="13057" width="4.7109375" style="394" bestFit="1" customWidth="1"/>
    <col min="13058" max="13058" width="16.85546875" style="394" bestFit="1" customWidth="1"/>
    <col min="13059" max="13059" width="8.85546875" style="394" bestFit="1" customWidth="1"/>
    <col min="13060" max="13060" width="1.140625" style="394" bestFit="1" customWidth="1"/>
    <col min="13061" max="13061" width="25.140625" style="394" bestFit="1" customWidth="1"/>
    <col min="13062" max="13062" width="10.85546875" style="394" bestFit="1" customWidth="1"/>
    <col min="13063" max="13064" width="16.85546875" style="394" bestFit="1" customWidth="1"/>
    <col min="13065" max="13065" width="8.85546875" style="394" bestFit="1" customWidth="1"/>
    <col min="13066" max="13066" width="16" style="394" bestFit="1" customWidth="1"/>
    <col min="13067" max="13067" width="0.28515625" style="394" bestFit="1" customWidth="1"/>
    <col min="13068" max="13068" width="16" style="394" bestFit="1" customWidth="1"/>
    <col min="13069" max="13069" width="0.7109375" style="394" bestFit="1" customWidth="1"/>
    <col min="13070" max="13070" width="16.140625" style="394" bestFit="1" customWidth="1"/>
    <col min="13071" max="13071" width="12.5703125" style="394" bestFit="1" customWidth="1"/>
    <col min="13072" max="13072" width="4.42578125" style="394" bestFit="1" customWidth="1"/>
    <col min="13073" max="13073" width="20.85546875" style="394" bestFit="1" customWidth="1"/>
    <col min="13074" max="13074" width="16.85546875" style="394" bestFit="1" customWidth="1"/>
    <col min="13075" max="13075" width="17" style="394" bestFit="1" customWidth="1"/>
    <col min="13076" max="13076" width="20.85546875" style="394" bestFit="1" customWidth="1"/>
    <col min="13077" max="13077" width="22.140625" style="394" bestFit="1" customWidth="1"/>
    <col min="13078" max="13078" width="12.5703125" style="394" bestFit="1" customWidth="1"/>
    <col min="13079" max="13079" width="55.28515625" style="394" bestFit="1" customWidth="1"/>
    <col min="13080" max="13080" width="25.85546875" style="394" bestFit="1" customWidth="1"/>
    <col min="13081" max="13081" width="15.85546875" style="394" bestFit="1" customWidth="1"/>
    <col min="13082" max="13082" width="18.28515625" style="394" bestFit="1" customWidth="1"/>
    <col min="13083" max="13083" width="65.5703125" style="394" bestFit="1" customWidth="1"/>
    <col min="13084" max="13084" width="65.7109375" style="394" bestFit="1" customWidth="1"/>
    <col min="13085" max="13085" width="4.7109375" style="394" bestFit="1" customWidth="1"/>
    <col min="13086" max="13312" width="9.140625" style="394" customWidth="1"/>
    <col min="13313" max="13313" width="4.7109375" style="394" bestFit="1" customWidth="1"/>
    <col min="13314" max="13314" width="16.85546875" style="394" bestFit="1" customWidth="1"/>
    <col min="13315" max="13315" width="8.85546875" style="394" bestFit="1" customWidth="1"/>
    <col min="13316" max="13316" width="1.140625" style="394" bestFit="1" customWidth="1"/>
    <col min="13317" max="13317" width="25.140625" style="394" bestFit="1" customWidth="1"/>
    <col min="13318" max="13318" width="10.85546875" style="394" bestFit="1" customWidth="1"/>
    <col min="13319" max="13320" width="16.85546875" style="394" bestFit="1" customWidth="1"/>
    <col min="13321" max="13321" width="8.85546875" style="394" bestFit="1" customWidth="1"/>
    <col min="13322" max="13322" width="16" style="394" bestFit="1" customWidth="1"/>
    <col min="13323" max="13323" width="0.28515625" style="394" bestFit="1" customWidth="1"/>
    <col min="13324" max="13324" width="16" style="394" bestFit="1" customWidth="1"/>
    <col min="13325" max="13325" width="0.7109375" style="394" bestFit="1" customWidth="1"/>
    <col min="13326" max="13326" width="16.140625" style="394" bestFit="1" customWidth="1"/>
    <col min="13327" max="13327" width="12.5703125" style="394" bestFit="1" customWidth="1"/>
    <col min="13328" max="13328" width="4.42578125" style="394" bestFit="1" customWidth="1"/>
    <col min="13329" max="13329" width="20.85546875" style="394" bestFit="1" customWidth="1"/>
    <col min="13330" max="13330" width="16.85546875" style="394" bestFit="1" customWidth="1"/>
    <col min="13331" max="13331" width="17" style="394" bestFit="1" customWidth="1"/>
    <col min="13332" max="13332" width="20.85546875" style="394" bestFit="1" customWidth="1"/>
    <col min="13333" max="13333" width="22.140625" style="394" bestFit="1" customWidth="1"/>
    <col min="13334" max="13334" width="12.5703125" style="394" bestFit="1" customWidth="1"/>
    <col min="13335" max="13335" width="55.28515625" style="394" bestFit="1" customWidth="1"/>
    <col min="13336" max="13336" width="25.85546875" style="394" bestFit="1" customWidth="1"/>
    <col min="13337" max="13337" width="15.85546875" style="394" bestFit="1" customWidth="1"/>
    <col min="13338" max="13338" width="18.28515625" style="394" bestFit="1" customWidth="1"/>
    <col min="13339" max="13339" width="65.5703125" style="394" bestFit="1" customWidth="1"/>
    <col min="13340" max="13340" width="65.7109375" style="394" bestFit="1" customWidth="1"/>
    <col min="13341" max="13341" width="4.7109375" style="394" bestFit="1" customWidth="1"/>
    <col min="13342" max="13568" width="9.140625" style="394" customWidth="1"/>
    <col min="13569" max="13569" width="4.7109375" style="394" bestFit="1" customWidth="1"/>
    <col min="13570" max="13570" width="16.85546875" style="394" bestFit="1" customWidth="1"/>
    <col min="13571" max="13571" width="8.85546875" style="394" bestFit="1" customWidth="1"/>
    <col min="13572" max="13572" width="1.140625" style="394" bestFit="1" customWidth="1"/>
    <col min="13573" max="13573" width="25.140625" style="394" bestFit="1" customWidth="1"/>
    <col min="13574" max="13574" width="10.85546875" style="394" bestFit="1" customWidth="1"/>
    <col min="13575" max="13576" width="16.85546875" style="394" bestFit="1" customWidth="1"/>
    <col min="13577" max="13577" width="8.85546875" style="394" bestFit="1" customWidth="1"/>
    <col min="13578" max="13578" width="16" style="394" bestFit="1" customWidth="1"/>
    <col min="13579" max="13579" width="0.28515625" style="394" bestFit="1" customWidth="1"/>
    <col min="13580" max="13580" width="16" style="394" bestFit="1" customWidth="1"/>
    <col min="13581" max="13581" width="0.7109375" style="394" bestFit="1" customWidth="1"/>
    <col min="13582" max="13582" width="16.140625" style="394" bestFit="1" customWidth="1"/>
    <col min="13583" max="13583" width="12.5703125" style="394" bestFit="1" customWidth="1"/>
    <col min="13584" max="13584" width="4.42578125" style="394" bestFit="1" customWidth="1"/>
    <col min="13585" max="13585" width="20.85546875" style="394" bestFit="1" customWidth="1"/>
    <col min="13586" max="13586" width="16.85546875" style="394" bestFit="1" customWidth="1"/>
    <col min="13587" max="13587" width="17" style="394" bestFit="1" customWidth="1"/>
    <col min="13588" max="13588" width="20.85546875" style="394" bestFit="1" customWidth="1"/>
    <col min="13589" max="13589" width="22.140625" style="394" bestFit="1" customWidth="1"/>
    <col min="13590" max="13590" width="12.5703125" style="394" bestFit="1" customWidth="1"/>
    <col min="13591" max="13591" width="55.28515625" style="394" bestFit="1" customWidth="1"/>
    <col min="13592" max="13592" width="25.85546875" style="394" bestFit="1" customWidth="1"/>
    <col min="13593" max="13593" width="15.85546875" style="394" bestFit="1" customWidth="1"/>
    <col min="13594" max="13594" width="18.28515625" style="394" bestFit="1" customWidth="1"/>
    <col min="13595" max="13595" width="65.5703125" style="394" bestFit="1" customWidth="1"/>
    <col min="13596" max="13596" width="65.7109375" style="394" bestFit="1" customWidth="1"/>
    <col min="13597" max="13597" width="4.7109375" style="394" bestFit="1" customWidth="1"/>
    <col min="13598" max="13824" width="9.140625" style="394" customWidth="1"/>
    <col min="13825" max="13825" width="4.7109375" style="394" bestFit="1" customWidth="1"/>
    <col min="13826" max="13826" width="16.85546875" style="394" bestFit="1" customWidth="1"/>
    <col min="13827" max="13827" width="8.85546875" style="394" bestFit="1" customWidth="1"/>
    <col min="13828" max="13828" width="1.140625" style="394" bestFit="1" customWidth="1"/>
    <col min="13829" max="13829" width="25.140625" style="394" bestFit="1" customWidth="1"/>
    <col min="13830" max="13830" width="10.85546875" style="394" bestFit="1" customWidth="1"/>
    <col min="13831" max="13832" width="16.85546875" style="394" bestFit="1" customWidth="1"/>
    <col min="13833" max="13833" width="8.85546875" style="394" bestFit="1" customWidth="1"/>
    <col min="13834" max="13834" width="16" style="394" bestFit="1" customWidth="1"/>
    <col min="13835" max="13835" width="0.28515625" style="394" bestFit="1" customWidth="1"/>
    <col min="13836" max="13836" width="16" style="394" bestFit="1" customWidth="1"/>
    <col min="13837" max="13837" width="0.7109375" style="394" bestFit="1" customWidth="1"/>
    <col min="13838" max="13838" width="16.140625" style="394" bestFit="1" customWidth="1"/>
    <col min="13839" max="13839" width="12.5703125" style="394" bestFit="1" customWidth="1"/>
    <col min="13840" max="13840" width="4.42578125" style="394" bestFit="1" customWidth="1"/>
    <col min="13841" max="13841" width="20.85546875" style="394" bestFit="1" customWidth="1"/>
    <col min="13842" max="13842" width="16.85546875" style="394" bestFit="1" customWidth="1"/>
    <col min="13843" max="13843" width="17" style="394" bestFit="1" customWidth="1"/>
    <col min="13844" max="13844" width="20.85546875" style="394" bestFit="1" customWidth="1"/>
    <col min="13845" max="13845" width="22.140625" style="394" bestFit="1" customWidth="1"/>
    <col min="13846" max="13846" width="12.5703125" style="394" bestFit="1" customWidth="1"/>
    <col min="13847" max="13847" width="55.28515625" style="394" bestFit="1" customWidth="1"/>
    <col min="13848" max="13848" width="25.85546875" style="394" bestFit="1" customWidth="1"/>
    <col min="13849" max="13849" width="15.85546875" style="394" bestFit="1" customWidth="1"/>
    <col min="13850" max="13850" width="18.28515625" style="394" bestFit="1" customWidth="1"/>
    <col min="13851" max="13851" width="65.5703125" style="394" bestFit="1" customWidth="1"/>
    <col min="13852" max="13852" width="65.7109375" style="394" bestFit="1" customWidth="1"/>
    <col min="13853" max="13853" width="4.7109375" style="394" bestFit="1" customWidth="1"/>
    <col min="13854" max="14080" width="9.140625" style="394" customWidth="1"/>
    <col min="14081" max="14081" width="4.7109375" style="394" bestFit="1" customWidth="1"/>
    <col min="14082" max="14082" width="16.85546875" style="394" bestFit="1" customWidth="1"/>
    <col min="14083" max="14083" width="8.85546875" style="394" bestFit="1" customWidth="1"/>
    <col min="14084" max="14084" width="1.140625" style="394" bestFit="1" customWidth="1"/>
    <col min="14085" max="14085" width="25.140625" style="394" bestFit="1" customWidth="1"/>
    <col min="14086" max="14086" width="10.85546875" style="394" bestFit="1" customWidth="1"/>
    <col min="14087" max="14088" width="16.85546875" style="394" bestFit="1" customWidth="1"/>
    <col min="14089" max="14089" width="8.85546875" style="394" bestFit="1" customWidth="1"/>
    <col min="14090" max="14090" width="16" style="394" bestFit="1" customWidth="1"/>
    <col min="14091" max="14091" width="0.28515625" style="394" bestFit="1" customWidth="1"/>
    <col min="14092" max="14092" width="16" style="394" bestFit="1" customWidth="1"/>
    <col min="14093" max="14093" width="0.7109375" style="394" bestFit="1" customWidth="1"/>
    <col min="14094" max="14094" width="16.140625" style="394" bestFit="1" customWidth="1"/>
    <col min="14095" max="14095" width="12.5703125" style="394" bestFit="1" customWidth="1"/>
    <col min="14096" max="14096" width="4.42578125" style="394" bestFit="1" customWidth="1"/>
    <col min="14097" max="14097" width="20.85546875" style="394" bestFit="1" customWidth="1"/>
    <col min="14098" max="14098" width="16.85546875" style="394" bestFit="1" customWidth="1"/>
    <col min="14099" max="14099" width="17" style="394" bestFit="1" customWidth="1"/>
    <col min="14100" max="14100" width="20.85546875" style="394" bestFit="1" customWidth="1"/>
    <col min="14101" max="14101" width="22.140625" style="394" bestFit="1" customWidth="1"/>
    <col min="14102" max="14102" width="12.5703125" style="394" bestFit="1" customWidth="1"/>
    <col min="14103" max="14103" width="55.28515625" style="394" bestFit="1" customWidth="1"/>
    <col min="14104" max="14104" width="25.85546875" style="394" bestFit="1" customWidth="1"/>
    <col min="14105" max="14105" width="15.85546875" style="394" bestFit="1" customWidth="1"/>
    <col min="14106" max="14106" width="18.28515625" style="394" bestFit="1" customWidth="1"/>
    <col min="14107" max="14107" width="65.5703125" style="394" bestFit="1" customWidth="1"/>
    <col min="14108" max="14108" width="65.7109375" style="394" bestFit="1" customWidth="1"/>
    <col min="14109" max="14109" width="4.7109375" style="394" bestFit="1" customWidth="1"/>
    <col min="14110" max="14336" width="9.140625" style="394" customWidth="1"/>
    <col min="14337" max="14337" width="4.7109375" style="394" bestFit="1" customWidth="1"/>
    <col min="14338" max="14338" width="16.85546875" style="394" bestFit="1" customWidth="1"/>
    <col min="14339" max="14339" width="8.85546875" style="394" bestFit="1" customWidth="1"/>
    <col min="14340" max="14340" width="1.140625" style="394" bestFit="1" customWidth="1"/>
    <col min="14341" max="14341" width="25.140625" style="394" bestFit="1" customWidth="1"/>
    <col min="14342" max="14342" width="10.85546875" style="394" bestFit="1" customWidth="1"/>
    <col min="14343" max="14344" width="16.85546875" style="394" bestFit="1" customWidth="1"/>
    <col min="14345" max="14345" width="8.85546875" style="394" bestFit="1" customWidth="1"/>
    <col min="14346" max="14346" width="16" style="394" bestFit="1" customWidth="1"/>
    <col min="14347" max="14347" width="0.28515625" style="394" bestFit="1" customWidth="1"/>
    <col min="14348" max="14348" width="16" style="394" bestFit="1" customWidth="1"/>
    <col min="14349" max="14349" width="0.7109375" style="394" bestFit="1" customWidth="1"/>
    <col min="14350" max="14350" width="16.140625" style="394" bestFit="1" customWidth="1"/>
    <col min="14351" max="14351" width="12.5703125" style="394" bestFit="1" customWidth="1"/>
    <col min="14352" max="14352" width="4.42578125" style="394" bestFit="1" customWidth="1"/>
    <col min="14353" max="14353" width="20.85546875" style="394" bestFit="1" customWidth="1"/>
    <col min="14354" max="14354" width="16.85546875" style="394" bestFit="1" customWidth="1"/>
    <col min="14355" max="14355" width="17" style="394" bestFit="1" customWidth="1"/>
    <col min="14356" max="14356" width="20.85546875" style="394" bestFit="1" customWidth="1"/>
    <col min="14357" max="14357" width="22.140625" style="394" bestFit="1" customWidth="1"/>
    <col min="14358" max="14358" width="12.5703125" style="394" bestFit="1" customWidth="1"/>
    <col min="14359" max="14359" width="55.28515625" style="394" bestFit="1" customWidth="1"/>
    <col min="14360" max="14360" width="25.85546875" style="394" bestFit="1" customWidth="1"/>
    <col min="14361" max="14361" width="15.85546875" style="394" bestFit="1" customWidth="1"/>
    <col min="14362" max="14362" width="18.28515625" style="394" bestFit="1" customWidth="1"/>
    <col min="14363" max="14363" width="65.5703125" style="394" bestFit="1" customWidth="1"/>
    <col min="14364" max="14364" width="65.7109375" style="394" bestFit="1" customWidth="1"/>
    <col min="14365" max="14365" width="4.7109375" style="394" bestFit="1" customWidth="1"/>
    <col min="14366" max="14592" width="9.140625" style="394" customWidth="1"/>
    <col min="14593" max="14593" width="4.7109375" style="394" bestFit="1" customWidth="1"/>
    <col min="14594" max="14594" width="16.85546875" style="394" bestFit="1" customWidth="1"/>
    <col min="14595" max="14595" width="8.85546875" style="394" bestFit="1" customWidth="1"/>
    <col min="14596" max="14596" width="1.140625" style="394" bestFit="1" customWidth="1"/>
    <col min="14597" max="14597" width="25.140625" style="394" bestFit="1" customWidth="1"/>
    <col min="14598" max="14598" width="10.85546875" style="394" bestFit="1" customWidth="1"/>
    <col min="14599" max="14600" width="16.85546875" style="394" bestFit="1" customWidth="1"/>
    <col min="14601" max="14601" width="8.85546875" style="394" bestFit="1" customWidth="1"/>
    <col min="14602" max="14602" width="16" style="394" bestFit="1" customWidth="1"/>
    <col min="14603" max="14603" width="0.28515625" style="394" bestFit="1" customWidth="1"/>
    <col min="14604" max="14604" width="16" style="394" bestFit="1" customWidth="1"/>
    <col min="14605" max="14605" width="0.7109375" style="394" bestFit="1" customWidth="1"/>
    <col min="14606" max="14606" width="16.140625" style="394" bestFit="1" customWidth="1"/>
    <col min="14607" max="14607" width="12.5703125" style="394" bestFit="1" customWidth="1"/>
    <col min="14608" max="14608" width="4.42578125" style="394" bestFit="1" customWidth="1"/>
    <col min="14609" max="14609" width="20.85546875" style="394" bestFit="1" customWidth="1"/>
    <col min="14610" max="14610" width="16.85546875" style="394" bestFit="1" customWidth="1"/>
    <col min="14611" max="14611" width="17" style="394" bestFit="1" customWidth="1"/>
    <col min="14612" max="14612" width="20.85546875" style="394" bestFit="1" customWidth="1"/>
    <col min="14613" max="14613" width="22.140625" style="394" bestFit="1" customWidth="1"/>
    <col min="14614" max="14614" width="12.5703125" style="394" bestFit="1" customWidth="1"/>
    <col min="14615" max="14615" width="55.28515625" style="394" bestFit="1" customWidth="1"/>
    <col min="14616" max="14616" width="25.85546875" style="394" bestFit="1" customWidth="1"/>
    <col min="14617" max="14617" width="15.85546875" style="394" bestFit="1" customWidth="1"/>
    <col min="14618" max="14618" width="18.28515625" style="394" bestFit="1" customWidth="1"/>
    <col min="14619" max="14619" width="65.5703125" style="394" bestFit="1" customWidth="1"/>
    <col min="14620" max="14620" width="65.7109375" style="394" bestFit="1" customWidth="1"/>
    <col min="14621" max="14621" width="4.7109375" style="394" bestFit="1" customWidth="1"/>
    <col min="14622" max="14848" width="9.140625" style="394" customWidth="1"/>
    <col min="14849" max="14849" width="4.7109375" style="394" bestFit="1" customWidth="1"/>
    <col min="14850" max="14850" width="16.85546875" style="394" bestFit="1" customWidth="1"/>
    <col min="14851" max="14851" width="8.85546875" style="394" bestFit="1" customWidth="1"/>
    <col min="14852" max="14852" width="1.140625" style="394" bestFit="1" customWidth="1"/>
    <col min="14853" max="14853" width="25.140625" style="394" bestFit="1" customWidth="1"/>
    <col min="14854" max="14854" width="10.85546875" style="394" bestFit="1" customWidth="1"/>
    <col min="14855" max="14856" width="16.85546875" style="394" bestFit="1" customWidth="1"/>
    <col min="14857" max="14857" width="8.85546875" style="394" bestFit="1" customWidth="1"/>
    <col min="14858" max="14858" width="16" style="394" bestFit="1" customWidth="1"/>
    <col min="14859" max="14859" width="0.28515625" style="394" bestFit="1" customWidth="1"/>
    <col min="14860" max="14860" width="16" style="394" bestFit="1" customWidth="1"/>
    <col min="14861" max="14861" width="0.7109375" style="394" bestFit="1" customWidth="1"/>
    <col min="14862" max="14862" width="16.140625" style="394" bestFit="1" customWidth="1"/>
    <col min="14863" max="14863" width="12.5703125" style="394" bestFit="1" customWidth="1"/>
    <col min="14864" max="14864" width="4.42578125" style="394" bestFit="1" customWidth="1"/>
    <col min="14865" max="14865" width="20.85546875" style="394" bestFit="1" customWidth="1"/>
    <col min="14866" max="14866" width="16.85546875" style="394" bestFit="1" customWidth="1"/>
    <col min="14867" max="14867" width="17" style="394" bestFit="1" customWidth="1"/>
    <col min="14868" max="14868" width="20.85546875" style="394" bestFit="1" customWidth="1"/>
    <col min="14869" max="14869" width="22.140625" style="394" bestFit="1" customWidth="1"/>
    <col min="14870" max="14870" width="12.5703125" style="394" bestFit="1" customWidth="1"/>
    <col min="14871" max="14871" width="55.28515625" style="394" bestFit="1" customWidth="1"/>
    <col min="14872" max="14872" width="25.85546875" style="394" bestFit="1" customWidth="1"/>
    <col min="14873" max="14873" width="15.85546875" style="394" bestFit="1" customWidth="1"/>
    <col min="14874" max="14874" width="18.28515625" style="394" bestFit="1" customWidth="1"/>
    <col min="14875" max="14875" width="65.5703125" style="394" bestFit="1" customWidth="1"/>
    <col min="14876" max="14876" width="65.7109375" style="394" bestFit="1" customWidth="1"/>
    <col min="14877" max="14877" width="4.7109375" style="394" bestFit="1" customWidth="1"/>
    <col min="14878" max="15104" width="9.140625" style="394" customWidth="1"/>
    <col min="15105" max="15105" width="4.7109375" style="394" bestFit="1" customWidth="1"/>
    <col min="15106" max="15106" width="16.85546875" style="394" bestFit="1" customWidth="1"/>
    <col min="15107" max="15107" width="8.85546875" style="394" bestFit="1" customWidth="1"/>
    <col min="15108" max="15108" width="1.140625" style="394" bestFit="1" customWidth="1"/>
    <col min="15109" max="15109" width="25.140625" style="394" bestFit="1" customWidth="1"/>
    <col min="15110" max="15110" width="10.85546875" style="394" bestFit="1" customWidth="1"/>
    <col min="15111" max="15112" width="16.85546875" style="394" bestFit="1" customWidth="1"/>
    <col min="15113" max="15113" width="8.85546875" style="394" bestFit="1" customWidth="1"/>
    <col min="15114" max="15114" width="16" style="394" bestFit="1" customWidth="1"/>
    <col min="15115" max="15115" width="0.28515625" style="394" bestFit="1" customWidth="1"/>
    <col min="15116" max="15116" width="16" style="394" bestFit="1" customWidth="1"/>
    <col min="15117" max="15117" width="0.7109375" style="394" bestFit="1" customWidth="1"/>
    <col min="15118" max="15118" width="16.140625" style="394" bestFit="1" customWidth="1"/>
    <col min="15119" max="15119" width="12.5703125" style="394" bestFit="1" customWidth="1"/>
    <col min="15120" max="15120" width="4.42578125" style="394" bestFit="1" customWidth="1"/>
    <col min="15121" max="15121" width="20.85546875" style="394" bestFit="1" customWidth="1"/>
    <col min="15122" max="15122" width="16.85546875" style="394" bestFit="1" customWidth="1"/>
    <col min="15123" max="15123" width="17" style="394" bestFit="1" customWidth="1"/>
    <col min="15124" max="15124" width="20.85546875" style="394" bestFit="1" customWidth="1"/>
    <col min="15125" max="15125" width="22.140625" style="394" bestFit="1" customWidth="1"/>
    <col min="15126" max="15126" width="12.5703125" style="394" bestFit="1" customWidth="1"/>
    <col min="15127" max="15127" width="55.28515625" style="394" bestFit="1" customWidth="1"/>
    <col min="15128" max="15128" width="25.85546875" style="394" bestFit="1" customWidth="1"/>
    <col min="15129" max="15129" width="15.85546875" style="394" bestFit="1" customWidth="1"/>
    <col min="15130" max="15130" width="18.28515625" style="394" bestFit="1" customWidth="1"/>
    <col min="15131" max="15131" width="65.5703125" style="394" bestFit="1" customWidth="1"/>
    <col min="15132" max="15132" width="65.7109375" style="394" bestFit="1" customWidth="1"/>
    <col min="15133" max="15133" width="4.7109375" style="394" bestFit="1" customWidth="1"/>
    <col min="15134" max="15360" width="9.140625" style="394" customWidth="1"/>
    <col min="15361" max="15361" width="4.7109375" style="394" bestFit="1" customWidth="1"/>
    <col min="15362" max="15362" width="16.85546875" style="394" bestFit="1" customWidth="1"/>
    <col min="15363" max="15363" width="8.85546875" style="394" bestFit="1" customWidth="1"/>
    <col min="15364" max="15364" width="1.140625" style="394" bestFit="1" customWidth="1"/>
    <col min="15365" max="15365" width="25.140625" style="394" bestFit="1" customWidth="1"/>
    <col min="15366" max="15366" width="10.85546875" style="394" bestFit="1" customWidth="1"/>
    <col min="15367" max="15368" width="16.85546875" style="394" bestFit="1" customWidth="1"/>
    <col min="15369" max="15369" width="8.85546875" style="394" bestFit="1" customWidth="1"/>
    <col min="15370" max="15370" width="16" style="394" bestFit="1" customWidth="1"/>
    <col min="15371" max="15371" width="0.28515625" style="394" bestFit="1" customWidth="1"/>
    <col min="15372" max="15372" width="16" style="394" bestFit="1" customWidth="1"/>
    <col min="15373" max="15373" width="0.7109375" style="394" bestFit="1" customWidth="1"/>
    <col min="15374" max="15374" width="16.140625" style="394" bestFit="1" customWidth="1"/>
    <col min="15375" max="15375" width="12.5703125" style="394" bestFit="1" customWidth="1"/>
    <col min="15376" max="15376" width="4.42578125" style="394" bestFit="1" customWidth="1"/>
    <col min="15377" max="15377" width="20.85546875" style="394" bestFit="1" customWidth="1"/>
    <col min="15378" max="15378" width="16.85546875" style="394" bestFit="1" customWidth="1"/>
    <col min="15379" max="15379" width="17" style="394" bestFit="1" customWidth="1"/>
    <col min="15380" max="15380" width="20.85546875" style="394" bestFit="1" customWidth="1"/>
    <col min="15381" max="15381" width="22.140625" style="394" bestFit="1" customWidth="1"/>
    <col min="15382" max="15382" width="12.5703125" style="394" bestFit="1" customWidth="1"/>
    <col min="15383" max="15383" width="55.28515625" style="394" bestFit="1" customWidth="1"/>
    <col min="15384" max="15384" width="25.85546875" style="394" bestFit="1" customWidth="1"/>
    <col min="15385" max="15385" width="15.85546875" style="394" bestFit="1" customWidth="1"/>
    <col min="15386" max="15386" width="18.28515625" style="394" bestFit="1" customWidth="1"/>
    <col min="15387" max="15387" width="65.5703125" style="394" bestFit="1" customWidth="1"/>
    <col min="15388" max="15388" width="65.7109375" style="394" bestFit="1" customWidth="1"/>
    <col min="15389" max="15389" width="4.7109375" style="394" bestFit="1" customWidth="1"/>
    <col min="15390" max="15616" width="9.140625" style="394" customWidth="1"/>
    <col min="15617" max="15617" width="4.7109375" style="394" bestFit="1" customWidth="1"/>
    <col min="15618" max="15618" width="16.85546875" style="394" bestFit="1" customWidth="1"/>
    <col min="15619" max="15619" width="8.85546875" style="394" bestFit="1" customWidth="1"/>
    <col min="15620" max="15620" width="1.140625" style="394" bestFit="1" customWidth="1"/>
    <col min="15621" max="15621" width="25.140625" style="394" bestFit="1" customWidth="1"/>
    <col min="15622" max="15622" width="10.85546875" style="394" bestFit="1" customWidth="1"/>
    <col min="15623" max="15624" width="16.85546875" style="394" bestFit="1" customWidth="1"/>
    <col min="15625" max="15625" width="8.85546875" style="394" bestFit="1" customWidth="1"/>
    <col min="15626" max="15626" width="16" style="394" bestFit="1" customWidth="1"/>
    <col min="15627" max="15627" width="0.28515625" style="394" bestFit="1" customWidth="1"/>
    <col min="15628" max="15628" width="16" style="394" bestFit="1" customWidth="1"/>
    <col min="15629" max="15629" width="0.7109375" style="394" bestFit="1" customWidth="1"/>
    <col min="15630" max="15630" width="16.140625" style="394" bestFit="1" customWidth="1"/>
    <col min="15631" max="15631" width="12.5703125" style="394" bestFit="1" customWidth="1"/>
    <col min="15632" max="15632" width="4.42578125" style="394" bestFit="1" customWidth="1"/>
    <col min="15633" max="15633" width="20.85546875" style="394" bestFit="1" customWidth="1"/>
    <col min="15634" max="15634" width="16.85546875" style="394" bestFit="1" customWidth="1"/>
    <col min="15635" max="15635" width="17" style="394" bestFit="1" customWidth="1"/>
    <col min="15636" max="15636" width="20.85546875" style="394" bestFit="1" customWidth="1"/>
    <col min="15637" max="15637" width="22.140625" style="394" bestFit="1" customWidth="1"/>
    <col min="15638" max="15638" width="12.5703125" style="394" bestFit="1" customWidth="1"/>
    <col min="15639" max="15639" width="55.28515625" style="394" bestFit="1" customWidth="1"/>
    <col min="15640" max="15640" width="25.85546875" style="394" bestFit="1" customWidth="1"/>
    <col min="15641" max="15641" width="15.85546875" style="394" bestFit="1" customWidth="1"/>
    <col min="15642" max="15642" width="18.28515625" style="394" bestFit="1" customWidth="1"/>
    <col min="15643" max="15643" width="65.5703125" style="394" bestFit="1" customWidth="1"/>
    <col min="15644" max="15644" width="65.7109375" style="394" bestFit="1" customWidth="1"/>
    <col min="15645" max="15645" width="4.7109375" style="394" bestFit="1" customWidth="1"/>
    <col min="15646" max="15872" width="9.140625" style="394" customWidth="1"/>
    <col min="15873" max="15873" width="4.7109375" style="394" bestFit="1" customWidth="1"/>
    <col min="15874" max="15874" width="16.85546875" style="394" bestFit="1" customWidth="1"/>
    <col min="15875" max="15875" width="8.85546875" style="394" bestFit="1" customWidth="1"/>
    <col min="15876" max="15876" width="1.140625" style="394" bestFit="1" customWidth="1"/>
    <col min="15877" max="15877" width="25.140625" style="394" bestFit="1" customWidth="1"/>
    <col min="15878" max="15878" width="10.85546875" style="394" bestFit="1" customWidth="1"/>
    <col min="15879" max="15880" width="16.85546875" style="394" bestFit="1" customWidth="1"/>
    <col min="15881" max="15881" width="8.85546875" style="394" bestFit="1" customWidth="1"/>
    <col min="15882" max="15882" width="16" style="394" bestFit="1" customWidth="1"/>
    <col min="15883" max="15883" width="0.28515625" style="394" bestFit="1" customWidth="1"/>
    <col min="15884" max="15884" width="16" style="394" bestFit="1" customWidth="1"/>
    <col min="15885" max="15885" width="0.7109375" style="394" bestFit="1" customWidth="1"/>
    <col min="15886" max="15886" width="16.140625" style="394" bestFit="1" customWidth="1"/>
    <col min="15887" max="15887" width="12.5703125" style="394" bestFit="1" customWidth="1"/>
    <col min="15888" max="15888" width="4.42578125" style="394" bestFit="1" customWidth="1"/>
    <col min="15889" max="15889" width="20.85546875" style="394" bestFit="1" customWidth="1"/>
    <col min="15890" max="15890" width="16.85546875" style="394" bestFit="1" customWidth="1"/>
    <col min="15891" max="15891" width="17" style="394" bestFit="1" customWidth="1"/>
    <col min="15892" max="15892" width="20.85546875" style="394" bestFit="1" customWidth="1"/>
    <col min="15893" max="15893" width="22.140625" style="394" bestFit="1" customWidth="1"/>
    <col min="15894" max="15894" width="12.5703125" style="394" bestFit="1" customWidth="1"/>
    <col min="15895" max="15895" width="55.28515625" style="394" bestFit="1" customWidth="1"/>
    <col min="15896" max="15896" width="25.85546875" style="394" bestFit="1" customWidth="1"/>
    <col min="15897" max="15897" width="15.85546875" style="394" bestFit="1" customWidth="1"/>
    <col min="15898" max="15898" width="18.28515625" style="394" bestFit="1" customWidth="1"/>
    <col min="15899" max="15899" width="65.5703125" style="394" bestFit="1" customWidth="1"/>
    <col min="15900" max="15900" width="65.7109375" style="394" bestFit="1" customWidth="1"/>
    <col min="15901" max="15901" width="4.7109375" style="394" bestFit="1" customWidth="1"/>
    <col min="15902" max="16128" width="9.140625" style="394" customWidth="1"/>
    <col min="16129" max="16129" width="4.7109375" style="394" bestFit="1" customWidth="1"/>
    <col min="16130" max="16130" width="16.85546875" style="394" bestFit="1" customWidth="1"/>
    <col min="16131" max="16131" width="8.85546875" style="394" bestFit="1" customWidth="1"/>
    <col min="16132" max="16132" width="1.140625" style="394" bestFit="1" customWidth="1"/>
    <col min="16133" max="16133" width="25.140625" style="394" bestFit="1" customWidth="1"/>
    <col min="16134" max="16134" width="10.85546875" style="394" bestFit="1" customWidth="1"/>
    <col min="16135" max="16136" width="16.85546875" style="394" bestFit="1" customWidth="1"/>
    <col min="16137" max="16137" width="8.85546875" style="394" bestFit="1" customWidth="1"/>
    <col min="16138" max="16138" width="16" style="394" bestFit="1" customWidth="1"/>
    <col min="16139" max="16139" width="0.28515625" style="394" bestFit="1" customWidth="1"/>
    <col min="16140" max="16140" width="16" style="394" bestFit="1" customWidth="1"/>
    <col min="16141" max="16141" width="0.7109375" style="394" bestFit="1" customWidth="1"/>
    <col min="16142" max="16142" width="16.140625" style="394" bestFit="1" customWidth="1"/>
    <col min="16143" max="16143" width="12.5703125" style="394" bestFit="1" customWidth="1"/>
    <col min="16144" max="16144" width="4.42578125" style="394" bestFit="1" customWidth="1"/>
    <col min="16145" max="16145" width="20.85546875" style="394" bestFit="1" customWidth="1"/>
    <col min="16146" max="16146" width="16.85546875" style="394" bestFit="1" customWidth="1"/>
    <col min="16147" max="16147" width="17" style="394" bestFit="1" customWidth="1"/>
    <col min="16148" max="16148" width="20.85546875" style="394" bestFit="1" customWidth="1"/>
    <col min="16149" max="16149" width="22.140625" style="394" bestFit="1" customWidth="1"/>
    <col min="16150" max="16150" width="12.5703125" style="394" bestFit="1" customWidth="1"/>
    <col min="16151" max="16151" width="55.28515625" style="394" bestFit="1" customWidth="1"/>
    <col min="16152" max="16152" width="25.85546875" style="394" bestFit="1" customWidth="1"/>
    <col min="16153" max="16153" width="15.85546875" style="394" bestFit="1" customWidth="1"/>
    <col min="16154" max="16154" width="18.28515625" style="394" bestFit="1" customWidth="1"/>
    <col min="16155" max="16155" width="65.5703125" style="394" bestFit="1" customWidth="1"/>
    <col min="16156" max="16156" width="65.7109375" style="394" bestFit="1" customWidth="1"/>
    <col min="16157" max="16157" width="4.7109375" style="394" bestFit="1" customWidth="1"/>
    <col min="16158" max="16384" width="9.140625" style="394" customWidth="1"/>
  </cols>
  <sheetData>
    <row r="1" spans="1:29" ht="15.95" customHeight="1" thickBot="1">
      <c r="A1" s="393"/>
      <c r="B1" s="478" t="s">
        <v>842</v>
      </c>
      <c r="C1" s="461"/>
      <c r="D1" s="461"/>
      <c r="E1" s="461"/>
      <c r="F1" s="461"/>
      <c r="G1" s="461"/>
      <c r="H1" s="461"/>
      <c r="I1" s="461"/>
      <c r="J1" s="461"/>
      <c r="K1" s="461"/>
      <c r="L1" s="461"/>
      <c r="M1" s="461"/>
      <c r="N1" s="461"/>
      <c r="O1" s="461"/>
      <c r="P1" s="461"/>
      <c r="Q1" s="393"/>
      <c r="R1" s="393"/>
      <c r="S1" s="393"/>
      <c r="T1" s="393"/>
      <c r="U1" s="393"/>
      <c r="V1" s="393"/>
      <c r="W1" s="393"/>
      <c r="X1" s="393"/>
      <c r="Y1" s="393"/>
      <c r="Z1" s="393"/>
      <c r="AA1" s="393"/>
      <c r="AB1" s="393"/>
      <c r="AC1" s="393"/>
    </row>
    <row r="2" spans="1:29" ht="24.95" customHeight="1" thickBot="1">
      <c r="A2" s="393"/>
      <c r="B2" s="479" t="s">
        <v>843</v>
      </c>
      <c r="C2" s="461"/>
      <c r="D2" s="488" t="s">
        <v>844</v>
      </c>
      <c r="E2" s="489"/>
      <c r="F2" s="489"/>
      <c r="G2" s="489"/>
      <c r="H2" s="489"/>
      <c r="I2" s="490"/>
      <c r="J2" s="393"/>
      <c r="K2" s="393"/>
      <c r="L2" s="393"/>
      <c r="M2" s="393"/>
      <c r="N2" s="393"/>
      <c r="O2" s="393"/>
      <c r="P2" s="393"/>
      <c r="Q2" s="393"/>
      <c r="R2" s="393"/>
      <c r="S2" s="393"/>
      <c r="T2" s="393"/>
      <c r="U2" s="393"/>
      <c r="V2" s="393"/>
      <c r="W2" s="393"/>
      <c r="X2" s="393"/>
      <c r="Y2" s="393"/>
      <c r="Z2" s="393"/>
      <c r="AA2" s="393"/>
      <c r="AB2" s="393"/>
      <c r="AC2" s="393"/>
    </row>
    <row r="3" spans="1:29" ht="9" customHeight="1" thickBot="1">
      <c r="A3" s="393"/>
      <c r="B3" s="393"/>
      <c r="C3" s="393"/>
      <c r="D3" s="393"/>
      <c r="E3" s="393"/>
      <c r="F3" s="393"/>
      <c r="G3" s="393"/>
      <c r="H3" s="393"/>
      <c r="I3" s="393"/>
      <c r="J3" s="393"/>
      <c r="K3" s="479" t="s">
        <v>845</v>
      </c>
      <c r="L3" s="461"/>
      <c r="M3" s="461"/>
      <c r="N3" s="480" t="s">
        <v>846</v>
      </c>
      <c r="O3" s="481"/>
      <c r="P3" s="482"/>
      <c r="Q3" s="393"/>
      <c r="R3" s="393"/>
      <c r="S3" s="393"/>
      <c r="T3" s="393"/>
      <c r="U3" s="393"/>
      <c r="V3" s="393"/>
      <c r="W3" s="393"/>
      <c r="X3" s="393"/>
      <c r="Y3" s="393"/>
      <c r="Z3" s="393"/>
      <c r="AA3" s="393"/>
      <c r="AB3" s="393"/>
      <c r="AC3" s="393"/>
    </row>
    <row r="4" spans="1:29" ht="15.95" customHeight="1" thickBot="1">
      <c r="A4" s="393"/>
      <c r="B4" s="479" t="s">
        <v>847</v>
      </c>
      <c r="C4" s="461"/>
      <c r="D4" s="480" t="s">
        <v>848</v>
      </c>
      <c r="E4" s="481"/>
      <c r="F4" s="481"/>
      <c r="G4" s="481"/>
      <c r="H4" s="481"/>
      <c r="I4" s="482"/>
      <c r="J4" s="393"/>
      <c r="K4" s="461"/>
      <c r="L4" s="461"/>
      <c r="M4" s="461"/>
      <c r="N4" s="483"/>
      <c r="O4" s="484"/>
      <c r="P4" s="485"/>
      <c r="Q4" s="393"/>
      <c r="R4" s="393"/>
      <c r="S4" s="393"/>
      <c r="T4" s="393"/>
      <c r="U4" s="393"/>
      <c r="V4" s="393"/>
      <c r="W4" s="393"/>
      <c r="X4" s="393"/>
      <c r="Y4" s="393"/>
      <c r="Z4" s="393"/>
      <c r="AA4" s="393"/>
      <c r="AB4" s="393"/>
      <c r="AC4" s="393"/>
    </row>
    <row r="5" spans="1:29" ht="9" customHeight="1" thickBot="1">
      <c r="A5" s="393"/>
      <c r="B5" s="461"/>
      <c r="C5" s="461"/>
      <c r="D5" s="483"/>
      <c r="E5" s="484"/>
      <c r="F5" s="484"/>
      <c r="G5" s="484"/>
      <c r="H5" s="484"/>
      <c r="I5" s="485"/>
      <c r="J5" s="393"/>
      <c r="K5" s="393"/>
      <c r="L5" s="393"/>
      <c r="M5" s="393"/>
      <c r="N5" s="393"/>
      <c r="O5" s="393"/>
      <c r="P5" s="393"/>
      <c r="Q5" s="393"/>
      <c r="R5" s="393"/>
      <c r="S5" s="393"/>
      <c r="T5" s="393"/>
      <c r="U5" s="393"/>
      <c r="V5" s="393"/>
      <c r="W5" s="393"/>
      <c r="X5" s="393"/>
      <c r="Y5" s="393"/>
      <c r="Z5" s="393"/>
      <c r="AA5" s="393"/>
      <c r="AB5" s="393"/>
      <c r="AC5" s="393"/>
    </row>
    <row r="6" spans="1:29" ht="9" customHeight="1" thickBot="1">
      <c r="A6" s="393"/>
      <c r="B6" s="393"/>
      <c r="C6" s="393"/>
      <c r="D6" s="393"/>
      <c r="E6" s="393"/>
      <c r="F6" s="393"/>
      <c r="G6" s="393"/>
      <c r="H6" s="393"/>
      <c r="I6" s="393"/>
      <c r="J6" s="393"/>
      <c r="K6" s="479" t="s">
        <v>849</v>
      </c>
      <c r="L6" s="461"/>
      <c r="M6" s="461"/>
      <c r="N6" s="480" t="s">
        <v>850</v>
      </c>
      <c r="O6" s="481"/>
      <c r="P6" s="482"/>
      <c r="Q6" s="393"/>
      <c r="R6" s="393"/>
      <c r="S6" s="393"/>
      <c r="T6" s="393"/>
      <c r="U6" s="393"/>
      <c r="V6" s="393"/>
      <c r="W6" s="393"/>
      <c r="X6" s="393"/>
      <c r="Y6" s="393"/>
      <c r="Z6" s="393"/>
      <c r="AA6" s="393"/>
      <c r="AB6" s="393"/>
      <c r="AC6" s="393"/>
    </row>
    <row r="7" spans="1:29" ht="15.95" customHeight="1" thickBot="1">
      <c r="A7" s="393"/>
      <c r="B7" s="479" t="s">
        <v>851</v>
      </c>
      <c r="C7" s="461"/>
      <c r="D7" s="480" t="s">
        <v>852</v>
      </c>
      <c r="E7" s="481"/>
      <c r="F7" s="481"/>
      <c r="G7" s="481"/>
      <c r="H7" s="481"/>
      <c r="I7" s="482"/>
      <c r="J7" s="393"/>
      <c r="K7" s="461"/>
      <c r="L7" s="461"/>
      <c r="M7" s="461"/>
      <c r="N7" s="483"/>
      <c r="O7" s="484"/>
      <c r="P7" s="485"/>
      <c r="Q7" s="393"/>
      <c r="R7" s="393"/>
      <c r="S7" s="393"/>
      <c r="T7" s="393"/>
      <c r="U7" s="393"/>
      <c r="V7" s="393"/>
      <c r="W7" s="393"/>
      <c r="X7" s="393"/>
      <c r="Y7" s="393"/>
      <c r="Z7" s="393"/>
      <c r="AA7" s="393"/>
      <c r="AB7" s="393"/>
      <c r="AC7" s="393"/>
    </row>
    <row r="8" spans="1:29" ht="6" customHeight="1">
      <c r="A8" s="393"/>
      <c r="B8" s="461"/>
      <c r="C8" s="461"/>
      <c r="D8" s="486"/>
      <c r="E8" s="461"/>
      <c r="F8" s="461"/>
      <c r="G8" s="461"/>
      <c r="H8" s="461"/>
      <c r="I8" s="487"/>
      <c r="J8" s="393"/>
      <c r="K8" s="393"/>
      <c r="L8" s="393"/>
      <c r="M8" s="393"/>
      <c r="N8" s="393"/>
      <c r="O8" s="393"/>
      <c r="P8" s="393"/>
      <c r="Q8" s="393"/>
      <c r="R8" s="393"/>
      <c r="S8" s="393"/>
      <c r="T8" s="393"/>
      <c r="U8" s="393"/>
      <c r="V8" s="393"/>
      <c r="W8" s="393"/>
      <c r="X8" s="393"/>
      <c r="Y8" s="393"/>
      <c r="Z8" s="393"/>
      <c r="AA8" s="393"/>
      <c r="AB8" s="393"/>
      <c r="AC8" s="393"/>
    </row>
    <row r="9" spans="1:29" ht="3" customHeight="1" thickBot="1">
      <c r="A9" s="393"/>
      <c r="B9" s="461"/>
      <c r="C9" s="461"/>
      <c r="D9" s="483"/>
      <c r="E9" s="484"/>
      <c r="F9" s="484"/>
      <c r="G9" s="484"/>
      <c r="H9" s="484"/>
      <c r="I9" s="485"/>
      <c r="J9" s="393"/>
      <c r="K9" s="478" t="s">
        <v>842</v>
      </c>
      <c r="L9" s="461"/>
      <c r="M9" s="461"/>
      <c r="N9" s="461"/>
      <c r="O9" s="461"/>
      <c r="P9" s="461"/>
      <c r="Q9" s="393"/>
      <c r="R9" s="393"/>
      <c r="S9" s="393"/>
      <c r="T9" s="393"/>
      <c r="U9" s="393"/>
      <c r="V9" s="393"/>
      <c r="W9" s="393"/>
      <c r="X9" s="393"/>
      <c r="Y9" s="393"/>
      <c r="Z9" s="393"/>
      <c r="AA9" s="393"/>
      <c r="AB9" s="393"/>
      <c r="AC9" s="393"/>
    </row>
    <row r="10" spans="1:29" ht="11.1" customHeight="1" thickBot="1">
      <c r="A10" s="393"/>
      <c r="B10" s="393"/>
      <c r="C10" s="393"/>
      <c r="D10" s="393"/>
      <c r="E10" s="393"/>
      <c r="F10" s="393"/>
      <c r="G10" s="393"/>
      <c r="H10" s="393"/>
      <c r="I10" s="393"/>
      <c r="J10" s="393"/>
      <c r="K10" s="461"/>
      <c r="L10" s="461"/>
      <c r="M10" s="461"/>
      <c r="N10" s="461"/>
      <c r="O10" s="461"/>
      <c r="P10" s="461"/>
      <c r="Q10" s="393"/>
      <c r="R10" s="393"/>
      <c r="S10" s="393"/>
      <c r="T10" s="393"/>
      <c r="U10" s="393"/>
      <c r="V10" s="393"/>
      <c r="W10" s="393"/>
      <c r="X10" s="393"/>
      <c r="Y10" s="393"/>
      <c r="Z10" s="393"/>
      <c r="AA10" s="393"/>
      <c r="AB10" s="393"/>
      <c r="AC10" s="393"/>
    </row>
    <row r="11" spans="1:29" ht="6" customHeight="1">
      <c r="A11" s="393"/>
      <c r="B11" s="479" t="s">
        <v>853</v>
      </c>
      <c r="C11" s="461"/>
      <c r="D11" s="480" t="s">
        <v>854</v>
      </c>
      <c r="E11" s="481"/>
      <c r="F11" s="481"/>
      <c r="G11" s="481"/>
      <c r="H11" s="481"/>
      <c r="I11" s="482"/>
      <c r="J11" s="393"/>
      <c r="K11" s="461"/>
      <c r="L11" s="461"/>
      <c r="M11" s="461"/>
      <c r="N11" s="461"/>
      <c r="O11" s="461"/>
      <c r="P11" s="461"/>
      <c r="Q11" s="393"/>
      <c r="R11" s="393"/>
      <c r="S11" s="393"/>
      <c r="T11" s="393"/>
      <c r="U11" s="393"/>
      <c r="V11" s="393"/>
      <c r="W11" s="393"/>
      <c r="X11" s="393"/>
      <c r="Y11" s="393"/>
      <c r="Z11" s="393"/>
      <c r="AA11" s="393"/>
      <c r="AB11" s="393"/>
      <c r="AC11" s="393"/>
    </row>
    <row r="12" spans="1:29" ht="18.95" customHeight="1" thickBot="1">
      <c r="A12" s="393"/>
      <c r="B12" s="461"/>
      <c r="C12" s="461"/>
      <c r="D12" s="483"/>
      <c r="E12" s="484"/>
      <c r="F12" s="484"/>
      <c r="G12" s="484"/>
      <c r="H12" s="484"/>
      <c r="I12" s="485"/>
      <c r="J12" s="393"/>
      <c r="K12" s="393"/>
      <c r="L12" s="393"/>
      <c r="M12" s="393"/>
      <c r="N12" s="393"/>
      <c r="O12" s="393"/>
      <c r="P12" s="393"/>
      <c r="Q12" s="393"/>
      <c r="R12" s="393"/>
      <c r="S12" s="393"/>
      <c r="T12" s="393"/>
      <c r="U12" s="393"/>
      <c r="V12" s="393"/>
      <c r="W12" s="393"/>
      <c r="X12" s="393"/>
      <c r="Y12" s="393"/>
      <c r="Z12" s="393"/>
      <c r="AA12" s="393"/>
      <c r="AB12" s="393"/>
      <c r="AC12" s="393"/>
    </row>
    <row r="13" spans="1:29" ht="20.100000000000001" customHeight="1" thickBot="1">
      <c r="A13" s="393"/>
      <c r="B13" s="478" t="s">
        <v>842</v>
      </c>
      <c r="C13" s="461"/>
      <c r="D13" s="461"/>
      <c r="E13" s="461"/>
      <c r="F13" s="461"/>
      <c r="G13" s="461"/>
      <c r="H13" s="461"/>
      <c r="I13" s="461"/>
      <c r="J13" s="461"/>
      <c r="K13" s="461"/>
      <c r="L13" s="461"/>
      <c r="M13" s="461"/>
      <c r="N13" s="461"/>
      <c r="O13" s="461"/>
      <c r="P13" s="461"/>
      <c r="Q13" s="393"/>
      <c r="R13" s="393"/>
      <c r="S13" s="393"/>
      <c r="T13" s="393"/>
      <c r="U13" s="393"/>
      <c r="V13" s="393"/>
      <c r="W13" s="393"/>
      <c r="X13" s="393"/>
      <c r="Y13" s="393"/>
      <c r="Z13" s="393"/>
      <c r="AA13" s="393"/>
      <c r="AB13" s="393"/>
      <c r="AC13" s="393"/>
    </row>
    <row r="14" spans="1:29" ht="42" customHeight="1" thickBot="1">
      <c r="A14" s="393"/>
      <c r="B14" s="475" t="s">
        <v>855</v>
      </c>
      <c r="C14" s="477"/>
      <c r="D14" s="477"/>
      <c r="E14" s="477"/>
      <c r="F14" s="476"/>
      <c r="G14" s="475" t="s">
        <v>856</v>
      </c>
      <c r="H14" s="477"/>
      <c r="I14" s="477"/>
      <c r="J14" s="477"/>
      <c r="K14" s="477"/>
      <c r="L14" s="477"/>
      <c r="M14" s="477"/>
      <c r="N14" s="476"/>
      <c r="O14" s="475" t="s">
        <v>857</v>
      </c>
      <c r="P14" s="477"/>
      <c r="Q14" s="477"/>
      <c r="R14" s="477"/>
      <c r="S14" s="477"/>
      <c r="T14" s="476"/>
      <c r="U14" s="475" t="s">
        <v>858</v>
      </c>
      <c r="V14" s="477"/>
      <c r="W14" s="477"/>
      <c r="X14" s="476"/>
      <c r="Y14" s="475" t="s">
        <v>859</v>
      </c>
      <c r="Z14" s="477"/>
      <c r="AA14" s="477"/>
      <c r="AB14" s="476"/>
      <c r="AC14" s="393"/>
    </row>
    <row r="15" spans="1:29" ht="45" customHeight="1" thickBot="1">
      <c r="A15" s="393"/>
      <c r="B15" s="395" t="s">
        <v>676</v>
      </c>
      <c r="C15" s="475" t="s">
        <v>860</v>
      </c>
      <c r="D15" s="476"/>
      <c r="E15" s="395" t="s">
        <v>861</v>
      </c>
      <c r="F15" s="395" t="s">
        <v>862</v>
      </c>
      <c r="G15" s="395" t="s">
        <v>863</v>
      </c>
      <c r="H15" s="395" t="s">
        <v>864</v>
      </c>
      <c r="I15" s="475" t="s">
        <v>865</v>
      </c>
      <c r="J15" s="477"/>
      <c r="K15" s="476"/>
      <c r="L15" s="395" t="s">
        <v>866</v>
      </c>
      <c r="M15" s="475" t="s">
        <v>867</v>
      </c>
      <c r="N15" s="476"/>
      <c r="O15" s="395" t="s">
        <v>868</v>
      </c>
      <c r="P15" s="475" t="s">
        <v>869</v>
      </c>
      <c r="Q15" s="476"/>
      <c r="R15" s="395" t="s">
        <v>870</v>
      </c>
      <c r="S15" s="395" t="s">
        <v>871</v>
      </c>
      <c r="T15" s="395" t="s">
        <v>872</v>
      </c>
      <c r="U15" s="395" t="s">
        <v>873</v>
      </c>
      <c r="V15" s="395" t="s">
        <v>874</v>
      </c>
      <c r="W15" s="395" t="s">
        <v>875</v>
      </c>
      <c r="X15" s="395" t="s">
        <v>872</v>
      </c>
      <c r="Y15" s="395" t="s">
        <v>876</v>
      </c>
      <c r="Z15" s="475" t="s">
        <v>875</v>
      </c>
      <c r="AA15" s="477"/>
      <c r="AB15" s="476"/>
      <c r="AC15" s="393"/>
    </row>
    <row r="16" spans="1:29" ht="20.100000000000001" customHeight="1" thickBot="1">
      <c r="A16" s="393"/>
      <c r="B16" s="454" t="s">
        <v>877</v>
      </c>
      <c r="C16" s="457" t="s">
        <v>878</v>
      </c>
      <c r="D16" s="459"/>
      <c r="E16" s="454" t="s">
        <v>879</v>
      </c>
      <c r="F16" s="454" t="s">
        <v>880</v>
      </c>
      <c r="G16" s="454" t="s">
        <v>881</v>
      </c>
      <c r="H16" s="454" t="s">
        <v>882</v>
      </c>
      <c r="I16" s="457" t="s">
        <v>883</v>
      </c>
      <c r="J16" s="458"/>
      <c r="K16" s="459"/>
      <c r="L16" s="466" t="s">
        <v>884</v>
      </c>
      <c r="M16" s="457" t="s">
        <v>885</v>
      </c>
      <c r="N16" s="459"/>
      <c r="O16" s="451" t="s">
        <v>886</v>
      </c>
      <c r="P16" s="469" t="s">
        <v>887</v>
      </c>
      <c r="Q16" s="470"/>
      <c r="R16" s="454" t="s">
        <v>888</v>
      </c>
      <c r="S16" s="454" t="s">
        <v>889</v>
      </c>
      <c r="T16" s="454" t="s">
        <v>890</v>
      </c>
      <c r="U16" s="451" t="s">
        <v>891</v>
      </c>
      <c r="V16" s="451">
        <v>100</v>
      </c>
      <c r="W16" s="448" t="s">
        <v>892</v>
      </c>
      <c r="X16" s="448" t="s">
        <v>842</v>
      </c>
      <c r="Y16" s="451" t="s">
        <v>891</v>
      </c>
      <c r="Z16" s="396" t="s">
        <v>893</v>
      </c>
      <c r="AA16" s="396" t="s">
        <v>894</v>
      </c>
      <c r="AB16" s="396" t="s">
        <v>895</v>
      </c>
      <c r="AC16" s="393"/>
    </row>
    <row r="17" spans="1:29" ht="39.950000000000003" customHeight="1" thickBot="1">
      <c r="A17" s="393"/>
      <c r="B17" s="455"/>
      <c r="C17" s="460"/>
      <c r="D17" s="462"/>
      <c r="E17" s="455"/>
      <c r="F17" s="455"/>
      <c r="G17" s="455"/>
      <c r="H17" s="455"/>
      <c r="I17" s="460"/>
      <c r="J17" s="461"/>
      <c r="K17" s="462"/>
      <c r="L17" s="467"/>
      <c r="M17" s="460"/>
      <c r="N17" s="462"/>
      <c r="O17" s="452"/>
      <c r="P17" s="471"/>
      <c r="Q17" s="472"/>
      <c r="R17" s="455"/>
      <c r="S17" s="455"/>
      <c r="T17" s="455"/>
      <c r="U17" s="452"/>
      <c r="V17" s="452"/>
      <c r="W17" s="449"/>
      <c r="X17" s="449"/>
      <c r="Y17" s="452"/>
      <c r="Z17" s="397" t="s">
        <v>891</v>
      </c>
      <c r="AA17" s="398" t="s">
        <v>896</v>
      </c>
      <c r="AB17" s="399" t="s">
        <v>897</v>
      </c>
      <c r="AC17" s="393"/>
    </row>
    <row r="18" spans="1:29" ht="39.950000000000003" customHeight="1" thickBot="1">
      <c r="A18" s="393"/>
      <c r="B18" s="455"/>
      <c r="C18" s="460"/>
      <c r="D18" s="462"/>
      <c r="E18" s="455"/>
      <c r="F18" s="455"/>
      <c r="G18" s="455"/>
      <c r="H18" s="455"/>
      <c r="I18" s="460"/>
      <c r="J18" s="461"/>
      <c r="K18" s="462"/>
      <c r="L18" s="467"/>
      <c r="M18" s="460"/>
      <c r="N18" s="462"/>
      <c r="O18" s="452"/>
      <c r="P18" s="471"/>
      <c r="Q18" s="472"/>
      <c r="R18" s="455"/>
      <c r="S18" s="455"/>
      <c r="T18" s="455"/>
      <c r="U18" s="452"/>
      <c r="V18" s="452"/>
      <c r="W18" s="449"/>
      <c r="X18" s="449"/>
      <c r="Y18" s="452"/>
      <c r="Z18" s="397" t="s">
        <v>722</v>
      </c>
      <c r="AA18" s="398" t="s">
        <v>898</v>
      </c>
      <c r="AB18" s="399" t="s">
        <v>890</v>
      </c>
      <c r="AC18" s="393"/>
    </row>
    <row r="19" spans="1:29" ht="39.950000000000003" customHeight="1" thickBot="1">
      <c r="A19" s="393"/>
      <c r="B19" s="455"/>
      <c r="C19" s="460"/>
      <c r="D19" s="462"/>
      <c r="E19" s="455"/>
      <c r="F19" s="455"/>
      <c r="G19" s="455"/>
      <c r="H19" s="455"/>
      <c r="I19" s="460"/>
      <c r="J19" s="461"/>
      <c r="K19" s="462"/>
      <c r="L19" s="467"/>
      <c r="M19" s="460"/>
      <c r="N19" s="462"/>
      <c r="O19" s="452"/>
      <c r="P19" s="471"/>
      <c r="Q19" s="472"/>
      <c r="R19" s="455"/>
      <c r="S19" s="455"/>
      <c r="T19" s="455"/>
      <c r="U19" s="452"/>
      <c r="V19" s="452"/>
      <c r="W19" s="449"/>
      <c r="X19" s="449"/>
      <c r="Y19" s="452"/>
      <c r="Z19" s="397" t="s">
        <v>722</v>
      </c>
      <c r="AA19" s="398" t="s">
        <v>899</v>
      </c>
      <c r="AB19" s="399" t="s">
        <v>890</v>
      </c>
      <c r="AC19" s="393"/>
    </row>
    <row r="20" spans="1:29" ht="39.950000000000003" customHeight="1" thickBot="1">
      <c r="A20" s="393"/>
      <c r="B20" s="455"/>
      <c r="C20" s="460"/>
      <c r="D20" s="462"/>
      <c r="E20" s="455"/>
      <c r="F20" s="455"/>
      <c r="G20" s="455"/>
      <c r="H20" s="455"/>
      <c r="I20" s="460"/>
      <c r="J20" s="461"/>
      <c r="K20" s="462"/>
      <c r="L20" s="467"/>
      <c r="M20" s="460"/>
      <c r="N20" s="462"/>
      <c r="O20" s="452"/>
      <c r="P20" s="471"/>
      <c r="Q20" s="472"/>
      <c r="R20" s="455"/>
      <c r="S20" s="455"/>
      <c r="T20" s="455"/>
      <c r="U20" s="452"/>
      <c r="V20" s="452"/>
      <c r="W20" s="449"/>
      <c r="X20" s="449"/>
      <c r="Y20" s="452"/>
      <c r="Z20" s="397" t="s">
        <v>722</v>
      </c>
      <c r="AA20" s="398" t="s">
        <v>900</v>
      </c>
      <c r="AB20" s="399" t="s">
        <v>890</v>
      </c>
      <c r="AC20" s="393"/>
    </row>
    <row r="21" spans="1:29" ht="39.950000000000003" customHeight="1" thickBot="1">
      <c r="A21" s="393"/>
      <c r="B21" s="455"/>
      <c r="C21" s="460"/>
      <c r="D21" s="462"/>
      <c r="E21" s="455"/>
      <c r="F21" s="455"/>
      <c r="G21" s="455"/>
      <c r="H21" s="455"/>
      <c r="I21" s="460"/>
      <c r="J21" s="461"/>
      <c r="K21" s="462"/>
      <c r="L21" s="467"/>
      <c r="M21" s="460"/>
      <c r="N21" s="462"/>
      <c r="O21" s="452"/>
      <c r="P21" s="471"/>
      <c r="Q21" s="472"/>
      <c r="R21" s="455"/>
      <c r="S21" s="455"/>
      <c r="T21" s="455"/>
      <c r="U21" s="452"/>
      <c r="V21" s="452"/>
      <c r="W21" s="449"/>
      <c r="X21" s="449"/>
      <c r="Y21" s="452"/>
      <c r="Z21" s="397" t="s">
        <v>722</v>
      </c>
      <c r="AA21" s="398" t="s">
        <v>901</v>
      </c>
      <c r="AB21" s="399" t="s">
        <v>890</v>
      </c>
      <c r="AC21" s="393"/>
    </row>
    <row r="22" spans="1:29" ht="39.950000000000003" customHeight="1" thickBot="1">
      <c r="A22" s="393"/>
      <c r="B22" s="455"/>
      <c r="C22" s="460"/>
      <c r="D22" s="462"/>
      <c r="E22" s="455"/>
      <c r="F22" s="455"/>
      <c r="G22" s="455"/>
      <c r="H22" s="455"/>
      <c r="I22" s="460"/>
      <c r="J22" s="461"/>
      <c r="K22" s="462"/>
      <c r="L22" s="467"/>
      <c r="M22" s="460"/>
      <c r="N22" s="462"/>
      <c r="O22" s="452"/>
      <c r="P22" s="471"/>
      <c r="Q22" s="472"/>
      <c r="R22" s="455"/>
      <c r="S22" s="455"/>
      <c r="T22" s="455"/>
      <c r="U22" s="452"/>
      <c r="V22" s="452"/>
      <c r="W22" s="449"/>
      <c r="X22" s="449"/>
      <c r="Y22" s="452"/>
      <c r="Z22" s="397" t="s">
        <v>722</v>
      </c>
      <c r="AA22" s="398" t="s">
        <v>902</v>
      </c>
      <c r="AB22" s="399" t="s">
        <v>890</v>
      </c>
      <c r="AC22" s="393"/>
    </row>
    <row r="23" spans="1:29" ht="111.95" customHeight="1" thickBot="1">
      <c r="A23" s="393"/>
      <c r="B23" s="456"/>
      <c r="C23" s="463"/>
      <c r="D23" s="465"/>
      <c r="E23" s="456"/>
      <c r="F23" s="456"/>
      <c r="G23" s="456"/>
      <c r="H23" s="456"/>
      <c r="I23" s="463"/>
      <c r="J23" s="464"/>
      <c r="K23" s="465"/>
      <c r="L23" s="468"/>
      <c r="M23" s="463"/>
      <c r="N23" s="465"/>
      <c r="O23" s="453"/>
      <c r="P23" s="473"/>
      <c r="Q23" s="474"/>
      <c r="R23" s="456"/>
      <c r="S23" s="456"/>
      <c r="T23" s="456"/>
      <c r="U23" s="453"/>
      <c r="V23" s="453"/>
      <c r="W23" s="450"/>
      <c r="X23" s="450"/>
      <c r="Y23" s="453"/>
      <c r="Z23" s="393"/>
      <c r="AA23" s="393"/>
      <c r="AB23" s="393"/>
      <c r="AC23" s="393"/>
    </row>
    <row r="24" spans="1:29" ht="20.100000000000001" customHeight="1" thickBot="1">
      <c r="A24" s="393"/>
      <c r="B24" s="454" t="s">
        <v>903</v>
      </c>
      <c r="C24" s="457" t="s">
        <v>904</v>
      </c>
      <c r="D24" s="459"/>
      <c r="E24" s="454" t="s">
        <v>905</v>
      </c>
      <c r="F24" s="454" t="s">
        <v>880</v>
      </c>
      <c r="G24" s="454" t="s">
        <v>906</v>
      </c>
      <c r="H24" s="454" t="s">
        <v>907</v>
      </c>
      <c r="I24" s="457" t="s">
        <v>908</v>
      </c>
      <c r="J24" s="458"/>
      <c r="K24" s="459"/>
      <c r="L24" s="466" t="s">
        <v>884</v>
      </c>
      <c r="M24" s="457" t="s">
        <v>909</v>
      </c>
      <c r="N24" s="459"/>
      <c r="O24" s="451" t="s">
        <v>886</v>
      </c>
      <c r="P24" s="469" t="s">
        <v>887</v>
      </c>
      <c r="Q24" s="470"/>
      <c r="R24" s="454" t="s">
        <v>888</v>
      </c>
      <c r="S24" s="454" t="s">
        <v>889</v>
      </c>
      <c r="T24" s="454" t="s">
        <v>890</v>
      </c>
      <c r="U24" s="451" t="s">
        <v>891</v>
      </c>
      <c r="V24" s="451">
        <v>100</v>
      </c>
      <c r="W24" s="448" t="s">
        <v>910</v>
      </c>
      <c r="X24" s="448" t="s">
        <v>842</v>
      </c>
      <c r="Y24" s="451" t="s">
        <v>891</v>
      </c>
      <c r="Z24" s="396" t="s">
        <v>893</v>
      </c>
      <c r="AA24" s="396" t="s">
        <v>894</v>
      </c>
      <c r="AB24" s="396" t="s">
        <v>895</v>
      </c>
      <c r="AC24" s="393"/>
    </row>
    <row r="25" spans="1:29" ht="39.950000000000003" customHeight="1" thickBot="1">
      <c r="A25" s="393"/>
      <c r="B25" s="455"/>
      <c r="C25" s="460"/>
      <c r="D25" s="462"/>
      <c r="E25" s="455"/>
      <c r="F25" s="455"/>
      <c r="G25" s="455"/>
      <c r="H25" s="455"/>
      <c r="I25" s="460"/>
      <c r="J25" s="461"/>
      <c r="K25" s="462"/>
      <c r="L25" s="467"/>
      <c r="M25" s="460"/>
      <c r="N25" s="462"/>
      <c r="O25" s="452"/>
      <c r="P25" s="471"/>
      <c r="Q25" s="472"/>
      <c r="R25" s="455"/>
      <c r="S25" s="455"/>
      <c r="T25" s="455"/>
      <c r="U25" s="452"/>
      <c r="V25" s="452"/>
      <c r="W25" s="449"/>
      <c r="X25" s="449"/>
      <c r="Y25" s="452"/>
      <c r="Z25" s="397" t="s">
        <v>891</v>
      </c>
      <c r="AA25" s="398" t="s">
        <v>896</v>
      </c>
      <c r="AB25" s="399" t="s">
        <v>911</v>
      </c>
      <c r="AC25" s="393"/>
    </row>
    <row r="26" spans="1:29" ht="57.95" customHeight="1" thickBot="1">
      <c r="A26" s="393"/>
      <c r="B26" s="455"/>
      <c r="C26" s="460"/>
      <c r="D26" s="462"/>
      <c r="E26" s="455"/>
      <c r="F26" s="455"/>
      <c r="G26" s="455"/>
      <c r="H26" s="455"/>
      <c r="I26" s="460"/>
      <c r="J26" s="461"/>
      <c r="K26" s="462"/>
      <c r="L26" s="467"/>
      <c r="M26" s="460"/>
      <c r="N26" s="462"/>
      <c r="O26" s="452"/>
      <c r="P26" s="471"/>
      <c r="Q26" s="472"/>
      <c r="R26" s="455"/>
      <c r="S26" s="455"/>
      <c r="T26" s="455"/>
      <c r="U26" s="452"/>
      <c r="V26" s="452"/>
      <c r="W26" s="449"/>
      <c r="X26" s="449"/>
      <c r="Y26" s="452"/>
      <c r="Z26" s="397" t="s">
        <v>891</v>
      </c>
      <c r="AA26" s="398" t="s">
        <v>898</v>
      </c>
      <c r="AB26" s="399" t="s">
        <v>912</v>
      </c>
      <c r="AC26" s="393"/>
    </row>
    <row r="27" spans="1:29" ht="39.950000000000003" customHeight="1" thickBot="1">
      <c r="A27" s="393"/>
      <c r="B27" s="455"/>
      <c r="C27" s="460"/>
      <c r="D27" s="462"/>
      <c r="E27" s="455"/>
      <c r="F27" s="455"/>
      <c r="G27" s="455"/>
      <c r="H27" s="455"/>
      <c r="I27" s="460"/>
      <c r="J27" s="461"/>
      <c r="K27" s="462"/>
      <c r="L27" s="467"/>
      <c r="M27" s="460"/>
      <c r="N27" s="462"/>
      <c r="O27" s="452"/>
      <c r="P27" s="471"/>
      <c r="Q27" s="472"/>
      <c r="R27" s="455"/>
      <c r="S27" s="455"/>
      <c r="T27" s="455"/>
      <c r="U27" s="452"/>
      <c r="V27" s="452"/>
      <c r="W27" s="449"/>
      <c r="X27" s="449"/>
      <c r="Y27" s="452"/>
      <c r="Z27" s="397" t="s">
        <v>722</v>
      </c>
      <c r="AA27" s="398" t="s">
        <v>899</v>
      </c>
      <c r="AB27" s="399" t="s">
        <v>890</v>
      </c>
      <c r="AC27" s="393"/>
    </row>
    <row r="28" spans="1:29" ht="39.950000000000003" customHeight="1" thickBot="1">
      <c r="A28" s="393"/>
      <c r="B28" s="455"/>
      <c r="C28" s="460"/>
      <c r="D28" s="462"/>
      <c r="E28" s="455"/>
      <c r="F28" s="455"/>
      <c r="G28" s="455"/>
      <c r="H28" s="455"/>
      <c r="I28" s="460"/>
      <c r="J28" s="461"/>
      <c r="K28" s="462"/>
      <c r="L28" s="467"/>
      <c r="M28" s="460"/>
      <c r="N28" s="462"/>
      <c r="O28" s="452"/>
      <c r="P28" s="471"/>
      <c r="Q28" s="472"/>
      <c r="R28" s="455"/>
      <c r="S28" s="455"/>
      <c r="T28" s="455"/>
      <c r="U28" s="452"/>
      <c r="V28" s="452"/>
      <c r="W28" s="449"/>
      <c r="X28" s="449"/>
      <c r="Y28" s="452"/>
      <c r="Z28" s="397" t="s">
        <v>722</v>
      </c>
      <c r="AA28" s="398" t="s">
        <v>900</v>
      </c>
      <c r="AB28" s="399" t="s">
        <v>890</v>
      </c>
      <c r="AC28" s="393"/>
    </row>
    <row r="29" spans="1:29" ht="39.950000000000003" customHeight="1" thickBot="1">
      <c r="A29" s="393"/>
      <c r="B29" s="455"/>
      <c r="C29" s="460"/>
      <c r="D29" s="462"/>
      <c r="E29" s="455"/>
      <c r="F29" s="455"/>
      <c r="G29" s="455"/>
      <c r="H29" s="455"/>
      <c r="I29" s="460"/>
      <c r="J29" s="461"/>
      <c r="K29" s="462"/>
      <c r="L29" s="467"/>
      <c r="M29" s="460"/>
      <c r="N29" s="462"/>
      <c r="O29" s="452"/>
      <c r="P29" s="471"/>
      <c r="Q29" s="472"/>
      <c r="R29" s="455"/>
      <c r="S29" s="455"/>
      <c r="T29" s="455"/>
      <c r="U29" s="452"/>
      <c r="V29" s="452"/>
      <c r="W29" s="449"/>
      <c r="X29" s="449"/>
      <c r="Y29" s="452"/>
      <c r="Z29" s="397" t="s">
        <v>722</v>
      </c>
      <c r="AA29" s="398" t="s">
        <v>901</v>
      </c>
      <c r="AB29" s="399" t="s">
        <v>890</v>
      </c>
      <c r="AC29" s="393"/>
    </row>
    <row r="30" spans="1:29" ht="39.950000000000003" customHeight="1" thickBot="1">
      <c r="A30" s="393"/>
      <c r="B30" s="455"/>
      <c r="C30" s="460"/>
      <c r="D30" s="462"/>
      <c r="E30" s="455"/>
      <c r="F30" s="455"/>
      <c r="G30" s="455"/>
      <c r="H30" s="455"/>
      <c r="I30" s="460"/>
      <c r="J30" s="461"/>
      <c r="K30" s="462"/>
      <c r="L30" s="467"/>
      <c r="M30" s="460"/>
      <c r="N30" s="462"/>
      <c r="O30" s="452"/>
      <c r="P30" s="471"/>
      <c r="Q30" s="472"/>
      <c r="R30" s="455"/>
      <c r="S30" s="455"/>
      <c r="T30" s="455"/>
      <c r="U30" s="452"/>
      <c r="V30" s="452"/>
      <c r="W30" s="449"/>
      <c r="X30" s="449"/>
      <c r="Y30" s="452"/>
      <c r="Z30" s="397" t="s">
        <v>722</v>
      </c>
      <c r="AA30" s="398" t="s">
        <v>902</v>
      </c>
      <c r="AB30" s="399" t="s">
        <v>890</v>
      </c>
      <c r="AC30" s="393"/>
    </row>
    <row r="31" spans="1:29" ht="117" customHeight="1" thickBot="1">
      <c r="A31" s="393"/>
      <c r="B31" s="456"/>
      <c r="C31" s="463"/>
      <c r="D31" s="465"/>
      <c r="E31" s="456"/>
      <c r="F31" s="456"/>
      <c r="G31" s="456"/>
      <c r="H31" s="456"/>
      <c r="I31" s="463"/>
      <c r="J31" s="464"/>
      <c r="K31" s="465"/>
      <c r="L31" s="468"/>
      <c r="M31" s="463"/>
      <c r="N31" s="465"/>
      <c r="O31" s="453"/>
      <c r="P31" s="473"/>
      <c r="Q31" s="474"/>
      <c r="R31" s="456"/>
      <c r="S31" s="456"/>
      <c r="T31" s="456"/>
      <c r="U31" s="453"/>
      <c r="V31" s="453"/>
      <c r="W31" s="450"/>
      <c r="X31" s="450"/>
      <c r="Y31" s="453"/>
      <c r="Z31" s="393"/>
      <c r="AA31" s="393"/>
      <c r="AB31" s="393"/>
      <c r="AC31" s="393"/>
    </row>
    <row r="32" spans="1:29" ht="20.100000000000001" customHeight="1" thickBot="1">
      <c r="A32" s="393"/>
      <c r="B32" s="454" t="s">
        <v>877</v>
      </c>
      <c r="C32" s="457" t="s">
        <v>913</v>
      </c>
      <c r="D32" s="459"/>
      <c r="E32" s="454" t="s">
        <v>914</v>
      </c>
      <c r="F32" s="454" t="s">
        <v>880</v>
      </c>
      <c r="G32" s="454" t="s">
        <v>915</v>
      </c>
      <c r="H32" s="454" t="s">
        <v>916</v>
      </c>
      <c r="I32" s="457" t="s">
        <v>917</v>
      </c>
      <c r="J32" s="458"/>
      <c r="K32" s="459"/>
      <c r="L32" s="466" t="s">
        <v>884</v>
      </c>
      <c r="M32" s="457" t="s">
        <v>918</v>
      </c>
      <c r="N32" s="459"/>
      <c r="O32" s="451" t="s">
        <v>886</v>
      </c>
      <c r="P32" s="469" t="s">
        <v>919</v>
      </c>
      <c r="Q32" s="470"/>
      <c r="R32" s="454" t="s">
        <v>888</v>
      </c>
      <c r="S32" s="454" t="s">
        <v>889</v>
      </c>
      <c r="T32" s="454" t="s">
        <v>890</v>
      </c>
      <c r="U32" s="451" t="s">
        <v>891</v>
      </c>
      <c r="V32" s="451">
        <v>100</v>
      </c>
      <c r="W32" s="448" t="s">
        <v>920</v>
      </c>
      <c r="X32" s="448" t="s">
        <v>842</v>
      </c>
      <c r="Y32" s="451" t="s">
        <v>891</v>
      </c>
      <c r="Z32" s="396" t="s">
        <v>893</v>
      </c>
      <c r="AA32" s="396" t="s">
        <v>894</v>
      </c>
      <c r="AB32" s="396" t="s">
        <v>895</v>
      </c>
      <c r="AC32" s="393"/>
    </row>
    <row r="33" spans="1:29" ht="39.950000000000003" customHeight="1" thickBot="1">
      <c r="A33" s="393"/>
      <c r="B33" s="455"/>
      <c r="C33" s="460"/>
      <c r="D33" s="462"/>
      <c r="E33" s="455"/>
      <c r="F33" s="455"/>
      <c r="G33" s="455"/>
      <c r="H33" s="455"/>
      <c r="I33" s="460"/>
      <c r="J33" s="461"/>
      <c r="K33" s="462"/>
      <c r="L33" s="467"/>
      <c r="M33" s="460"/>
      <c r="N33" s="462"/>
      <c r="O33" s="452"/>
      <c r="P33" s="471"/>
      <c r="Q33" s="472"/>
      <c r="R33" s="455"/>
      <c r="S33" s="455"/>
      <c r="T33" s="455"/>
      <c r="U33" s="452"/>
      <c r="V33" s="452"/>
      <c r="W33" s="449"/>
      <c r="X33" s="449"/>
      <c r="Y33" s="452"/>
      <c r="Z33" s="397" t="s">
        <v>891</v>
      </c>
      <c r="AA33" s="398" t="s">
        <v>896</v>
      </c>
      <c r="AB33" s="399" t="s">
        <v>921</v>
      </c>
      <c r="AC33" s="393"/>
    </row>
    <row r="34" spans="1:29" ht="39.950000000000003" customHeight="1" thickBot="1">
      <c r="A34" s="393"/>
      <c r="B34" s="455"/>
      <c r="C34" s="460"/>
      <c r="D34" s="462"/>
      <c r="E34" s="455"/>
      <c r="F34" s="455"/>
      <c r="G34" s="455"/>
      <c r="H34" s="455"/>
      <c r="I34" s="460"/>
      <c r="J34" s="461"/>
      <c r="K34" s="462"/>
      <c r="L34" s="467"/>
      <c r="M34" s="460"/>
      <c r="N34" s="462"/>
      <c r="O34" s="452"/>
      <c r="P34" s="471"/>
      <c r="Q34" s="472"/>
      <c r="R34" s="455"/>
      <c r="S34" s="455"/>
      <c r="T34" s="455"/>
      <c r="U34" s="452"/>
      <c r="V34" s="452"/>
      <c r="W34" s="449"/>
      <c r="X34" s="449"/>
      <c r="Y34" s="452"/>
      <c r="Z34" s="397" t="s">
        <v>722</v>
      </c>
      <c r="AA34" s="398" t="s">
        <v>898</v>
      </c>
      <c r="AB34" s="399" t="s">
        <v>890</v>
      </c>
      <c r="AC34" s="393"/>
    </row>
    <row r="35" spans="1:29" ht="39.950000000000003" customHeight="1" thickBot="1">
      <c r="A35" s="393"/>
      <c r="B35" s="455"/>
      <c r="C35" s="460"/>
      <c r="D35" s="462"/>
      <c r="E35" s="455"/>
      <c r="F35" s="455"/>
      <c r="G35" s="455"/>
      <c r="H35" s="455"/>
      <c r="I35" s="460"/>
      <c r="J35" s="461"/>
      <c r="K35" s="462"/>
      <c r="L35" s="467"/>
      <c r="M35" s="460"/>
      <c r="N35" s="462"/>
      <c r="O35" s="452"/>
      <c r="P35" s="471"/>
      <c r="Q35" s="472"/>
      <c r="R35" s="455"/>
      <c r="S35" s="455"/>
      <c r="T35" s="455"/>
      <c r="U35" s="452"/>
      <c r="V35" s="452"/>
      <c r="W35" s="449"/>
      <c r="X35" s="449"/>
      <c r="Y35" s="452"/>
      <c r="Z35" s="397" t="s">
        <v>722</v>
      </c>
      <c r="AA35" s="398" t="s">
        <v>899</v>
      </c>
      <c r="AB35" s="399" t="s">
        <v>890</v>
      </c>
      <c r="AC35" s="393"/>
    </row>
    <row r="36" spans="1:29" ht="39.950000000000003" customHeight="1" thickBot="1">
      <c r="A36" s="393"/>
      <c r="B36" s="455"/>
      <c r="C36" s="460"/>
      <c r="D36" s="462"/>
      <c r="E36" s="455"/>
      <c r="F36" s="455"/>
      <c r="G36" s="455"/>
      <c r="H36" s="455"/>
      <c r="I36" s="460"/>
      <c r="J36" s="461"/>
      <c r="K36" s="462"/>
      <c r="L36" s="467"/>
      <c r="M36" s="460"/>
      <c r="N36" s="462"/>
      <c r="O36" s="452"/>
      <c r="P36" s="471"/>
      <c r="Q36" s="472"/>
      <c r="R36" s="455"/>
      <c r="S36" s="455"/>
      <c r="T36" s="455"/>
      <c r="U36" s="452"/>
      <c r="V36" s="452"/>
      <c r="W36" s="449"/>
      <c r="X36" s="449"/>
      <c r="Y36" s="452"/>
      <c r="Z36" s="397" t="s">
        <v>722</v>
      </c>
      <c r="AA36" s="398" t="s">
        <v>900</v>
      </c>
      <c r="AB36" s="399" t="s">
        <v>890</v>
      </c>
      <c r="AC36" s="393"/>
    </row>
    <row r="37" spans="1:29" ht="39.950000000000003" customHeight="1" thickBot="1">
      <c r="A37" s="393"/>
      <c r="B37" s="455"/>
      <c r="C37" s="460"/>
      <c r="D37" s="462"/>
      <c r="E37" s="455"/>
      <c r="F37" s="455"/>
      <c r="G37" s="455"/>
      <c r="H37" s="455"/>
      <c r="I37" s="460"/>
      <c r="J37" s="461"/>
      <c r="K37" s="462"/>
      <c r="L37" s="467"/>
      <c r="M37" s="460"/>
      <c r="N37" s="462"/>
      <c r="O37" s="452"/>
      <c r="P37" s="471"/>
      <c r="Q37" s="472"/>
      <c r="R37" s="455"/>
      <c r="S37" s="455"/>
      <c r="T37" s="455"/>
      <c r="U37" s="452"/>
      <c r="V37" s="452"/>
      <c r="W37" s="449"/>
      <c r="X37" s="449"/>
      <c r="Y37" s="452"/>
      <c r="Z37" s="397" t="s">
        <v>722</v>
      </c>
      <c r="AA37" s="398" t="s">
        <v>901</v>
      </c>
      <c r="AB37" s="399" t="s">
        <v>890</v>
      </c>
      <c r="AC37" s="393"/>
    </row>
    <row r="38" spans="1:29" ht="39.950000000000003" customHeight="1" thickBot="1">
      <c r="A38" s="393"/>
      <c r="B38" s="455"/>
      <c r="C38" s="460"/>
      <c r="D38" s="462"/>
      <c r="E38" s="455"/>
      <c r="F38" s="455"/>
      <c r="G38" s="455"/>
      <c r="H38" s="455"/>
      <c r="I38" s="460"/>
      <c r="J38" s="461"/>
      <c r="K38" s="462"/>
      <c r="L38" s="467"/>
      <c r="M38" s="460"/>
      <c r="N38" s="462"/>
      <c r="O38" s="452"/>
      <c r="P38" s="471"/>
      <c r="Q38" s="472"/>
      <c r="R38" s="455"/>
      <c r="S38" s="455"/>
      <c r="T38" s="455"/>
      <c r="U38" s="452"/>
      <c r="V38" s="452"/>
      <c r="W38" s="449"/>
      <c r="X38" s="449"/>
      <c r="Y38" s="452"/>
      <c r="Z38" s="397" t="s">
        <v>722</v>
      </c>
      <c r="AA38" s="398" t="s">
        <v>902</v>
      </c>
      <c r="AB38" s="399" t="s">
        <v>890</v>
      </c>
      <c r="AC38" s="393"/>
    </row>
    <row r="39" spans="1:29" ht="409.6" customHeight="1" thickBot="1">
      <c r="A39" s="393"/>
      <c r="B39" s="456"/>
      <c r="C39" s="463"/>
      <c r="D39" s="465"/>
      <c r="E39" s="456"/>
      <c r="F39" s="456"/>
      <c r="G39" s="456"/>
      <c r="H39" s="456"/>
      <c r="I39" s="463"/>
      <c r="J39" s="464"/>
      <c r="K39" s="465"/>
      <c r="L39" s="468"/>
      <c r="M39" s="463"/>
      <c r="N39" s="465"/>
      <c r="O39" s="453"/>
      <c r="P39" s="473"/>
      <c r="Q39" s="474"/>
      <c r="R39" s="456"/>
      <c r="S39" s="456"/>
      <c r="T39" s="456"/>
      <c r="U39" s="453"/>
      <c r="V39" s="453"/>
      <c r="W39" s="450"/>
      <c r="X39" s="450"/>
      <c r="Y39" s="453"/>
      <c r="Z39" s="393"/>
      <c r="AA39" s="393"/>
      <c r="AB39" s="393"/>
      <c r="AC39" s="393"/>
    </row>
  </sheetData>
  <mergeCells count="82">
    <mergeCell ref="B1:P1"/>
    <mergeCell ref="B2:C2"/>
    <mergeCell ref="D2:I2"/>
    <mergeCell ref="K3:M4"/>
    <mergeCell ref="N3:P4"/>
    <mergeCell ref="B4:C5"/>
    <mergeCell ref="D4:I5"/>
    <mergeCell ref="Y14:AB14"/>
    <mergeCell ref="K6:M7"/>
    <mergeCell ref="N6:P7"/>
    <mergeCell ref="B7:C9"/>
    <mergeCell ref="D7:I9"/>
    <mergeCell ref="K9:P11"/>
    <mergeCell ref="B11:C12"/>
    <mergeCell ref="D11:I12"/>
    <mergeCell ref="B13:P13"/>
    <mergeCell ref="B14:F14"/>
    <mergeCell ref="G14:N14"/>
    <mergeCell ref="O14:T14"/>
    <mergeCell ref="U14:X14"/>
    <mergeCell ref="Z15:AB15"/>
    <mergeCell ref="B16:B23"/>
    <mergeCell ref="C16:D23"/>
    <mergeCell ref="E16:E23"/>
    <mergeCell ref="F16:F23"/>
    <mergeCell ref="G16:G23"/>
    <mergeCell ref="P16:Q23"/>
    <mergeCell ref="C15:D15"/>
    <mergeCell ref="I15:K15"/>
    <mergeCell ref="M15:N15"/>
    <mergeCell ref="P15:Q15"/>
    <mergeCell ref="H16:H23"/>
    <mergeCell ref="I16:K23"/>
    <mergeCell ref="L16:L23"/>
    <mergeCell ref="M16:N23"/>
    <mergeCell ref="O16:O23"/>
    <mergeCell ref="X16:X23"/>
    <mergeCell ref="Y16:Y23"/>
    <mergeCell ref="B24:B31"/>
    <mergeCell ref="C24:D31"/>
    <mergeCell ref="E24:E31"/>
    <mergeCell ref="F24:F31"/>
    <mergeCell ref="G24:G31"/>
    <mergeCell ref="H24:H31"/>
    <mergeCell ref="I24:K31"/>
    <mergeCell ref="L24:L31"/>
    <mergeCell ref="R16:R23"/>
    <mergeCell ref="S16:S23"/>
    <mergeCell ref="T16:T23"/>
    <mergeCell ref="U16:U23"/>
    <mergeCell ref="V16:V23"/>
    <mergeCell ref="W16:W23"/>
    <mergeCell ref="Y24:Y31"/>
    <mergeCell ref="B32:B39"/>
    <mergeCell ref="C32:D39"/>
    <mergeCell ref="E32:E39"/>
    <mergeCell ref="F32:F39"/>
    <mergeCell ref="G32:G39"/>
    <mergeCell ref="M24:N31"/>
    <mergeCell ref="O24:O31"/>
    <mergeCell ref="P24:Q31"/>
    <mergeCell ref="R24:R31"/>
    <mergeCell ref="S24:S31"/>
    <mergeCell ref="T24:T31"/>
    <mergeCell ref="P32:Q39"/>
    <mergeCell ref="U24:U31"/>
    <mergeCell ref="V24:V31"/>
    <mergeCell ref="W24:W31"/>
    <mergeCell ref="X24:X31"/>
    <mergeCell ref="H32:H39"/>
    <mergeCell ref="I32:K39"/>
    <mergeCell ref="L32:L39"/>
    <mergeCell ref="M32:N39"/>
    <mergeCell ref="O32:O39"/>
    <mergeCell ref="X32:X39"/>
    <mergeCell ref="Y32:Y39"/>
    <mergeCell ref="R32:R39"/>
    <mergeCell ref="S32:S39"/>
    <mergeCell ref="T32:T39"/>
    <mergeCell ref="U32:U39"/>
    <mergeCell ref="V32:V39"/>
    <mergeCell ref="W32:W39"/>
  </mergeCells>
  <pageMargins left="0.3888888888888889" right="0.3888888888888889" top="0.3888888888888889" bottom="0.3888888888888889" header="0" footer="0"/>
  <pageSetup paperSize="9" scale="0" firstPageNumber="0" fitToWidth="0" fitToHeight="0" pageOrder="overThenDown" orientation="landscape" horizontalDpi="300"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B3C91-1A4A-44CF-A162-95A67E10FE40}">
  <dimension ref="A1:R29"/>
  <sheetViews>
    <sheetView zoomScale="70" zoomScaleNormal="70" workbookViewId="0">
      <selection activeCell="D4" sqref="D4:D23"/>
    </sheetView>
  </sheetViews>
  <sheetFormatPr baseColWidth="10" defaultColWidth="11.42578125" defaultRowHeight="15"/>
  <cols>
    <col min="1" max="1" width="23.42578125" customWidth="1"/>
    <col min="2" max="2" width="34.42578125" customWidth="1"/>
    <col min="3" max="3" width="20.7109375" hidden="1" customWidth="1"/>
    <col min="4" max="4" width="20.7109375" customWidth="1"/>
    <col min="5" max="7" width="20.7109375" hidden="1" customWidth="1"/>
    <col min="8" max="8" width="20.7109375" customWidth="1"/>
    <col min="9" max="11" width="20.7109375" hidden="1" customWidth="1"/>
    <col min="12" max="12" width="20.7109375" customWidth="1"/>
    <col min="13" max="15" width="20.7109375" hidden="1" customWidth="1"/>
    <col min="16" max="16" width="11.42578125" customWidth="1"/>
    <col min="17" max="18" width="11.42578125" hidden="1" customWidth="1"/>
  </cols>
  <sheetData>
    <row r="1" spans="1:18" ht="15.75" thickBot="1">
      <c r="C1" s="505" t="s">
        <v>584</v>
      </c>
      <c r="D1" s="506"/>
      <c r="E1" s="506"/>
      <c r="F1" s="506"/>
      <c r="G1" s="506"/>
      <c r="H1" s="506"/>
      <c r="I1" s="506"/>
      <c r="J1" s="507"/>
      <c r="K1" s="505" t="s">
        <v>585</v>
      </c>
      <c r="L1" s="506"/>
      <c r="M1" s="506"/>
      <c r="N1" s="506"/>
      <c r="O1" s="506"/>
      <c r="P1" s="506"/>
      <c r="Q1" s="506"/>
      <c r="R1" s="507"/>
    </row>
    <row r="2" spans="1:18" ht="65.25" customHeight="1" thickBot="1">
      <c r="C2" s="508" t="s">
        <v>586</v>
      </c>
      <c r="D2" s="509"/>
      <c r="E2" s="509"/>
      <c r="F2" s="510"/>
      <c r="G2" s="508" t="s">
        <v>21</v>
      </c>
      <c r="H2" s="509"/>
      <c r="I2" s="509"/>
      <c r="J2" s="510"/>
      <c r="K2" s="508" t="s">
        <v>586</v>
      </c>
      <c r="L2" s="509"/>
      <c r="M2" s="509"/>
      <c r="N2" s="510"/>
      <c r="O2" s="511" t="s">
        <v>21</v>
      </c>
      <c r="P2" s="512"/>
      <c r="Q2" s="512"/>
      <c r="R2" s="512"/>
    </row>
    <row r="3" spans="1:18" ht="23.25" thickBot="1">
      <c r="A3" s="51"/>
      <c r="B3" s="52" t="s">
        <v>587</v>
      </c>
      <c r="C3" s="53" t="s">
        <v>23</v>
      </c>
      <c r="D3" s="54" t="s">
        <v>24</v>
      </c>
      <c r="E3" s="54" t="s">
        <v>25</v>
      </c>
      <c r="F3" s="55" t="s">
        <v>26</v>
      </c>
      <c r="G3" s="67" t="s">
        <v>23</v>
      </c>
      <c r="H3" s="56" t="s">
        <v>24</v>
      </c>
      <c r="I3" s="54" t="s">
        <v>25</v>
      </c>
      <c r="J3" s="68" t="s">
        <v>26</v>
      </c>
      <c r="K3" s="53" t="s">
        <v>23</v>
      </c>
      <c r="L3" s="54" t="s">
        <v>24</v>
      </c>
      <c r="M3" s="54" t="s">
        <v>25</v>
      </c>
      <c r="N3" s="55" t="s">
        <v>26</v>
      </c>
      <c r="O3" s="56" t="s">
        <v>23</v>
      </c>
      <c r="P3" s="54" t="s">
        <v>24</v>
      </c>
      <c r="Q3" s="54" t="s">
        <v>25</v>
      </c>
      <c r="R3" s="55" t="s">
        <v>26</v>
      </c>
    </row>
    <row r="4" spans="1:18" ht="30">
      <c r="A4" s="497" t="s">
        <v>14</v>
      </c>
      <c r="B4" s="57" t="s">
        <v>35</v>
      </c>
      <c r="C4" s="491" t="e">
        <f>AVERAGE(#REF!)</f>
        <v>#REF!</v>
      </c>
      <c r="D4" s="492" t="e">
        <f>AVERAGE(#REF!)</f>
        <v>#REF!</v>
      </c>
      <c r="E4" s="492" t="e">
        <f>AVERAGE(#REF!)</f>
        <v>#REF!</v>
      </c>
      <c r="F4" s="493" t="e">
        <f>AVERAGE(#REF!)</f>
        <v>#REF!</v>
      </c>
      <c r="G4" s="499" t="e">
        <f>AVERAGE(#REF!)</f>
        <v>#REF!</v>
      </c>
      <c r="H4" s="501" t="e">
        <f>AVERAGE(#REF!)</f>
        <v>#REF!</v>
      </c>
      <c r="I4" s="501" t="e">
        <f>AVERAGE(#REF!)</f>
        <v>#REF!</v>
      </c>
      <c r="J4" s="503" t="e">
        <f>AVERAGE(#REF!)</f>
        <v>#REF!</v>
      </c>
      <c r="K4" s="27" t="e">
        <f>AVERAGE(#REF!)</f>
        <v>#REF!</v>
      </c>
      <c r="L4" s="28" t="e">
        <f>AVERAGE(#REF!)</f>
        <v>#REF!</v>
      </c>
      <c r="M4" s="28" t="e">
        <f>AVERAGE(#REF!)</f>
        <v>#REF!</v>
      </c>
      <c r="N4" s="29" t="e">
        <f>AVERAGE(#REF!)</f>
        <v>#REF!</v>
      </c>
      <c r="O4" s="27" t="e">
        <f>AVERAGE(#REF!)</f>
        <v>#REF!</v>
      </c>
      <c r="P4" s="28" t="e">
        <f>AVERAGE(#REF!)</f>
        <v>#REF!</v>
      </c>
      <c r="Q4" s="28" t="e">
        <f>AVERAGE(#REF!)</f>
        <v>#REF!</v>
      </c>
      <c r="R4" s="29" t="e">
        <f>AVERAGE(#REF!)</f>
        <v>#REF!</v>
      </c>
    </row>
    <row r="5" spans="1:18" ht="30">
      <c r="A5" s="495"/>
      <c r="B5" s="58" t="s">
        <v>36</v>
      </c>
      <c r="C5" s="491"/>
      <c r="D5" s="492"/>
      <c r="E5" s="492"/>
      <c r="F5" s="493"/>
      <c r="G5" s="491"/>
      <c r="H5" s="492"/>
      <c r="I5" s="492"/>
      <c r="J5" s="493"/>
      <c r="K5" s="21" t="e">
        <f>#REF!</f>
        <v>#REF!</v>
      </c>
      <c r="L5" s="15" t="e">
        <f>#REF!</f>
        <v>#REF!</v>
      </c>
      <c r="M5" s="15" t="e">
        <f>#REF!</f>
        <v>#REF!</v>
      </c>
      <c r="N5" s="22" t="e">
        <f>#REF!</f>
        <v>#REF!</v>
      </c>
      <c r="O5" s="21" t="e">
        <f>#REF!</f>
        <v>#REF!</v>
      </c>
      <c r="P5" s="15" t="e">
        <f>#REF!</f>
        <v>#REF!</v>
      </c>
      <c r="Q5" s="15" t="e">
        <f>#REF!</f>
        <v>#REF!</v>
      </c>
      <c r="R5" s="22" t="e">
        <f>#REF!</f>
        <v>#REF!</v>
      </c>
    </row>
    <row r="6" spans="1:18">
      <c r="A6" s="495"/>
      <c r="B6" s="58" t="s">
        <v>37</v>
      </c>
      <c r="C6" s="491"/>
      <c r="D6" s="492"/>
      <c r="E6" s="492"/>
      <c r="F6" s="493"/>
      <c r="G6" s="491"/>
      <c r="H6" s="492"/>
      <c r="I6" s="492"/>
      <c r="J6" s="493"/>
      <c r="K6" s="21" t="e">
        <f>AVERAGE(#REF!)</f>
        <v>#REF!</v>
      </c>
      <c r="L6" s="15" t="e">
        <f>AVERAGE(#REF!)</f>
        <v>#REF!</v>
      </c>
      <c r="M6" s="15" t="e">
        <f>AVERAGE(#REF!)</f>
        <v>#REF!</v>
      </c>
      <c r="N6" s="22" t="e">
        <f>AVERAGE(#REF!)</f>
        <v>#REF!</v>
      </c>
      <c r="O6" s="21" t="e">
        <f>AVERAGE(#REF!)</f>
        <v>#REF!</v>
      </c>
      <c r="P6" s="15" t="e">
        <f>AVERAGE(#REF!)</f>
        <v>#REF!</v>
      </c>
      <c r="Q6" s="15" t="e">
        <f>AVERAGE(#REF!)</f>
        <v>#REF!</v>
      </c>
      <c r="R6" s="22" t="e">
        <f>AVERAGE(#REF!)</f>
        <v>#REF!</v>
      </c>
    </row>
    <row r="7" spans="1:18">
      <c r="A7" s="495"/>
      <c r="B7" s="58" t="s">
        <v>38</v>
      </c>
      <c r="C7" s="491"/>
      <c r="D7" s="492"/>
      <c r="E7" s="492"/>
      <c r="F7" s="493"/>
      <c r="G7" s="491"/>
      <c r="H7" s="492"/>
      <c r="I7" s="492"/>
      <c r="J7" s="493"/>
      <c r="K7" s="21" t="e">
        <f>AVERAGE(#REF!)</f>
        <v>#REF!</v>
      </c>
      <c r="L7" s="15" t="e">
        <f>AVERAGE(#REF!)</f>
        <v>#REF!</v>
      </c>
      <c r="M7" s="15" t="e">
        <f>AVERAGE(#REF!)</f>
        <v>#REF!</v>
      </c>
      <c r="N7" s="22" t="e">
        <f>AVERAGE(#REF!)</f>
        <v>#REF!</v>
      </c>
      <c r="O7" s="21" t="e">
        <f>AVERAGE(#REF!)</f>
        <v>#REF!</v>
      </c>
      <c r="P7" s="15" t="e">
        <f>AVERAGE(#REF!)</f>
        <v>#REF!</v>
      </c>
      <c r="Q7" s="15" t="e">
        <f>AVERAGE(#REF!)</f>
        <v>#REF!</v>
      </c>
      <c r="R7" s="22" t="e">
        <f>AVERAGE(#REF!)</f>
        <v>#REF!</v>
      </c>
    </row>
    <row r="8" spans="1:18" ht="15.75" thickBot="1">
      <c r="A8" s="496"/>
      <c r="B8" s="59" t="s">
        <v>39</v>
      </c>
      <c r="C8" s="491"/>
      <c r="D8" s="492"/>
      <c r="E8" s="492"/>
      <c r="F8" s="493"/>
      <c r="G8" s="491"/>
      <c r="H8" s="492"/>
      <c r="I8" s="492"/>
      <c r="J8" s="493"/>
      <c r="K8" s="30" t="e">
        <f>AVERAGE(#REF!)</f>
        <v>#REF!</v>
      </c>
      <c r="L8" s="31" t="e">
        <f>AVERAGE(#REF!)</f>
        <v>#REF!</v>
      </c>
      <c r="M8" s="31" t="e">
        <f>AVERAGE(#REF!)</f>
        <v>#REF!</v>
      </c>
      <c r="N8" s="32" t="e">
        <f>AVERAGE(#REF!)</f>
        <v>#REF!</v>
      </c>
      <c r="O8" s="30" t="e">
        <f>AVERAGE(#REF!)</f>
        <v>#REF!</v>
      </c>
      <c r="P8" s="31" t="e">
        <f>AVERAGE(#REF!)</f>
        <v>#REF!</v>
      </c>
      <c r="Q8" s="31" t="e">
        <f>AVERAGE(#REF!)</f>
        <v>#REF!</v>
      </c>
      <c r="R8" s="32" t="e">
        <f>AVERAGE(#REF!)</f>
        <v>#REF!</v>
      </c>
    </row>
    <row r="9" spans="1:18" ht="30.75" thickBot="1">
      <c r="A9" s="60" t="s">
        <v>15</v>
      </c>
      <c r="B9" s="61" t="s">
        <v>184</v>
      </c>
      <c r="C9" s="35" t="e">
        <f>AVERAGE(#REF!)</f>
        <v>#REF!</v>
      </c>
      <c r="D9" s="36" t="e">
        <f>AVERAGE(#REF!)</f>
        <v>#REF!</v>
      </c>
      <c r="E9" s="36" t="e">
        <f>AVERAGE(#REF!)</f>
        <v>#REF!</v>
      </c>
      <c r="F9" s="37" t="e">
        <f>AVERAGE(#REF!)</f>
        <v>#REF!</v>
      </c>
      <c r="G9" s="35" t="e">
        <f>AVERAGE(#REF!)</f>
        <v>#REF!</v>
      </c>
      <c r="H9" s="36" t="e">
        <f>AVERAGE(#REF!)</f>
        <v>#REF!</v>
      </c>
      <c r="I9" s="36" t="e">
        <f>AVERAGE(#REF!)</f>
        <v>#REF!</v>
      </c>
      <c r="J9" s="37" t="e">
        <f>AVERAGE(#REF!)</f>
        <v>#REF!</v>
      </c>
      <c r="K9" s="35" t="e">
        <f>C9</f>
        <v>#REF!</v>
      </c>
      <c r="L9" s="31" t="e">
        <f>AVERAGE(#REF!)</f>
        <v>#REF!</v>
      </c>
      <c r="M9" s="36" t="e">
        <f t="shared" ref="M9:N9" si="0">E9</f>
        <v>#REF!</v>
      </c>
      <c r="N9" s="37" t="e">
        <f t="shared" si="0"/>
        <v>#REF!</v>
      </c>
      <c r="O9" s="35" t="e">
        <f>G9</f>
        <v>#REF!</v>
      </c>
      <c r="P9" s="15" t="e">
        <f>AVERAGE(#REF!)</f>
        <v>#REF!</v>
      </c>
      <c r="Q9" s="36" t="e">
        <f t="shared" ref="Q9:R9" si="1">I9</f>
        <v>#REF!</v>
      </c>
      <c r="R9" s="37" t="e">
        <f t="shared" si="1"/>
        <v>#REF!</v>
      </c>
    </row>
    <row r="10" spans="1:18">
      <c r="A10" s="494" t="s">
        <v>16</v>
      </c>
      <c r="B10" s="57" t="s">
        <v>48</v>
      </c>
      <c r="C10" s="491" t="e">
        <f>AVERAGE(#REF!)</f>
        <v>#REF!</v>
      </c>
      <c r="D10" s="492" t="e">
        <f>AVERAGE(#REF!)</f>
        <v>#REF!</v>
      </c>
      <c r="E10" s="492" t="e">
        <f>AVERAGE(#REF!)</f>
        <v>#REF!</v>
      </c>
      <c r="F10" s="493" t="e">
        <f>AVERAGE(#REF!)</f>
        <v>#REF!</v>
      </c>
      <c r="G10" s="491" t="e">
        <f>AVERAGE(#REF!)</f>
        <v>#REF!</v>
      </c>
      <c r="H10" s="492" t="e">
        <f>AVERAGE(#REF!)</f>
        <v>#REF!</v>
      </c>
      <c r="I10" s="492" t="e">
        <f>AVERAGE(#REF!)</f>
        <v>#REF!</v>
      </c>
      <c r="J10" s="493" t="e">
        <f>AVERAGE(#REF!)</f>
        <v>#REF!</v>
      </c>
      <c r="K10" s="33" t="e">
        <f>AVERAGE(#REF!)</f>
        <v>#REF!</v>
      </c>
      <c r="L10" s="26" t="e">
        <f>AVERAGE(#REF!)</f>
        <v>#REF!</v>
      </c>
      <c r="M10" s="26" t="e">
        <f>AVERAGE(#REF!)</f>
        <v>#REF!</v>
      </c>
      <c r="N10" s="34" t="e">
        <f>AVERAGE(#REF!)</f>
        <v>#REF!</v>
      </c>
      <c r="O10" s="33" t="e">
        <f>AVERAGE(#REF!)</f>
        <v>#REF!</v>
      </c>
      <c r="P10" s="26" t="e">
        <f>AVERAGE(#REF!)</f>
        <v>#REF!</v>
      </c>
      <c r="Q10" s="26" t="e">
        <f>AVERAGE(#REF!)</f>
        <v>#REF!</v>
      </c>
      <c r="R10" s="34" t="e">
        <f>AVERAGE(#REF!)</f>
        <v>#REF!</v>
      </c>
    </row>
    <row r="11" spans="1:18">
      <c r="A11" s="495"/>
      <c r="B11" s="58" t="s">
        <v>49</v>
      </c>
      <c r="C11" s="491"/>
      <c r="D11" s="492"/>
      <c r="E11" s="492"/>
      <c r="F11" s="493"/>
      <c r="G11" s="491"/>
      <c r="H11" s="492"/>
      <c r="I11" s="492"/>
      <c r="J11" s="493"/>
      <c r="K11" s="21" t="e">
        <f>AVERAGE(#REF!)</f>
        <v>#REF!</v>
      </c>
      <c r="L11" s="15" t="e">
        <f>AVERAGE(#REF!)</f>
        <v>#REF!</v>
      </c>
      <c r="M11" s="15" t="e">
        <f>AVERAGE(#REF!)</f>
        <v>#REF!</v>
      </c>
      <c r="N11" s="22" t="e">
        <f>AVERAGE(#REF!)</f>
        <v>#REF!</v>
      </c>
      <c r="O11" s="21" t="e">
        <f>AVERAGE(#REF!)</f>
        <v>#REF!</v>
      </c>
      <c r="P11" s="15" t="e">
        <f>AVERAGE(#REF!)</f>
        <v>#REF!</v>
      </c>
      <c r="Q11" s="15" t="e">
        <f>AVERAGE(#REF!)</f>
        <v>#REF!</v>
      </c>
      <c r="R11" s="22" t="e">
        <f>AVERAGE(#REF!)</f>
        <v>#REF!</v>
      </c>
    </row>
    <row r="12" spans="1:18" ht="15.75" thickBot="1">
      <c r="A12" s="496"/>
      <c r="B12" s="59" t="s">
        <v>50</v>
      </c>
      <c r="C12" s="491"/>
      <c r="D12" s="492"/>
      <c r="E12" s="492"/>
      <c r="F12" s="493"/>
      <c r="G12" s="491"/>
      <c r="H12" s="492"/>
      <c r="I12" s="492"/>
      <c r="J12" s="493"/>
      <c r="K12" s="30" t="e">
        <f>AVERAGE(#REF!)</f>
        <v>#REF!</v>
      </c>
      <c r="L12" s="31" t="e">
        <f>AVERAGE(#REF!)</f>
        <v>#REF!</v>
      </c>
      <c r="M12" s="31" t="e">
        <f>AVERAGE(#REF!)</f>
        <v>#REF!</v>
      </c>
      <c r="N12" s="32" t="e">
        <f>AVERAGE(#REF!)</f>
        <v>#REF!</v>
      </c>
      <c r="O12" s="30" t="e">
        <f>AVERAGE(#REF!)</f>
        <v>#REF!</v>
      </c>
      <c r="P12" s="31" t="e">
        <f>AVERAGE(#REF!)</f>
        <v>#REF!</v>
      </c>
      <c r="Q12" s="31" t="e">
        <f>AVERAGE(#REF!)</f>
        <v>#REF!</v>
      </c>
      <c r="R12" s="32" t="e">
        <f>AVERAGE(#REF!)</f>
        <v>#REF!</v>
      </c>
    </row>
    <row r="13" spans="1:18" ht="30">
      <c r="A13" s="497" t="s">
        <v>17</v>
      </c>
      <c r="B13" s="62" t="s">
        <v>588</v>
      </c>
      <c r="C13" s="499" t="e">
        <f>AVERAGE(#REF!)</f>
        <v>#REF!</v>
      </c>
      <c r="D13" s="501" t="e">
        <f>AVERAGE(#REF!)</f>
        <v>#REF!</v>
      </c>
      <c r="E13" s="501" t="e">
        <f>AVERAGE(#REF!)</f>
        <v>#REF!</v>
      </c>
      <c r="F13" s="503" t="e">
        <f>AVERAGE(#REF!)</f>
        <v>#REF!</v>
      </c>
      <c r="G13" s="499" t="e">
        <f>AVERAGE(#REF!)</f>
        <v>#REF!</v>
      </c>
      <c r="H13" s="501" t="e">
        <f>AVERAGE(#REF!)</f>
        <v>#REF!</v>
      </c>
      <c r="I13" s="501" t="e">
        <f>AVERAGE(#REF!)</f>
        <v>#REF!</v>
      </c>
      <c r="J13" s="503" t="e">
        <f>AVERAGE(#REF!)</f>
        <v>#REF!</v>
      </c>
      <c r="K13" s="27" t="e">
        <f>AVERAGE(#REF!)</f>
        <v>#REF!</v>
      </c>
      <c r="L13" s="28" t="e">
        <f>AVERAGE(#REF!)</f>
        <v>#REF!</v>
      </c>
      <c r="M13" s="28" t="e">
        <f>AVERAGE(#REF!)</f>
        <v>#REF!</v>
      </c>
      <c r="N13" s="29" t="e">
        <f>AVERAGE(#REF!)</f>
        <v>#REF!</v>
      </c>
      <c r="O13" s="27" t="e">
        <f>AVERAGE(#REF!)</f>
        <v>#REF!</v>
      </c>
      <c r="P13" s="29" t="e">
        <f>AVERAGE(#REF!)</f>
        <v>#REF!</v>
      </c>
      <c r="Q13" s="83" t="e">
        <f>AVERAGE(#REF!)</f>
        <v>#REF!</v>
      </c>
      <c r="R13" s="29" t="e">
        <f>AVERAGE(#REF!)</f>
        <v>#REF!</v>
      </c>
    </row>
    <row r="14" spans="1:18" ht="30">
      <c r="A14" s="495"/>
      <c r="B14" s="58" t="s">
        <v>52</v>
      </c>
      <c r="C14" s="491"/>
      <c r="D14" s="492"/>
      <c r="E14" s="492"/>
      <c r="F14" s="493"/>
      <c r="G14" s="491"/>
      <c r="H14" s="492"/>
      <c r="I14" s="492"/>
      <c r="J14" s="493"/>
      <c r="K14" s="21" t="e">
        <f>AVERAGE(#REF!)</f>
        <v>#REF!</v>
      </c>
      <c r="L14" s="15" t="e">
        <f>AVERAGE(#REF!)</f>
        <v>#REF!</v>
      </c>
      <c r="M14" s="15" t="e">
        <f>AVERAGE(#REF!)</f>
        <v>#REF!</v>
      </c>
      <c r="N14" s="22" t="e">
        <f>AVERAGE(#REF!)</f>
        <v>#REF!</v>
      </c>
      <c r="O14" s="21" t="e">
        <f>AVERAGE(#REF!)</f>
        <v>#REF!</v>
      </c>
      <c r="P14" s="22" t="e">
        <f>AVERAGE(#REF!)</f>
        <v>#REF!</v>
      </c>
      <c r="Q14" s="84" t="e">
        <f>AVERAGE(#REF!)</f>
        <v>#REF!</v>
      </c>
      <c r="R14" s="22" t="e">
        <f>AVERAGE(#REF!)</f>
        <v>#REF!</v>
      </c>
    </row>
    <row r="15" spans="1:18" ht="30">
      <c r="A15" s="495"/>
      <c r="B15" s="58" t="s">
        <v>53</v>
      </c>
      <c r="C15" s="491"/>
      <c r="D15" s="492"/>
      <c r="E15" s="492"/>
      <c r="F15" s="493"/>
      <c r="G15" s="491"/>
      <c r="H15" s="492"/>
      <c r="I15" s="492"/>
      <c r="J15" s="493"/>
      <c r="K15" s="21" t="e">
        <f>AVERAGE(#REF!)</f>
        <v>#REF!</v>
      </c>
      <c r="L15" s="15" t="e">
        <f>AVERAGE(#REF!)</f>
        <v>#REF!</v>
      </c>
      <c r="M15" s="15" t="e">
        <f>AVERAGE(#REF!)</f>
        <v>#REF!</v>
      </c>
      <c r="N15" s="22" t="e">
        <f>AVERAGE(#REF!)</f>
        <v>#REF!</v>
      </c>
      <c r="O15" s="21" t="e">
        <f>AVERAGE(#REF!)</f>
        <v>#REF!</v>
      </c>
      <c r="P15" s="22" t="e">
        <f>AVERAGE(#REF!)</f>
        <v>#REF!</v>
      </c>
      <c r="Q15" s="84" t="e">
        <f>AVERAGE(#REF!)</f>
        <v>#REF!</v>
      </c>
      <c r="R15" s="22" t="e">
        <f>AVERAGE(#REF!)</f>
        <v>#REF!</v>
      </c>
    </row>
    <row r="16" spans="1:18" ht="30">
      <c r="A16" s="495"/>
      <c r="B16" s="58" t="s">
        <v>54</v>
      </c>
      <c r="C16" s="491"/>
      <c r="D16" s="492"/>
      <c r="E16" s="492"/>
      <c r="F16" s="493"/>
      <c r="G16" s="491"/>
      <c r="H16" s="492"/>
      <c r="I16" s="492"/>
      <c r="J16" s="493"/>
      <c r="K16" s="21" t="e">
        <f>AVERAGE(#REF!)</f>
        <v>#REF!</v>
      </c>
      <c r="L16" s="15" t="e">
        <f>AVERAGE(#REF!)</f>
        <v>#REF!</v>
      </c>
      <c r="M16" s="15" t="e">
        <f>AVERAGE(#REF!)</f>
        <v>#REF!</v>
      </c>
      <c r="N16" s="22" t="e">
        <f>AVERAGE(#REF!)</f>
        <v>#REF!</v>
      </c>
      <c r="O16" s="21" t="e">
        <f>AVERAGE(#REF!)</f>
        <v>#REF!</v>
      </c>
      <c r="P16" s="22" t="e">
        <f>AVERAGE(#REF!)</f>
        <v>#REF!</v>
      </c>
      <c r="Q16" s="84" t="e">
        <f>AVERAGE(#REF!)</f>
        <v>#REF!</v>
      </c>
      <c r="R16" s="22" t="e">
        <f>AVERAGE(#REF!)</f>
        <v>#REF!</v>
      </c>
    </row>
    <row r="17" spans="1:18" ht="30.75" thickBot="1">
      <c r="A17" s="498"/>
      <c r="B17" s="63" t="s">
        <v>55</v>
      </c>
      <c r="C17" s="500"/>
      <c r="D17" s="502"/>
      <c r="E17" s="502"/>
      <c r="F17" s="504"/>
      <c r="G17" s="500"/>
      <c r="H17" s="502"/>
      <c r="I17" s="502"/>
      <c r="J17" s="504"/>
      <c r="K17" s="23" t="e">
        <f>AVERAGE(#REF!)</f>
        <v>#REF!</v>
      </c>
      <c r="L17" s="24" t="e">
        <f>AVERAGE(#REF!)</f>
        <v>#REF!</v>
      </c>
      <c r="M17" s="24" t="e">
        <f>AVERAGE(#REF!)</f>
        <v>#REF!</v>
      </c>
      <c r="N17" s="25" t="e">
        <f>AVERAGE(#REF!)</f>
        <v>#REF!</v>
      </c>
      <c r="O17" s="23" t="e">
        <f>AVERAGE(#REF!)</f>
        <v>#REF!</v>
      </c>
      <c r="P17" s="25" t="e">
        <f>AVERAGE(#REF!)</f>
        <v>#REF!</v>
      </c>
      <c r="Q17" s="85" t="e">
        <f>AVERAGE(#REF!)</f>
        <v>#REF!</v>
      </c>
      <c r="R17" s="25" t="e">
        <f>AVERAGE(#REF!)</f>
        <v>#REF!</v>
      </c>
    </row>
    <row r="18" spans="1:18" ht="30">
      <c r="A18" s="494" t="s">
        <v>18</v>
      </c>
      <c r="B18" s="64" t="s">
        <v>56</v>
      </c>
      <c r="C18" s="491" t="e">
        <f>AVERAGE(#REF!)</f>
        <v>#REF!</v>
      </c>
      <c r="D18" s="492" t="e">
        <f>AVERAGE(#REF!)</f>
        <v>#REF!</v>
      </c>
      <c r="E18" s="492" t="e">
        <f>AVERAGE(#REF!)</f>
        <v>#REF!</v>
      </c>
      <c r="F18" s="493" t="e">
        <f>AVERAGE(#REF!)</f>
        <v>#REF!</v>
      </c>
      <c r="G18" s="491" t="e">
        <f>AVERAGE(#REF!)</f>
        <v>#REF!</v>
      </c>
      <c r="H18" s="492" t="e">
        <f>AVERAGE(#REF!)</f>
        <v>#REF!</v>
      </c>
      <c r="I18" s="492" t="e">
        <f>AVERAGE(#REF!)</f>
        <v>#REF!</v>
      </c>
      <c r="J18" s="493" t="e">
        <f>AVERAGE(#REF!)</f>
        <v>#REF!</v>
      </c>
      <c r="K18" s="33" t="e">
        <f>AVERAGE(#REF!)</f>
        <v>#REF!</v>
      </c>
      <c r="L18" s="26" t="e">
        <f>AVERAGE(#REF!)</f>
        <v>#REF!</v>
      </c>
      <c r="M18" s="26" t="e">
        <f>AVERAGE(#REF!)</f>
        <v>#REF!</v>
      </c>
      <c r="N18" s="34" t="e">
        <f>AVERAGE(#REF!)</f>
        <v>#REF!</v>
      </c>
      <c r="O18" s="33" t="e">
        <f>AVERAGE(#REF!)</f>
        <v>#REF!</v>
      </c>
      <c r="P18" s="26" t="e">
        <f>AVERAGE(#REF!)</f>
        <v>#REF!</v>
      </c>
      <c r="Q18" s="26" t="e">
        <f>AVERAGE(#REF!)</f>
        <v>#REF!</v>
      </c>
      <c r="R18" s="34" t="e">
        <f>AVERAGE(#REF!)</f>
        <v>#REF!</v>
      </c>
    </row>
    <row r="19" spans="1:18" ht="30">
      <c r="A19" s="495"/>
      <c r="B19" s="65" t="s">
        <v>57</v>
      </c>
      <c r="C19" s="491"/>
      <c r="D19" s="492"/>
      <c r="E19" s="492"/>
      <c r="F19" s="493"/>
      <c r="G19" s="491"/>
      <c r="H19" s="492"/>
      <c r="I19" s="492"/>
      <c r="J19" s="493"/>
      <c r="K19" s="21" t="e">
        <f>AVERAGE(#REF!)</f>
        <v>#REF!</v>
      </c>
      <c r="L19" s="15" t="e">
        <f>AVERAGE(#REF!)</f>
        <v>#REF!</v>
      </c>
      <c r="M19" s="15" t="e">
        <f>AVERAGE(#REF!)</f>
        <v>#REF!</v>
      </c>
      <c r="N19" s="22" t="e">
        <f>AVERAGE(#REF!)</f>
        <v>#REF!</v>
      </c>
      <c r="O19" s="21" t="e">
        <f>AVERAGE(#REF!)</f>
        <v>#REF!</v>
      </c>
      <c r="P19" s="15" t="e">
        <f>AVERAGE(#REF!)</f>
        <v>#REF!</v>
      </c>
      <c r="Q19" s="15" t="e">
        <f>AVERAGE(#REF!)</f>
        <v>#REF!</v>
      </c>
      <c r="R19" s="22" t="e">
        <f>AVERAGE(#REF!)</f>
        <v>#REF!</v>
      </c>
    </row>
    <row r="20" spans="1:18" ht="30">
      <c r="A20" s="495"/>
      <c r="B20" s="65" t="s">
        <v>58</v>
      </c>
      <c r="C20" s="491"/>
      <c r="D20" s="492"/>
      <c r="E20" s="492"/>
      <c r="F20" s="493"/>
      <c r="G20" s="491"/>
      <c r="H20" s="492"/>
      <c r="I20" s="492"/>
      <c r="J20" s="493"/>
      <c r="K20" s="21" t="e">
        <f>AVERAGE(#REF!)</f>
        <v>#REF!</v>
      </c>
      <c r="L20" s="15" t="e">
        <f>AVERAGE(#REF!)</f>
        <v>#REF!</v>
      </c>
      <c r="M20" s="15" t="e">
        <f>AVERAGE(#REF!)</f>
        <v>#REF!</v>
      </c>
      <c r="N20" s="22" t="e">
        <f>AVERAGE(#REF!)</f>
        <v>#REF!</v>
      </c>
      <c r="O20" s="21" t="e">
        <f>AVERAGE(#REF!)</f>
        <v>#REF!</v>
      </c>
      <c r="P20" s="15" t="e">
        <f>AVERAGE(#REF!)</f>
        <v>#REF!</v>
      </c>
      <c r="Q20" s="15" t="e">
        <f>AVERAGE(#REF!)</f>
        <v>#REF!</v>
      </c>
      <c r="R20" s="22" t="e">
        <f>AVERAGE(#REF!)</f>
        <v>#REF!</v>
      </c>
    </row>
    <row r="21" spans="1:18" ht="30">
      <c r="A21" s="495"/>
      <c r="B21" s="65" t="s">
        <v>59</v>
      </c>
      <c r="C21" s="491"/>
      <c r="D21" s="492"/>
      <c r="E21" s="492"/>
      <c r="F21" s="493"/>
      <c r="G21" s="491"/>
      <c r="H21" s="492"/>
      <c r="I21" s="492"/>
      <c r="J21" s="493"/>
      <c r="K21" s="21" t="e">
        <f>AVERAGE(#REF!)</f>
        <v>#REF!</v>
      </c>
      <c r="L21" s="15" t="e">
        <f>AVERAGE(#REF!)</f>
        <v>#REF!</v>
      </c>
      <c r="M21" s="15" t="e">
        <f>AVERAGE(#REF!)</f>
        <v>#REF!</v>
      </c>
      <c r="N21" s="22" t="e">
        <f>AVERAGE(#REF!)</f>
        <v>#REF!</v>
      </c>
      <c r="O21" s="21" t="e">
        <f>AVERAGE(#REF!)</f>
        <v>#REF!</v>
      </c>
      <c r="P21" s="15" t="e">
        <f>AVERAGE(#REF!)</f>
        <v>#REF!</v>
      </c>
      <c r="Q21" s="15" t="e">
        <f>AVERAGE(#REF!)</f>
        <v>#REF!</v>
      </c>
      <c r="R21" s="22" t="e">
        <f>AVERAGE(#REF!)</f>
        <v>#REF!</v>
      </c>
    </row>
    <row r="22" spans="1:18" ht="30.75" thickBot="1">
      <c r="A22" s="496"/>
      <c r="B22" s="66" t="s">
        <v>60</v>
      </c>
      <c r="C22" s="491"/>
      <c r="D22" s="492"/>
      <c r="E22" s="492"/>
      <c r="F22" s="493"/>
      <c r="G22" s="491"/>
      <c r="H22" s="492"/>
      <c r="I22" s="492"/>
      <c r="J22" s="493"/>
      <c r="K22" s="30" t="e">
        <f>AVERAGE(#REF!)</f>
        <v>#REF!</v>
      </c>
      <c r="L22" s="31" t="e">
        <f>AVERAGE(#REF!)</f>
        <v>#REF!</v>
      </c>
      <c r="M22" s="31" t="e">
        <f>AVERAGE(#REF!)</f>
        <v>#REF!</v>
      </c>
      <c r="N22" s="32" t="e">
        <f>AVERAGE(#REF!)</f>
        <v>#REF!</v>
      </c>
      <c r="O22" s="30" t="e">
        <f>AVERAGE(#REF!)</f>
        <v>#REF!</v>
      </c>
      <c r="P22" s="31" t="e">
        <f>AVERAGE(#REF!)</f>
        <v>#REF!</v>
      </c>
      <c r="Q22" s="31" t="e">
        <f>AVERAGE(#REF!)</f>
        <v>#REF!</v>
      </c>
      <c r="R22" s="32" t="e">
        <f>AVERAGE(#REF!)</f>
        <v>#REF!</v>
      </c>
    </row>
    <row r="23" spans="1:18" ht="15.75" thickBot="1">
      <c r="A23" s="60" t="s">
        <v>19</v>
      </c>
      <c r="B23" s="61" t="s">
        <v>184</v>
      </c>
      <c r="C23" s="35" t="e">
        <f>AVERAGE(#REF!)</f>
        <v>#REF!</v>
      </c>
      <c r="D23" s="36" t="e">
        <f>AVERAGE(#REF!)</f>
        <v>#REF!</v>
      </c>
      <c r="E23" s="36" t="e">
        <f>AVERAGE(#REF!)</f>
        <v>#REF!</v>
      </c>
      <c r="F23" s="37" t="e">
        <f>AVERAGE(#REF!)</f>
        <v>#REF!</v>
      </c>
      <c r="G23" s="35" t="e">
        <f>AVERAGE(#REF!)</f>
        <v>#REF!</v>
      </c>
      <c r="H23" s="36" t="e">
        <f>AVERAGE(#REF!)</f>
        <v>#REF!</v>
      </c>
      <c r="I23" s="36" t="e">
        <f>AVERAGE(#REF!)</f>
        <v>#REF!</v>
      </c>
      <c r="J23" s="37" t="e">
        <f>AVERAGE(#REF!)</f>
        <v>#REF!</v>
      </c>
      <c r="K23" s="35" t="e">
        <f>C23</f>
        <v>#REF!</v>
      </c>
      <c r="L23" s="36" t="e">
        <f>AVERAGE(#REF!)</f>
        <v>#REF!</v>
      </c>
      <c r="M23" s="36" t="e">
        <f t="shared" ref="M23:R23" si="2">E23</f>
        <v>#REF!</v>
      </c>
      <c r="N23" s="37" t="e">
        <f t="shared" si="2"/>
        <v>#REF!</v>
      </c>
      <c r="O23" s="35" t="e">
        <f t="shared" si="2"/>
        <v>#REF!</v>
      </c>
      <c r="P23" s="37" t="e">
        <f>AVERAGE(#REF!)</f>
        <v>#REF!</v>
      </c>
      <c r="Q23" s="82" t="e">
        <f t="shared" si="2"/>
        <v>#REF!</v>
      </c>
      <c r="R23" s="37" t="e">
        <f t="shared" si="2"/>
        <v>#REF!</v>
      </c>
    </row>
    <row r="27" spans="1:18">
      <c r="A27" s="81"/>
    </row>
    <row r="28" spans="1:18">
      <c r="A28" s="81"/>
    </row>
    <row r="29" spans="1:18">
      <c r="A29" s="81"/>
    </row>
  </sheetData>
  <sheetProtection algorithmName="SHA-512" hashValue="h5i8NLKrII1jYfT8LB/pE7y+lmIjrZ1byQII08njvzRt1uJLozADypvvnAjRpgjqj4WfR40ocksWIestvZyLtw==" saltValue="mtXDrOXZXMNs6YIBMhPQPg==" spinCount="100000" sheet="1" objects="1" scenarios="1"/>
  <mergeCells count="42">
    <mergeCell ref="C1:J1"/>
    <mergeCell ref="K1:R1"/>
    <mergeCell ref="C2:F2"/>
    <mergeCell ref="G2:J2"/>
    <mergeCell ref="K2:N2"/>
    <mergeCell ref="O2:R2"/>
    <mergeCell ref="H4:H8"/>
    <mergeCell ref="I4:I8"/>
    <mergeCell ref="J4:J8"/>
    <mergeCell ref="A10:A12"/>
    <mergeCell ref="C10:C12"/>
    <mergeCell ref="D10:D12"/>
    <mergeCell ref="E10:E12"/>
    <mergeCell ref="F10:F12"/>
    <mergeCell ref="G10:G12"/>
    <mergeCell ref="H10:H12"/>
    <mergeCell ref="A4:A8"/>
    <mergeCell ref="C4:C8"/>
    <mergeCell ref="D4:D8"/>
    <mergeCell ref="E4:E8"/>
    <mergeCell ref="F4:F8"/>
    <mergeCell ref="G4:G8"/>
    <mergeCell ref="I10:I12"/>
    <mergeCell ref="J10:J12"/>
    <mergeCell ref="A13:A17"/>
    <mergeCell ref="C13:C17"/>
    <mergeCell ref="D13:D17"/>
    <mergeCell ref="E13:E17"/>
    <mergeCell ref="F13:F17"/>
    <mergeCell ref="G13:G17"/>
    <mergeCell ref="H13:H17"/>
    <mergeCell ref="I13:I17"/>
    <mergeCell ref="J13:J17"/>
    <mergeCell ref="G18:G22"/>
    <mergeCell ref="H18:H22"/>
    <mergeCell ref="I18:I22"/>
    <mergeCell ref="J18:J22"/>
    <mergeCell ref="A18:A22"/>
    <mergeCell ref="C18:C22"/>
    <mergeCell ref="D18:D22"/>
    <mergeCell ref="E18:E22"/>
    <mergeCell ref="F18:F22"/>
  </mergeCells>
  <conditionalFormatting sqref="C4:J4 C9:J10 C13:J13 C18:J18 C23:J23">
    <cfRule type="cellIs" dxfId="35" priority="7" operator="greaterThan">
      <formula>1</formula>
    </cfRule>
    <cfRule type="cellIs" dxfId="34" priority="8" operator="between">
      <formula>0%</formula>
      <formula>24%</formula>
    </cfRule>
    <cfRule type="cellIs" dxfId="33" priority="9" operator="between">
      <formula>25%</formula>
      <formula>49%</formula>
    </cfRule>
    <cfRule type="cellIs" dxfId="32" priority="10" operator="between">
      <formula>50%</formula>
      <formula>74%</formula>
    </cfRule>
    <cfRule type="cellIs" dxfId="31" priority="11" operator="between">
      <formula>75%</formula>
      <formula>90%</formula>
    </cfRule>
    <cfRule type="cellIs" dxfId="30" priority="12" operator="between">
      <formula>91%</formula>
      <formula>100%</formula>
    </cfRule>
  </conditionalFormatting>
  <conditionalFormatting sqref="K4:R23">
    <cfRule type="cellIs" dxfId="29" priority="1" operator="greaterThan">
      <formula>1</formula>
    </cfRule>
    <cfRule type="cellIs" dxfId="28" priority="2" operator="between">
      <formula>0%</formula>
      <formula>24%</formula>
    </cfRule>
    <cfRule type="cellIs" dxfId="27" priority="3" operator="between">
      <formula>25%</formula>
      <formula>49%</formula>
    </cfRule>
    <cfRule type="cellIs" dxfId="26" priority="4" operator="between">
      <formula>50%</formula>
      <formula>74%</formula>
    </cfRule>
    <cfRule type="cellIs" dxfId="25" priority="5" operator="between">
      <formula>75%</formula>
      <formula>90%</formula>
    </cfRule>
    <cfRule type="cellIs" dxfId="24" priority="6" operator="between">
      <formula>91%</formula>
      <formula>100%</formula>
    </cfRule>
  </conditionalFormatting>
  <printOptions horizontalCentered="1" verticalCentered="1"/>
  <pageMargins left="0.70866141732283472" right="0.70866141732283472" top="0.74803149606299213" bottom="0.74803149606299213" header="0.31496062992125984" footer="0.31496062992125984"/>
  <pageSetup scale="45" orientation="portrait" r:id="rId1"/>
  <headerFooter>
    <oddHeader>&amp;LPágina &amp;P de &amp;N&amp;CInforme de Monitoreo Plan Anticorrupción y de Atención al Ciudadano 2024&amp;RCorte 2° trimestre de 2024
Oficina Asesora de Planeación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D1875-ADC0-4D6F-809E-205628309ED3}">
  <dimension ref="A1:J43"/>
  <sheetViews>
    <sheetView topLeftCell="A15" zoomScale="70" zoomScaleNormal="70" workbookViewId="0">
      <selection activeCell="D42" sqref="D42"/>
    </sheetView>
  </sheetViews>
  <sheetFormatPr baseColWidth="10" defaultColWidth="11.42578125" defaultRowHeight="15"/>
  <cols>
    <col min="1" max="1" width="20.85546875" customWidth="1"/>
    <col min="2" max="2" width="30.42578125" customWidth="1"/>
    <col min="3" max="10" width="20.7109375" customWidth="1"/>
  </cols>
  <sheetData>
    <row r="1" spans="2:10" ht="15.75" thickBot="1">
      <c r="C1" s="505" t="s">
        <v>584</v>
      </c>
      <c r="D1" s="506"/>
      <c r="E1" s="506"/>
      <c r="F1" s="506"/>
      <c r="G1" s="506"/>
      <c r="H1" s="506"/>
      <c r="I1" s="506"/>
      <c r="J1" s="507"/>
    </row>
    <row r="9" spans="2:10" ht="15.75" thickBot="1"/>
    <row r="10" spans="2:10" ht="15.75" thickBot="1">
      <c r="C10" s="505" t="s">
        <v>584</v>
      </c>
      <c r="D10" s="506"/>
      <c r="E10" s="506"/>
      <c r="F10" s="506"/>
      <c r="G10" s="506"/>
      <c r="H10" s="506"/>
      <c r="I10" s="506"/>
      <c r="J10" s="507"/>
    </row>
    <row r="11" spans="2:10" ht="15.75" thickBot="1">
      <c r="C11" s="508" t="s">
        <v>589</v>
      </c>
      <c r="D11" s="509"/>
      <c r="E11" s="509"/>
      <c r="F11" s="510"/>
      <c r="G11" s="508" t="s">
        <v>586</v>
      </c>
      <c r="H11" s="509"/>
      <c r="I11" s="509"/>
      <c r="J11" s="510"/>
    </row>
    <row r="12" spans="2:10" ht="15.75" thickBot="1">
      <c r="B12" s="51"/>
      <c r="C12" s="53" t="s">
        <v>23</v>
      </c>
      <c r="D12" s="54" t="s">
        <v>24</v>
      </c>
      <c r="E12" s="54" t="s">
        <v>25</v>
      </c>
      <c r="F12" s="55" t="s">
        <v>26</v>
      </c>
      <c r="G12" s="67" t="s">
        <v>23</v>
      </c>
      <c r="H12" s="56" t="s">
        <v>24</v>
      </c>
      <c r="I12" s="54" t="s">
        <v>25</v>
      </c>
      <c r="J12" s="68" t="s">
        <v>26</v>
      </c>
    </row>
    <row r="13" spans="2:10" ht="45.75" thickBot="1">
      <c r="B13" s="214" t="s">
        <v>14</v>
      </c>
      <c r="C13" s="73">
        <f>AVERAGE('Reporte interactivo'!N13:N21)</f>
        <v>0.28125</v>
      </c>
      <c r="D13" s="20">
        <f>AVERAGE('Reporte interactivo'!Q13:Q21)</f>
        <v>0.44444444444444442</v>
      </c>
      <c r="E13" s="20">
        <f>AVERAGE('Reporte interactivo'!T13:T21)</f>
        <v>0.67592592592592593</v>
      </c>
      <c r="F13" s="212">
        <f>AVERAGE('Reporte interactivo'!W13:W21)</f>
        <v>1</v>
      </c>
      <c r="G13" s="215">
        <f>AVERAGE('Reporte interactivo'!O13:O21)</f>
        <v>1</v>
      </c>
      <c r="H13" s="210">
        <f>AVERAGE('Reporte interactivo'!R13:R21)</f>
        <v>0.88888888888888884</v>
      </c>
      <c r="I13" s="210">
        <f>AVERAGE('Reporte interactivo'!U13:U21)</f>
        <v>0.94444444444444442</v>
      </c>
      <c r="J13" s="211">
        <f>AVERAGE('Reporte interactivo'!X13:X21)</f>
        <v>1</v>
      </c>
    </row>
    <row r="14" spans="2:10" ht="15.75" thickBot="1">
      <c r="B14" s="60" t="s">
        <v>15</v>
      </c>
      <c r="C14" s="73">
        <f>AVERAGE('Reporte interactivo'!N22:N23)</f>
        <v>0</v>
      </c>
      <c r="D14" s="20">
        <f>AVERAGE('Reporte interactivo'!Q22:Q23)</f>
        <v>0.125</v>
      </c>
      <c r="E14" s="20">
        <f>AVERAGE('Reporte interactivo'!T22:T23)</f>
        <v>0.25</v>
      </c>
      <c r="F14" s="212">
        <f>AVERAGE('Reporte interactivo'!W22:W23)</f>
        <v>0.875</v>
      </c>
      <c r="G14" s="215">
        <f>AVERAGE('Reporte interactivo'!O22:O23)</f>
        <v>0</v>
      </c>
      <c r="H14" s="210">
        <f>AVERAGE('Reporte interactivo'!R22:R23)</f>
        <v>0.25</v>
      </c>
      <c r="I14" s="210">
        <f>AVERAGE('Reporte interactivo'!U22:U23)</f>
        <v>0.41666666666666663</v>
      </c>
      <c r="J14" s="211">
        <f>AVERAGE('Reporte interactivo'!X22:X23)</f>
        <v>0.875</v>
      </c>
    </row>
    <row r="15" spans="2:10" ht="15.75" thickBot="1">
      <c r="B15" s="213" t="s">
        <v>16</v>
      </c>
      <c r="C15" s="73">
        <f>AVERAGE('Reporte interactivo'!N24:N31)</f>
        <v>0.16666666666666666</v>
      </c>
      <c r="D15" s="20">
        <f>AVERAGE('Reporte interactivo'!Q24:Q31)</f>
        <v>0.33333333333333331</v>
      </c>
      <c r="E15" s="20">
        <f>AVERAGE('Reporte interactivo'!T24:T31)</f>
        <v>0.66166666666666663</v>
      </c>
      <c r="F15" s="212">
        <f>AVERAGE('Reporte interactivo'!W24:W31)</f>
        <v>1</v>
      </c>
      <c r="G15" s="215">
        <f>AVERAGE('Reporte interactivo'!O24:O31)</f>
        <v>0.66666666666666663</v>
      </c>
      <c r="H15" s="210">
        <f>AVERAGE('Reporte interactivo'!R24:R31)</f>
        <v>0.66666666666666663</v>
      </c>
      <c r="I15" s="210">
        <f>AVERAGE('Reporte interactivo'!U24:U31)</f>
        <v>0.88222222222222235</v>
      </c>
      <c r="J15" s="211">
        <f>AVERAGE('Reporte interactivo'!X24:X31)</f>
        <v>1</v>
      </c>
    </row>
    <row r="16" spans="2:10" ht="30.75" thickBot="1">
      <c r="B16" s="214" t="s">
        <v>17</v>
      </c>
      <c r="C16" s="73">
        <f>AVERAGE('Reporte interactivo'!N32:N44)</f>
        <v>0.1875</v>
      </c>
      <c r="D16" s="20">
        <f>AVERAGE('Reporte interactivo'!Q32:Q44)</f>
        <v>0.36212121212121207</v>
      </c>
      <c r="E16" s="20">
        <f>AVERAGE('Reporte interactivo'!T32:T44)</f>
        <v>0.62916666666666665</v>
      </c>
      <c r="F16" s="212">
        <f>AVERAGE('Reporte interactivo'!W32:W44)</f>
        <v>0.96923076923076923</v>
      </c>
      <c r="G16" s="215">
        <f>AVERAGE('Reporte interactivo'!O32:O44)</f>
        <v>0.75</v>
      </c>
      <c r="H16" s="210">
        <f>AVERAGE('Reporte interactivo'!R32:R44)</f>
        <v>0.75454545454545463</v>
      </c>
      <c r="I16" s="210">
        <f>AVERAGE('Reporte interactivo'!U32:U44)</f>
        <v>0.78589743589743588</v>
      </c>
      <c r="J16" s="211">
        <f>AVERAGE('Reporte interactivo'!X32:X44)</f>
        <v>0.96923076923076923</v>
      </c>
    </row>
    <row r="17" spans="1:10" ht="45.75" thickBot="1">
      <c r="B17" s="213" t="s">
        <v>18</v>
      </c>
      <c r="C17" s="73">
        <f>AVERAGE('Reporte interactivo'!N45:N60)</f>
        <v>0.125</v>
      </c>
      <c r="D17" s="20">
        <f>AVERAGE('Reporte interactivo'!Q45:Q60)</f>
        <v>0.37187500000000001</v>
      </c>
      <c r="E17" s="20">
        <f>AVERAGE('Reporte interactivo'!T45:T60)</f>
        <v>0.68125000000000002</v>
      </c>
      <c r="F17" s="212">
        <f>AVERAGE('Reporte interactivo'!W45:W60)</f>
        <v>0.96687500000000004</v>
      </c>
      <c r="G17" s="215">
        <f>AVERAGE('Reporte interactivo'!O45:O60)</f>
        <v>0.53749999999999998</v>
      </c>
      <c r="H17" s="210">
        <f>AVERAGE('Reporte interactivo'!R45:R60)</f>
        <v>0.78541666666666665</v>
      </c>
      <c r="I17" s="210">
        <f>AVERAGE('Reporte interactivo'!U45:U60)</f>
        <v>0.93333333333333335</v>
      </c>
      <c r="J17" s="211">
        <f>AVERAGE('Reporte interactivo'!X45:X60)</f>
        <v>0.96687500000000004</v>
      </c>
    </row>
    <row r="18" spans="1:10" ht="15.75" thickBot="1">
      <c r="B18" s="60" t="s">
        <v>19</v>
      </c>
      <c r="C18" s="73">
        <f>AVERAGE('Reporte interactivo'!N61:N69)</f>
        <v>0.1322875</v>
      </c>
      <c r="D18" s="20">
        <f>AVERAGE('Reporte interactivo'!Q61:Q69)</f>
        <v>0.375</v>
      </c>
      <c r="E18" s="20">
        <f>AVERAGE('Reporte interactivo'!T61:T69)</f>
        <v>0.5625</v>
      </c>
      <c r="F18" s="212">
        <f>AVERAGE('Reporte interactivo'!W61:W69)</f>
        <v>0.98750000000000004</v>
      </c>
      <c r="G18" s="215">
        <f>AVERAGE('Reporte interactivo'!O61:O69)</f>
        <v>0.52915000000000001</v>
      </c>
      <c r="H18" s="210">
        <f>AVERAGE('Reporte interactivo'!R61:R69)</f>
        <v>0.75</v>
      </c>
      <c r="I18" s="210">
        <f>AVERAGE('Reporte interactivo'!U61:U69)</f>
        <v>0.75</v>
      </c>
      <c r="J18" s="211">
        <f>AVERAGE('Reporte interactivo'!X61:X69)</f>
        <v>0.98750000000000004</v>
      </c>
    </row>
    <row r="20" spans="1:10" ht="15.75" thickBot="1"/>
    <row r="21" spans="1:10" ht="15.75" thickBot="1">
      <c r="C21" s="515" t="s">
        <v>585</v>
      </c>
      <c r="D21" s="516"/>
      <c r="E21" s="516"/>
      <c r="F21" s="516"/>
      <c r="G21" s="516"/>
      <c r="H21" s="516"/>
      <c r="I21" s="516"/>
      <c r="J21" s="517"/>
    </row>
    <row r="22" spans="1:10" ht="15.75" thickBot="1">
      <c r="C22" s="518" t="s">
        <v>586</v>
      </c>
      <c r="D22" s="519"/>
      <c r="E22" s="519"/>
      <c r="F22" s="520"/>
      <c r="G22" s="518" t="s">
        <v>21</v>
      </c>
      <c r="H22" s="519"/>
      <c r="I22" s="519"/>
      <c r="J22" s="520"/>
    </row>
    <row r="23" spans="1:10" ht="16.5" thickBot="1">
      <c r="B23" s="52" t="s">
        <v>590</v>
      </c>
      <c r="C23" s="53" t="s">
        <v>23</v>
      </c>
      <c r="D23" s="54" t="s">
        <v>24</v>
      </c>
      <c r="E23" s="54" t="s">
        <v>25</v>
      </c>
      <c r="F23" s="55" t="s">
        <v>26</v>
      </c>
      <c r="G23" s="67" t="s">
        <v>23</v>
      </c>
      <c r="H23" s="56" t="s">
        <v>24</v>
      </c>
      <c r="I23" s="54" t="s">
        <v>25</v>
      </c>
      <c r="J23" s="68" t="s">
        <v>26</v>
      </c>
    </row>
    <row r="24" spans="1:10" ht="30">
      <c r="A24" s="513" t="s">
        <v>14</v>
      </c>
      <c r="B24" s="57" t="s">
        <v>35</v>
      </c>
      <c r="C24" s="242"/>
      <c r="D24" s="245"/>
      <c r="E24" s="245"/>
      <c r="F24" s="248"/>
      <c r="G24" s="242"/>
      <c r="H24" s="245"/>
      <c r="I24" s="245"/>
      <c r="J24" s="248"/>
    </row>
    <row r="25" spans="1:10" ht="30">
      <c r="A25" s="514"/>
      <c r="B25" s="58" t="s">
        <v>36</v>
      </c>
      <c r="C25" s="243"/>
      <c r="D25" s="246"/>
      <c r="E25" s="246"/>
      <c r="F25" s="249"/>
      <c r="G25" s="243"/>
      <c r="H25" s="246"/>
      <c r="I25" s="246"/>
      <c r="J25" s="249"/>
    </row>
    <row r="26" spans="1:10">
      <c r="A26" s="514"/>
      <c r="B26" s="58" t="s">
        <v>37</v>
      </c>
      <c r="C26" s="243"/>
      <c r="D26" s="246"/>
      <c r="E26" s="246"/>
      <c r="F26" s="249"/>
      <c r="G26" s="243"/>
      <c r="H26" s="246"/>
      <c r="I26" s="246"/>
      <c r="J26" s="249"/>
    </row>
    <row r="27" spans="1:10">
      <c r="A27" s="514"/>
      <c r="B27" s="58" t="s">
        <v>38</v>
      </c>
      <c r="C27" s="243"/>
      <c r="D27" s="246"/>
      <c r="E27" s="246"/>
      <c r="F27" s="249"/>
      <c r="G27" s="243"/>
      <c r="H27" s="246"/>
      <c r="I27" s="246"/>
      <c r="J27" s="249"/>
    </row>
    <row r="28" spans="1:10" ht="15.75" thickBot="1">
      <c r="A28" s="514"/>
      <c r="B28" s="59" t="s">
        <v>39</v>
      </c>
      <c r="C28" s="244"/>
      <c r="D28" s="247"/>
      <c r="E28" s="247"/>
      <c r="F28" s="250"/>
      <c r="G28" s="244"/>
      <c r="H28" s="247"/>
      <c r="I28" s="247"/>
      <c r="J28" s="250"/>
    </row>
    <row r="29" spans="1:10" ht="30.75" thickBot="1">
      <c r="A29" s="60" t="s">
        <v>15</v>
      </c>
      <c r="B29" s="61" t="s">
        <v>184</v>
      </c>
      <c r="C29" s="35"/>
      <c r="D29" s="36"/>
      <c r="E29" s="36"/>
      <c r="F29" s="37"/>
      <c r="G29" s="35"/>
      <c r="H29" s="36"/>
      <c r="I29" s="36"/>
      <c r="J29" s="37"/>
    </row>
    <row r="30" spans="1:10">
      <c r="A30" s="513" t="s">
        <v>16</v>
      </c>
      <c r="B30" s="57" t="s">
        <v>48</v>
      </c>
      <c r="C30" s="242"/>
      <c r="D30" s="245"/>
      <c r="E30" s="245"/>
      <c r="F30" s="248"/>
      <c r="G30" s="242"/>
      <c r="H30" s="245"/>
      <c r="I30" s="245"/>
      <c r="J30" s="248"/>
    </row>
    <row r="31" spans="1:10">
      <c r="A31" s="514"/>
      <c r="B31" s="58" t="s">
        <v>49</v>
      </c>
      <c r="C31" s="243"/>
      <c r="D31" s="246"/>
      <c r="E31" s="246"/>
      <c r="F31" s="249"/>
      <c r="G31" s="243"/>
      <c r="H31" s="246"/>
      <c r="I31" s="246"/>
      <c r="J31" s="249"/>
    </row>
    <row r="32" spans="1:10" ht="15.75" thickBot="1">
      <c r="A32" s="521"/>
      <c r="B32" s="59" t="s">
        <v>50</v>
      </c>
      <c r="C32" s="244"/>
      <c r="D32" s="247"/>
      <c r="E32" s="247"/>
      <c r="F32" s="250"/>
      <c r="G32" s="244"/>
      <c r="H32" s="247"/>
      <c r="I32" s="247"/>
      <c r="J32" s="250"/>
    </row>
    <row r="33" spans="1:10" ht="30">
      <c r="A33" s="513" t="s">
        <v>17</v>
      </c>
      <c r="B33" s="62" t="s">
        <v>588</v>
      </c>
      <c r="C33" s="242"/>
      <c r="D33" s="245"/>
      <c r="E33" s="245"/>
      <c r="F33" s="248"/>
      <c r="G33" s="242"/>
      <c r="H33" s="245"/>
      <c r="I33" s="245"/>
      <c r="J33" s="248"/>
    </row>
    <row r="34" spans="1:10" ht="45">
      <c r="A34" s="514"/>
      <c r="B34" s="58" t="s">
        <v>52</v>
      </c>
      <c r="C34" s="243"/>
      <c r="D34" s="246"/>
      <c r="E34" s="246"/>
      <c r="F34" s="249"/>
      <c r="G34" s="243"/>
      <c r="H34" s="246"/>
      <c r="I34" s="246"/>
      <c r="J34" s="249"/>
    </row>
    <row r="35" spans="1:10" ht="30">
      <c r="A35" s="514"/>
      <c r="B35" s="58" t="s">
        <v>53</v>
      </c>
      <c r="C35" s="243"/>
      <c r="D35" s="246"/>
      <c r="E35" s="246"/>
      <c r="F35" s="249"/>
      <c r="G35" s="243"/>
      <c r="H35" s="246"/>
      <c r="I35" s="246"/>
      <c r="J35" s="249"/>
    </row>
    <row r="36" spans="1:10" ht="30">
      <c r="A36" s="514"/>
      <c r="B36" s="58" t="s">
        <v>54</v>
      </c>
      <c r="C36" s="243"/>
      <c r="D36" s="246"/>
      <c r="E36" s="246"/>
      <c r="F36" s="249"/>
      <c r="G36" s="243"/>
      <c r="H36" s="246"/>
      <c r="I36" s="246"/>
      <c r="J36" s="249"/>
    </row>
    <row r="37" spans="1:10" ht="45.75" thickBot="1">
      <c r="A37" s="514"/>
      <c r="B37" s="63" t="s">
        <v>55</v>
      </c>
      <c r="C37" s="244"/>
      <c r="D37" s="247"/>
      <c r="E37" s="247"/>
      <c r="F37" s="250"/>
      <c r="G37" s="244"/>
      <c r="H37" s="247"/>
      <c r="I37" s="247"/>
      <c r="J37" s="250"/>
    </row>
    <row r="38" spans="1:10" ht="30">
      <c r="A38" s="514" t="s">
        <v>18</v>
      </c>
      <c r="B38" s="64" t="s">
        <v>56</v>
      </c>
      <c r="C38" s="242"/>
      <c r="D38" s="245"/>
      <c r="E38" s="245"/>
      <c r="F38" s="248"/>
      <c r="G38" s="242"/>
      <c r="H38" s="245"/>
      <c r="I38" s="245"/>
      <c r="J38" s="248"/>
    </row>
    <row r="39" spans="1:10" ht="30">
      <c r="A39" s="514"/>
      <c r="B39" s="65" t="s">
        <v>57</v>
      </c>
      <c r="C39" s="243"/>
      <c r="D39" s="246"/>
      <c r="E39" s="246"/>
      <c r="F39" s="249"/>
      <c r="G39" s="243"/>
      <c r="H39" s="246"/>
      <c r="I39" s="246"/>
      <c r="J39" s="249"/>
    </row>
    <row r="40" spans="1:10" ht="30">
      <c r="A40" s="514"/>
      <c r="B40" s="65" t="s">
        <v>58</v>
      </c>
      <c r="C40" s="243"/>
      <c r="D40" s="246"/>
      <c r="E40" s="246"/>
      <c r="F40" s="249"/>
      <c r="G40" s="243"/>
      <c r="H40" s="246"/>
      <c r="I40" s="246"/>
      <c r="J40" s="249"/>
    </row>
    <row r="41" spans="1:10" ht="30">
      <c r="A41" s="514"/>
      <c r="B41" s="65" t="s">
        <v>59</v>
      </c>
      <c r="C41" s="243"/>
      <c r="D41" s="246"/>
      <c r="E41" s="246"/>
      <c r="F41" s="249"/>
      <c r="G41" s="243"/>
      <c r="H41" s="246"/>
      <c r="I41" s="246"/>
      <c r="J41" s="249"/>
    </row>
    <row r="42" spans="1:10" ht="30.75" thickBot="1">
      <c r="A42" s="514"/>
      <c r="B42" s="66" t="s">
        <v>60</v>
      </c>
      <c r="C42" s="244"/>
      <c r="D42" s="247"/>
      <c r="E42" s="247"/>
      <c r="F42" s="250"/>
      <c r="G42" s="244"/>
      <c r="H42" s="247"/>
      <c r="I42" s="247"/>
      <c r="J42" s="250"/>
    </row>
    <row r="43" spans="1:10" ht="30.75" thickBot="1">
      <c r="A43" s="60" t="s">
        <v>19</v>
      </c>
      <c r="B43" s="61" t="s">
        <v>184</v>
      </c>
      <c r="C43" s="35"/>
      <c r="D43" s="36"/>
      <c r="E43" s="36"/>
      <c r="F43" s="37"/>
      <c r="G43" s="35"/>
      <c r="H43" s="36"/>
      <c r="I43" s="36"/>
      <c r="J43" s="37"/>
    </row>
  </sheetData>
  <mergeCells count="11">
    <mergeCell ref="A33:A37"/>
    <mergeCell ref="C1:J1"/>
    <mergeCell ref="A38:A42"/>
    <mergeCell ref="C21:J21"/>
    <mergeCell ref="C22:F22"/>
    <mergeCell ref="G22:J22"/>
    <mergeCell ref="A24:A28"/>
    <mergeCell ref="A30:A32"/>
    <mergeCell ref="C10:J10"/>
    <mergeCell ref="C11:F11"/>
    <mergeCell ref="G11:J11"/>
  </mergeCells>
  <conditionalFormatting sqref="C13:J18">
    <cfRule type="cellIs" dxfId="23" priority="31" operator="greaterThan">
      <formula>1</formula>
    </cfRule>
    <cfRule type="cellIs" dxfId="22" priority="32" operator="between">
      <formula>0%</formula>
      <formula>24%</formula>
    </cfRule>
    <cfRule type="cellIs" dxfId="21" priority="33" operator="between">
      <formula>25%</formula>
      <formula>49%</formula>
    </cfRule>
    <cfRule type="cellIs" dxfId="20" priority="34" operator="between">
      <formula>50%</formula>
      <formula>74%</formula>
    </cfRule>
    <cfRule type="cellIs" dxfId="19" priority="35" operator="between">
      <formula>75%</formula>
      <formula>90%</formula>
    </cfRule>
    <cfRule type="cellIs" dxfId="18" priority="36" operator="between">
      <formula>91%</formula>
      <formula>100%</formula>
    </cfRule>
  </conditionalFormatting>
  <conditionalFormatting sqref="C24:J24 C29:J30 C33:J33 C38:J38 C43:J43">
    <cfRule type="cellIs" dxfId="17" priority="7" operator="greaterThan">
      <formula>1</formula>
    </cfRule>
    <cfRule type="cellIs" dxfId="16" priority="8" operator="between">
      <formula>0%</formula>
      <formula>24%</formula>
    </cfRule>
    <cfRule type="cellIs" dxfId="15" priority="9" operator="between">
      <formula>25%</formula>
      <formula>49%</formula>
    </cfRule>
    <cfRule type="cellIs" dxfId="14" priority="10" operator="between">
      <formula>50%</formula>
      <formula>74%</formula>
    </cfRule>
    <cfRule type="cellIs" dxfId="13" priority="11" operator="between">
      <formula>75%</formula>
      <formula>90%</formula>
    </cfRule>
    <cfRule type="cellIs" dxfId="12" priority="12" operator="between">
      <formula>91%</formula>
      <formula>100%</formula>
    </cfRule>
  </conditionalFormatting>
  <printOptions horizontalCentered="1" verticalCentered="1"/>
  <pageMargins left="0.70866141732283472" right="0.70866141732283472" top="0.74803149606299213" bottom="0.74803149606299213" header="0.31496062992125984" footer="0.31496062992125984"/>
  <pageSetup scale="45" orientation="portrait" r:id="rId1"/>
  <headerFooter>
    <oddHeader>&amp;LPágina &amp;P de &amp;N&amp;CInforme de Monitoreo Plan Anticorrupción y de Atención al Ciudadano 2024&amp;RCorte 2° trimestre de 2024
Oficina Asesora de Planeación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388C6-BC2D-445B-B92A-E8017D1FC94D}">
  <dimension ref="A1:R23"/>
  <sheetViews>
    <sheetView workbookViewId="0">
      <selection activeCell="C13" sqref="C13:C17"/>
    </sheetView>
  </sheetViews>
  <sheetFormatPr baseColWidth="10" defaultColWidth="11.42578125" defaultRowHeight="15"/>
  <cols>
    <col min="1" max="1" width="23.42578125" customWidth="1"/>
    <col min="2" max="2" width="34.42578125" customWidth="1"/>
    <col min="3" max="3" width="20.7109375" customWidth="1"/>
    <col min="4" max="6" width="20.7109375" hidden="1" customWidth="1"/>
    <col min="7" max="7" width="20.7109375" customWidth="1"/>
    <col min="8" max="10" width="20.7109375" hidden="1" customWidth="1"/>
    <col min="11" max="11" width="20.7109375" customWidth="1"/>
    <col min="12" max="14" width="20.7109375" hidden="1" customWidth="1"/>
    <col min="15" max="15" width="20.7109375" customWidth="1"/>
    <col min="16" max="18" width="0" hidden="1" customWidth="1"/>
  </cols>
  <sheetData>
    <row r="1" spans="1:18" ht="15.75" thickBot="1">
      <c r="C1" s="505" t="s">
        <v>584</v>
      </c>
      <c r="D1" s="506"/>
      <c r="E1" s="506"/>
      <c r="F1" s="506"/>
      <c r="G1" s="506"/>
      <c r="H1" s="506"/>
      <c r="I1" s="506"/>
      <c r="J1" s="507"/>
      <c r="K1" s="505" t="s">
        <v>585</v>
      </c>
      <c r="L1" s="506"/>
      <c r="M1" s="506"/>
      <c r="N1" s="506"/>
      <c r="O1" s="506"/>
      <c r="P1" s="506"/>
      <c r="Q1" s="506"/>
      <c r="R1" s="507"/>
    </row>
    <row r="2" spans="1:18" ht="65.25" customHeight="1" thickBot="1">
      <c r="C2" s="508" t="s">
        <v>586</v>
      </c>
      <c r="D2" s="509"/>
      <c r="E2" s="509"/>
      <c r="F2" s="510"/>
      <c r="G2" s="508" t="s">
        <v>21</v>
      </c>
      <c r="H2" s="509"/>
      <c r="I2" s="509"/>
      <c r="J2" s="510"/>
      <c r="K2" s="508" t="s">
        <v>586</v>
      </c>
      <c r="L2" s="509"/>
      <c r="M2" s="509"/>
      <c r="N2" s="510"/>
      <c r="O2" s="511" t="s">
        <v>21</v>
      </c>
      <c r="P2" s="512"/>
      <c r="Q2" s="512"/>
      <c r="R2" s="512"/>
    </row>
    <row r="3" spans="1:18" ht="23.25" thickBot="1">
      <c r="A3" s="51"/>
      <c r="B3" s="52" t="s">
        <v>81</v>
      </c>
      <c r="C3" s="53" t="s">
        <v>23</v>
      </c>
      <c r="D3" s="54" t="s">
        <v>24</v>
      </c>
      <c r="E3" s="54" t="s">
        <v>25</v>
      </c>
      <c r="F3" s="55" t="s">
        <v>26</v>
      </c>
      <c r="G3" s="67" t="s">
        <v>23</v>
      </c>
      <c r="H3" s="56" t="s">
        <v>24</v>
      </c>
      <c r="I3" s="54" t="s">
        <v>25</v>
      </c>
      <c r="J3" s="68" t="s">
        <v>26</v>
      </c>
      <c r="K3" s="53" t="s">
        <v>23</v>
      </c>
      <c r="L3" s="54" t="s">
        <v>24</v>
      </c>
      <c r="M3" s="54" t="s">
        <v>25</v>
      </c>
      <c r="N3" s="55" t="s">
        <v>26</v>
      </c>
      <c r="O3" s="56" t="s">
        <v>23</v>
      </c>
      <c r="P3" s="54" t="s">
        <v>24</v>
      </c>
      <c r="Q3" s="54" t="s">
        <v>25</v>
      </c>
      <c r="R3" s="55" t="s">
        <v>26</v>
      </c>
    </row>
    <row r="4" spans="1:18" ht="30">
      <c r="A4" s="497" t="s">
        <v>14</v>
      </c>
      <c r="B4" s="57" t="s">
        <v>35</v>
      </c>
      <c r="C4" s="491" t="e">
        <f>AVERAGE(#REF!)</f>
        <v>#REF!</v>
      </c>
      <c r="D4" s="492" t="e">
        <f>AVERAGE(#REF!)</f>
        <v>#REF!</v>
      </c>
      <c r="E4" s="492" t="e">
        <f>AVERAGE(#REF!)</f>
        <v>#REF!</v>
      </c>
      <c r="F4" s="493" t="e">
        <f>AVERAGE(#REF!)</f>
        <v>#REF!</v>
      </c>
      <c r="G4" s="499" t="e">
        <f>AVERAGE(#REF!)</f>
        <v>#REF!</v>
      </c>
      <c r="H4" s="501" t="e">
        <f>AVERAGE(#REF!)</f>
        <v>#REF!</v>
      </c>
      <c r="I4" s="501" t="e">
        <f>AVERAGE(#REF!)</f>
        <v>#REF!</v>
      </c>
      <c r="J4" s="503" t="e">
        <f>AVERAGE(#REF!)</f>
        <v>#REF!</v>
      </c>
      <c r="K4" s="27" t="e">
        <f>AVERAGE(#REF!)</f>
        <v>#REF!</v>
      </c>
      <c r="L4" s="28" t="e">
        <f>AVERAGE(#REF!)</f>
        <v>#REF!</v>
      </c>
      <c r="M4" s="28" t="e">
        <f>AVERAGE(#REF!)</f>
        <v>#REF!</v>
      </c>
      <c r="N4" s="29" t="e">
        <f>AVERAGE(#REF!)</f>
        <v>#REF!</v>
      </c>
      <c r="O4" s="27" t="e">
        <f>AVERAGE(#REF!)</f>
        <v>#REF!</v>
      </c>
      <c r="P4" s="28" t="e">
        <f>AVERAGE(#REF!)</f>
        <v>#REF!</v>
      </c>
      <c r="Q4" s="28" t="e">
        <f>AVERAGE(#REF!)</f>
        <v>#REF!</v>
      </c>
      <c r="R4" s="29" t="e">
        <f>AVERAGE(#REF!)</f>
        <v>#REF!</v>
      </c>
    </row>
    <row r="5" spans="1:18" ht="30">
      <c r="A5" s="495"/>
      <c r="B5" s="58" t="s">
        <v>36</v>
      </c>
      <c r="C5" s="491"/>
      <c r="D5" s="492"/>
      <c r="E5" s="492"/>
      <c r="F5" s="493"/>
      <c r="G5" s="491"/>
      <c r="H5" s="492"/>
      <c r="I5" s="492"/>
      <c r="J5" s="493"/>
      <c r="K5" s="21" t="e">
        <f>#REF!</f>
        <v>#REF!</v>
      </c>
      <c r="L5" s="15" t="e">
        <f>#REF!</f>
        <v>#REF!</v>
      </c>
      <c r="M5" s="15" t="e">
        <f>#REF!</f>
        <v>#REF!</v>
      </c>
      <c r="N5" s="22" t="e">
        <f>#REF!</f>
        <v>#REF!</v>
      </c>
      <c r="O5" s="21" t="e">
        <f>#REF!</f>
        <v>#REF!</v>
      </c>
      <c r="P5" s="15" t="e">
        <f>#REF!</f>
        <v>#REF!</v>
      </c>
      <c r="Q5" s="15" t="e">
        <f>#REF!</f>
        <v>#REF!</v>
      </c>
      <c r="R5" s="22" t="e">
        <f>#REF!</f>
        <v>#REF!</v>
      </c>
    </row>
    <row r="6" spans="1:18">
      <c r="A6" s="495"/>
      <c r="B6" s="58" t="s">
        <v>37</v>
      </c>
      <c r="C6" s="491"/>
      <c r="D6" s="492"/>
      <c r="E6" s="492"/>
      <c r="F6" s="493"/>
      <c r="G6" s="491"/>
      <c r="H6" s="492"/>
      <c r="I6" s="492"/>
      <c r="J6" s="493"/>
      <c r="K6" s="21" t="e">
        <f>AVERAGE(#REF!)</f>
        <v>#REF!</v>
      </c>
      <c r="L6" s="15" t="e">
        <f>AVERAGE(#REF!)</f>
        <v>#REF!</v>
      </c>
      <c r="M6" s="15" t="e">
        <f>AVERAGE(#REF!)</f>
        <v>#REF!</v>
      </c>
      <c r="N6" s="22" t="e">
        <f>AVERAGE(#REF!)</f>
        <v>#REF!</v>
      </c>
      <c r="O6" s="21" t="e">
        <f>AVERAGE(#REF!)</f>
        <v>#REF!</v>
      </c>
      <c r="P6" s="15" t="e">
        <f>AVERAGE(#REF!)</f>
        <v>#REF!</v>
      </c>
      <c r="Q6" s="15" t="e">
        <f>AVERAGE(#REF!)</f>
        <v>#REF!</v>
      </c>
      <c r="R6" s="22" t="e">
        <f>AVERAGE(#REF!)</f>
        <v>#REF!</v>
      </c>
    </row>
    <row r="7" spans="1:18">
      <c r="A7" s="495"/>
      <c r="B7" s="58" t="s">
        <v>38</v>
      </c>
      <c r="C7" s="491"/>
      <c r="D7" s="492"/>
      <c r="E7" s="492"/>
      <c r="F7" s="493"/>
      <c r="G7" s="491"/>
      <c r="H7" s="492"/>
      <c r="I7" s="492"/>
      <c r="J7" s="493"/>
      <c r="K7" s="21" t="e">
        <f>AVERAGE(#REF!)</f>
        <v>#REF!</v>
      </c>
      <c r="L7" s="15" t="e">
        <f>AVERAGE(#REF!)</f>
        <v>#REF!</v>
      </c>
      <c r="M7" s="15" t="e">
        <f>AVERAGE(#REF!)</f>
        <v>#REF!</v>
      </c>
      <c r="N7" s="22" t="e">
        <f>AVERAGE(#REF!)</f>
        <v>#REF!</v>
      </c>
      <c r="O7" s="21" t="e">
        <f>AVERAGE(#REF!)</f>
        <v>#REF!</v>
      </c>
      <c r="P7" s="15" t="e">
        <f>AVERAGE(#REF!)</f>
        <v>#REF!</v>
      </c>
      <c r="Q7" s="15" t="e">
        <f>AVERAGE(#REF!)</f>
        <v>#REF!</v>
      </c>
      <c r="R7" s="22" t="e">
        <f>AVERAGE(#REF!)</f>
        <v>#REF!</v>
      </c>
    </row>
    <row r="8" spans="1:18" ht="15.75" thickBot="1">
      <c r="A8" s="496"/>
      <c r="B8" s="59" t="s">
        <v>39</v>
      </c>
      <c r="C8" s="491"/>
      <c r="D8" s="492"/>
      <c r="E8" s="492"/>
      <c r="F8" s="493"/>
      <c r="G8" s="491"/>
      <c r="H8" s="492"/>
      <c r="I8" s="492"/>
      <c r="J8" s="493"/>
      <c r="K8" s="30" t="e">
        <f>AVERAGE(#REF!)</f>
        <v>#REF!</v>
      </c>
      <c r="L8" s="31" t="e">
        <f>AVERAGE(#REF!)</f>
        <v>#REF!</v>
      </c>
      <c r="M8" s="31" t="e">
        <f>AVERAGE(#REF!)</f>
        <v>#REF!</v>
      </c>
      <c r="N8" s="32" t="e">
        <f>AVERAGE(#REF!)</f>
        <v>#REF!</v>
      </c>
      <c r="O8" s="30" t="e">
        <f>AVERAGE(#REF!)</f>
        <v>#REF!</v>
      </c>
      <c r="P8" s="31" t="e">
        <f>AVERAGE(#REF!)</f>
        <v>#REF!</v>
      </c>
      <c r="Q8" s="31" t="e">
        <f>AVERAGE(#REF!)</f>
        <v>#REF!</v>
      </c>
      <c r="R8" s="32" t="e">
        <f>AVERAGE(#REF!)</f>
        <v>#REF!</v>
      </c>
    </row>
    <row r="9" spans="1:18" ht="30.75" thickBot="1">
      <c r="A9" s="60" t="s">
        <v>15</v>
      </c>
      <c r="B9" s="61" t="s">
        <v>184</v>
      </c>
      <c r="C9" s="35" t="e">
        <f>AVERAGE(#REF!)</f>
        <v>#REF!</v>
      </c>
      <c r="D9" s="36" t="e">
        <f>AVERAGE(#REF!)</f>
        <v>#REF!</v>
      </c>
      <c r="E9" s="36" t="e">
        <f>AVERAGE(#REF!)</f>
        <v>#REF!</v>
      </c>
      <c r="F9" s="37" t="e">
        <f>AVERAGE(#REF!)</f>
        <v>#REF!</v>
      </c>
      <c r="G9" s="35" t="e">
        <f>AVERAGE(#REF!)</f>
        <v>#REF!</v>
      </c>
      <c r="H9" s="36" t="e">
        <f>AVERAGE(#REF!)</f>
        <v>#REF!</v>
      </c>
      <c r="I9" s="36" t="e">
        <f>AVERAGE(#REF!)</f>
        <v>#REF!</v>
      </c>
      <c r="J9" s="37" t="e">
        <f>AVERAGE(#REF!)</f>
        <v>#REF!</v>
      </c>
      <c r="K9" s="35" t="e">
        <f>C9</f>
        <v>#REF!</v>
      </c>
      <c r="L9" s="36" t="e">
        <f t="shared" ref="L9:N9" si="0">D9</f>
        <v>#REF!</v>
      </c>
      <c r="M9" s="36" t="e">
        <f t="shared" si="0"/>
        <v>#REF!</v>
      </c>
      <c r="N9" s="37" t="e">
        <f t="shared" si="0"/>
        <v>#REF!</v>
      </c>
      <c r="O9" s="35" t="e">
        <f>G9</f>
        <v>#REF!</v>
      </c>
      <c r="P9" s="36" t="e">
        <f t="shared" ref="P9:R9" si="1">H9</f>
        <v>#REF!</v>
      </c>
      <c r="Q9" s="36" t="e">
        <f t="shared" si="1"/>
        <v>#REF!</v>
      </c>
      <c r="R9" s="37" t="e">
        <f t="shared" si="1"/>
        <v>#REF!</v>
      </c>
    </row>
    <row r="10" spans="1:18">
      <c r="A10" s="494" t="s">
        <v>16</v>
      </c>
      <c r="B10" s="57" t="s">
        <v>48</v>
      </c>
      <c r="C10" s="491" t="e">
        <f>AVERAGE(#REF!)</f>
        <v>#REF!</v>
      </c>
      <c r="D10" s="492" t="e">
        <f>AVERAGE(#REF!)</f>
        <v>#REF!</v>
      </c>
      <c r="E10" s="492" t="e">
        <f>AVERAGE(#REF!)</f>
        <v>#REF!</v>
      </c>
      <c r="F10" s="493" t="e">
        <f>AVERAGE(#REF!)</f>
        <v>#REF!</v>
      </c>
      <c r="G10" s="491" t="e">
        <f>AVERAGE(#REF!)</f>
        <v>#REF!</v>
      </c>
      <c r="H10" s="492" t="e">
        <f>AVERAGE(#REF!)</f>
        <v>#REF!</v>
      </c>
      <c r="I10" s="492" t="e">
        <f>AVERAGE(#REF!)</f>
        <v>#REF!</v>
      </c>
      <c r="J10" s="493" t="e">
        <f>AVERAGE(#REF!)</f>
        <v>#REF!</v>
      </c>
      <c r="K10" s="33" t="e">
        <f>AVERAGE(#REF!)</f>
        <v>#REF!</v>
      </c>
      <c r="L10" s="26" t="e">
        <f>AVERAGE(#REF!)</f>
        <v>#REF!</v>
      </c>
      <c r="M10" s="26" t="e">
        <f>AVERAGE(#REF!)</f>
        <v>#REF!</v>
      </c>
      <c r="N10" s="34" t="e">
        <f>AVERAGE(#REF!)</f>
        <v>#REF!</v>
      </c>
      <c r="O10" s="33" t="e">
        <f>AVERAGE(#REF!)</f>
        <v>#REF!</v>
      </c>
      <c r="P10" s="26" t="e">
        <f>AVERAGE(#REF!)</f>
        <v>#REF!</v>
      </c>
      <c r="Q10" s="26" t="e">
        <f>AVERAGE(#REF!)</f>
        <v>#REF!</v>
      </c>
      <c r="R10" s="34" t="e">
        <f>AVERAGE(#REF!)</f>
        <v>#REF!</v>
      </c>
    </row>
    <row r="11" spans="1:18">
      <c r="A11" s="495"/>
      <c r="B11" s="58" t="s">
        <v>49</v>
      </c>
      <c r="C11" s="491"/>
      <c r="D11" s="492"/>
      <c r="E11" s="492"/>
      <c r="F11" s="493"/>
      <c r="G11" s="491"/>
      <c r="H11" s="492"/>
      <c r="I11" s="492"/>
      <c r="J11" s="493"/>
      <c r="K11" s="21" t="e">
        <f>AVERAGE(#REF!)</f>
        <v>#REF!</v>
      </c>
      <c r="L11" s="15" t="e">
        <f>AVERAGE(#REF!)</f>
        <v>#REF!</v>
      </c>
      <c r="M11" s="15" t="e">
        <f>AVERAGE(#REF!)</f>
        <v>#REF!</v>
      </c>
      <c r="N11" s="22" t="e">
        <f>AVERAGE(#REF!)</f>
        <v>#REF!</v>
      </c>
      <c r="O11" s="21" t="e">
        <f>AVERAGE(#REF!)</f>
        <v>#REF!</v>
      </c>
      <c r="P11" s="15" t="e">
        <f>AVERAGE(#REF!)</f>
        <v>#REF!</v>
      </c>
      <c r="Q11" s="15" t="e">
        <f>AVERAGE(#REF!)</f>
        <v>#REF!</v>
      </c>
      <c r="R11" s="22" t="e">
        <f>AVERAGE(#REF!)</f>
        <v>#REF!</v>
      </c>
    </row>
    <row r="12" spans="1:18" ht="15.75" thickBot="1">
      <c r="A12" s="496"/>
      <c r="B12" s="59" t="s">
        <v>50</v>
      </c>
      <c r="C12" s="491"/>
      <c r="D12" s="492"/>
      <c r="E12" s="492"/>
      <c r="F12" s="493"/>
      <c r="G12" s="491"/>
      <c r="H12" s="492"/>
      <c r="I12" s="492"/>
      <c r="J12" s="493"/>
      <c r="K12" s="30" t="e">
        <f>AVERAGE(#REF!)</f>
        <v>#REF!</v>
      </c>
      <c r="L12" s="31" t="e">
        <f>AVERAGE(#REF!)</f>
        <v>#REF!</v>
      </c>
      <c r="M12" s="31" t="e">
        <f>AVERAGE(#REF!)</f>
        <v>#REF!</v>
      </c>
      <c r="N12" s="32" t="e">
        <f>AVERAGE(#REF!)</f>
        <v>#REF!</v>
      </c>
      <c r="O12" s="30" t="e">
        <f>AVERAGE(#REF!)</f>
        <v>#REF!</v>
      </c>
      <c r="P12" s="31" t="e">
        <f>AVERAGE(#REF!)</f>
        <v>#REF!</v>
      </c>
      <c r="Q12" s="31" t="e">
        <f>AVERAGE(#REF!)</f>
        <v>#REF!</v>
      </c>
      <c r="R12" s="32" t="e">
        <f>AVERAGE(#REF!)</f>
        <v>#REF!</v>
      </c>
    </row>
    <row r="13" spans="1:18" ht="30">
      <c r="A13" s="497" t="s">
        <v>17</v>
      </c>
      <c r="B13" s="62" t="s">
        <v>588</v>
      </c>
      <c r="C13" s="499" t="e">
        <f>AVERAGE(#REF!)</f>
        <v>#REF!</v>
      </c>
      <c r="D13" s="501" t="e">
        <f>AVERAGE(#REF!)</f>
        <v>#REF!</v>
      </c>
      <c r="E13" s="501" t="e">
        <f>AVERAGE(#REF!)</f>
        <v>#REF!</v>
      </c>
      <c r="F13" s="503" t="e">
        <f>AVERAGE(#REF!)</f>
        <v>#REF!</v>
      </c>
      <c r="G13" s="499" t="e">
        <f>AVERAGE(#REF!)</f>
        <v>#REF!</v>
      </c>
      <c r="H13" s="501" t="e">
        <f>AVERAGE(#REF!)</f>
        <v>#REF!</v>
      </c>
      <c r="I13" s="501" t="e">
        <f>AVERAGE(#REF!)</f>
        <v>#REF!</v>
      </c>
      <c r="J13" s="503" t="e">
        <f>AVERAGE(#REF!)</f>
        <v>#REF!</v>
      </c>
      <c r="K13" s="27" t="e">
        <f>AVERAGE(#REF!)</f>
        <v>#REF!</v>
      </c>
      <c r="L13" s="28" t="e">
        <f>AVERAGE(#REF!)</f>
        <v>#REF!</v>
      </c>
      <c r="M13" s="28" t="e">
        <f>AVERAGE(#REF!)</f>
        <v>#REF!</v>
      </c>
      <c r="N13" s="29" t="e">
        <f>AVERAGE(#REF!)</f>
        <v>#REF!</v>
      </c>
      <c r="O13" s="27" t="e">
        <f>AVERAGE(#REF!)</f>
        <v>#REF!</v>
      </c>
      <c r="P13" s="28" t="e">
        <f>AVERAGE(#REF!)</f>
        <v>#REF!</v>
      </c>
      <c r="Q13" s="28" t="e">
        <f>AVERAGE(#REF!)</f>
        <v>#REF!</v>
      </c>
      <c r="R13" s="29" t="e">
        <f>AVERAGE(#REF!)</f>
        <v>#REF!</v>
      </c>
    </row>
    <row r="14" spans="1:18" ht="30">
      <c r="A14" s="495"/>
      <c r="B14" s="58" t="s">
        <v>52</v>
      </c>
      <c r="C14" s="491"/>
      <c r="D14" s="492"/>
      <c r="E14" s="492"/>
      <c r="F14" s="493"/>
      <c r="G14" s="491"/>
      <c r="H14" s="492"/>
      <c r="I14" s="492"/>
      <c r="J14" s="493"/>
      <c r="K14" s="21" t="e">
        <f>AVERAGE(#REF!)</f>
        <v>#REF!</v>
      </c>
      <c r="L14" s="15" t="e">
        <f>AVERAGE(#REF!)</f>
        <v>#REF!</v>
      </c>
      <c r="M14" s="15" t="e">
        <f>AVERAGE(#REF!)</f>
        <v>#REF!</v>
      </c>
      <c r="N14" s="22" t="e">
        <f>AVERAGE(#REF!)</f>
        <v>#REF!</v>
      </c>
      <c r="O14" s="21" t="e">
        <f>AVERAGE(#REF!)</f>
        <v>#REF!</v>
      </c>
      <c r="P14" s="15" t="e">
        <f>AVERAGE(#REF!)</f>
        <v>#REF!</v>
      </c>
      <c r="Q14" s="15" t="e">
        <f>AVERAGE(#REF!)</f>
        <v>#REF!</v>
      </c>
      <c r="R14" s="22" t="e">
        <f>AVERAGE(#REF!)</f>
        <v>#REF!</v>
      </c>
    </row>
    <row r="15" spans="1:18" ht="30">
      <c r="A15" s="495"/>
      <c r="B15" s="58" t="s">
        <v>53</v>
      </c>
      <c r="C15" s="491"/>
      <c r="D15" s="492"/>
      <c r="E15" s="492"/>
      <c r="F15" s="493"/>
      <c r="G15" s="491"/>
      <c r="H15" s="492"/>
      <c r="I15" s="492"/>
      <c r="J15" s="493"/>
      <c r="K15" s="21" t="e">
        <f>AVERAGE(#REF!)</f>
        <v>#REF!</v>
      </c>
      <c r="L15" s="15" t="e">
        <f>AVERAGE(#REF!)</f>
        <v>#REF!</v>
      </c>
      <c r="M15" s="15" t="e">
        <f>AVERAGE(#REF!)</f>
        <v>#REF!</v>
      </c>
      <c r="N15" s="22" t="e">
        <f>AVERAGE(#REF!)</f>
        <v>#REF!</v>
      </c>
      <c r="O15" s="21" t="e">
        <f>AVERAGE(#REF!)</f>
        <v>#REF!</v>
      </c>
      <c r="P15" s="15" t="e">
        <f>AVERAGE(#REF!)</f>
        <v>#REF!</v>
      </c>
      <c r="Q15" s="15" t="e">
        <f>AVERAGE(#REF!)</f>
        <v>#REF!</v>
      </c>
      <c r="R15" s="22" t="e">
        <f>AVERAGE(#REF!)</f>
        <v>#REF!</v>
      </c>
    </row>
    <row r="16" spans="1:18" ht="30">
      <c r="A16" s="495"/>
      <c r="B16" s="58" t="s">
        <v>54</v>
      </c>
      <c r="C16" s="491"/>
      <c r="D16" s="492"/>
      <c r="E16" s="492"/>
      <c r="F16" s="493"/>
      <c r="G16" s="491"/>
      <c r="H16" s="492"/>
      <c r="I16" s="492"/>
      <c r="J16" s="493"/>
      <c r="K16" s="21" t="e">
        <f>AVERAGE(#REF!)</f>
        <v>#REF!</v>
      </c>
      <c r="L16" s="15" t="e">
        <f>AVERAGE(#REF!)</f>
        <v>#REF!</v>
      </c>
      <c r="M16" s="15" t="e">
        <f>AVERAGE(#REF!)</f>
        <v>#REF!</v>
      </c>
      <c r="N16" s="22" t="e">
        <f>AVERAGE(#REF!)</f>
        <v>#REF!</v>
      </c>
      <c r="O16" s="21" t="e">
        <f>AVERAGE(#REF!)</f>
        <v>#REF!</v>
      </c>
      <c r="P16" s="15" t="e">
        <f>AVERAGE(#REF!)</f>
        <v>#REF!</v>
      </c>
      <c r="Q16" s="15" t="e">
        <f>AVERAGE(#REF!)</f>
        <v>#REF!</v>
      </c>
      <c r="R16" s="22" t="e">
        <f>AVERAGE(#REF!)</f>
        <v>#REF!</v>
      </c>
    </row>
    <row r="17" spans="1:18" ht="30.75" thickBot="1">
      <c r="A17" s="498"/>
      <c r="B17" s="63" t="s">
        <v>55</v>
      </c>
      <c r="C17" s="500"/>
      <c r="D17" s="502"/>
      <c r="E17" s="502"/>
      <c r="F17" s="504"/>
      <c r="G17" s="500"/>
      <c r="H17" s="502"/>
      <c r="I17" s="502"/>
      <c r="J17" s="504"/>
      <c r="K17" s="23" t="e">
        <f>AVERAGE(#REF!)</f>
        <v>#REF!</v>
      </c>
      <c r="L17" s="24" t="e">
        <f>AVERAGE(#REF!)</f>
        <v>#REF!</v>
      </c>
      <c r="M17" s="24" t="e">
        <f>AVERAGE(#REF!)</f>
        <v>#REF!</v>
      </c>
      <c r="N17" s="25" t="e">
        <f>AVERAGE(#REF!)</f>
        <v>#REF!</v>
      </c>
      <c r="O17" s="23" t="e">
        <f>AVERAGE(#REF!)</f>
        <v>#REF!</v>
      </c>
      <c r="P17" s="24" t="e">
        <f>AVERAGE(#REF!)</f>
        <v>#REF!</v>
      </c>
      <c r="Q17" s="24" t="e">
        <f>AVERAGE(#REF!)</f>
        <v>#REF!</v>
      </c>
      <c r="R17" s="25" t="e">
        <f>AVERAGE(#REF!)</f>
        <v>#REF!</v>
      </c>
    </row>
    <row r="18" spans="1:18" ht="30">
      <c r="A18" s="494" t="s">
        <v>18</v>
      </c>
      <c r="B18" s="64" t="s">
        <v>56</v>
      </c>
      <c r="C18" s="491" t="e">
        <f>AVERAGE(#REF!)</f>
        <v>#REF!</v>
      </c>
      <c r="D18" s="492" t="e">
        <f>AVERAGE(#REF!)</f>
        <v>#REF!</v>
      </c>
      <c r="E18" s="492" t="e">
        <f>AVERAGE(#REF!)</f>
        <v>#REF!</v>
      </c>
      <c r="F18" s="493" t="e">
        <f>AVERAGE(#REF!)</f>
        <v>#REF!</v>
      </c>
      <c r="G18" s="491" t="e">
        <f>AVERAGE(#REF!)</f>
        <v>#REF!</v>
      </c>
      <c r="H18" s="492" t="e">
        <f>AVERAGE(#REF!)</f>
        <v>#REF!</v>
      </c>
      <c r="I18" s="492" t="e">
        <f>AVERAGE(#REF!)</f>
        <v>#REF!</v>
      </c>
      <c r="J18" s="493" t="e">
        <f>AVERAGE(#REF!)</f>
        <v>#REF!</v>
      </c>
      <c r="K18" s="33" t="e">
        <f>AVERAGE(#REF!)</f>
        <v>#REF!</v>
      </c>
      <c r="L18" s="26" t="e">
        <f>AVERAGE(#REF!)</f>
        <v>#REF!</v>
      </c>
      <c r="M18" s="26" t="e">
        <f>AVERAGE(#REF!)</f>
        <v>#REF!</v>
      </c>
      <c r="N18" s="34" t="e">
        <f>AVERAGE(#REF!)</f>
        <v>#REF!</v>
      </c>
      <c r="O18" s="33" t="e">
        <f>AVERAGE(#REF!)</f>
        <v>#REF!</v>
      </c>
      <c r="P18" s="26" t="e">
        <f>AVERAGE(#REF!)</f>
        <v>#REF!</v>
      </c>
      <c r="Q18" s="26" t="e">
        <f>AVERAGE(#REF!)</f>
        <v>#REF!</v>
      </c>
      <c r="R18" s="34" t="e">
        <f>AVERAGE(#REF!)</f>
        <v>#REF!</v>
      </c>
    </row>
    <row r="19" spans="1:18" ht="30">
      <c r="A19" s="495"/>
      <c r="B19" s="65" t="s">
        <v>57</v>
      </c>
      <c r="C19" s="491"/>
      <c r="D19" s="492"/>
      <c r="E19" s="492"/>
      <c r="F19" s="493"/>
      <c r="G19" s="491"/>
      <c r="H19" s="492"/>
      <c r="I19" s="492"/>
      <c r="J19" s="493"/>
      <c r="K19" s="21" t="e">
        <f>AVERAGE(#REF!)</f>
        <v>#REF!</v>
      </c>
      <c r="L19" s="15" t="e">
        <f>AVERAGE(#REF!)</f>
        <v>#REF!</v>
      </c>
      <c r="M19" s="15" t="e">
        <f>AVERAGE(#REF!)</f>
        <v>#REF!</v>
      </c>
      <c r="N19" s="22" t="e">
        <f>AVERAGE(#REF!)</f>
        <v>#REF!</v>
      </c>
      <c r="O19" s="21" t="e">
        <f>AVERAGE(#REF!)</f>
        <v>#REF!</v>
      </c>
      <c r="P19" s="15" t="e">
        <f>AVERAGE(#REF!)</f>
        <v>#REF!</v>
      </c>
      <c r="Q19" s="15" t="e">
        <f>AVERAGE(#REF!)</f>
        <v>#REF!</v>
      </c>
      <c r="R19" s="22" t="e">
        <f>AVERAGE(#REF!)</f>
        <v>#REF!</v>
      </c>
    </row>
    <row r="20" spans="1:18" ht="30">
      <c r="A20" s="495"/>
      <c r="B20" s="65" t="s">
        <v>58</v>
      </c>
      <c r="C20" s="491"/>
      <c r="D20" s="492"/>
      <c r="E20" s="492"/>
      <c r="F20" s="493"/>
      <c r="G20" s="491"/>
      <c r="H20" s="492"/>
      <c r="I20" s="492"/>
      <c r="J20" s="493"/>
      <c r="K20" s="21" t="e">
        <f>AVERAGE(#REF!)</f>
        <v>#REF!</v>
      </c>
      <c r="L20" s="15" t="e">
        <f>AVERAGE(#REF!)</f>
        <v>#REF!</v>
      </c>
      <c r="M20" s="15" t="e">
        <f>AVERAGE(#REF!)</f>
        <v>#REF!</v>
      </c>
      <c r="N20" s="22" t="e">
        <f>AVERAGE(#REF!)</f>
        <v>#REF!</v>
      </c>
      <c r="O20" s="21" t="e">
        <f>AVERAGE(#REF!)</f>
        <v>#REF!</v>
      </c>
      <c r="P20" s="15" t="e">
        <f>AVERAGE(#REF!)</f>
        <v>#REF!</v>
      </c>
      <c r="Q20" s="15" t="e">
        <f>AVERAGE(#REF!)</f>
        <v>#REF!</v>
      </c>
      <c r="R20" s="22" t="e">
        <f>AVERAGE(#REF!)</f>
        <v>#REF!</v>
      </c>
    </row>
    <row r="21" spans="1:18" ht="30">
      <c r="A21" s="495"/>
      <c r="B21" s="65" t="s">
        <v>59</v>
      </c>
      <c r="C21" s="491"/>
      <c r="D21" s="492"/>
      <c r="E21" s="492"/>
      <c r="F21" s="493"/>
      <c r="G21" s="491"/>
      <c r="H21" s="492"/>
      <c r="I21" s="492"/>
      <c r="J21" s="493"/>
      <c r="K21" s="21" t="e">
        <f>AVERAGE(#REF!)</f>
        <v>#REF!</v>
      </c>
      <c r="L21" s="15" t="e">
        <f>AVERAGE(#REF!)</f>
        <v>#REF!</v>
      </c>
      <c r="M21" s="15" t="e">
        <f>AVERAGE(#REF!)</f>
        <v>#REF!</v>
      </c>
      <c r="N21" s="22" t="e">
        <f>AVERAGE(#REF!)</f>
        <v>#REF!</v>
      </c>
      <c r="O21" s="21" t="e">
        <f>AVERAGE(#REF!)</f>
        <v>#REF!</v>
      </c>
      <c r="P21" s="15" t="e">
        <f>AVERAGE(#REF!)</f>
        <v>#REF!</v>
      </c>
      <c r="Q21" s="15" t="e">
        <f>AVERAGE(#REF!)</f>
        <v>#REF!</v>
      </c>
      <c r="R21" s="22" t="e">
        <f>AVERAGE(#REF!)</f>
        <v>#REF!</v>
      </c>
    </row>
    <row r="22" spans="1:18" ht="30.75" thickBot="1">
      <c r="A22" s="496"/>
      <c r="B22" s="66" t="s">
        <v>60</v>
      </c>
      <c r="C22" s="491"/>
      <c r="D22" s="492"/>
      <c r="E22" s="492"/>
      <c r="F22" s="493"/>
      <c r="G22" s="491"/>
      <c r="H22" s="492"/>
      <c r="I22" s="492"/>
      <c r="J22" s="493"/>
      <c r="K22" s="30" t="e">
        <f>AVERAGE(#REF!)</f>
        <v>#REF!</v>
      </c>
      <c r="L22" s="31" t="e">
        <f>AVERAGE(#REF!)</f>
        <v>#REF!</v>
      </c>
      <c r="M22" s="31" t="e">
        <f>AVERAGE(#REF!)</f>
        <v>#REF!</v>
      </c>
      <c r="N22" s="32" t="e">
        <f>AVERAGE(#REF!)</f>
        <v>#REF!</v>
      </c>
      <c r="O22" s="30" t="e">
        <f>AVERAGE(#REF!)</f>
        <v>#REF!</v>
      </c>
      <c r="P22" s="31" t="e">
        <f>AVERAGE(#REF!)</f>
        <v>#REF!</v>
      </c>
      <c r="Q22" s="31" t="e">
        <f>AVERAGE(#REF!)</f>
        <v>#REF!</v>
      </c>
      <c r="R22" s="32" t="e">
        <f>AVERAGE(#REF!)</f>
        <v>#REF!</v>
      </c>
    </row>
    <row r="23" spans="1:18" ht="15.75" thickBot="1">
      <c r="A23" s="60" t="s">
        <v>19</v>
      </c>
      <c r="B23" s="61" t="s">
        <v>184</v>
      </c>
      <c r="C23" s="35" t="e">
        <f>AVERAGE(#REF!)</f>
        <v>#REF!</v>
      </c>
      <c r="D23" s="36" t="e">
        <f>AVERAGE(#REF!)</f>
        <v>#REF!</v>
      </c>
      <c r="E23" s="36" t="e">
        <f>AVERAGE(#REF!)</f>
        <v>#REF!</v>
      </c>
      <c r="F23" s="37" t="e">
        <f>AVERAGE(#REF!)</f>
        <v>#REF!</v>
      </c>
      <c r="G23" s="35" t="e">
        <f>AVERAGE(#REF!)</f>
        <v>#REF!</v>
      </c>
      <c r="H23" s="36" t="e">
        <f>AVERAGE(#REF!)</f>
        <v>#REF!</v>
      </c>
      <c r="I23" s="36" t="e">
        <f>AVERAGE(#REF!)</f>
        <v>#REF!</v>
      </c>
      <c r="J23" s="37" t="e">
        <f>AVERAGE(#REF!)</f>
        <v>#REF!</v>
      </c>
      <c r="K23" s="35" t="e">
        <f>C23</f>
        <v>#REF!</v>
      </c>
      <c r="L23" s="36" t="e">
        <f t="shared" ref="L23:R23" si="2">D23</f>
        <v>#REF!</v>
      </c>
      <c r="M23" s="36" t="e">
        <f t="shared" si="2"/>
        <v>#REF!</v>
      </c>
      <c r="N23" s="37" t="e">
        <f t="shared" si="2"/>
        <v>#REF!</v>
      </c>
      <c r="O23" s="35" t="e">
        <f t="shared" si="2"/>
        <v>#REF!</v>
      </c>
      <c r="P23" s="36" t="e">
        <f t="shared" si="2"/>
        <v>#REF!</v>
      </c>
      <c r="Q23" s="36" t="e">
        <f t="shared" si="2"/>
        <v>#REF!</v>
      </c>
      <c r="R23" s="37" t="e">
        <f t="shared" si="2"/>
        <v>#REF!</v>
      </c>
    </row>
  </sheetData>
  <mergeCells count="42">
    <mergeCell ref="C1:J1"/>
    <mergeCell ref="K1:R1"/>
    <mergeCell ref="C2:F2"/>
    <mergeCell ref="G2:J2"/>
    <mergeCell ref="K2:N2"/>
    <mergeCell ref="O2:R2"/>
    <mergeCell ref="H4:H8"/>
    <mergeCell ref="I4:I8"/>
    <mergeCell ref="J4:J8"/>
    <mergeCell ref="A10:A12"/>
    <mergeCell ref="C10:C12"/>
    <mergeCell ref="D10:D12"/>
    <mergeCell ref="E10:E12"/>
    <mergeCell ref="F10:F12"/>
    <mergeCell ref="G10:G12"/>
    <mergeCell ref="H10:H12"/>
    <mergeCell ref="A4:A8"/>
    <mergeCell ref="C4:C8"/>
    <mergeCell ref="D4:D8"/>
    <mergeCell ref="E4:E8"/>
    <mergeCell ref="F4:F8"/>
    <mergeCell ref="G4:G8"/>
    <mergeCell ref="I10:I12"/>
    <mergeCell ref="J10:J12"/>
    <mergeCell ref="A13:A17"/>
    <mergeCell ref="C13:C17"/>
    <mergeCell ref="D13:D17"/>
    <mergeCell ref="E13:E17"/>
    <mergeCell ref="F13:F17"/>
    <mergeCell ref="G13:G17"/>
    <mergeCell ref="H13:H17"/>
    <mergeCell ref="I13:I17"/>
    <mergeCell ref="J13:J17"/>
    <mergeCell ref="G18:G22"/>
    <mergeCell ref="H18:H22"/>
    <mergeCell ref="I18:I22"/>
    <mergeCell ref="J18:J22"/>
    <mergeCell ref="A18:A22"/>
    <mergeCell ref="C18:C22"/>
    <mergeCell ref="D18:D22"/>
    <mergeCell ref="E18:E22"/>
    <mergeCell ref="F18:F22"/>
  </mergeCells>
  <conditionalFormatting sqref="C4:J4 C9:J10 C13:J13 C18:J18 C23:J23">
    <cfRule type="cellIs" dxfId="11" priority="7" operator="greaterThan">
      <formula>1</formula>
    </cfRule>
    <cfRule type="cellIs" dxfId="10" priority="8" operator="between">
      <formula>0%</formula>
      <formula>24%</formula>
    </cfRule>
    <cfRule type="cellIs" dxfId="9" priority="9" operator="between">
      <formula>25%</formula>
      <formula>49%</formula>
    </cfRule>
    <cfRule type="cellIs" dxfId="8" priority="10" operator="between">
      <formula>50%</formula>
      <formula>74%</formula>
    </cfRule>
    <cfRule type="cellIs" dxfId="7" priority="11" operator="between">
      <formula>75%</formula>
      <formula>90%</formula>
    </cfRule>
    <cfRule type="cellIs" dxfId="6" priority="12" operator="between">
      <formula>91%</formula>
      <formula>100%</formula>
    </cfRule>
  </conditionalFormatting>
  <conditionalFormatting sqref="K4:R23">
    <cfRule type="cellIs" dxfId="5" priority="1" operator="greaterThan">
      <formula>1</formula>
    </cfRule>
    <cfRule type="cellIs" dxfId="4" priority="2" operator="between">
      <formula>0%</formula>
      <formula>24%</formula>
    </cfRule>
    <cfRule type="cellIs" dxfId="3" priority="3" operator="between">
      <formula>25%</formula>
      <formula>49%</formula>
    </cfRule>
    <cfRule type="cellIs" dxfId="2" priority="4" operator="between">
      <formula>50%</formula>
      <formula>74%</formula>
    </cfRule>
    <cfRule type="cellIs" dxfId="1" priority="5" operator="between">
      <formula>75%</formula>
      <formula>90%</formula>
    </cfRule>
    <cfRule type="cellIs" dxfId="0" priority="6" operator="between">
      <formula>91%</formula>
      <formula>100%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085968fa-4228-4067-94a8-42a614f2b75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6" ma:contentTypeDescription="Crear nuevo documento." ma:contentTypeScope="" ma:versionID="0254a41fb8014621e664cf03d946eaf3">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c282cb1aaedf0c82944892390cdc0468"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element ref="ns4:MediaLengthInSeconds" minOccurs="0"/>
                <xsd:element ref="ns4:_activity" minOccurs="0"/>
                <xsd:element ref="ns4:MediaServiceObjectDetectorVersion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CF9429-0BE6-4F47-99F6-3D7732C3E35C}">
  <ds:schemaRefs>
    <ds:schemaRef ds:uri="http://schemas.microsoft.com/sharepoint/v3/contenttype/forms"/>
  </ds:schemaRefs>
</ds:datastoreItem>
</file>

<file path=customXml/itemProps2.xml><?xml version="1.0" encoding="utf-8"?>
<ds:datastoreItem xmlns:ds="http://schemas.openxmlformats.org/officeDocument/2006/customXml" ds:itemID="{553C34DF-B610-4EAA-9B8F-C65F32A28B7F}">
  <ds:schemaRefs>
    <ds:schemaRef ds:uri="http://schemas.microsoft.com/office/2006/metadata/properties"/>
    <ds:schemaRef ds:uri="http://schemas.microsoft.com/office/infopath/2007/PartnerControls"/>
    <ds:schemaRef ds:uri="085968fa-4228-4067-94a8-42a614f2b750"/>
  </ds:schemaRefs>
</ds:datastoreItem>
</file>

<file path=customXml/itemProps3.xml><?xml version="1.0" encoding="utf-8"?>
<ds:datastoreItem xmlns:ds="http://schemas.openxmlformats.org/officeDocument/2006/customXml" ds:itemID="{D1C429B2-D3D1-45FE-8EA0-0F1EA89B0A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9</vt:i4>
      </vt:variant>
    </vt:vector>
  </HeadingPairs>
  <TitlesOfParts>
    <vt:vector size="19" baseType="lpstr">
      <vt:lpstr>Informe Ejecutivo</vt:lpstr>
      <vt:lpstr>IE 4T</vt:lpstr>
      <vt:lpstr>IE 3T</vt:lpstr>
      <vt:lpstr>Reporte interactivo</vt:lpstr>
      <vt:lpstr>Anexo 1 Corrupción</vt:lpstr>
      <vt:lpstr>Anexo 2 Racionalización</vt:lpstr>
      <vt:lpstr>Informe 2t</vt:lpstr>
      <vt:lpstr>Semaforos</vt:lpstr>
      <vt:lpstr>Informe 1t</vt:lpstr>
      <vt:lpstr>Resumen</vt:lpstr>
      <vt:lpstr>'IE 3T'!Área_de_impresión</vt:lpstr>
      <vt:lpstr>'IE 4T'!Área_de_impresión</vt:lpstr>
      <vt:lpstr>'Informe Ejecutivo'!Área_de_impresión</vt:lpstr>
      <vt:lpstr>'Reporte interactivo'!Área_de_impresión</vt:lpstr>
      <vt:lpstr>Resumen!Área_de_impresión</vt:lpstr>
      <vt:lpstr>'IE 4T'!compo</vt:lpstr>
      <vt:lpstr>'Informe Ejecutivo'!compo</vt:lpstr>
      <vt:lpstr>compo</vt:lpstr>
      <vt:lpstr>'Reporte interactivo'!Títulos_a_imprimir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Johana De la Parra Rivero</dc:creator>
  <cp:keywords/>
  <dc:description/>
  <cp:lastModifiedBy>Johana Rocio de la Parra Ribero</cp:lastModifiedBy>
  <cp:revision/>
  <cp:lastPrinted>2025-01-08T12:45:38Z</cp:lastPrinted>
  <dcterms:created xsi:type="dcterms:W3CDTF">2023-11-30T19:34:25Z</dcterms:created>
  <dcterms:modified xsi:type="dcterms:W3CDTF">2025-01-31T14:37:19Z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