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4/3. PAAC/Monitoreo/"/>
    </mc:Choice>
  </mc:AlternateContent>
  <xr:revisionPtr revIDLastSave="0" documentId="8_{A43A633F-F0E0-4DAB-BFB0-07F27DED5258}" xr6:coauthVersionLast="47" xr6:coauthVersionMax="47" xr10:uidLastSave="{00000000-0000-0000-0000-000000000000}"/>
  <bookViews>
    <workbookView xWindow="-120" yWindow="-120" windowWidth="28110" windowHeight="16440" activeTab="2" xr2:uid="{75D47819-4A3F-4820-B3EB-7FC30D41A663}"/>
  </bookViews>
  <sheets>
    <sheet name="Informe Ejecutivo" sheetId="4" r:id="rId1"/>
    <sheet name="Reporte interactivo" sheetId="11" r:id="rId2"/>
    <sheet name="Anexo1." sheetId="13" r:id="rId3"/>
    <sheet name="Anexo2." sheetId="12" r:id="rId4"/>
    <sheet name="Informe 2t" sheetId="8" state="hidden" r:id="rId5"/>
    <sheet name="Semaforos" sheetId="9" state="hidden" r:id="rId6"/>
    <sheet name="Informe 1t" sheetId="7" state="hidden" r:id="rId7"/>
    <sheet name="Resumen" sheetId="2" state="hidden" r:id="rId8"/>
  </sheets>
  <externalReferences>
    <externalReference r:id="rId9"/>
  </externalReferences>
  <definedNames>
    <definedName name="_xlnm._FilterDatabase" localSheetId="2" hidden="1">Anexo1.!$A$4:$AJ$63</definedName>
    <definedName name="_xlnm._FilterDatabase" localSheetId="1" hidden="1">'Reporte interactivo'!$A$13:$AS$71</definedName>
    <definedName name="_xlchart.v2.0" hidden="1">'Informe Ejecutivo'!$B$87:$B$94</definedName>
    <definedName name="_xlchart.v2.1" hidden="1">'Informe Ejecutivo'!$C$87:$C$94</definedName>
    <definedName name="AC">[1]CONV!$B$10:$B$15</definedName>
    <definedName name="AC_RC">[1]CONV!#REF!</definedName>
    <definedName name="AM_RC">[1]CONV!#REF!</definedName>
    <definedName name="_xlnm.Print_Area" localSheetId="2">Anexo1.!$A$1:$AJ$44</definedName>
    <definedName name="_xlnm.Print_Area" localSheetId="0">'Informe Ejecutivo'!$A$1:$H$171</definedName>
    <definedName name="_xlnm.Print_Area" localSheetId="1">'Reporte interactivo'!$A$12:$M$101</definedName>
    <definedName name="_xlnm.Print_Area" localSheetId="7">Resumen!$A$1:$B$30</definedName>
    <definedName name="CLASE">#REF!</definedName>
    <definedName name="compo">'Informe Ejecutivo'!$B$48:$B$55</definedName>
    <definedName name="CONT3">[1]CONV!$D$26:$D$30</definedName>
    <definedName name="D_RC">[1]CONV!#REF!</definedName>
    <definedName name="Dependecias" localSheetId="1">'Reporte interactivo'!#REF!</definedName>
    <definedName name="Dependecias">#REF!</definedName>
    <definedName name="diseño">#REF!</definedName>
    <definedName name="EC">[1]CONV!$B$45:$B$48</definedName>
    <definedName name="ECO">#REF!</definedName>
    <definedName name="ejecucion">#REF!</definedName>
    <definedName name="Eventos_externos">#REF!</definedName>
    <definedName name="Infraestructura">#REF!</definedName>
    <definedName name="mapa">#REF!</definedName>
    <definedName name="Moni">[1]CONV!$B$45:$B$47</definedName>
    <definedName name="monitoreo">#REF!</definedName>
    <definedName name="PE">#REF!</definedName>
    <definedName name="pr">#REF!</definedName>
    <definedName name="probabilidadc">#REF!</definedName>
    <definedName name="PROCESO">#REF!</definedName>
    <definedName name="Proceso_s">#REF!</definedName>
    <definedName name="PROCESOS">#REF!</definedName>
    <definedName name="procesosInvias">#REF!</definedName>
    <definedName name="PROCESOSMP">#REF!</definedName>
    <definedName name="PRPU">#REF!</definedName>
    <definedName name="RG">[1]CONV!#REF!</definedName>
    <definedName name="rm">#REF!</definedName>
    <definedName name="RM_RC">[1]CONV!#REF!</definedName>
    <definedName name="SegmentaciónDeDatos_COMPONENTE">#N/A</definedName>
    <definedName name="SegmentaciónDeDatos_LÍDER">#N/A</definedName>
    <definedName name="SegmentaciónDeDatos_Subcomponente">#N/A</definedName>
    <definedName name="seisM">#REF!</definedName>
    <definedName name="seisms">#REF!</definedName>
    <definedName name="solidez">#REF!</definedName>
    <definedName name="Talento_humano">#REF!</definedName>
    <definedName name="Tecnología">#REF!</definedName>
    <definedName name="_xlnm.Print_Titles" localSheetId="1">'Reporte interactivo'!$12:$12</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2" i="13" l="1"/>
  <c r="AB62" i="13"/>
  <c r="X62" i="13"/>
  <c r="AG61" i="13"/>
  <c r="AH61" i="13" s="1"/>
  <c r="AB61" i="13"/>
  <c r="X61" i="13"/>
  <c r="AG60" i="13"/>
  <c r="AB60" i="13"/>
  <c r="AC60" i="13" s="1"/>
  <c r="X60" i="13"/>
  <c r="AG59" i="13"/>
  <c r="AG63" i="13" s="1"/>
  <c r="AB59" i="13"/>
  <c r="X59" i="13"/>
  <c r="AB58" i="13"/>
  <c r="AB63" i="13" s="1"/>
  <c r="X58" i="13"/>
  <c r="AG57" i="13"/>
  <c r="AH56" i="13" s="1"/>
  <c r="AG56" i="13"/>
  <c r="AG55" i="13"/>
  <c r="X55" i="13"/>
  <c r="AH54" i="13"/>
  <c r="AG54" i="13"/>
  <c r="X54" i="13"/>
  <c r="AH53" i="13"/>
  <c r="AG53" i="13"/>
  <c r="X53" i="13"/>
  <c r="X52" i="13"/>
  <c r="AG50" i="13"/>
  <c r="AG49" i="13"/>
  <c r="X49" i="13"/>
  <c r="AG48" i="13"/>
  <c r="X48" i="13"/>
  <c r="AG47" i="13"/>
  <c r="AG51" i="13" s="1"/>
  <c r="X47" i="13"/>
  <c r="X46" i="13"/>
  <c r="X50" i="13" s="1"/>
  <c r="AF44" i="13"/>
  <c r="AI43" i="13"/>
  <c r="AF43" i="13"/>
  <c r="AI42" i="13"/>
  <c r="AF42" i="13"/>
  <c r="AF41" i="13"/>
  <c r="AF40" i="13"/>
  <c r="AF39" i="13"/>
  <c r="D39" i="13"/>
  <c r="D40" i="13" s="1"/>
  <c r="D41" i="13" s="1"/>
  <c r="C39" i="13"/>
  <c r="C40" i="13" s="1"/>
  <c r="C41" i="13" s="1"/>
  <c r="B39" i="13"/>
  <c r="B40" i="13" s="1"/>
  <c r="B41" i="13" s="1"/>
  <c r="AI38" i="13"/>
  <c r="AF38" i="13"/>
  <c r="AF37" i="13"/>
  <c r="AF36" i="13"/>
  <c r="D36" i="13"/>
  <c r="D37" i="13" s="1"/>
  <c r="C36" i="13"/>
  <c r="C37" i="13" s="1"/>
  <c r="B36" i="13"/>
  <c r="B37" i="13" s="1"/>
  <c r="AI35" i="13"/>
  <c r="AF35" i="13"/>
  <c r="AF34" i="13"/>
  <c r="AF33" i="13"/>
  <c r="AF32" i="13"/>
  <c r="D32" i="13"/>
  <c r="D33" i="13" s="1"/>
  <c r="D34" i="13" s="1"/>
  <c r="C32" i="13"/>
  <c r="C33" i="13" s="1"/>
  <c r="C34" i="13" s="1"/>
  <c r="B32" i="13"/>
  <c r="B33" i="13" s="1"/>
  <c r="B34" i="13" s="1"/>
  <c r="AI31" i="13"/>
  <c r="AF31" i="13"/>
  <c r="AF30" i="13"/>
  <c r="D30" i="13"/>
  <c r="C30" i="13"/>
  <c r="B30" i="13"/>
  <c r="AI29" i="13"/>
  <c r="AF29" i="13"/>
  <c r="AF28" i="13"/>
  <c r="D28" i="13"/>
  <c r="C28" i="13"/>
  <c r="B28" i="13"/>
  <c r="AI27" i="13"/>
  <c r="AF27" i="13"/>
  <c r="AF26" i="13"/>
  <c r="AF25" i="13"/>
  <c r="D25" i="13"/>
  <c r="D26" i="13" s="1"/>
  <c r="C25" i="13"/>
  <c r="C26" i="13" s="1"/>
  <c r="B25" i="13"/>
  <c r="B26" i="13" s="1"/>
  <c r="AI24" i="13"/>
  <c r="AF24" i="13"/>
  <c r="AI23" i="13"/>
  <c r="AF23" i="13"/>
  <c r="AF22" i="13"/>
  <c r="AF21" i="13"/>
  <c r="AF20" i="13"/>
  <c r="D20" i="13"/>
  <c r="D21" i="13" s="1"/>
  <c r="D22" i="13" s="1"/>
  <c r="C20" i="13"/>
  <c r="C21" i="13" s="1"/>
  <c r="C22" i="13" s="1"/>
  <c r="B20" i="13"/>
  <c r="B21" i="13" s="1"/>
  <c r="B22" i="13" s="1"/>
  <c r="AI19" i="13"/>
  <c r="AF19" i="13"/>
  <c r="AF18" i="13"/>
  <c r="AF17" i="13"/>
  <c r="D17" i="13"/>
  <c r="D18" i="13" s="1"/>
  <c r="C17" i="13"/>
  <c r="C18" i="13" s="1"/>
  <c r="B17" i="13"/>
  <c r="B18" i="13" s="1"/>
  <c r="AI16" i="13"/>
  <c r="AF16" i="13"/>
  <c r="AF15" i="13"/>
  <c r="D15" i="13"/>
  <c r="C15" i="13"/>
  <c r="B15" i="13"/>
  <c r="AI14" i="13"/>
  <c r="AF14" i="13"/>
  <c r="AI13" i="13"/>
  <c r="AF13" i="13"/>
  <c r="AF12" i="13"/>
  <c r="AF11" i="13"/>
  <c r="D11" i="13"/>
  <c r="D12" i="13" s="1"/>
  <c r="C11" i="13"/>
  <c r="C12" i="13" s="1"/>
  <c r="B11" i="13"/>
  <c r="B12" i="13" s="1"/>
  <c r="AI10" i="13"/>
  <c r="AF10" i="13"/>
  <c r="AF9" i="13"/>
  <c r="D9" i="13"/>
  <c r="C9" i="13"/>
  <c r="B9" i="13"/>
  <c r="AI8" i="13"/>
  <c r="AF8" i="13"/>
  <c r="AI7" i="13"/>
  <c r="AF7" i="13"/>
  <c r="AI6" i="13"/>
  <c r="AF6" i="13"/>
  <c r="AI5" i="13"/>
  <c r="AI45" i="13" s="1"/>
  <c r="AF5" i="13"/>
  <c r="AP26" i="11"/>
  <c r="AP31" i="11"/>
  <c r="AP62" i="11"/>
  <c r="AH49" i="13" l="1"/>
  <c r="AH50" i="13"/>
  <c r="Y58" i="13"/>
  <c r="AH62" i="13"/>
  <c r="AH60" i="13"/>
  <c r="AC62" i="13"/>
  <c r="Y49" i="13"/>
  <c r="Y48" i="13"/>
  <c r="Y47" i="13"/>
  <c r="AH48" i="13"/>
  <c r="AC59" i="13"/>
  <c r="AC61" i="13"/>
  <c r="AC58" i="13"/>
  <c r="AH55" i="13"/>
  <c r="X56" i="13"/>
  <c r="Y52" i="13" s="1"/>
  <c r="X63" i="13"/>
  <c r="Y59" i="13" s="1"/>
  <c r="Y46" i="13"/>
  <c r="AH47" i="13"/>
  <c r="AH59" i="13"/>
  <c r="AE21" i="11"/>
  <c r="Y55" i="13" l="1"/>
  <c r="Y54" i="13"/>
  <c r="Y61" i="13"/>
  <c r="Y62" i="13"/>
  <c r="Y60" i="13"/>
  <c r="Y53" i="13"/>
  <c r="T21" i="11"/>
  <c r="V16" i="11" l="1"/>
  <c r="AE16" i="11" l="1"/>
  <c r="AE40" i="11"/>
  <c r="AJ40" i="11" s="1"/>
  <c r="AO40" i="11" s="1"/>
  <c r="AE48" i="11"/>
  <c r="AJ48" i="11" s="1"/>
  <c r="AO48" i="11" s="1"/>
  <c r="AC52" i="11"/>
  <c r="AE68" i="11"/>
  <c r="AJ68" i="11" s="1"/>
  <c r="AE13" i="11"/>
  <c r="AJ13" i="11" s="1"/>
  <c r="B155" i="4"/>
  <c r="C155" i="4"/>
  <c r="B156" i="4"/>
  <c r="C156" i="4"/>
  <c r="B157" i="4"/>
  <c r="C157" i="4"/>
  <c r="B158" i="4"/>
  <c r="C158" i="4"/>
  <c r="B159" i="4"/>
  <c r="C159" i="4"/>
  <c r="B160" i="4"/>
  <c r="C160" i="4"/>
  <c r="B161" i="4"/>
  <c r="C161" i="4"/>
  <c r="B162" i="4"/>
  <c r="C162" i="4"/>
  <c r="C154" i="4"/>
  <c r="B154" i="4"/>
  <c r="C139" i="4"/>
  <c r="C138" i="4"/>
  <c r="C137" i="4"/>
  <c r="C136" i="4"/>
  <c r="C135" i="4"/>
  <c r="C122" i="4"/>
  <c r="C121" i="4"/>
  <c r="C120" i="4"/>
  <c r="C119" i="4"/>
  <c r="C118" i="4"/>
  <c r="C109" i="4"/>
  <c r="C107" i="4"/>
  <c r="C108" i="4"/>
  <c r="C75" i="4"/>
  <c r="C74" i="4"/>
  <c r="C73" i="4"/>
  <c r="C72" i="4"/>
  <c r="C71" i="4"/>
  <c r="C88" i="4"/>
  <c r="C87" i="4"/>
  <c r="B88" i="4"/>
  <c r="B87" i="4"/>
  <c r="F18" i="9"/>
  <c r="F53" i="4" s="1"/>
  <c r="E18" i="9"/>
  <c r="E53" i="4" s="1"/>
  <c r="D18" i="9"/>
  <c r="D53" i="4" s="1"/>
  <c r="C18" i="9"/>
  <c r="C53" i="4" s="1"/>
  <c r="F17" i="9"/>
  <c r="F52" i="4" s="1"/>
  <c r="E17" i="9"/>
  <c r="E52" i="4" s="1"/>
  <c r="D17" i="9"/>
  <c r="D52" i="4" s="1"/>
  <c r="C17" i="9"/>
  <c r="C52" i="4" s="1"/>
  <c r="F16" i="9"/>
  <c r="F51" i="4" s="1"/>
  <c r="E16" i="9"/>
  <c r="E51" i="4" s="1"/>
  <c r="C16" i="9"/>
  <c r="C51" i="4" s="1"/>
  <c r="F15" i="9"/>
  <c r="F50" i="4" s="1"/>
  <c r="E15" i="9"/>
  <c r="E50" i="4" s="1"/>
  <c r="D15" i="9"/>
  <c r="D50" i="4" s="1"/>
  <c r="C15" i="9"/>
  <c r="C50" i="4" s="1"/>
  <c r="F14" i="9"/>
  <c r="F49" i="4" s="1"/>
  <c r="E14" i="9"/>
  <c r="E49" i="4" s="1"/>
  <c r="D14" i="9"/>
  <c r="D49" i="4" s="1"/>
  <c r="C14" i="9"/>
  <c r="C49" i="4" s="1"/>
  <c r="F13" i="9"/>
  <c r="F48" i="4" s="1"/>
  <c r="E13" i="9"/>
  <c r="E48" i="4" s="1"/>
  <c r="D13" i="9"/>
  <c r="D48" i="4" s="1"/>
  <c r="C13" i="9"/>
  <c r="C48" i="4" s="1"/>
  <c r="W71" i="11"/>
  <c r="D7" i="11" s="1"/>
  <c r="T71" i="11"/>
  <c r="D6" i="11" s="1"/>
  <c r="N71" i="11"/>
  <c r="D4" i="11" s="1"/>
  <c r="M69" i="11"/>
  <c r="X69" i="11" s="1"/>
  <c r="K69" i="11"/>
  <c r="U69" i="11" s="1"/>
  <c r="AP69" i="11" s="1"/>
  <c r="I69" i="11"/>
  <c r="R69" i="11" s="1"/>
  <c r="AK69" i="11" s="1"/>
  <c r="G69" i="11"/>
  <c r="O69" i="11" s="1"/>
  <c r="AF69" i="11" s="1"/>
  <c r="M68" i="11"/>
  <c r="X68" i="11" s="1"/>
  <c r="K68" i="11"/>
  <c r="U68" i="11" s="1"/>
  <c r="AP68" i="11" s="1"/>
  <c r="I68" i="11"/>
  <c r="R68" i="11" s="1"/>
  <c r="AK68" i="11" s="1"/>
  <c r="G68" i="11"/>
  <c r="O68" i="11" s="1"/>
  <c r="AF68" i="11" s="1"/>
  <c r="AE67" i="11"/>
  <c r="AJ67" i="11" s="1"/>
  <c r="AO67" i="11" s="1"/>
  <c r="AR67" i="11" s="1"/>
  <c r="M67" i="11"/>
  <c r="X67" i="11" s="1"/>
  <c r="K67" i="11"/>
  <c r="U67" i="11" s="1"/>
  <c r="AP67" i="11" s="1"/>
  <c r="I67" i="11"/>
  <c r="R67" i="11" s="1"/>
  <c r="AK67" i="11" s="1"/>
  <c r="G67" i="11"/>
  <c r="O67" i="11" s="1"/>
  <c r="AF67" i="11" s="1"/>
  <c r="AE66" i="11"/>
  <c r="M66" i="11"/>
  <c r="X66" i="11" s="1"/>
  <c r="K66" i="11"/>
  <c r="U66" i="11" s="1"/>
  <c r="AP66" i="11" s="1"/>
  <c r="I66" i="11"/>
  <c r="R66" i="11" s="1"/>
  <c r="AK66" i="11" s="1"/>
  <c r="G66" i="11"/>
  <c r="O66" i="11" s="1"/>
  <c r="AF66" i="11" s="1"/>
  <c r="M65" i="11"/>
  <c r="X65" i="11" s="1"/>
  <c r="K65" i="11"/>
  <c r="U65" i="11" s="1"/>
  <c r="AP65" i="11" s="1"/>
  <c r="I65" i="11"/>
  <c r="R65" i="11" s="1"/>
  <c r="AK65" i="11" s="1"/>
  <c r="G65" i="11"/>
  <c r="O65" i="11" s="1"/>
  <c r="AF65" i="11" s="1"/>
  <c r="M64" i="11"/>
  <c r="X64" i="11" s="1"/>
  <c r="K64" i="11"/>
  <c r="U64" i="11" s="1"/>
  <c r="AP64" i="11" s="1"/>
  <c r="I64" i="11"/>
  <c r="R64" i="11" s="1"/>
  <c r="AK64" i="11" s="1"/>
  <c r="G64" i="11"/>
  <c r="O64" i="11" s="1"/>
  <c r="AF64" i="11" s="1"/>
  <c r="AE63" i="11"/>
  <c r="M63" i="11"/>
  <c r="X63" i="11" s="1"/>
  <c r="K63" i="11"/>
  <c r="U63" i="11" s="1"/>
  <c r="AP63" i="11" s="1"/>
  <c r="I63" i="11"/>
  <c r="R63" i="11" s="1"/>
  <c r="AK63" i="11" s="1"/>
  <c r="G63" i="11"/>
  <c r="O63" i="11" s="1"/>
  <c r="AF63" i="11" s="1"/>
  <c r="AF62" i="11"/>
  <c r="AC62" i="11"/>
  <c r="AK62" i="11"/>
  <c r="B62" i="11"/>
  <c r="B63" i="11" s="1"/>
  <c r="B64" i="11" s="1"/>
  <c r="B65" i="11" s="1"/>
  <c r="B66" i="11" s="1"/>
  <c r="B67" i="11" s="1"/>
  <c r="B68" i="11" s="1"/>
  <c r="B69" i="11" s="1"/>
  <c r="A62" i="11"/>
  <c r="A63" i="11" s="1"/>
  <c r="A64" i="11" s="1"/>
  <c r="A65" i="11" s="1"/>
  <c r="A66" i="11" s="1"/>
  <c r="A67" i="11" s="1"/>
  <c r="A68" i="11" s="1"/>
  <c r="A69" i="11" s="1"/>
  <c r="AC61" i="11"/>
  <c r="M61" i="11"/>
  <c r="X61" i="11" s="1"/>
  <c r="K61" i="11"/>
  <c r="U61" i="11" s="1"/>
  <c r="AP61" i="11" s="1"/>
  <c r="I61" i="11"/>
  <c r="R61" i="11" s="1"/>
  <c r="AK61" i="11" s="1"/>
  <c r="G61" i="11"/>
  <c r="O61" i="11" s="1"/>
  <c r="AF61" i="11" s="1"/>
  <c r="AE60" i="11"/>
  <c r="M60" i="11"/>
  <c r="X60" i="11" s="1"/>
  <c r="K60" i="11"/>
  <c r="U60" i="11" s="1"/>
  <c r="AP60" i="11" s="1"/>
  <c r="I60" i="11"/>
  <c r="R60" i="11" s="1"/>
  <c r="AK60" i="11" s="1"/>
  <c r="G60" i="11"/>
  <c r="O60" i="11" s="1"/>
  <c r="AF60" i="11" s="1"/>
  <c r="AC59" i="11"/>
  <c r="M59" i="11"/>
  <c r="X59" i="11" s="1"/>
  <c r="K59" i="11"/>
  <c r="U59" i="11" s="1"/>
  <c r="AP59" i="11" s="1"/>
  <c r="I59" i="11"/>
  <c r="R59" i="11" s="1"/>
  <c r="AK59" i="11" s="1"/>
  <c r="G59" i="11"/>
  <c r="O59" i="11" s="1"/>
  <c r="AF59" i="11" s="1"/>
  <c r="B59" i="11"/>
  <c r="B60" i="11" s="1"/>
  <c r="M58" i="11"/>
  <c r="X58" i="11" s="1"/>
  <c r="K58" i="11"/>
  <c r="U58" i="11" s="1"/>
  <c r="AP58" i="11" s="1"/>
  <c r="I58" i="11"/>
  <c r="R58" i="11" s="1"/>
  <c r="AK58" i="11" s="1"/>
  <c r="G58" i="11"/>
  <c r="O58" i="11" s="1"/>
  <c r="AF58" i="11" s="1"/>
  <c r="M57" i="11"/>
  <c r="X57" i="11" s="1"/>
  <c r="K57" i="11"/>
  <c r="U57" i="11" s="1"/>
  <c r="AP57" i="11" s="1"/>
  <c r="I57" i="11"/>
  <c r="R57" i="11" s="1"/>
  <c r="AK57" i="11" s="1"/>
  <c r="G57" i="11"/>
  <c r="O57" i="11" s="1"/>
  <c r="AF57" i="11" s="1"/>
  <c r="M56" i="11"/>
  <c r="X56" i="11" s="1"/>
  <c r="K56" i="11"/>
  <c r="U56" i="11" s="1"/>
  <c r="AP56" i="11" s="1"/>
  <c r="I56" i="11"/>
  <c r="R56" i="11" s="1"/>
  <c r="AK56" i="11" s="1"/>
  <c r="G56" i="11"/>
  <c r="O56" i="11" s="1"/>
  <c r="AF56" i="11" s="1"/>
  <c r="AE55" i="11"/>
  <c r="M55" i="11"/>
  <c r="X55" i="11" s="1"/>
  <c r="K55" i="11"/>
  <c r="U55" i="11" s="1"/>
  <c r="AP55" i="11" s="1"/>
  <c r="I55" i="11"/>
  <c r="R55" i="11" s="1"/>
  <c r="AK55" i="11" s="1"/>
  <c r="G55" i="11"/>
  <c r="O55" i="11" s="1"/>
  <c r="AF55" i="11" s="1"/>
  <c r="B55" i="11"/>
  <c r="B56" i="11" s="1"/>
  <c r="B57" i="11" s="1"/>
  <c r="AC54" i="11"/>
  <c r="M54" i="11"/>
  <c r="X54" i="11" s="1"/>
  <c r="K54" i="11"/>
  <c r="U54" i="11" s="1"/>
  <c r="AP54" i="11" s="1"/>
  <c r="I54" i="11"/>
  <c r="R54" i="11" s="1"/>
  <c r="AK54" i="11" s="1"/>
  <c r="G54" i="11"/>
  <c r="O54" i="11" s="1"/>
  <c r="AF54" i="11" s="1"/>
  <c r="AC53" i="11"/>
  <c r="M53" i="11"/>
  <c r="X53" i="11" s="1"/>
  <c r="K53" i="11"/>
  <c r="U53" i="11" s="1"/>
  <c r="AP53" i="11" s="1"/>
  <c r="I53" i="11"/>
  <c r="R53" i="11" s="1"/>
  <c r="AK53" i="11" s="1"/>
  <c r="G53" i="11"/>
  <c r="O53" i="11" s="1"/>
  <c r="AF53" i="11" s="1"/>
  <c r="M52" i="11"/>
  <c r="X52" i="11" s="1"/>
  <c r="K52" i="11"/>
  <c r="U52" i="11" s="1"/>
  <c r="AP52" i="11" s="1"/>
  <c r="I52" i="11"/>
  <c r="R52" i="11" s="1"/>
  <c r="AK52" i="11" s="1"/>
  <c r="G52" i="11"/>
  <c r="O52" i="11" s="1"/>
  <c r="AF52" i="11" s="1"/>
  <c r="M51" i="11"/>
  <c r="X51" i="11" s="1"/>
  <c r="K51" i="11"/>
  <c r="U51" i="11" s="1"/>
  <c r="AP51" i="11" s="1"/>
  <c r="I51" i="11"/>
  <c r="R51" i="11" s="1"/>
  <c r="AK51" i="11" s="1"/>
  <c r="G51" i="11"/>
  <c r="O51" i="11" s="1"/>
  <c r="AF51" i="11" s="1"/>
  <c r="AE50" i="11"/>
  <c r="M50" i="11"/>
  <c r="X50" i="11" s="1"/>
  <c r="K50" i="11"/>
  <c r="U50" i="11" s="1"/>
  <c r="AP50" i="11" s="1"/>
  <c r="I50" i="11"/>
  <c r="R50" i="11" s="1"/>
  <c r="AK50" i="11" s="1"/>
  <c r="G50" i="11"/>
  <c r="O50" i="11" s="1"/>
  <c r="AF50" i="11" s="1"/>
  <c r="AC49" i="11"/>
  <c r="M49" i="11"/>
  <c r="X49" i="11" s="1"/>
  <c r="K49" i="11"/>
  <c r="U49" i="11" s="1"/>
  <c r="AP49" i="11" s="1"/>
  <c r="I49" i="11"/>
  <c r="R49" i="11" s="1"/>
  <c r="AK49" i="11" s="1"/>
  <c r="G49" i="11"/>
  <c r="O49" i="11" s="1"/>
  <c r="AF49" i="11" s="1"/>
  <c r="B49" i="11"/>
  <c r="B50" i="11" s="1"/>
  <c r="B51" i="11" s="1"/>
  <c r="B52" i="11" s="1"/>
  <c r="M48" i="11"/>
  <c r="X48" i="11" s="1"/>
  <c r="K48" i="11"/>
  <c r="U48" i="11" s="1"/>
  <c r="AP48" i="11" s="1"/>
  <c r="I48" i="11"/>
  <c r="R48" i="11" s="1"/>
  <c r="AK48" i="11" s="1"/>
  <c r="G48" i="11"/>
  <c r="O48" i="11" s="1"/>
  <c r="AF48" i="11" s="1"/>
  <c r="AE47" i="11"/>
  <c r="M47" i="11"/>
  <c r="X47" i="11" s="1"/>
  <c r="K47" i="11"/>
  <c r="U47" i="11" s="1"/>
  <c r="AP47" i="11" s="1"/>
  <c r="I47" i="11"/>
  <c r="R47" i="11" s="1"/>
  <c r="AK47" i="11" s="1"/>
  <c r="G47" i="11"/>
  <c r="O47" i="11" s="1"/>
  <c r="AF47" i="11" s="1"/>
  <c r="AC46" i="11"/>
  <c r="M46" i="11"/>
  <c r="X46" i="11" s="1"/>
  <c r="K46" i="11"/>
  <c r="U46" i="11" s="1"/>
  <c r="AP46" i="11" s="1"/>
  <c r="I46" i="11"/>
  <c r="R46" i="11" s="1"/>
  <c r="AK46" i="11" s="1"/>
  <c r="G46" i="11"/>
  <c r="O46" i="11" s="1"/>
  <c r="AF46" i="11" s="1"/>
  <c r="B46" i="11"/>
  <c r="B47" i="11" s="1"/>
  <c r="A46" i="11"/>
  <c r="A47" i="11" s="1"/>
  <c r="A48" i="11" s="1"/>
  <c r="A49" i="11" s="1"/>
  <c r="A50" i="11" s="1"/>
  <c r="A51" i="11" s="1"/>
  <c r="A52" i="11" s="1"/>
  <c r="A53" i="11" s="1"/>
  <c r="A54" i="11" s="1"/>
  <c r="A55" i="11" s="1"/>
  <c r="A56" i="11" s="1"/>
  <c r="A57" i="11" s="1"/>
  <c r="A58" i="11" s="1"/>
  <c r="A59" i="11" s="1"/>
  <c r="A60" i="11" s="1"/>
  <c r="M45" i="11"/>
  <c r="X45" i="11" s="1"/>
  <c r="K45" i="11"/>
  <c r="U45" i="11" s="1"/>
  <c r="AP45" i="11" s="1"/>
  <c r="I45" i="11"/>
  <c r="R45" i="11" s="1"/>
  <c r="AK45" i="11" s="1"/>
  <c r="G45" i="11"/>
  <c r="O45" i="11" s="1"/>
  <c r="AF45" i="11" s="1"/>
  <c r="AC44" i="11"/>
  <c r="M44" i="11"/>
  <c r="X44" i="11" s="1"/>
  <c r="K44" i="11"/>
  <c r="U44" i="11" s="1"/>
  <c r="AP44" i="11" s="1"/>
  <c r="I44" i="11"/>
  <c r="R44" i="11" s="1"/>
  <c r="AK44" i="11" s="1"/>
  <c r="G44" i="11"/>
  <c r="O44" i="11" s="1"/>
  <c r="AF44" i="11" s="1"/>
  <c r="B44" i="11"/>
  <c r="M43" i="11"/>
  <c r="X43" i="11" s="1"/>
  <c r="K43" i="11"/>
  <c r="U43" i="11" s="1"/>
  <c r="AP43" i="11" s="1"/>
  <c r="I43" i="11"/>
  <c r="R43" i="11" s="1"/>
  <c r="AK43" i="11" s="1"/>
  <c r="G43" i="11"/>
  <c r="O43" i="11" s="1"/>
  <c r="AF43" i="11" s="1"/>
  <c r="M42" i="11"/>
  <c r="X42" i="11" s="1"/>
  <c r="K42" i="11"/>
  <c r="U42" i="11" s="1"/>
  <c r="AP42" i="11" s="1"/>
  <c r="I42" i="11"/>
  <c r="R42" i="11" s="1"/>
  <c r="AK42" i="11" s="1"/>
  <c r="G42" i="11"/>
  <c r="O42" i="11" s="1"/>
  <c r="AF42" i="11" s="1"/>
  <c r="M41" i="11"/>
  <c r="X41" i="11" s="1"/>
  <c r="K41" i="11"/>
  <c r="U41" i="11" s="1"/>
  <c r="AP41" i="11" s="1"/>
  <c r="I41" i="11"/>
  <c r="R41" i="11" s="1"/>
  <c r="AK41" i="11" s="1"/>
  <c r="G41" i="11"/>
  <c r="O41" i="11" s="1"/>
  <c r="AF41" i="11" s="1"/>
  <c r="AF40" i="11"/>
  <c r="M40" i="11"/>
  <c r="X40" i="11" s="1"/>
  <c r="K40" i="11"/>
  <c r="U40" i="11" s="1"/>
  <c r="AP40" i="11" s="1"/>
  <c r="I40" i="11"/>
  <c r="R40" i="11" s="1"/>
  <c r="AK40" i="11" s="1"/>
  <c r="G40" i="11"/>
  <c r="B40" i="11"/>
  <c r="B41" i="11" s="1"/>
  <c r="AE39" i="11"/>
  <c r="AJ39" i="11" s="1"/>
  <c r="M39" i="11"/>
  <c r="X39" i="11" s="1"/>
  <c r="K39" i="11"/>
  <c r="U39" i="11" s="1"/>
  <c r="AP39" i="11" s="1"/>
  <c r="I39" i="11"/>
  <c r="R39" i="11" s="1"/>
  <c r="AK39" i="11" s="1"/>
  <c r="G39" i="11"/>
  <c r="O39" i="11" s="1"/>
  <c r="AF39" i="11" s="1"/>
  <c r="AF38" i="11"/>
  <c r="M38" i="11"/>
  <c r="X38" i="11" s="1"/>
  <c r="K38" i="11"/>
  <c r="U38" i="11" s="1"/>
  <c r="AP38" i="11" s="1"/>
  <c r="I38" i="11"/>
  <c r="R38" i="11" s="1"/>
  <c r="AK38" i="11" s="1"/>
  <c r="G38" i="11"/>
  <c r="AF37" i="11"/>
  <c r="AE37" i="11"/>
  <c r="AJ37" i="11" s="1"/>
  <c r="Q37" i="11"/>
  <c r="D16" i="9" s="1"/>
  <c r="D51" i="4" s="1"/>
  <c r="M37" i="11"/>
  <c r="X37" i="11" s="1"/>
  <c r="J37" i="11"/>
  <c r="K37" i="11" s="1"/>
  <c r="U37" i="11" s="1"/>
  <c r="AP37" i="11" s="1"/>
  <c r="H37" i="11"/>
  <c r="I37" i="11" s="1"/>
  <c r="G37" i="11"/>
  <c r="AK36" i="11"/>
  <c r="AF36" i="11"/>
  <c r="AE36" i="11"/>
  <c r="AJ36" i="11" s="1"/>
  <c r="M36" i="11"/>
  <c r="X36" i="11" s="1"/>
  <c r="K36" i="11"/>
  <c r="U36" i="11" s="1"/>
  <c r="AP36" i="11" s="1"/>
  <c r="I36" i="11"/>
  <c r="G36" i="11"/>
  <c r="B36" i="11"/>
  <c r="B37" i="11" s="1"/>
  <c r="B38" i="11" s="1"/>
  <c r="AF35" i="11"/>
  <c r="M35" i="11"/>
  <c r="X35" i="11" s="1"/>
  <c r="K35" i="11"/>
  <c r="U35" i="11" s="1"/>
  <c r="AP35" i="11" s="1"/>
  <c r="I35" i="11"/>
  <c r="R35" i="11" s="1"/>
  <c r="AK35" i="11" s="1"/>
  <c r="G35" i="11"/>
  <c r="AF34" i="11"/>
  <c r="AC34" i="11"/>
  <c r="M34" i="11"/>
  <c r="X34" i="11" s="1"/>
  <c r="K34" i="11"/>
  <c r="U34" i="11" s="1"/>
  <c r="AP34" i="11" s="1"/>
  <c r="I34" i="11"/>
  <c r="R34" i="11" s="1"/>
  <c r="AK34" i="11" s="1"/>
  <c r="B34" i="11"/>
  <c r="M33" i="11"/>
  <c r="X33" i="11" s="1"/>
  <c r="K33" i="11"/>
  <c r="U33" i="11" s="1"/>
  <c r="AP33" i="11" s="1"/>
  <c r="I33" i="11"/>
  <c r="R33" i="11" s="1"/>
  <c r="AK33" i="11" s="1"/>
  <c r="G33" i="11"/>
  <c r="O33" i="11" s="1"/>
  <c r="AF33" i="11" s="1"/>
  <c r="B33" i="11"/>
  <c r="A33" i="11"/>
  <c r="A34" i="11" s="1"/>
  <c r="A35" i="11" s="1"/>
  <c r="A36" i="11" s="1"/>
  <c r="A37" i="11" s="1"/>
  <c r="A38" i="11" s="1"/>
  <c r="A39" i="11" s="1"/>
  <c r="A40" i="11" s="1"/>
  <c r="A41" i="11" s="1"/>
  <c r="A42" i="11" s="1"/>
  <c r="A43" i="11" s="1"/>
  <c r="A44" i="11" s="1"/>
  <c r="AK32" i="11"/>
  <c r="AF32" i="11"/>
  <c r="AC32" i="11"/>
  <c r="M32" i="11"/>
  <c r="X32" i="11" s="1"/>
  <c r="K32" i="11"/>
  <c r="U32" i="11" s="1"/>
  <c r="AP32" i="11" s="1"/>
  <c r="I32" i="11"/>
  <c r="G32" i="11"/>
  <c r="AK31" i="11"/>
  <c r="AF31" i="11"/>
  <c r="AC31" i="11"/>
  <c r="M31" i="11"/>
  <c r="X31" i="11" s="1"/>
  <c r="K31" i="11"/>
  <c r="I31" i="11"/>
  <c r="G31" i="11"/>
  <c r="M30" i="11"/>
  <c r="X30" i="11" s="1"/>
  <c r="K30" i="11"/>
  <c r="U30" i="11" s="1"/>
  <c r="AP30" i="11" s="1"/>
  <c r="I30" i="11"/>
  <c r="R30" i="11" s="1"/>
  <c r="AK30" i="11" s="1"/>
  <c r="G30" i="11"/>
  <c r="O30" i="11" s="1"/>
  <c r="AF30" i="11" s="1"/>
  <c r="AC29" i="11"/>
  <c r="M29" i="11"/>
  <c r="X29" i="11" s="1"/>
  <c r="K29" i="11"/>
  <c r="U29" i="11" s="1"/>
  <c r="AP29" i="11" s="1"/>
  <c r="I29" i="11"/>
  <c r="R29" i="11" s="1"/>
  <c r="AK29" i="11" s="1"/>
  <c r="G29" i="11"/>
  <c r="O29" i="11" s="1"/>
  <c r="AF29" i="11" s="1"/>
  <c r="AE28" i="11"/>
  <c r="M28" i="11"/>
  <c r="X28" i="11" s="1"/>
  <c r="K28" i="11"/>
  <c r="U28" i="11" s="1"/>
  <c r="AP28" i="11" s="1"/>
  <c r="I28" i="11"/>
  <c r="R28" i="11" s="1"/>
  <c r="AK28" i="11" s="1"/>
  <c r="G28" i="11"/>
  <c r="O28" i="11" s="1"/>
  <c r="AF28" i="11" s="1"/>
  <c r="AC27" i="11"/>
  <c r="M27" i="11"/>
  <c r="X27" i="11" s="1"/>
  <c r="K27" i="11"/>
  <c r="U27" i="11" s="1"/>
  <c r="AP27" i="11" s="1"/>
  <c r="I27" i="11"/>
  <c r="R27" i="11" s="1"/>
  <c r="AK27" i="11" s="1"/>
  <c r="G27" i="11"/>
  <c r="O27" i="11" s="1"/>
  <c r="AF27" i="11" s="1"/>
  <c r="AK26" i="11"/>
  <c r="AF26" i="11"/>
  <c r="AE26" i="11"/>
  <c r="M26" i="11"/>
  <c r="X26" i="11" s="1"/>
  <c r="K26" i="11"/>
  <c r="I26" i="11"/>
  <c r="G26" i="11"/>
  <c r="M25" i="11"/>
  <c r="X25" i="11" s="1"/>
  <c r="K25" i="11"/>
  <c r="U25" i="11" s="1"/>
  <c r="AP25" i="11" s="1"/>
  <c r="I25" i="11"/>
  <c r="R25" i="11" s="1"/>
  <c r="AK25" i="11" s="1"/>
  <c r="G25" i="11"/>
  <c r="O25" i="11" s="1"/>
  <c r="AF25" i="11" s="1"/>
  <c r="A25" i="11"/>
  <c r="A26" i="11" s="1"/>
  <c r="A27" i="11" s="1"/>
  <c r="A28" i="11" s="1"/>
  <c r="A29" i="11" s="1"/>
  <c r="A30" i="11" s="1"/>
  <c r="A31" i="11" s="1"/>
  <c r="AC24" i="11"/>
  <c r="M24" i="11"/>
  <c r="X24" i="11" s="1"/>
  <c r="K24" i="11"/>
  <c r="U24" i="11" s="1"/>
  <c r="AP24" i="11" s="1"/>
  <c r="I24" i="11"/>
  <c r="R24" i="11" s="1"/>
  <c r="AK24" i="11" s="1"/>
  <c r="G24" i="11"/>
  <c r="O24" i="11" s="1"/>
  <c r="AF24" i="11" s="1"/>
  <c r="M23" i="11"/>
  <c r="X23" i="11" s="1"/>
  <c r="K23" i="11"/>
  <c r="U23" i="11" s="1"/>
  <c r="AP23" i="11" s="1"/>
  <c r="I23" i="11"/>
  <c r="R23" i="11" s="1"/>
  <c r="AK23" i="11" s="1"/>
  <c r="G23" i="11"/>
  <c r="O23" i="11" s="1"/>
  <c r="AF23" i="11" s="1"/>
  <c r="B23" i="11"/>
  <c r="A23" i="11"/>
  <c r="AF22" i="11"/>
  <c r="AE22" i="11"/>
  <c r="M22" i="11"/>
  <c r="X22" i="11" s="1"/>
  <c r="K22" i="11"/>
  <c r="U22" i="11" s="1"/>
  <c r="AP22" i="11" s="1"/>
  <c r="I22" i="11"/>
  <c r="R22" i="11" s="1"/>
  <c r="AK22" i="11" s="1"/>
  <c r="G22" i="11"/>
  <c r="AF21" i="11"/>
  <c r="M21" i="11"/>
  <c r="X21" i="11" s="1"/>
  <c r="J21" i="11"/>
  <c r="K21" i="11" s="1"/>
  <c r="U21" i="11" s="1"/>
  <c r="AP21" i="11" s="1"/>
  <c r="H21" i="11"/>
  <c r="I21" i="11" s="1"/>
  <c r="R21" i="11" s="1"/>
  <c r="AK21" i="11" s="1"/>
  <c r="G21" i="11"/>
  <c r="AE20" i="11"/>
  <c r="AJ20" i="11" s="1"/>
  <c r="M20" i="11"/>
  <c r="X20" i="11" s="1"/>
  <c r="K20" i="11"/>
  <c r="U20" i="11" s="1"/>
  <c r="AP20" i="11" s="1"/>
  <c r="I20" i="11"/>
  <c r="R20" i="11" s="1"/>
  <c r="AK20" i="11" s="1"/>
  <c r="G20" i="11"/>
  <c r="O20" i="11" s="1"/>
  <c r="AF20" i="11" s="1"/>
  <c r="AE19" i="11"/>
  <c r="M19" i="11"/>
  <c r="X19" i="11" s="1"/>
  <c r="K19" i="11"/>
  <c r="U19" i="11" s="1"/>
  <c r="AP19" i="11" s="1"/>
  <c r="I19" i="11"/>
  <c r="R19" i="11" s="1"/>
  <c r="AK19" i="11" s="1"/>
  <c r="G19" i="11"/>
  <c r="O19" i="11" s="1"/>
  <c r="AF19" i="11" s="1"/>
  <c r="B19" i="11"/>
  <c r="AC18" i="11"/>
  <c r="M18" i="11"/>
  <c r="X18" i="11" s="1"/>
  <c r="K18" i="11"/>
  <c r="U18" i="11" s="1"/>
  <c r="AP18" i="11" s="1"/>
  <c r="I18" i="11"/>
  <c r="R18" i="11" s="1"/>
  <c r="AK18" i="11" s="1"/>
  <c r="G18" i="11"/>
  <c r="O18" i="11" s="1"/>
  <c r="AF18" i="11" s="1"/>
  <c r="AC17" i="11"/>
  <c r="M17" i="11"/>
  <c r="X17" i="11" s="1"/>
  <c r="K17" i="11"/>
  <c r="U17" i="11" s="1"/>
  <c r="AP17" i="11" s="1"/>
  <c r="I17" i="11"/>
  <c r="R17" i="11" s="1"/>
  <c r="AK17" i="11" s="1"/>
  <c r="G17" i="11"/>
  <c r="O17" i="11" s="1"/>
  <c r="AF17" i="11" s="1"/>
  <c r="B17" i="11"/>
  <c r="M16" i="11"/>
  <c r="X16" i="11" s="1"/>
  <c r="K16" i="11"/>
  <c r="U16" i="11" s="1"/>
  <c r="AP16" i="11" s="1"/>
  <c r="I16" i="11"/>
  <c r="R16" i="11" s="1"/>
  <c r="AK16" i="11" s="1"/>
  <c r="G16" i="11"/>
  <c r="O16" i="11" s="1"/>
  <c r="AF16" i="11" s="1"/>
  <c r="M15" i="11"/>
  <c r="X15" i="11" s="1"/>
  <c r="K15" i="11"/>
  <c r="U15" i="11" s="1"/>
  <c r="AP15" i="11" s="1"/>
  <c r="I15" i="11"/>
  <c r="R15" i="11" s="1"/>
  <c r="AK15" i="11" s="1"/>
  <c r="G15" i="11"/>
  <c r="O15" i="11" s="1"/>
  <c r="AF15" i="11" s="1"/>
  <c r="M14" i="11"/>
  <c r="X14" i="11" s="1"/>
  <c r="K14" i="11"/>
  <c r="U14" i="11" s="1"/>
  <c r="AP14" i="11" s="1"/>
  <c r="I14" i="11"/>
  <c r="R14" i="11" s="1"/>
  <c r="AK14" i="11" s="1"/>
  <c r="G14" i="11"/>
  <c r="O14" i="11" s="1"/>
  <c r="AF14" i="11" s="1"/>
  <c r="B14" i="11"/>
  <c r="A14" i="11"/>
  <c r="A15" i="11" s="1"/>
  <c r="A16" i="11" s="1"/>
  <c r="A17" i="11" s="1"/>
  <c r="A18" i="11" s="1"/>
  <c r="A19" i="11" s="1"/>
  <c r="A20" i="11" s="1"/>
  <c r="A21" i="11" s="1"/>
  <c r="M13" i="11"/>
  <c r="X13" i="11" s="1"/>
  <c r="K13" i="11"/>
  <c r="U13" i="11" s="1"/>
  <c r="AP13" i="11" s="1"/>
  <c r="I13" i="11"/>
  <c r="R13" i="11" s="1"/>
  <c r="AK13" i="11" s="1"/>
  <c r="G13" i="11"/>
  <c r="O13" i="11" s="1"/>
  <c r="AF13" i="11" s="1"/>
  <c r="Q71" i="11" l="1"/>
  <c r="D5" i="11" s="1"/>
  <c r="AR40" i="11"/>
  <c r="J14" i="9"/>
  <c r="J49" i="4" s="1"/>
  <c r="C123" i="4"/>
  <c r="C163" i="4"/>
  <c r="AH68" i="11"/>
  <c r="J18" i="9"/>
  <c r="J53" i="4" s="1"/>
  <c r="G18" i="9"/>
  <c r="G53" i="4" s="1"/>
  <c r="H18" i="9"/>
  <c r="H53" i="4" s="1"/>
  <c r="J17" i="9"/>
  <c r="J52" i="4" s="1"/>
  <c r="I18" i="9"/>
  <c r="I53" i="4" s="1"/>
  <c r="K42" i="4" s="1"/>
  <c r="H17" i="9"/>
  <c r="H52" i="4" s="1"/>
  <c r="G17" i="9"/>
  <c r="G52" i="4" s="1"/>
  <c r="I17" i="9"/>
  <c r="I52" i="4" s="1"/>
  <c r="K41" i="4" s="1"/>
  <c r="J16" i="9"/>
  <c r="J51" i="4" s="1"/>
  <c r="G16" i="9"/>
  <c r="G51" i="4" s="1"/>
  <c r="J15" i="9"/>
  <c r="J50" i="4" s="1"/>
  <c r="I16" i="9"/>
  <c r="I51" i="4" s="1"/>
  <c r="K40" i="4" s="1"/>
  <c r="I15" i="9"/>
  <c r="I50" i="4" s="1"/>
  <c r="K39" i="4" s="1"/>
  <c r="G15" i="9"/>
  <c r="G50" i="4" s="1"/>
  <c r="H15" i="9"/>
  <c r="H50" i="4" s="1"/>
  <c r="G14" i="9"/>
  <c r="G49" i="4" s="1"/>
  <c r="I14" i="9"/>
  <c r="I49" i="4" s="1"/>
  <c r="K38" i="4" s="1"/>
  <c r="H14" i="9"/>
  <c r="H49" i="4" s="1"/>
  <c r="J13" i="9"/>
  <c r="J48" i="4" s="1"/>
  <c r="G13" i="9"/>
  <c r="G48" i="4" s="1"/>
  <c r="I13" i="9"/>
  <c r="I48" i="4" s="1"/>
  <c r="K37" i="4" s="1"/>
  <c r="K43" i="4" s="1"/>
  <c r="L43" i="4" s="1"/>
  <c r="H13" i="9"/>
  <c r="H48" i="4" s="1"/>
  <c r="X71" i="11"/>
  <c r="E7" i="11" s="1"/>
  <c r="O71" i="11"/>
  <c r="E4" i="11" s="1"/>
  <c r="U71" i="11"/>
  <c r="AE49" i="11"/>
  <c r="AJ49" i="11" s="1"/>
  <c r="AC36" i="11"/>
  <c r="AH36" i="11"/>
  <c r="AC47" i="11"/>
  <c r="AC28" i="11"/>
  <c r="AE34" i="11"/>
  <c r="AH34" i="11" s="1"/>
  <c r="AE46" i="11"/>
  <c r="AH46" i="11" s="1"/>
  <c r="AE53" i="11"/>
  <c r="AJ53" i="11" s="1"/>
  <c r="AO53" i="11" s="1"/>
  <c r="AR53" i="11" s="1"/>
  <c r="AC55" i="11"/>
  <c r="AE24" i="11"/>
  <c r="AH24" i="11" s="1"/>
  <c r="AE27" i="11"/>
  <c r="AJ27" i="11" s="1"/>
  <c r="AH40" i="11"/>
  <c r="AE54" i="11"/>
  <c r="AJ54" i="11" s="1"/>
  <c r="AE59" i="11"/>
  <c r="AJ59" i="11" s="1"/>
  <c r="AC60" i="11"/>
  <c r="AE62" i="11"/>
  <c r="AJ62" i="11" s="1"/>
  <c r="AO62" i="11" s="1"/>
  <c r="AR62" i="11" s="1"/>
  <c r="AH19" i="11"/>
  <c r="AJ19" i="11"/>
  <c r="AO19" i="11" s="1"/>
  <c r="AR19" i="11" s="1"/>
  <c r="AH22" i="11"/>
  <c r="AJ22" i="11"/>
  <c r="AO22" i="11" s="1"/>
  <c r="AR22" i="11" s="1"/>
  <c r="AM48" i="11"/>
  <c r="AC13" i="11"/>
  <c r="AH47" i="11"/>
  <c r="AR48" i="11"/>
  <c r="AC48" i="11"/>
  <c r="AE61" i="11"/>
  <c r="AJ61" i="11" s="1"/>
  <c r="AO61" i="11" s="1"/>
  <c r="AR61" i="11" s="1"/>
  <c r="AC63" i="11"/>
  <c r="AC67" i="11"/>
  <c r="AE17" i="11"/>
  <c r="AJ17" i="11" s="1"/>
  <c r="AE18" i="11"/>
  <c r="AH18" i="11" s="1"/>
  <c r="AC19" i="11"/>
  <c r="AC20" i="11"/>
  <c r="AC22" i="11"/>
  <c r="AJ24" i="11"/>
  <c r="AM24" i="11" s="1"/>
  <c r="AE29" i="11"/>
  <c r="AH29" i="11" s="1"/>
  <c r="AE31" i="11"/>
  <c r="AH31" i="11" s="1"/>
  <c r="AE32" i="11"/>
  <c r="AH32" i="11" s="1"/>
  <c r="AH37" i="11"/>
  <c r="AE44" i="11"/>
  <c r="AJ44" i="11" s="1"/>
  <c r="AC66" i="11"/>
  <c r="R37" i="11"/>
  <c r="AK37" i="11" s="1"/>
  <c r="AM37" i="11" s="1"/>
  <c r="AE38" i="11"/>
  <c r="AC38" i="11"/>
  <c r="AE33" i="11"/>
  <c r="AC33" i="11"/>
  <c r="AH39" i="11"/>
  <c r="AE42" i="11"/>
  <c r="AC42" i="11"/>
  <c r="AH49" i="11"/>
  <c r="AH13" i="11"/>
  <c r="AH20" i="11"/>
  <c r="AE23" i="11"/>
  <c r="AC23" i="11"/>
  <c r="AE25" i="11"/>
  <c r="AC25" i="11"/>
  <c r="AC35" i="11"/>
  <c r="AE35" i="11"/>
  <c r="AO37" i="11"/>
  <c r="AR37" i="11" s="1"/>
  <c r="AM39" i="11"/>
  <c r="AO39" i="11"/>
  <c r="AR39" i="11" s="1"/>
  <c r="AM40" i="11"/>
  <c r="AC14" i="11"/>
  <c r="AE14" i="11"/>
  <c r="AJ21" i="11"/>
  <c r="AO21" i="11" s="1"/>
  <c r="AR21" i="11" s="1"/>
  <c r="AH21" i="11"/>
  <c r="AE15" i="11"/>
  <c r="AC15" i="11"/>
  <c r="AE30" i="11"/>
  <c r="AC30" i="11"/>
  <c r="AO13" i="11"/>
  <c r="AR13" i="11" s="1"/>
  <c r="AM13" i="11"/>
  <c r="AJ16" i="11"/>
  <c r="AH16" i="11"/>
  <c r="AO20" i="11"/>
  <c r="AR20" i="11" s="1"/>
  <c r="AM20" i="11"/>
  <c r="AJ26" i="11"/>
  <c r="AO26" i="11" s="1"/>
  <c r="AR26" i="11" s="1"/>
  <c r="AH26" i="11"/>
  <c r="AJ28" i="11"/>
  <c r="AH28" i="11"/>
  <c r="AM36" i="11"/>
  <c r="AO36" i="11"/>
  <c r="AR36" i="11" s="1"/>
  <c r="AE41" i="11"/>
  <c r="AC41" i="11"/>
  <c r="AE43" i="11"/>
  <c r="AC43" i="11"/>
  <c r="AE51" i="11"/>
  <c r="AC51" i="11"/>
  <c r="AE56" i="11"/>
  <c r="AC56" i="11"/>
  <c r="AM68" i="11"/>
  <c r="AO68" i="11"/>
  <c r="AR68" i="11" s="1"/>
  <c r="AH50" i="11"/>
  <c r="AC16" i="11"/>
  <c r="AC21" i="11"/>
  <c r="AC26" i="11"/>
  <c r="AC39" i="11"/>
  <c r="AJ47" i="11"/>
  <c r="AC50" i="11"/>
  <c r="AM67" i="11"/>
  <c r="AE45" i="11"/>
  <c r="AC45" i="11"/>
  <c r="AC37" i="11"/>
  <c r="AC40" i="11"/>
  <c r="AJ50" i="11"/>
  <c r="AE64" i="11"/>
  <c r="AC64" i="11"/>
  <c r="AJ66" i="11"/>
  <c r="AH66" i="11"/>
  <c r="AH55" i="11"/>
  <c r="AE57" i="11"/>
  <c r="AC57" i="11"/>
  <c r="AE58" i="11"/>
  <c r="AC58" i="11"/>
  <c r="AH60" i="11"/>
  <c r="AH63" i="11"/>
  <c r="AE65" i="11"/>
  <c r="AC65" i="11"/>
  <c r="AE52" i="11"/>
  <c r="AJ55" i="11"/>
  <c r="AJ60" i="11"/>
  <c r="AJ63" i="11"/>
  <c r="AO63" i="11" s="1"/>
  <c r="AR63" i="11" s="1"/>
  <c r="AH67" i="11"/>
  <c r="AC68" i="11"/>
  <c r="AE69" i="11"/>
  <c r="AC69" i="11"/>
  <c r="P23" i="8"/>
  <c r="P9" i="8"/>
  <c r="L37" i="4" l="1"/>
  <c r="L38" i="4"/>
  <c r="L39" i="4"/>
  <c r="L41" i="4"/>
  <c r="L40" i="4"/>
  <c r="L42" i="4"/>
  <c r="E6" i="11"/>
  <c r="H16" i="9"/>
  <c r="H51" i="4" s="1"/>
  <c r="AJ18" i="11"/>
  <c r="AM18" i="11" s="1"/>
  <c r="AH17" i="11"/>
  <c r="R71" i="11"/>
  <c r="E5" i="11" s="1"/>
  <c r="AH61" i="11"/>
  <c r="AM19" i="11"/>
  <c r="AJ46" i="11"/>
  <c r="AO46" i="11" s="1"/>
  <c r="AR46" i="11" s="1"/>
  <c r="AH53" i="11"/>
  <c r="AO24" i="11"/>
  <c r="AR24" i="11" s="1"/>
  <c r="AJ31" i="11"/>
  <c r="AJ32" i="11"/>
  <c r="AO32" i="11" s="1"/>
  <c r="AR32" i="11" s="1"/>
  <c r="AH54" i="11"/>
  <c r="AH27" i="11"/>
  <c r="AH44" i="11"/>
  <c r="AH59" i="11"/>
  <c r="AJ34" i="11"/>
  <c r="AO34" i="11" s="1"/>
  <c r="AR34" i="11" s="1"/>
  <c r="AJ29" i="11"/>
  <c r="AH62" i="11"/>
  <c r="AM22" i="11"/>
  <c r="AM61" i="11"/>
  <c r="AH56" i="11"/>
  <c r="AJ56" i="11"/>
  <c r="AO27" i="11"/>
  <c r="AR27" i="11" s="1"/>
  <c r="AM27" i="11"/>
  <c r="AJ65" i="11"/>
  <c r="AH65" i="11"/>
  <c r="AM50" i="11"/>
  <c r="AO50" i="11"/>
  <c r="AR50" i="11" s="1"/>
  <c r="AJ14" i="11"/>
  <c r="AH14" i="11"/>
  <c r="AH33" i="11"/>
  <c r="AJ33" i="11"/>
  <c r="AM63" i="11"/>
  <c r="AO54" i="11"/>
  <c r="AR54" i="11" s="1"/>
  <c r="AM54" i="11"/>
  <c r="AO66" i="11"/>
  <c r="AR66" i="11" s="1"/>
  <c r="AM66" i="11"/>
  <c r="AO44" i="11"/>
  <c r="AR44" i="11" s="1"/>
  <c r="AM44" i="11"/>
  <c r="AJ51" i="11"/>
  <c r="AH51" i="11"/>
  <c r="AJ41" i="11"/>
  <c r="AH41" i="11"/>
  <c r="AM28" i="11"/>
  <c r="AO28" i="11"/>
  <c r="AR28" i="11" s="1"/>
  <c r="AO16" i="11"/>
  <c r="AR16" i="11" s="1"/>
  <c r="AM16" i="11"/>
  <c r="AH30" i="11"/>
  <c r="AJ30" i="11"/>
  <c r="AO30" i="11" s="1"/>
  <c r="AR30" i="11" s="1"/>
  <c r="AJ15" i="11"/>
  <c r="AH15" i="11"/>
  <c r="AJ23" i="11"/>
  <c r="AO23" i="11" s="1"/>
  <c r="AR23" i="11" s="1"/>
  <c r="AH23" i="11"/>
  <c r="AO59" i="11"/>
  <c r="AR59" i="11" s="1"/>
  <c r="AM59" i="11"/>
  <c r="AJ42" i="11"/>
  <c r="AO42" i="11" s="1"/>
  <c r="AR42" i="11" s="1"/>
  <c r="AH42" i="11"/>
  <c r="AO55" i="11"/>
  <c r="AR55" i="11" s="1"/>
  <c r="AM55" i="11"/>
  <c r="AM53" i="11"/>
  <c r="AH64" i="11"/>
  <c r="AJ64" i="11"/>
  <c r="AO64" i="11" s="1"/>
  <c r="AR64" i="11" s="1"/>
  <c r="AJ45" i="11"/>
  <c r="AO45" i="11" s="1"/>
  <c r="AR45" i="11" s="1"/>
  <c r="AH45" i="11"/>
  <c r="AO47" i="11"/>
  <c r="AR47" i="11" s="1"/>
  <c r="AM47" i="11"/>
  <c r="AJ43" i="11"/>
  <c r="AH43" i="11"/>
  <c r="AM26" i="11"/>
  <c r="AM17" i="11"/>
  <c r="AO17" i="11"/>
  <c r="AR17" i="11" s="1"/>
  <c r="AM21" i="11"/>
  <c r="AM62" i="11"/>
  <c r="AJ25" i="11"/>
  <c r="AH25" i="11"/>
  <c r="AJ57" i="11"/>
  <c r="AO57" i="11" s="1"/>
  <c r="AR57" i="11" s="1"/>
  <c r="AH57" i="11"/>
  <c r="AJ69" i="11"/>
  <c r="AH69" i="11"/>
  <c r="AO60" i="11"/>
  <c r="AR60" i="11" s="1"/>
  <c r="AM60" i="11"/>
  <c r="AJ52" i="11"/>
  <c r="AH52" i="11"/>
  <c r="AJ58" i="11"/>
  <c r="AO58" i="11" s="1"/>
  <c r="AR58" i="11" s="1"/>
  <c r="AH58" i="11"/>
  <c r="AJ35" i="11"/>
  <c r="AO35" i="11" s="1"/>
  <c r="AR35" i="11" s="1"/>
  <c r="AH35" i="11"/>
  <c r="AO49" i="11"/>
  <c r="AR49" i="11" s="1"/>
  <c r="AM49" i="11"/>
  <c r="AH38" i="11"/>
  <c r="AJ38" i="11"/>
  <c r="AO38" i="11" s="1"/>
  <c r="AR38" i="11" s="1"/>
  <c r="AO18" i="11" l="1"/>
  <c r="AR18" i="11" s="1"/>
  <c r="AM31" i="11"/>
  <c r="AO31" i="11"/>
  <c r="AR31" i="11" s="1"/>
  <c r="AM29" i="11"/>
  <c r="AO29" i="11"/>
  <c r="AR29" i="11" s="1"/>
  <c r="K29" i="4"/>
  <c r="K30" i="4" s="1"/>
  <c r="K17" i="4"/>
  <c r="K18" i="4" s="1"/>
  <c r="K25" i="4"/>
  <c r="K26" i="4" s="1"/>
  <c r="K33" i="4"/>
  <c r="K35" i="4" s="1"/>
  <c r="K21" i="4"/>
  <c r="K22" i="4" s="1"/>
  <c r="AM46" i="11"/>
  <c r="AM32" i="11"/>
  <c r="AM34" i="11"/>
  <c r="AO51" i="11"/>
  <c r="AR51" i="11" s="1"/>
  <c r="AM51" i="11"/>
  <c r="AM38" i="11"/>
  <c r="AM64" i="11"/>
  <c r="AM30" i="11"/>
  <c r="AM33" i="11"/>
  <c r="AO33" i="11"/>
  <c r="AR33" i="11" s="1"/>
  <c r="AM56" i="11"/>
  <c r="AO56" i="11"/>
  <c r="AR56" i="11" s="1"/>
  <c r="AM35" i="11"/>
  <c r="AM52" i="11"/>
  <c r="AO52" i="11"/>
  <c r="AR52" i="11" s="1"/>
  <c r="AO69" i="11"/>
  <c r="AR69" i="11" s="1"/>
  <c r="AM69" i="11"/>
  <c r="AM25" i="11"/>
  <c r="AO25" i="11"/>
  <c r="AR25" i="11" s="1"/>
  <c r="AM58" i="11"/>
  <c r="AM57" i="11"/>
  <c r="AM43" i="11"/>
  <c r="AO43" i="11"/>
  <c r="AR43" i="11" s="1"/>
  <c r="AM45" i="11"/>
  <c r="AM42" i="11"/>
  <c r="AM23" i="11"/>
  <c r="AM15" i="11"/>
  <c r="AO15" i="11"/>
  <c r="AR15" i="11" s="1"/>
  <c r="AM41" i="11"/>
  <c r="AO41" i="11"/>
  <c r="AR41" i="11" s="1"/>
  <c r="AM14" i="11"/>
  <c r="AO14" i="11"/>
  <c r="AR14" i="11" s="1"/>
  <c r="AO65" i="11"/>
  <c r="AR65" i="11" s="1"/>
  <c r="AM65" i="11"/>
  <c r="J23" i="8" l="1"/>
  <c r="R23" i="8" s="1"/>
  <c r="I23" i="8"/>
  <c r="Q23" i="8" s="1"/>
  <c r="H23" i="8"/>
  <c r="G23" i="8"/>
  <c r="O23" i="8" s="1"/>
  <c r="R22" i="8"/>
  <c r="Q22" i="8"/>
  <c r="P22" i="8"/>
  <c r="O22" i="8"/>
  <c r="R21" i="8"/>
  <c r="Q21" i="8"/>
  <c r="P21" i="8"/>
  <c r="O21" i="8"/>
  <c r="R20" i="8"/>
  <c r="Q20" i="8"/>
  <c r="P20" i="8"/>
  <c r="O20" i="8"/>
  <c r="R19" i="8"/>
  <c r="Q19" i="8"/>
  <c r="P19" i="8"/>
  <c r="O19" i="8"/>
  <c r="R18" i="8"/>
  <c r="Q18" i="8"/>
  <c r="P18" i="8"/>
  <c r="O18" i="8"/>
  <c r="J18" i="8"/>
  <c r="I18" i="8"/>
  <c r="H18" i="8"/>
  <c r="G18" i="8"/>
  <c r="R17" i="8"/>
  <c r="Q17" i="8"/>
  <c r="P17" i="8"/>
  <c r="O17" i="8"/>
  <c r="R16" i="8"/>
  <c r="Q16" i="8"/>
  <c r="P16" i="8"/>
  <c r="O16" i="8"/>
  <c r="R15" i="8"/>
  <c r="Q15" i="8"/>
  <c r="P15" i="8"/>
  <c r="O15" i="8"/>
  <c r="R14" i="8"/>
  <c r="Q14" i="8"/>
  <c r="P14" i="8"/>
  <c r="O14" i="8"/>
  <c r="K14" i="8"/>
  <c r="R13" i="8"/>
  <c r="Q13" i="8"/>
  <c r="P13" i="8"/>
  <c r="O13" i="8"/>
  <c r="J13" i="8"/>
  <c r="I13" i="8"/>
  <c r="H13" i="8"/>
  <c r="G13" i="8"/>
  <c r="R12" i="8"/>
  <c r="Q12" i="8"/>
  <c r="P12" i="8"/>
  <c r="O12" i="8"/>
  <c r="R11" i="8"/>
  <c r="Q11" i="8"/>
  <c r="P11" i="8"/>
  <c r="O11" i="8"/>
  <c r="R10" i="8"/>
  <c r="Q10" i="8"/>
  <c r="P10" i="8"/>
  <c r="O10" i="8"/>
  <c r="J10" i="8"/>
  <c r="I10" i="8"/>
  <c r="H10" i="8"/>
  <c r="G10" i="8"/>
  <c r="J9" i="8"/>
  <c r="R9" i="8" s="1"/>
  <c r="I9" i="8"/>
  <c r="Q9" i="8" s="1"/>
  <c r="H9" i="8"/>
  <c r="G9" i="8"/>
  <c r="O9" i="8" s="1"/>
  <c r="R8" i="8"/>
  <c r="Q8" i="8"/>
  <c r="P8" i="8"/>
  <c r="O8" i="8"/>
  <c r="R7" i="8"/>
  <c r="Q7" i="8"/>
  <c r="P7" i="8"/>
  <c r="O7" i="8"/>
  <c r="R6" i="8"/>
  <c r="Q6" i="8"/>
  <c r="P6" i="8"/>
  <c r="O6" i="8"/>
  <c r="R5" i="8"/>
  <c r="Q5" i="8"/>
  <c r="P5" i="8"/>
  <c r="O5" i="8"/>
  <c r="R4" i="8"/>
  <c r="Q4" i="8"/>
  <c r="P4" i="8"/>
  <c r="O4" i="8"/>
  <c r="J4" i="8"/>
  <c r="I4" i="8"/>
  <c r="H4" i="8"/>
  <c r="G4" i="8"/>
  <c r="J23" i="7"/>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R17" i="7"/>
  <c r="Q17" i="7"/>
  <c r="P17" i="7"/>
  <c r="O17" i="7"/>
  <c r="R16" i="7"/>
  <c r="Q16" i="7"/>
  <c r="P16" i="7"/>
  <c r="O16" i="7"/>
  <c r="R15" i="7"/>
  <c r="Q15" i="7"/>
  <c r="P15" i="7"/>
  <c r="O15" i="7"/>
  <c r="R14" i="7"/>
  <c r="Q14" i="7"/>
  <c r="P14" i="7"/>
  <c r="O14" i="7"/>
  <c r="K14" i="7"/>
  <c r="R13" i="7"/>
  <c r="Q13" i="7"/>
  <c r="P13" i="7"/>
  <c r="O13" i="7"/>
  <c r="J13" i="7"/>
  <c r="I13" i="7"/>
  <c r="H13" i="7"/>
  <c r="G13" i="7"/>
  <c r="R12" i="7"/>
  <c r="Q12" i="7"/>
  <c r="P12" i="7"/>
  <c r="O12" i="7"/>
  <c r="R11" i="7"/>
  <c r="Q11" i="7"/>
  <c r="P11" i="7"/>
  <c r="O11" i="7"/>
  <c r="R10" i="7"/>
  <c r="Q10" i="7"/>
  <c r="P10" i="7"/>
  <c r="O10" i="7"/>
  <c r="J10" i="7"/>
  <c r="I10" i="7"/>
  <c r="H10" i="7"/>
  <c r="G10" i="7"/>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N16" i="8" l="1"/>
  <c r="C23" i="8"/>
  <c r="K23" i="8" s="1"/>
  <c r="L22" i="8"/>
  <c r="L9" i="8"/>
  <c r="L10" i="8"/>
  <c r="L12" i="8"/>
  <c r="L23" i="8"/>
  <c r="L8" i="8"/>
  <c r="N20" i="8"/>
  <c r="N21" i="8"/>
  <c r="K15" i="8"/>
  <c r="L6" i="8"/>
  <c r="F9" i="8"/>
  <c r="N9" i="8" s="1"/>
  <c r="N14" i="8"/>
  <c r="N4" i="8"/>
  <c r="F4" i="8"/>
  <c r="N11" i="8"/>
  <c r="N12" i="7"/>
  <c r="N12" i="8"/>
  <c r="N13" i="8"/>
  <c r="F13" i="8"/>
  <c r="N17" i="7"/>
  <c r="N17" i="8"/>
  <c r="K22" i="7"/>
  <c r="K22" i="8"/>
  <c r="K4" i="8"/>
  <c r="C4" i="8"/>
  <c r="K6" i="7"/>
  <c r="K6" i="8"/>
  <c r="K7" i="7"/>
  <c r="K7" i="8"/>
  <c r="C9" i="7"/>
  <c r="K9" i="7" s="1"/>
  <c r="C9" i="8"/>
  <c r="K9" i="8" s="1"/>
  <c r="K10" i="8"/>
  <c r="C10" i="8"/>
  <c r="K11" i="7"/>
  <c r="K11" i="8"/>
  <c r="K12" i="7"/>
  <c r="K12" i="8"/>
  <c r="K13" i="8"/>
  <c r="C13" i="8"/>
  <c r="K16" i="7"/>
  <c r="K16" i="8"/>
  <c r="K17" i="7"/>
  <c r="K17" i="8"/>
  <c r="K18" i="8"/>
  <c r="C18" i="8"/>
  <c r="L19" i="7"/>
  <c r="L19" i="8"/>
  <c r="L20" i="7"/>
  <c r="L20" i="8"/>
  <c r="L21" i="7"/>
  <c r="L21" i="8"/>
  <c r="L22" i="7"/>
  <c r="K5" i="7"/>
  <c r="K5" i="8"/>
  <c r="K8" i="7"/>
  <c r="K8" i="8"/>
  <c r="N18" i="8"/>
  <c r="F18" i="8"/>
  <c r="K19" i="7"/>
  <c r="K19" i="8"/>
  <c r="K20" i="7"/>
  <c r="K20" i="8"/>
  <c r="N5" i="7"/>
  <c r="N5" i="8"/>
  <c r="D9" i="7"/>
  <c r="L9" i="7" s="1"/>
  <c r="D9" i="8"/>
  <c r="D10" i="8"/>
  <c r="L11" i="7"/>
  <c r="L11" i="8"/>
  <c r="L13" i="8"/>
  <c r="D13" i="8"/>
  <c r="L16" i="7"/>
  <c r="L16" i="8"/>
  <c r="L17" i="7"/>
  <c r="L17" i="8"/>
  <c r="L14" i="7"/>
  <c r="L14" i="8"/>
  <c r="L18" i="8"/>
  <c r="D18" i="8"/>
  <c r="D23" i="7"/>
  <c r="L23" i="7" s="1"/>
  <c r="D23" i="8"/>
  <c r="L15" i="8"/>
  <c r="M19" i="7"/>
  <c r="M19" i="8"/>
  <c r="M20" i="7"/>
  <c r="M20" i="8"/>
  <c r="M21" i="7"/>
  <c r="M21" i="8"/>
  <c r="M22" i="7"/>
  <c r="M22" i="8"/>
  <c r="L5" i="7"/>
  <c r="L5" i="8"/>
  <c r="L8" i="7"/>
  <c r="N6" i="7"/>
  <c r="N6" i="8"/>
  <c r="N7" i="7"/>
  <c r="N7" i="8"/>
  <c r="N10" i="8"/>
  <c r="F10" i="8"/>
  <c r="F23" i="7"/>
  <c r="N23" i="7" s="1"/>
  <c r="F23" i="8"/>
  <c r="N23" i="8" s="1"/>
  <c r="N15" i="8"/>
  <c r="K21" i="7"/>
  <c r="K21" i="8"/>
  <c r="N8" i="7"/>
  <c r="N8" i="8"/>
  <c r="L4" i="8"/>
  <c r="D4" i="8"/>
  <c r="L7" i="7"/>
  <c r="L7" i="8"/>
  <c r="M4" i="8"/>
  <c r="E4" i="8"/>
  <c r="M6" i="7"/>
  <c r="M6" i="8"/>
  <c r="M7" i="7"/>
  <c r="M7" i="8"/>
  <c r="E9" i="7"/>
  <c r="M9" i="7" s="1"/>
  <c r="E9" i="8"/>
  <c r="M9" i="8" s="1"/>
  <c r="M10" i="8"/>
  <c r="E10" i="8"/>
  <c r="M11" i="7"/>
  <c r="M11" i="8"/>
  <c r="M12" i="7"/>
  <c r="M12" i="8"/>
  <c r="E13" i="8"/>
  <c r="M13" i="8"/>
  <c r="M16" i="7"/>
  <c r="M16" i="8"/>
  <c r="M17" i="7"/>
  <c r="M17" i="8"/>
  <c r="M14" i="7"/>
  <c r="M14" i="8"/>
  <c r="E18" i="8"/>
  <c r="M18" i="8"/>
  <c r="E23" i="7"/>
  <c r="M23" i="7" s="1"/>
  <c r="E23" i="8"/>
  <c r="M23" i="8" s="1"/>
  <c r="M15" i="8"/>
  <c r="N19" i="7"/>
  <c r="N19" i="8"/>
  <c r="N22" i="7"/>
  <c r="N22" i="8"/>
  <c r="M5" i="7"/>
  <c r="M5" i="8"/>
  <c r="M8" i="7"/>
  <c r="M8" i="8"/>
  <c r="N11" i="7"/>
  <c r="N21" i="7"/>
  <c r="L6" i="7"/>
  <c r="L10" i="7"/>
  <c r="D10" i="7"/>
  <c r="L18" i="7"/>
  <c r="D18" i="7"/>
  <c r="M13" i="7"/>
  <c r="E13" i="7"/>
  <c r="N16" i="7"/>
  <c r="N14" i="7"/>
  <c r="N18" i="7"/>
  <c r="F18" i="7"/>
  <c r="N15" i="7"/>
  <c r="L12" i="7"/>
  <c r="L13" i="7"/>
  <c r="D13" i="7"/>
  <c r="L15" i="7"/>
  <c r="M4" i="7"/>
  <c r="E4" i="7"/>
  <c r="M10" i="7"/>
  <c r="E10" i="7"/>
  <c r="M18" i="7"/>
  <c r="E18" i="7"/>
  <c r="M15" i="7"/>
  <c r="N20" i="7"/>
  <c r="N4" i="7"/>
  <c r="F4" i="7"/>
  <c r="F9" i="7"/>
  <c r="N9" i="7" s="1"/>
  <c r="N10" i="7"/>
  <c r="F10" i="7"/>
  <c r="N13" i="7"/>
  <c r="F13" i="7"/>
  <c r="K4" i="7"/>
  <c r="C4" i="7"/>
  <c r="K10" i="7"/>
  <c r="C10" i="7"/>
  <c r="C13" i="7"/>
  <c r="K13" i="7"/>
  <c r="C18" i="7"/>
  <c r="K18" i="7"/>
  <c r="C23" i="7"/>
  <c r="K15" i="7"/>
  <c r="L4" i="7"/>
  <c r="D4" i="7"/>
  <c r="K23" i="7" l="1"/>
  <c r="C110" i="4"/>
  <c r="C78" i="4"/>
  <c r="C140" i="4"/>
</calcChain>
</file>

<file path=xl/sharedStrings.xml><?xml version="1.0" encoding="utf-8"?>
<sst xmlns="http://schemas.openxmlformats.org/spreadsheetml/2006/main" count="2163" uniqueCount="890">
  <si>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</si>
  <si>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</si>
  <si>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</si>
  <si>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</si>
  <si>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CRONOGRAMA</t>
  </si>
  <si>
    <t>Subcomponente</t>
  </si>
  <si>
    <t>Actividades</t>
  </si>
  <si>
    <t>Meta o producto</t>
  </si>
  <si>
    <t>LÍDER</t>
  </si>
  <si>
    <t>2°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</si>
  <si>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</si>
  <si>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</si>
  <si>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</si>
  <si>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</si>
  <si>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</si>
  <si>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</si>
  <si>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</si>
  <si>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</si>
  <si>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</si>
  <si>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</si>
  <si>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</si>
  <si>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</si>
  <si>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</si>
  <si>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</si>
  <si>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t xml:space="preserve">Diseñar Sistema Integral de Control y Prevención del Riesgo de Corrupción </t>
  </si>
  <si>
    <t xml:space="preserve">Sistema Integral de Control y Prevención del Riesgo de Corrupción diseñado </t>
  </si>
  <si>
    <t>2.Construcción del Mapa de Riesgos de Corrupción</t>
  </si>
  <si>
    <t>Actualizar la matriz y mapa de riesgos de corrupción, cuando aplique</t>
  </si>
  <si>
    <t xml:space="preserve">Matriz y mapa de riesgos de corrupción actualizados </t>
  </si>
  <si>
    <t xml:space="preserve">3. Consulta y divulgación </t>
  </si>
  <si>
    <t>Estrategia de lucha contra la corrupción de las vigencias 2024 y 2025 elaborada participativamante</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</si>
  <si>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</si>
  <si>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</si>
  <si>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</si>
  <si>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</si>
  <si>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</si>
  <si>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</si>
  <si>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</si>
  <si>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</si>
  <si>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</si>
  <si>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</si>
  <si>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</si>
  <si>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</si>
  <si>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Sin subcomponente</t>
  </si>
  <si>
    <t>Desarrollar ejercicios semestrales de participación para la identificación y priorización de mejoras de los trámites</t>
  </si>
  <si>
    <t>1. Cronograma</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</si>
  <si>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</si>
  <si>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</si>
  <si>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</si>
  <si>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</si>
  <si>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</si>
  <si>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</si>
  <si>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</si>
  <si>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Diálogo</t>
  </si>
  <si>
    <t>Realizar el principal espacio de rendición de cuentas</t>
  </si>
  <si>
    <t>Principal Espacio de rendición de cuentas realizado</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</si>
  <si>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</si>
  <si>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</si>
  <si>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</si>
  <si>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</si>
  <si>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</si>
  <si>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Realizar seguimiento trimestral  a los acuerdos o compromisos asumidos con los grupos de valor y publicarlo en la página web</t>
  </si>
  <si>
    <t>Seguimiento a los acuerdos o compromisos asumidos con los grupos de valor publicado en la página web</t>
  </si>
  <si>
    <t xml:space="preserve">Evaluar eventos de diálogo realizados e implementar acciones de mejora </t>
  </si>
  <si>
    <t xml:space="preserve">Eventos de dialogo realizados y acciones de mejora implementadas (si aplica) </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</si>
  <si>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</si>
  <si>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</si>
  <si>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</si>
  <si>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</si>
  <si>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</si>
  <si>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</si>
  <si>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</si>
  <si>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Actualizar y simplificar los procesos, procedimientos y protocolos de servicio para fortalecer el relacionamiento con los grupos de valor</t>
  </si>
  <si>
    <t>1. Cronograma
2. Procesos, procedimientos y protocolos de servicio actualizados/simplificados</t>
  </si>
  <si>
    <t>2. Fortalecimiento del Talento humano al servicio del ciudadano</t>
  </si>
  <si>
    <t>Generar incentivos a los servidores públicos de las áreas de atención al ciudadano</t>
  </si>
  <si>
    <t>Incentivos generados</t>
  </si>
  <si>
    <t>Talento humano de la entidad, capacitado en atención incluyente.</t>
  </si>
  <si>
    <t>Realizar mesas de trabajo sobre servicio al ciudadano y PQRD en Direcciones Territoriales</t>
  </si>
  <si>
    <t>6 Mesas de trabajo realizadas en Direcciones Territoriales</t>
  </si>
  <si>
    <t xml:space="preserve">Realizar charlas sobre la responsabilidad de los servidores públicos (deberes, derechos y obligaciones)     </t>
  </si>
  <si>
    <t>4 charlas realizadas.</t>
  </si>
  <si>
    <t>3. Gestión de relacionamiento con los ciudadanos</t>
  </si>
  <si>
    <t>Definir y difundir el portafolio de servicios al ciudadano de la entidad</t>
  </si>
  <si>
    <t> Portafolio de servicios definido y difundido</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</si>
  <si>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</si>
  <si>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</si>
  <si>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 xml:space="preserve">Realizar informe de PQRD </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</si>
  <si>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</si>
  <si>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</si>
  <si>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</si>
  <si>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5. Evaluación de gestión y medición de la percepción ciudadana</t>
  </si>
  <si>
    <t>Evaluar la experiencia de usuarios y la percepción de la ciudadanía</t>
  </si>
  <si>
    <t>Experiencia de usuarios y Percepción de la ciudadanía, evaluada</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</si>
  <si>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</si>
  <si>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</si>
  <si>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</si>
  <si>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</si>
  <si>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</si>
  <si>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Identificar datos que se requieren publicar</t>
  </si>
  <si>
    <t>1.  Cronograma y hoja de Ruta
2. Informe de Datos que se requieren publicar (ejemplo: km de vía construida), identificados
3. Datos publicados en datos.gov.co</t>
  </si>
  <si>
    <t xml:space="preserve"> Información de los Trámites actualizada en SUIT</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</si>
  <si>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</si>
  <si>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</si>
  <si>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</si>
  <si>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Elaborar, presentar y publicar en la página web de la entidad los Estados Financieros</t>
  </si>
  <si>
    <t xml:space="preserve">Estados Financieros elaborados, presentados y publicados </t>
  </si>
  <si>
    <t>Actualizar y publicar el normograma</t>
  </si>
  <si>
    <t xml:space="preserve">Normograma actualizado y publicado </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</si>
  <si>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</si>
  <si>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</si>
  <si>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</si>
  <si>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</si>
  <si>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</si>
  <si>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</si>
  <si>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</si>
  <si>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</si>
  <si>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</si>
  <si>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</si>
  <si>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Realizar seguimiento a los planes de mejoramiento formulados para atender las observaciones de las  Auditorías   efectuadas   (auditorias   al   modelo   de   seguridad   y   privacidad   de   la información (MSPI)</t>
  </si>
  <si>
    <t>Seguimiento reportado a la Oficina de Control Interno</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</si>
  <si>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</si>
  <si>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</si>
  <si>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</si>
  <si>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</si>
  <si>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1. Cronograma
2. Informe de seguimiento a la implementación de las  macro actividades de   trabajo del plan de implementación del MSPI vigente</t>
  </si>
  <si>
    <t>Informes trimestrales  sobre información más consultada</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</si>
  <si>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</si>
  <si>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</si>
  <si>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</si>
  <si>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</si>
  <si>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</si>
  <si>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</si>
  <si>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</si>
  <si>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</si>
  <si>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</si>
  <si>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Realizar seguimiento al proceso de socializaciones de proyectos, con el fin de garantizar la comunicación efectiva con las comunidades.</t>
  </si>
  <si>
    <t>Socializaciones con la comunidad, realizadas</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</si>
  <si>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</si>
  <si>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</si>
  <si>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</si>
  <si>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</si>
  <si>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</si>
  <si>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</si>
  <si>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</si>
  <si>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</si>
  <si>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</si>
  <si>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</si>
  <si>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</si>
  <si>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</si>
  <si>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</si>
  <si>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</si>
  <si>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</si>
  <si>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</si>
  <si>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</si>
  <si>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</si>
  <si>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</si>
  <si>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</si>
  <si>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</si>
  <si>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</si>
  <si>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</si>
  <si>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</si>
  <si>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Realizar seguimiento a los planes de mejoramiento formulados para atender las observaciones de las Auditorías efectuadas norma técnica NTC 5854</t>
  </si>
  <si>
    <t>RETOS</t>
  </si>
  <si>
    <t>Cr2. Incumplimiento periodo anterior</t>
  </si>
  <si>
    <t>Cr3. Temas criticos OCI O Alta Dirección</t>
  </si>
  <si>
    <t>REPORTE DE MONITOREO POR PARTE DE LOS RESPONSABLES</t>
  </si>
  <si>
    <t>Cr1. Más de 8 responsables</t>
  </si>
  <si>
    <t>N/A</t>
  </si>
  <si>
    <t>Avance frente a programado en el trimestre</t>
  </si>
  <si>
    <t>Avance respecto al total programado en el año</t>
  </si>
  <si>
    <t>Corte 1° trimestre</t>
  </si>
  <si>
    <t>Corte 2° trimestre</t>
  </si>
  <si>
    <t>Corte 3° trimestre</t>
  </si>
  <si>
    <t>Corte 4° trimestre</t>
  </si>
  <si>
    <t>Cumplimiento por Componente</t>
  </si>
  <si>
    <t>Cumplimiento por Subcomponente</t>
  </si>
  <si>
    <r>
      <t>1</t>
    </r>
    <r>
      <rPr>
        <sz val="11"/>
        <rFont val="Calibri"/>
        <family val="2"/>
        <scheme val="minor"/>
      </rPr>
      <t>. Planeación estratégica del servicio al ciudadano</t>
    </r>
  </si>
  <si>
    <t>Sin avance programado para el periodo</t>
  </si>
  <si>
    <t>Racionalización Trrámite  "Concepto técnico de ubicación de estaciones de servicios "</t>
  </si>
  <si>
    <t>Capacitar en atención incluyente</t>
  </si>
  <si>
    <t>Elaborar informe mensual  de PQRD cuantificando las alertas y requerimientos frente a las respuestas oportunas de los derechos de petición</t>
  </si>
  <si>
    <t>Actualizar el Sistema Único de Información de Trámites –SUIT- la información de los trámites, cuando aplique</t>
  </si>
  <si>
    <t>Realizar seguimiento a la implementación de las  macro actividades de   trabajo del plan de implementación del Modelo de Seguridad y Privacidad de la Información –MSPI- vigencia 2024</t>
  </si>
  <si>
    <t>1. Planeación estratégica del servicio al ciudadano</t>
  </si>
  <si>
    <t>Mediante correo electronico del 16/02/2024 se remite archivo parametrizado a los Fcilitadores del MIPG de la Subdirección general y al Coordinador del Grupo Gerencia de Comunicaciones, para facilitar el reporte de las actividades</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</si>
  <si>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</si>
  <si>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t>Consolidación de aportes  recibidos mediante memorando y presentación  ante el Comité Institucional de Gestión y Desemepeño del proyecto del PAAC 2024</t>
  </si>
  <si>
    <r>
      <t xml:space="preserve">Sin avance programado para el periodo 
</t>
    </r>
    <r>
      <rPr>
        <b/>
        <sz val="11"/>
        <rFont val="Calibri"/>
        <family val="2"/>
        <scheme val="minor"/>
      </rPr>
      <t>2024I-VBOG-017906 del 03/04/24 SECRETARIA GENERAL sin reporte</t>
    </r>
  </si>
  <si>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</si>
  <si>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</si>
  <si>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</si>
  <si>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</si>
  <si>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</si>
  <si>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</si>
  <si>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</si>
  <si>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</si>
  <si>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</si>
  <si>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</si>
  <si>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</si>
  <si>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</si>
  <si>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No hay avances reportados ni evidencia en la capeta https://invias-my.sharepoint.com/:f:/g/personal/oap_invias_gov_co/Ei87N6QnlhZMiYoB78LyXiQBd8w5f5eQWVrNMwHdZ_5dEg?e=a9IQ0e, únicamente 2 archivos de la vigencia 2023</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</si>
  <si>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</si>
  <si>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</si>
  <si>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</si>
  <si>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</si>
  <si>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</si>
  <si>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</si>
  <si>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ruta https://invias-my.sharepoint.com/:f:/g/personal/oap_invias_gov_co/EndXeQ87HbVEr14BTMZcHkcBK1onttTuTPph9pGipUBYVA?e=znpAgp se evidencio información correspondiente a los cortes enero y febrero</t>
  </si>
  <si>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</si>
  <si>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y link aportado se encuentra la evidencia de publicación de los estados financieros de 2023</t>
  </si>
  <si>
    <t xml:space="preserve">Efectivamente la carpeta está vacía, se valida ejecución porque está disponible el procedimiento de atención de declaraciones de conflictos de intereses, impedimentos y recusaciones </t>
  </si>
  <si>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</si>
  <si>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Ejecutado según lo programado, soportes y evidnecias en carpeta https://invias-my.sharepoint.com/:f:/g/personal/oap_invias_gov_co/EvW26FwDn1REgeD-rU0fcbYBBBBtFvJKEQGwqrRARuc_fQ?e=pcUFxb</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</si>
  <si>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</si>
  <si>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</si>
  <si>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</si>
  <si>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t>No se apoprta url o soprte de la difució o actualización del portafolio de servicios al ciudadano de la entidad</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</si>
  <si>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</si>
  <si>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t>No se aportó un soporte relacionado con lso productos (cronograma, informe de datos que requieren publicarse o datos publicados en GOV.CO)</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</si>
  <si>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</si>
  <si>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</si>
  <si>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</si>
  <si>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</si>
  <si>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Cumplida según lo programado, se confirma informe EKOGUI</t>
  </si>
  <si>
    <t>El enlace aportado solicita autenticación. Se encontro en la ruta " https://www.invias.gov.co/index.php/planeacion-gestion-y-control/plan-de-gasto-publico " un redireccionamiento a https://community.secop.gov.co/Public/App/AnnualPurchasingPlanEditPublic/View?id=356588</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</si>
  <si>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</si>
  <si>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</si>
  <si>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</si>
  <si>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</si>
  <si>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</si>
  <si>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</si>
  <si>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</si>
  <si>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</si>
  <si>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</si>
  <si>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</si>
  <si>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</si>
  <si>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</si>
  <si>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</si>
  <si>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</si>
  <si>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</si>
  <si>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</si>
  <si>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</si>
  <si>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</si>
  <si>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 xml:space="preserve">Se validar el cumplimiento según lo programado </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</si>
  <si>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</si>
  <si>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t>No se recibío reporte por parte de la Dirección Técnica y de Estructuración</t>
  </si>
  <si>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</si>
  <si>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</si>
  <si>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</si>
  <si>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</si>
  <si>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</si>
  <si>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</si>
  <si>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</si>
  <si>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</si>
  <si>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</si>
  <si>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</si>
  <si>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</si>
  <si>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</si>
  <si>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t>No se recibío reporte por parte de la Dirección Técnica y de Estructuración. 
Ejecutada según o previsto</t>
  </si>
  <si>
    <t>No se recibío reporte por parte de la Dirección Técnica y de Estructuración. Potencial incumplimiento</t>
  </si>
  <si>
    <t>Racionalización Trámite  "Permiso para movilización de carga extradimensionada por las vías nacionales"</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</si>
  <si>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</si>
  <si>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</si>
  <si>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Corte 2° trimestre de 2024</t>
  </si>
  <si>
    <t>LOGROS y BUENAS PRÁCTICAS</t>
  </si>
  <si>
    <t>Cr2. Incumplimiento periodo anterior (O incia ejecución)</t>
  </si>
  <si>
    <r>
      <rPr>
        <b/>
        <sz val="11"/>
        <rFont val="Calibri"/>
        <family val="2"/>
        <scheme val="minor"/>
      </rPr>
      <t>2024I-VBOG-031480 del 22/05/24 OFICINA DE CONTROL INTERNO</t>
    </r>
    <r>
      <rPr>
        <sz val="11"/>
        <rFont val="Calibri"/>
        <family val="2"/>
        <scheme val="minor"/>
      </rPr>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
</t>
    </r>
    <r>
      <rPr>
        <b/>
        <sz val="11"/>
        <rFont val="Calibri"/>
        <family val="2"/>
        <scheme val="minor"/>
      </rPr>
      <t xml:space="preserve">OFICINA ASESORA DE PLANEACIÓN:
1. </t>
    </r>
    <r>
      <rPr>
        <sz val="11"/>
        <rFont val="Calibri"/>
        <family val="2"/>
        <scheme val="minor"/>
      </rPr>
      <t xml:space="preserve">Durante los meses de mayo y junio, se asesoró metodologicamente a los facilitadores del MIPG y líderes de proceso en la actualización de las hojas de trabajo que soportaron la actualización del mapa de riegsso de corrupción presentado ante los integrantes del Comité Institucional de Gestión y Desemepeño que sesionó el 4 de junio de 2024.
</t>
    </r>
    <r>
      <rPr>
        <b/>
        <sz val="11"/>
        <rFont val="Calibri"/>
        <family val="2"/>
        <scheme val="minor"/>
      </rPr>
      <t>2.</t>
    </r>
    <r>
      <rPr>
        <sz val="11"/>
        <rFont val="Calibri"/>
        <family val="2"/>
        <scheme val="minor"/>
      </rPr>
      <t xml:space="preserve"> En la carpeta https://invias-my.sharepoint.com/:f:/g/personal/oap_invias_gov_co/Epnkyy0JxnlFgTHZbjTZjhAB66Bw1MT9quq7eb3UCv7Rgw?e=AKPKjK  se anexa acta N° 3 del  Comité Institucional de Gestión y Desemepeño que sesionó el 4 de junio de 2024 y la matriz de riesgos de corrupción actualizada (que en la parte inferior cuenta con un control de cambios)
</t>
    </r>
    <r>
      <rPr>
        <b/>
        <sz val="11"/>
        <rFont val="Calibri"/>
        <family val="2"/>
        <scheme val="minor"/>
      </rPr>
      <t>3.</t>
    </r>
    <r>
      <rPr>
        <sz val="11"/>
        <rFont val="Calibri"/>
        <family val="2"/>
        <scheme val="minor"/>
      </rPr>
      <t xml:space="preserve"> En la subcarpeta  https://invias-my.sharepoint.com/:f:/g/personal/oap_invias_gov_co/Es3UeVj_4zhAjaEHVnioieMBDSuSHpCOhEJORskDJWmE6g?e=67j3xd se encuentran los antecedentes (preaprobaciónes)</t>
    </r>
  </si>
  <si>
    <r>
      <rPr>
        <b/>
        <sz val="11"/>
        <rFont val="Calibri"/>
        <family val="2"/>
        <scheme val="minor"/>
      </rPr>
      <t>2024I-VBOG-031480 del 22/05/24 OFICINA DE CONTROL INTERNO</t>
    </r>
    <r>
      <rPr>
        <sz val="11"/>
        <rFont val="Calibri"/>
        <family val="2"/>
        <scheme val="minor"/>
      </rPr>
      <t xml:space="preserve">
se valida lo9 programado
</t>
    </r>
    <r>
      <rPr>
        <b/>
        <sz val="11"/>
        <rFont val="Calibri"/>
        <family val="2"/>
        <scheme val="minor"/>
      </rPr>
      <t>OFICINA ASESORA DE PLANEACIÓN:</t>
    </r>
    <r>
      <rPr>
        <sz val="11"/>
        <rFont val="Calibri"/>
        <family val="2"/>
        <scheme val="minor"/>
      </rPr>
      <t xml:space="preserve">
ESTA ACTIVIDAD NO TIENE PROGRAMADA EJECUIÓN DURANTE ESTE TRIMTESRE, NO OBSTANTE: En la carpeta https://invias-my.sharepoint.com/:f:/g/personal/oap_invias_gov_co/Ekb4OWsCCTdHkCSfpyBPWTEB4qGeJgL9XB-HXDq2kxNDdQ?e=Qt3kas se incluye un acercamento a la Secretaría de Transparencia, memorando circular 2024I-VBOG-034040 del 29/05/24 dirigido a la Dirección Jurídica y sus Subdirecciones para analizar entre otras cosas lo siguiente:
</t>
    </r>
    <r>
      <rPr>
        <i/>
        <sz val="11"/>
        <rFont val="Calibri"/>
        <family val="2"/>
        <scheme val="minor"/>
      </rPr>
      <t>"4. Proponer a Colombia Compra Eficiente Incorporar elementos de integridad pública en los procesos de selección, vinculación, contratación y evaluación de sus servidores, contratistas y en los procesos de contratación con personas jurídicas:
a. Incluir   estos   elementos   en   la   actualización   del   código   de   integridad   de   la
entidad (documento Liderado por la Secretaría General)
b. Validar el responsable de verificar el registro de información en el aplicativo por
la integridad y en qué momentos se realizará
c. Validar   mejoras   a   incorporar   durante   la   transición   la   Programa   de
Transparencia y Ética Publica"</t>
    </r>
  </si>
  <si>
    <r>
      <t xml:space="preserve">2024I-VBOG-025599 del 01/05/24 OFICINA   DE   TECNOLOGIAS   DE   LA   INFORMACION   Y   LAS COMUNICACIONES </t>
    </r>
    <r>
      <rPr>
        <sz val="11"/>
        <rFont val="Calibri"/>
        <family val="2"/>
        <scheme val="minor"/>
      </rPr>
      <t xml:space="preserve">
En 2023, el grupo de gestión de información elaboró y socializó los siguientes documentos:
*Plan Apertura de Datos Abiertos - Vigencia 2024, 
*Inventario Datos Abiertos (Inventario CD.xlsx).
*Analítica DA (ANALITICA_DA.pdf).
Se planea continuar gestión en 2024.</t>
    </r>
    <r>
      <rPr>
        <b/>
        <sz val="11"/>
        <rFont val="Calibri"/>
        <family val="2"/>
        <scheme val="minor"/>
      </rPr>
      <t xml:space="preserve">
https://invias-my.sharepoint.com/:f:/g/personal/oap_invias_gov_co/Eiuosuj2xpdPkBr7KwXDBHEB4tQxaW4KI5Rgg8G1Ze9Jpg?e=sPjcgo
2024I-VBOG-031480 del 22/05/24 OFICINA DE CONTROL INTERNO
</t>
    </r>
    <r>
      <rPr>
        <sz val="11"/>
        <rFont val="Calibri"/>
        <family val="2"/>
        <scheme val="minor"/>
      </rPr>
      <t>Los  soportes relacionados con los productos no se aportaron -cronograma, informe de datos que requieren publicarse o datos publicados en GOV.CO)</t>
    </r>
    <r>
      <rPr>
        <b/>
        <sz val="11"/>
        <rFont val="Calibri"/>
        <family val="2"/>
        <scheme val="minor"/>
      </rPr>
      <t xml:space="preserve">
2024I-VBOG-044315 del 04/07/24 OFICINA   DE   TECNOLOGIAS   DE   LA   INFORMACION   Y   LAS COMUNICACIONES
</t>
    </r>
    <r>
      <rPr>
        <sz val="11"/>
        <rFont val="Calibri"/>
        <family val="2"/>
        <scheme val="minor"/>
      </rPr>
      <t>1. Se generó cronograma - mapa de ruta del subproyecto de datos abiertos.
2. Conjunto de datos de Peajes: En el momento, se está validando y recolectando el conjunto de datos de peajes. En el segundo semestre se realizará  normalización y estandarización para el cargue en el portal de datos abiertos. El conjunto contiene los siguientes datos (corte a marzo de 2024):
- Hoja TRAFICO TOTAL VS CATEGORIA (grafica)
- Hoja RECAUDO VS ESTACIONES (grafica)
- Hoja RECAUDO POR AÑO 2011-2023
- Hoja INTERPRETACION- CAMPOS
- Hoja CODIGOS POR ESTACION
- Hoja RECAUDO DE RESOLUCIONES CONSOLIDADAS
- Hoja TABLA DE COBERTURA KM (RESOLUCIONES)
3. Conjunto de datos de Contratación: Se están recopilando datos de contratación del INVÍAS de fuentes internas y externas, para el segundo semestre del 2024 se planea terminar compilación y se revisará la viabilidad de publicación en el portal de datos abiertos.
4. A partir del tercer trimestre del 2024 se realizarán reuniones con la Secretaría General para identificar otros datos suceptibles de publicación en el portal de datos abiertos.</t>
    </r>
  </si>
  <si>
    <r>
      <rPr>
        <b/>
        <sz val="11"/>
        <rFont val="Calibri"/>
        <family val="2"/>
        <scheme val="minor"/>
      </rPr>
      <t xml:space="preserve">2024I-VBOG-025599 del 01/05/24 OFICINA   DE   TECNOLOGIAS   DE   LA   INFORMACION   Y   LAS COMUNICACIONES
</t>
    </r>
    <r>
      <rPr>
        <sz val="11"/>
        <rFont val="Calibri"/>
        <family val="2"/>
        <scheme val="minor"/>
      </rPr>
      <t xml:space="preserve">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t>
    </r>
    <r>
      <rPr>
        <b/>
        <sz val="11"/>
        <rFont val="Calibri"/>
        <family val="2"/>
        <scheme val="minor"/>
      </rPr>
      <t xml:space="preserve">https://invias-my.sharepoint.com/:f:/g/personal/oap_invias_gov_co/EreOKEnmz71BvHIdvzFMedgBLrZS3frSJar5iuWcQ6GBNA?e=MKs6AW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 xml:space="preserve">2024I-VBOG-044315 del 04/07/24 OFICINA   DE   TECNOLOGIAS   DE   LA   INFORMACION   Y   LAS COMUNICACIONES
</t>
    </r>
    <r>
      <rPr>
        <sz val="11"/>
        <rFont val="Calibri"/>
        <family val="2"/>
        <scheme val="minor"/>
      </rPr>
      <t>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</si>
  <si>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rPr>
        <b/>
        <sz val="11"/>
        <rFont val="Calibri"/>
        <family val="2"/>
        <scheme val="minor"/>
      </rPr>
      <t xml:space="preserve">2024I-VBOG-025599 del 01/05/24 OFICINA   DE   TECNOLOGIAS   DE   LA   INFORMACION   Y   LAS COMUNICACIONES
</t>
    </r>
    <r>
      <rPr>
        <sz val="11"/>
        <rFont val="Calibri"/>
        <family val="2"/>
        <scheme val="minor"/>
      </rPr>
      <t xml:space="preserve">Plan de Implementación del MSPI vigencia 2024 (Borrador pendiente por aprobación). 
Caracterización del MSPI vigencia 2024 (Borrador pendiente por aprobación).
Presentación del Plan de implementación del MSPI vigencia 2024 (Borrador pendiente por aprobación).
</t>
    </r>
    <r>
      <rPr>
        <b/>
        <sz val="11"/>
        <rFont val="Calibri"/>
        <family val="2"/>
        <scheme val="minor"/>
      </rPr>
      <t xml:space="preserve">https://invias-my.sharepoint.com/:f:/g/personal/oap_invias_gov_co/EkOkgdlAze1PvZC-Y4hfsAIBGQ0Itcf_y8TCYLTZ3CNF_w?e=q3vbTV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r>
    <r>
      <rPr>
        <b/>
        <sz val="11"/>
        <rFont val="Calibri"/>
        <family val="2"/>
        <scheme val="minor"/>
      </rPr>
      <t xml:space="preserve">2024I-VBOG-044315 del 04/07/24 OFICINA   DE   TECNOLOGIAS   DE   LA   INFORMACION   Y   LAS COMUNICACIONES
</t>
    </r>
    <r>
      <rPr>
        <sz val="11"/>
        <rFont val="Calibri"/>
        <family val="2"/>
        <scheme val="minor"/>
      </rPr>
      <t>1. Se elaboró la caracterización y plan del del proyecto del MSPI para la vigencia 2024, alineado a los requerimientos de la Registraduría Nacional del Estado Civil que contiene: Alcance, cronograma, estructuración de Recurso Humano e interesados, plan de comunicaciones y análisis riesgos del proyecto. Se espera la divulgación con el Comité Institucional del MSPI para el tercer trimestre del 2024, de acuerdo con instrucción de la jefatura de la OTIC.
2. Activos de Información:
* Se llevaron a cabo cerca de 30 talleres para la caracterización de activos de información con las dependencias del INVÍAS.
* Se consolidó el 86% de los activos de información del INVÍAS.
3. Políticas y procedimientos requerimientos registraduría (8 borradores y 2 políticas aprobadas y divulgadas):
* Política de Seguridad Para la Gestión del Riesgos de Seguridad de la Información
* Política de Seguridad para la Implementación y Uso de Criptografía
* Política de Ciberseguridad del INVÍAS
* Política de Seguridad de la Información para el Teletrabajo
* Política de tratamiento de datos personales
* Política de No Repudio
* Política de seguridad para la separación de los ambientes de desarrollo, pruebas y producción
* Política de Seguridad para la Implementación y Uso de Antivirus y Antimalware
* Política de Activos de Información (Aprobada y divulgada)
* Política de Control de Acceso (Aprobada y divulgada)
4. Procedimientos:
* Se elaboró el borrador del Procedimiento de Administración y Gestión del Riesgos de Seguridad Digital
4. Acercamiento con la OAP para conocer la herramienta para el registro de riesgos con énfasis en seguridad de la información.
5. Se trabajó en la convocatoria para la conformación del equipo de implementación del MSPI con todas las dependencias del INVÍAS.</t>
    </r>
  </si>
  <si>
    <t>Incluye reporte extemporáneo del 1° trimestre - 2024I-VBOG-025599 del 01/05/24 OFICINA   DE   TECNOLOGIAS   DE   LA   INFORMACION   Y   LAS COMUNICACIONES.
Se evidencia en el micositio el plan del proyecto MSPI 2024, elaborado e project cuyo recumenpermite evidenciar fecha de finalización prevista en junio de 2025.
No obstante la caracterización del modelo,las politicas, el procedimeitno de seguridad de la información y el protocolo de intercambio no están códificados, ni han surtido la revisión metodologica  para incorporarse al modelo d egestión d ela entidad.
Por otra parte es pertinente actualizar la ETIC-POL-1 POLÍTICA GENERAL DE SEGURIDAD Y PRIVACIDAD DE LA INFORMACIÓN , asegurando que cumpla con los ítems mencionados en el correo de la registraduría y los criterios de las políticas de gobierno digital y seguridad digital de MIPG.</t>
  </si>
  <si>
    <t>Incluye reporte extemporáneo del 1° trimestre - 2024I-VBOG-025599 del 01/05/24 OFICINA   DE   TECNOLOGIAS   DE   LA   INFORMACION   Y   LAS COMUNICACIONES.
En el micrositio se validó el Por medio del Memorando Individual No. 2024I-VBOG-035770 del 05/06/24 con la remisión de soportes de avance del Plan de mejoramiento, un archivo Excel con un reporte de seguimiento y carpeta por observación. Es pertinente confirmar con la Oficina de Control Interno el porcentaje de cumplimiento de las actividades que programaron en el plan de mejoramiento</t>
  </si>
  <si>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t>
    </r>
    <r>
      <rPr>
        <b/>
        <sz val="11"/>
        <rFont val="Calibri"/>
        <family val="2"/>
        <scheme val="minor"/>
      </rPr>
      <t xml:space="preserve">2024I-VBOG-04484 del 08/07/24 SECRETARIA 
</t>
    </r>
    <r>
      <rPr>
        <sz val="11"/>
        <rFont val="Calibri"/>
        <family val="2"/>
        <scheme val="minor"/>
      </rPr>
      <t>para este trimestre se Realizaron 5 chat ciudadanos por las plataformas Facebook, Linkedln y Yotube</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</si>
  <si>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corresponde a una carpeta vacía
</t>
    </r>
    <r>
      <rPr>
        <b/>
        <sz val="11"/>
        <rFont val="Calibri"/>
        <family val="2"/>
        <scheme val="minor"/>
      </rPr>
      <t xml:space="preserve">2024I-VBOG-04484 del 08/07/24 SECRETARIA GENERAL
</t>
    </r>
    <r>
      <rPr>
        <sz val="11"/>
        <rFont val="Calibri"/>
        <family val="2"/>
        <scheme val="minor"/>
      </rPr>
      <t>Se envio memorando a dependencia misionales  2024I-VBOG-037491, con fin de conocer los compromisos asumidos con los grupos de valor producto de las reuniones de los diferentes proyectos.</t>
    </r>
  </si>
  <si>
    <r>
      <rPr>
        <b/>
        <sz val="11"/>
        <rFont val="Calibri"/>
        <family val="2"/>
        <scheme val="minor"/>
      </rPr>
      <t>2024I-VBOG-031480 del 22/05/24 OFICINA DE CONTROL INTERNO</t>
    </r>
    <r>
      <rPr>
        <sz val="11"/>
        <rFont val="Calibri"/>
        <family val="2"/>
        <scheme val="minor"/>
      </rPr>
      <t xml:space="preserve">
La carpeta https://invias-my.sharepoint.com/:f:/g/personal/oap_invias_gov_co/EiZwC28YT95NhoPDryJAYAcBomg1q31nLljpXvODSP8SUw?e=nyqcAz se encuentra vacía.
</t>
    </r>
    <r>
      <rPr>
        <b/>
        <sz val="11"/>
        <rFont val="Calibri"/>
        <family val="2"/>
        <scheme val="minor"/>
      </rPr>
      <t xml:space="preserve">2024I-VBOG-04484 del 08/07/24 SECRETARIA GENERAL
</t>
    </r>
    <r>
      <rPr>
        <sz val="11"/>
        <rFont val="Calibri"/>
        <family val="2"/>
        <scheme val="minor"/>
      </rPr>
      <t>Sin reporte en el excel anexo</t>
    </r>
  </si>
  <si>
    <r>
      <t xml:space="preserve">Sin avance programado para el periodo
</t>
    </r>
    <r>
      <rPr>
        <b/>
        <sz val="11"/>
        <rFont val="Calibri"/>
        <family val="2"/>
        <scheme val="minor"/>
      </rPr>
      <t>2024I-VBOG-04484 del 08/07/24 SECRETARIA GENERAL</t>
    </r>
    <r>
      <rPr>
        <sz val="11"/>
        <rFont val="Calibri"/>
        <family val="2"/>
        <scheme val="minor"/>
      </rPr>
      <t xml:space="preserve">
Sin reporte en el excel anexo</t>
    </r>
  </si>
  <si>
    <r>
      <rPr>
        <b/>
        <sz val="11"/>
        <rFont val="Calibri"/>
        <family val="2"/>
        <scheme val="minor"/>
      </rPr>
      <t>2024I-VBOG-031480 del 22/05/24 OFICINA DE CONTROL INTERNO</t>
    </r>
    <r>
      <rPr>
        <sz val="11"/>
        <rFont val="Calibri"/>
        <family val="2"/>
        <scheme val="minor"/>
      </rPr>
      <t xml:space="preserve">
Se evidencia en https://invias-my.sharepoint.com/:f:/g/personal/oap_invias_gov_co/EtW9rLmKQQZGjS21qFz2UoUBmIyBYIXwyGbpqS8jJKI02w?e=Gx34P5 que mediante 2024I-VBOG-013325 del 12/03/24 se remitió a la Oficina de Control Disciplinario el informe de PQRD con corte al mes de Febrero
</t>
    </r>
    <r>
      <rPr>
        <b/>
        <sz val="11"/>
        <rFont val="Calibri"/>
        <family val="2"/>
        <scheme val="minor"/>
      </rPr>
      <t xml:space="preserve">2024I-VBOG-04484 del 08/07/24 SECRETARIA GENERAL
</t>
    </r>
    <r>
      <rPr>
        <sz val="11"/>
        <rFont val="Calibri"/>
        <family val="2"/>
        <scheme val="minor"/>
      </rPr>
      <t>Mediante memorandos 2024I-VBOG-019906 de 10-04-2024 y 2024I-VBOG-028939 de 14-05-2024 se reporto a la Oficina de Control Disciplinario los informes de quejas reclamos y denuncias de marzo y abril.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</si>
  <si>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</si>
  <si>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aprobo y socializo la resolución 1903 de 2024 “Por la cual se adopta el Plan de Incentivos Pecuniarios y No Pecuniarios del Instituto Nacional de Vías – INVIAS”.</t>
    </r>
  </si>
  <si>
    <t>Sin avance programado para el periodo
2024I-VBOG-04484 del 08/07/24 SECRETARIA GENERAL
se tiene programado para iniciar el curso en el mes de  julio de 2024, con la Univerdidad Nacional de Colombia, se realizo una a.	Taller de discapacidad (26 de abril del 2024) y b.	Reuniones de avance a la implementación de la Política Institucional de Género (Del 7 al 14 de mayo), Charla de Lenguaje Claro e Incluyente (21 de mayo del 2024)</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</si>
  <si>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realizaron tres mesas de trabajo:
1. Con la subgerencia caminos comunitarios para la paz total.
2. Dirección de Ejecución y Operación junto con sus grupos.
3. con la Gerencia caminos comunitarios para la paz total.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</si>
  <si>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realizo capacitación masiva en lenguaje el 21 de mayo del 2024.</t>
    </r>
  </si>
  <si>
    <r>
      <rPr>
        <b/>
        <sz val="11"/>
        <rFont val="Calibri"/>
        <family val="2"/>
        <scheme val="minor"/>
      </rPr>
      <t>2024I-VBOG-031480 del 22/05/24 OFICINA DE CONTROL INTERNO</t>
    </r>
    <r>
      <rPr>
        <sz val="11"/>
        <rFont val="Calibri"/>
        <family val="2"/>
        <scheme val="minor"/>
      </rPr>
      <t xml:space="preserve">
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t>
    </r>
    <r>
      <rPr>
        <b/>
        <sz val="11"/>
        <rFont val="Calibri"/>
        <family val="2"/>
        <scheme val="minor"/>
      </rPr>
      <t xml:space="preserve">2024I-VBOG-04484 del 08/07/24 SECRETARIA GENERAL
</t>
    </r>
    <r>
      <rPr>
        <sz val="11"/>
        <rFont val="Calibri"/>
        <family val="2"/>
        <scheme val="minor"/>
      </rPr>
      <t>se envio memorando 2024I VBOG 033991 a la direccion de ejecución y operación solicitando la información</t>
    </r>
  </si>
  <si>
    <r>
      <rPr>
        <b/>
        <sz val="11"/>
        <rFont val="Calibri"/>
        <family val="2"/>
        <scheme val="minor"/>
      </rPr>
      <t>2024I-VBOG-031480 del 22/05/24 OFICINA DE CONTROL INTERNO</t>
    </r>
    <r>
      <rPr>
        <sz val="11"/>
        <rFont val="Calibri"/>
        <family val="2"/>
        <scheme val="minor"/>
      </rPr>
      <t xml:space="preserve">
 https://invias-my.sharepoint.com/:f:/g/personal/oap_invias_gov_co/EhZ00xA_VV9PraDw5kMvqv4Bd6KOQ9oYXpan4Ap9gXl20Q?e=lJcYUG
</t>
    </r>
    <r>
      <rPr>
        <b/>
        <sz val="11"/>
        <rFont val="Calibri"/>
        <family val="2"/>
        <scheme val="minor"/>
      </rPr>
      <t xml:space="preserve">
2024I-VBOG-04484 del 08/07/24 SECRETARIA GENERAL
</t>
    </r>
    <r>
      <rPr>
        <sz val="11"/>
        <rFont val="Calibri"/>
        <family val="2"/>
        <scheme val="minor"/>
      </rPr>
      <t>https://www.invias.gov.co/index.php/archivo-y-documentos/atencion-al-ciudadano/17258-informe-de-percepcion-y-satisfaccion-de-la-ciudadania-de-enero-a-marzo-de-2024</t>
    </r>
  </si>
  <si>
    <t>En la url aportada se verificó publicación del "Informe percepción y satisfacción de la ciudadanía - trimestre Enero-Marzo 2024 "</t>
  </si>
  <si>
    <r>
      <rPr>
        <b/>
        <sz val="11"/>
        <rFont val="Calibri"/>
        <family val="2"/>
        <scheme val="minor"/>
      </rPr>
      <t>2024I-VBOG-031480 del 22/05/24 OFICINA DE CONTROL INTERNO</t>
    </r>
    <r>
      <rPr>
        <sz val="11"/>
        <rFont val="Calibri"/>
        <family val="2"/>
        <scheme val="minor"/>
      </rPr>
      <t xml:space="preserve">
No hay avances reportados ni evidencia en la capeta https://invias-my.sharepoint.com/:f:/g/personal/oap_invias_gov_co/Ei87N6QnlhZMiYoB78LyXiQBd8w5f5eQWVrNMwHdZ_5dEg?e=a9IQ0e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</si>
  <si>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https://invias-my.sharepoint.com/:f:/g/personal/oap_invias_gov_co/EpleXqcjxrJNtk1yropn7vYBbKWHDHsSzBHhqOLbno8g0A?e=8vcDEa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</si>
  <si>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https://www.invias.gov.co/index.php/informacion-institucional/hechos-de-transparencia/informacion-financiera-y-contable/estados-financieros-2023
</t>
    </r>
    <r>
      <rPr>
        <b/>
        <sz val="11"/>
        <rFont val="Calibri"/>
        <family val="2"/>
        <scheme val="minor"/>
      </rPr>
      <t xml:space="preserve">2024I-VBOG-04484 del 08/07/24 SECRETARIA GENERAL
</t>
    </r>
    <r>
      <rPr>
        <sz val="11"/>
        <rFont val="Calibri"/>
        <family val="2"/>
        <scheme val="minor"/>
      </rPr>
      <t>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</si>
  <si>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2024I-VBOG-031480 del 22/05/24 OFICINA DE CONTROL INTERNO</t>
    </r>
    <r>
      <rPr>
        <sz val="11"/>
        <rFont val="Calibri"/>
        <family val="2"/>
        <scheme val="minor"/>
      </rPr>
      <t xml:space="preserve">
Dirección Técnica y de Estructuración NO envia  reporte.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</si>
  <si>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https://invias-my.sharepoint.com/:f:/g/personal/oap_invias_gov_co/EpmIRYld_g5PvFsszB-dybUBOMXG34rF6pCIdk5w4MH-WA?e=YN7r65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</si>
  <si>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Se encuentra  únicamente de dos memorandos para actualizar la crata d etrato digno y el formulario de satisfacción, junto a la publicaión de los estados financieros.
</t>
    </r>
    <r>
      <rPr>
        <b/>
        <sz val="11"/>
        <rFont val="Calibri"/>
        <family val="2"/>
        <scheme val="minor"/>
      </rPr>
      <t xml:space="preserve">2024I-VBOG-04484 del 08/07/24 SECRETARIA GENERAL
</t>
    </r>
    <r>
      <rPr>
        <sz val="11"/>
        <rFont val="Calibri"/>
        <family val="2"/>
        <scheme val="minor"/>
      </rPr>
      <t xml:space="preserve"> se han publicados los informe del GARC https://www.invias.gov.co/index.php/normativa/politicas-y-lineamientos/atencion-al-ciudadano/17124-informe-trimestral-informacion-mas-consultada-enero-a-marzo-de-2024.
se publico la estrategia de participacion ciudadana
https://www.invias.gov.co/index.php/normativa/politicas-y-lineamientos/atencion-al-ciudadano/17363-estrategia-de-participacion-ciudadana-2024
se han publicado las resoluciones del concurso
https://www.invias.gov.co/index.php/informacion-institucional/talento-humano/nombramientos </t>
    </r>
  </si>
  <si>
    <r>
      <rPr>
        <b/>
        <sz val="11"/>
        <rFont val="Calibri"/>
        <family val="2"/>
        <scheme val="minor"/>
      </rPr>
      <t>2024I-VBOG-031480 del 22/05/24 OFICINA DE CONTROL INTERNO</t>
    </r>
    <r>
      <rPr>
        <sz val="11"/>
        <rFont val="Calibri"/>
        <family val="2"/>
        <scheme val="minor"/>
      </rPr>
      <t xml:space="preserve">
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
</t>
    </r>
    <r>
      <rPr>
        <b/>
        <sz val="11"/>
        <rFont val="Calibri"/>
        <family val="2"/>
        <scheme val="minor"/>
      </rPr>
      <t xml:space="preserve">2024I-VBOG-04484 del 08/07/24 SECRETARIA GENERAL
</t>
    </r>
    <r>
      <rPr>
        <sz val="11"/>
        <rFont val="Calibri"/>
        <family val="2"/>
        <scheme val="minor"/>
      </rPr>
      <t>https://www.invias.gov.co/index.php/normativa/politicas-y-lineamientos/atencion-al-ciudadano/17124-informe-trimestral-informacion-mas-consultada-enero-a-marzo-de-2024</t>
    </r>
  </si>
  <si>
    <t>en la url aportada se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</si>
  <si>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r>
      <rPr>
        <b/>
        <sz val="11"/>
        <rFont val="Calibri"/>
        <family val="2"/>
        <scheme val="minor"/>
      </rPr>
      <t>2024I-VBOG-031480 del 22/05/24 OFICINA DE CONTROL INTERNO</t>
    </r>
    <r>
      <rPr>
        <sz val="11"/>
        <rFont val="Calibri"/>
        <family val="2"/>
        <scheme val="minor"/>
      </rPr>
      <t xml:space="preserve">
https://invias-my.sharepoint.com/:f:/g/personal/oap_invias_gov_co/EsViUEbmVixGpTgavI-scVEBHjwjipS2coPZmnJwO668-Q?e=AA2DLe
</t>
    </r>
    <r>
      <rPr>
        <b/>
        <sz val="11"/>
        <rFont val="Calibri"/>
        <family val="2"/>
        <scheme val="minor"/>
      </rPr>
      <t>2024I-VBOG-04484 del 08/07/24 SECRETARIA GENERAL</t>
    </r>
    <r>
      <rPr>
        <sz val="11"/>
        <rFont val="Calibri"/>
        <family val="2"/>
        <scheme val="minor"/>
      </rPr>
      <t xml:space="preserve">
 El codigo de buen Gobierno fue aprobado mediante comité institucional de gestión y desempeño de fecha 04 de junio de 2024 y se realizaron varias actividades de valores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</si>
  <si>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r>
    <r>
      <rPr>
        <b/>
        <sz val="11"/>
        <rFont val="Calibri"/>
        <family val="2"/>
        <scheme val="minor"/>
      </rPr>
      <t>2024I-VBOG-04484 del 08/07/24 SECRETARIA GENERAL</t>
    </r>
    <r>
      <rPr>
        <sz val="11"/>
        <rFont val="Calibri"/>
        <family val="2"/>
        <scheme val="minor"/>
      </rPr>
      <t xml:space="preserve">
No se apotó información</t>
    </r>
  </si>
  <si>
    <r>
      <rPr>
        <b/>
        <sz val="11"/>
        <rFont val="Calibri"/>
        <family val="2"/>
        <scheme val="minor"/>
      </rPr>
      <t>2024I-VBOG-031480 del 22/05/24 OFICINA DE CONTROL INTERNO</t>
    </r>
    <r>
      <rPr>
        <sz val="11"/>
        <rFont val="Calibri"/>
        <family val="2"/>
        <scheme val="minor"/>
      </rPr>
      <t xml:space="preserve">
Se evidencia  que efectivamente  la  carpeta  se encuentra vacia, en razón  a que en el perido  mecionado no se presentaron   conflictos de intereses, impedimentos y recusaciones 
</t>
    </r>
    <r>
      <rPr>
        <b/>
        <sz val="11"/>
        <rFont val="Calibri"/>
        <family val="2"/>
        <scheme val="minor"/>
      </rPr>
      <t>2024I-VBOG-04484 del 08/07/24 SECRETARIA GENERA</t>
    </r>
    <r>
      <rPr>
        <sz val="11"/>
        <rFont val="Calibri"/>
        <family val="2"/>
        <scheme val="minor"/>
      </rPr>
      <t>L
 tiene disponible el correo de impedimentosyrecusaciones@invias.gov.co y a pesar de ello no se han recibido declaraciones de conflicto o impedimentos</t>
    </r>
  </si>
  <si>
    <t xml:space="preserve">Se valida ejecución porque está disponible el procedimiento de atención de declaraciones de conflictos de intereses, impedimentos y recusaciones </t>
  </si>
  <si>
    <t>No se aportó información</t>
  </si>
  <si>
    <r>
      <rPr>
        <b/>
        <sz val="11"/>
        <rFont val="Calibri"/>
        <family val="2"/>
        <scheme val="minor"/>
      </rPr>
      <t>2024I-VBOG-031480 del 22/05/24 OFICINA DE CONTROL INTERNO</t>
    </r>
    <r>
      <rPr>
        <sz val="11"/>
        <rFont val="Calibri"/>
        <family val="2"/>
        <scheme val="minor"/>
      </rPr>
      <t xml:space="preserve">
Se evidencio información correspondiente a los cortes enero y febrero
</t>
    </r>
    <r>
      <rPr>
        <b/>
        <sz val="11"/>
        <rFont val="Calibri"/>
        <family val="2"/>
        <scheme val="minor"/>
      </rPr>
      <t xml:space="preserve">2024I-VBOG-04484 del 08/07/24 SECRETARIA GENERAL
</t>
    </r>
    <r>
      <rPr>
        <sz val="11"/>
        <rFont val="Calibri"/>
        <family val="2"/>
        <scheme val="minor"/>
      </rPr>
      <t>Mediante memorandos 2024I-VBOG-021049 y 2024I-VBOG-031475 se remitió informe de gestión a la SG de marzo y abril</t>
    </r>
  </si>
  <si>
    <t>En la carpeta https://invias-my.sharepoint.com/:f:/g/personal/oap_invias_gov_co/EnX8-Unpq8BMl4ixxiQjwLUBsn0OEh4X2ixvxeBzW-TDzw?e=UiDdjQ se confirma que el artículo 3 de la resolución 1903 de 2024 contempla una estrategia de reconocimiento al Grupo de Atención a la Ciudadanía, que se desarrolla en el artículo 27.
 No obstante, el mismo está delimitado al personal de planta de un grupo de trabajo y no incluye a los servidores públicos que en las Direcciones Territoriales atienden a la ciudadanía. Tampoco se aportó evidencia de ejecución o cronograma.</t>
  </si>
  <si>
    <t>Efectivamente en las actas 9 y 15, se analiza un procedimiento de correspondencia e instructivos complementarios.
No obstante, el borrador no ha sido remitido para revisión metodológica por parte de la Oficina Asesora de Planeación para iniciar flujo de aprobaciones en el sistema de gestión.
Adicionalmente, se sugiere aportar los productos programados:
1. Cronograma
2. Procesos, procedimientos y protocolos de servicio actualizados/simplificados</t>
  </si>
  <si>
    <t>En la carpeta https://invias-my.sharepoint.com/:f:/g/personal/oap_invias_gov_co/EqoM-o5Bq6RMlFOu2us9PxgBV_uzBIlwcWdtZvfucANs_A?e=ROt8q1  se evidencia el listado y material empleado por el Departamento Administrativo de Función Pública sobre lenguaje claro.
No se aportó soporte de la socialización del protocolo institucional ni talleres, como indica el producto programado “Registro de asistencia a 2 sesiones masivas sobre protocolo de lenguaje claro.”</t>
  </si>
  <si>
    <t>En la carpeta https://invias-my.sharepoint.com/:f:/g/personal/oap_invias_gov_co/En-uySqA97BKrZDELB778TkBaKknI68fMPPmBkIsbB867Q?e=TCGT8e  se localizó un “Diagnóstico Implementación de datos Abierto en INVIAS”
Este documento servirá de base para elaborar los productos programados:
1. Cronograma y hoja de Ruta
2. Diagnósticos aplicados para la implementación de estado abierto en su totalidad</t>
  </si>
  <si>
    <r>
      <rPr>
        <b/>
        <sz val="11"/>
        <rFont val="Calibri"/>
        <family val="2"/>
        <scheme val="minor"/>
      </rPr>
      <t>2024I-VBOG-031480 del 22/05/24 OFICINA DE CONTROL INTERNO</t>
    </r>
    <r>
      <rPr>
        <sz val="11"/>
        <rFont val="Calibri"/>
        <family val="2"/>
        <scheme val="minor"/>
      </rPr>
      <t xml:space="preserve">
Sin avance  respecto a lo programado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</si>
  <si>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t>Al analizar los soportes disponibles en "https://invias-my.sharepoint.com/:f:/g/personal/oap_invias_gov_co/EggyYjWEAGpNvRgkOCQ0--oBoowtD4kYqt8PQMFYUr4HSg?e=KnD5sO" se constató lo siguiente:
* Las actas 9 y 15, no guarda relación con la temática, en ella se analiza un procedimiento de correspondencia e instructivos complementarios
* La imagen aportada de SUIT corresponde al fundamento legal de un trámite ya inscrito
* Los archivos denominados HU_XXXX corresponden a historias de usuario del levantamiento de requisitos para la virtualización de los tramites inscritos
*La Url  del archivo Word conduce  un apartado de internet donde se actualizó la oferta institucional y se detallan los tramites y requisitos vigentes.
*-La Url que conduce a "X" corresponde a una pieza grafica sobre permisos de cierre de vía
Nota: estos soportes fueron copiados en el repositorio de MIPG dentro de la carpeta correspondiente a la política de racionalización de trámites
Los productos programados fueron:
 1. Cronograma y hoja de Ruta
2.. Diagnósticos OPAS y Consultas
3. Enlace SUIT, si aplica</t>
  </si>
  <si>
    <t>Favor aportar el cronograma de priorización y validar la relación entre los 5 Chat ciudadanos que mencionan, con la priorización de trámites</t>
  </si>
  <si>
    <t>La evidencia ideal sería un informe que precise el estado de los compromisos asumidos.
En la ruta https://invias-my.sharepoint.com/:f:/g/personal/oap_invias_gov_co/Eoq01vv4LDdNiJzV6Opa0m0BVSKFi5NzRWUgR0Gks7zvmQ?e=Ooz2CR  se localizó:
1. El memorando de solicitud de información dirigido a la Dirección de Ejecución y Operación -DEO- y a la Dirección Técnica y de Estructuración -DTE-, la respuesta de la DEO sobre formulación de la estrategia de participación ciudadana y diligenciamiento de una encuesta.
2. Una carpeta con 11 actas de participación comunitaria      
3. Una carpeta con información sobre veedurías ciudadanas, que incluye más de 50 archivos, incluyendo actas de reunión, listados de asistencia e informes de visitas</t>
  </si>
  <si>
    <t>Sin reporte en el Excel anexo</t>
  </si>
  <si>
    <t>En la carpeta https://invias-my.sharepoint.com/:f:/g/personal/oap_invias_gov_co/ElTm6hdiZNNHsbXfuS6OTS4Bop8fEB_sc6N7zpAuB-UXVQ?e=0X77tr  se localizó únicamente un memorando mediante el cual se solicita a la DEO "que nos suministre la Oferta Institucional de servicios o Portafolio de Servicios 2024 en formato PDF o LINK para iniciar el cumplimiento de la acción del Grupo de Atención y  Relacionamiento con el Ciudadano en esta materia. ".
No se registran avances en la actualización de usuarios como la inclusión de los grupos de valor asociados a los usuarios de todos los trámites ni los contribuyentes. 
Se precisa que los productos programados son:
1. Cronograma 
2. Reportes de implementación de la estrategia para fortalecer procesos de conocimiento de la ciudadanía</t>
  </si>
  <si>
    <r>
      <rPr>
        <b/>
        <sz val="11"/>
        <rFont val="Calibri"/>
        <family val="2"/>
        <scheme val="minor"/>
      </rPr>
      <t>2024I-VBOG-031480 del 22/05/24 OFICINA DE CONTROL INTERNO</t>
    </r>
    <r>
      <rPr>
        <sz val="11"/>
        <rFont val="Calibri"/>
        <family val="2"/>
        <scheme val="minor"/>
      </rPr>
      <t xml:space="preserve">
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t>
    </r>
    <r>
      <rPr>
        <b/>
        <sz val="11"/>
        <rFont val="Calibri"/>
        <family val="2"/>
        <scheme val="minor"/>
      </rPr>
      <t>2024I-VBOG-04484 del 08/07/24 SECRETARIA GENERAL</t>
    </r>
    <r>
      <rPr>
        <sz val="11"/>
        <rFont val="Calibri"/>
        <family val="2"/>
        <scheme val="minor"/>
      </rPr>
      <t xml:space="preserve">
se adjunta archivo consolidado por OTIC con apoyo de la TRD.</t>
    </r>
  </si>
  <si>
    <t>En la carpeta se encuentra el archivo consolidado que reportan como avance</t>
  </si>
  <si>
    <r>
      <rPr>
        <b/>
        <sz val="11"/>
        <rFont val="Calibri"/>
        <family val="2"/>
        <scheme val="minor"/>
      </rPr>
      <t>2024I-VBOG-031480 del 22/05/24 OFICINA DE CONTROL INTERNO</t>
    </r>
    <r>
      <rPr>
        <sz val="11"/>
        <rFont val="Calibri"/>
        <family val="2"/>
        <scheme val="minor"/>
      </rPr>
      <t xml:space="preserve">
Se diio cumplimiento as la realizacion de reuniones con veedurias ciudadanas involucradas en los proyectos que adelanta IINVIAS,finalizando el trimestre se tiene un total de de 32 reuniones
</t>
    </r>
    <r>
      <rPr>
        <b/>
        <sz val="11"/>
        <rFont val="Calibri"/>
        <family val="2"/>
        <scheme val="minor"/>
      </rPr>
      <t xml:space="preserve">2024I-VBOG-044038 del 04/07/2024 SUBDIRECCIÓN DE SOSTENIBILIDAD.
</t>
    </r>
    <r>
      <rPr>
        <sz val="11"/>
        <rFont val="Calibri"/>
        <family val="2"/>
        <scheme val="minor"/>
      </rPr>
      <t xml:space="preserve">Para el segundo trimestre de 2024, se dio cumplimiento a la realizacion de reuniones con veedurias ciudadanas involucradas en los proyectos que adelanta el INVIAS. Finalizado el trimestre se tiene un total de 16 reuniones con veedurias ciuadanas.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t>
    </r>
  </si>
  <si>
    <r>
      <rPr>
        <b/>
        <sz val="11"/>
        <rFont val="Calibri"/>
        <family val="2"/>
        <scheme val="minor"/>
      </rPr>
      <t>2024I-VBOG-031480 del 22/05/24 OFICINA DE CONTROL INTERNO</t>
    </r>
    <r>
      <rPr>
        <sz val="11"/>
        <rFont val="Calibri"/>
        <family val="2"/>
        <scheme val="minor"/>
      </rPr>
      <t xml:space="preserve">
No  se aporto  reporte 
</t>
    </r>
    <r>
      <rPr>
        <b/>
        <sz val="11"/>
        <rFont val="Calibri"/>
        <family val="2"/>
        <scheme val="minor"/>
      </rPr>
      <t>2024I-VBOG-044737 del 05/07/24 DIRECCIÓN TÉCNICA Y DE ESTRUCTURACIÓN</t>
    </r>
    <r>
      <rPr>
        <sz val="11"/>
        <rFont val="Calibri"/>
        <family val="2"/>
        <scheme val="minor"/>
      </rPr>
      <t xml:space="preserve">
En atención a esta actividad se tiene por parte de la SUBDIRECCIÓN DE REGLAMENTACIÓN TÉCNICA E INNOVACIÓN, Reporte en excel de tramites de permiso carga extrapesada, extradimensionada e indivisible durante el segundo trimestre 2024,  el siguiente balance, se presentaron las siguientes PQRD:
-4 solicitudes de información del trámite.
-1 Solicitud ANI.
-1 queja por inconvenientes con el tránsito en vía concesionada.
-1 información sobre resolución Movitrans
-1 Información de permiso.                              Adicional pantallazo de gestion frente a cambios en el SUIT. dentro del repositorio dispuesto por la OAP de nueve (9) Resoluciones y un (1) Decreto.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</si>
  <si>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2024I-VBOG-044737 del 05/07/24 DIRECCIÓN TÉCNICA Y DE ESTRUCTURACIÓN - 2024I-VBOG-044038 del 04/07/2024 SUBDIRECCIÓN DE SOSTENIBILIDAD.</t>
    </r>
    <r>
      <rPr>
        <sz val="11"/>
        <rFont val="Calibri"/>
        <family val="2"/>
        <scheme val="minor"/>
      </rPr>
      <t xml:space="preserve">
Para el segundo trimestre de 2024, se da cumplimiento a la ejecución de socializaciones con la comunidad realizada, llevando a cabo 35 socializaciones en total.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stenibilidad</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</si>
  <si>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2024I-VBOG-044737 del 05/07/24 DIRECCIÓN TÉCNICA Y DE ESTRUCTURACIÓN</t>
    </r>
    <r>
      <rPr>
        <sz val="11"/>
        <rFont val="Calibri"/>
        <family val="2"/>
        <scheme val="minor"/>
      </rPr>
      <t xml:space="preserve">
Sin reporte 
</t>
    </r>
  </si>
  <si>
    <t>En la carpeta SOCIALIZACIONES se localizaron actas organizadas por mes (abril, mayo y junio)</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</si>
  <si>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
2024I-VBOG-044737 del 05/07/24 DIRECCIÓN TÉCNICA Y DE ESTRUCTURACIÓN -2024I-VBOG-044038 del 04/07/2024 SUBDIRECCIÓN DE SOSTENIBILIDAD.
</t>
    </r>
    <r>
      <rPr>
        <sz val="11"/>
        <rFont val="Calibri"/>
        <family val="2"/>
        <scheme val="minor"/>
      </rPr>
      <t>Durante el segundo trimestre del año 2024 no se presentaron requerimientos para la respectiva respuesta a la actividad referenciada.</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</si>
  <si>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- 2024I-VBOG-044038 del 04/07/2024 SUBDIRECCIÓN DE SOSTENIBILIDAD.
</t>
    </r>
    <r>
      <rPr>
        <sz val="11"/>
        <rFont val="Calibri"/>
        <family val="2"/>
        <scheme val="minor"/>
      </rPr>
      <t>Durante el segundo trimestre del año 2024 se programaron 5 capacitaciones en temas de Sostenibilidad.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t>
    </r>
  </si>
  <si>
    <t>En la carpeta  se localiza memorando 2024I-VBOG-039814 del 20/06/24 solicitando información para calcular el costo por hora hombre en cada trámite,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Los productos programados son:
1. Costo promedio por trámite
2. Informe de mejoras potenciales en procedimientos internos asociados a trámites
3. Actualización (simplificación ) de procedimientos asociados a trámites</t>
  </si>
  <si>
    <t>Durante el periodo no fue necesario dar respuesta en la medida que no se recibieron requerimientos</t>
  </si>
  <si>
    <t>En la carpeta SOSTENIBILIDAD se localizaron listados de asistencia y capturas de pantalla organizadas por mes (abril, mayo y junio)</t>
  </si>
  <si>
    <t>Se consta en la carpeta "https://invias-my.sharepoint.com/:f:/g/personal/oap_invias_gov_co/EhULEibO1OJEkbMLvF5FpigB74YwEPSrRAaaSBZOPou8KA?e=4HRgVi" el aporte de 2 listas de asistencia y dos actas de reunión</t>
  </si>
  <si>
    <t>En la carpeta "https://invias-my.sharepoint.com/:f:/g/personal/oap_invias_gov_co/Ekw3c126wY5AhDzMNoJeZvEBVz10okcuso060tC9_m033w?e=W0kqWb" se localizó un cronograma, un informe ejecutivo y una matriz de seguimiento. Las carpetas MEMORANDOS y CORREOS SERVIDORES FALTATES están en blanco</t>
  </si>
  <si>
    <t xml:space="preserve">En la carpeta "https://invias-my.sharepoint.com/:f:/g/personal/oap_invias_gov_co/Es4X9wAzKNVHkA3wxkBpbwQB8XFz-zBPEEQlLvLcdDmoLw?e=ETFJdK" se localizó:
1. Un memorando solicitando actualizar link de encuesta
2. Un memorando solicitando diseño y publicación de la carta de trato digno
3. NOTAS A LOS ESTADOS FINANCIEROS 
PARA EL PERIODO 01 AL 31 DE DICIEMBRE 2023-2022
4. Imagen de la publicación de las notas en al página web.
</t>
  </si>
  <si>
    <t>Las url aportadas fueron validadas. No obstante, no se aporta plan de mejoramiento ni informes, como indica el otro producto programado.</t>
  </si>
  <si>
    <t xml:space="preserve">En la carpeta "https://invias-my.sharepoint.com/:f:/g/personal/oap_invias_gov_co/Eqs9-f4XAU5Prjjfh3NYd2EBFsEjMtp_M7v0PdJ3Yo9GAA?e=PsBYvO"  se localizó acta de comité y un informe  que aunque corresponde a 2024 en la portada indica 2023 </t>
  </si>
  <si>
    <t>Incluye reporte extemporáneo del 1° trimestre - 2024I-VBOG-025599 del 01/05/24 OFICINA   DE   TECNOLOGIAS   DE   LA   INFORMACION   Y   LAS COMUNICACIONES.
En el micrositio se constató la existencia del Cronograma 2024-2026 con 13% de avance, consolidado historio en archivo Excel e  INFORME 002 DATA CONTRATACION 17062024</t>
  </si>
  <si>
    <t>1.	Se evidencia en la carpeta  https://invias-my.sharepoint.com/:f:/g/personal/oap_invias_gov_co/EoM615njrIxHhRpJ7PFicP4BprOKMgKXtUOaOn8AqJ6sAw?e=MaMIJE lo siguiente:
1.  Manual de Gestión Vial Integral MEPI-MGVI-MN-1
2. INFORME DE GESTION SAU - 2420
3. MEPI-MGVI-FR-7 CONSOLIDADO SAU_GVIs SEGUNDO TRIMESTRE
4. MEPI-MGVI-FR-7 CONSOLIDADO SAU_GVIs
5. VBOG-035176 CUESTIONARIO SAU.
2.	De acuerdo con el Informe "VBOG-035176 CUESTIONARIO SAU"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el 94% de los usuarios califica como exitoso el servicio prestado y el restante 6% como bueno.
3.	En cuanto a los 2 archivos MEPI-MGVI-FR-7 es pertinente que se determine cual de los dos corresponde al detalle que soporta el informe o si son complementarios.
4.	Respeto al memorando aportado, se confirma la solicitud de información a la Subdirección de Gestión Integral de Carreteras para  validar la viabilidad de articular esta actividad , con los ítems evaluados en el Formulario Único de Reporte y Avance de Gestión -FURAG- 223, propios de las políticas  “Gobierno   Digital”,   “Transparencia,  Acceso   a   la Información y Lucha contra la Corrupción”, “Gestión de la Información Estadística” y “Control Interno”, como se solicitó mediante 2024I-VBOG-034037 del 29/05/24 por parte de esta oficina.
5.	En cuanto a la contribución efectuada para el cumplimiento de las actividades a cargo de otras dependencias, se solicita que oportunamente sea suministrada al líder correspondiente, para que consolide y reporte a esta oficina.</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</si>
  <si>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</si>
  <si>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 .</t>
  </si>
  <si>
    <r>
      <rPr>
        <b/>
        <sz val="11"/>
        <rFont val="Calibri"/>
        <family val="2"/>
        <scheme val="minor"/>
      </rPr>
      <t>2024I-VBOG-031480 del 22/05/24 OFICINA DE CONTROL INTERNO</t>
    </r>
    <r>
      <rPr>
        <sz val="11"/>
        <rFont val="Calibri"/>
        <family val="2"/>
        <scheme val="minor"/>
      </rPr>
      <t xml:space="preserve">
https://www.invias.gov.co/index.php/planeacion-gestion-y-control/plan-de-gasto-publico
</t>
    </r>
    <r>
      <rPr>
        <b/>
        <sz val="11"/>
        <rFont val="Calibri"/>
        <family val="2"/>
        <scheme val="minor"/>
      </rPr>
      <t xml:space="preserve">
2024I-VBOG-043335 del 02/07/24 DIRECCIÓN JURÍDICA</t>
    </r>
    <r>
      <rPr>
        <sz val="11"/>
        <rFont val="Calibri"/>
        <family val="2"/>
        <scheme val="minor"/>
      </rPr>
      <t xml:space="preserve">
Para el segundo trimestre del 2024, la SPSC en plataforma SECOP II actualizó en 12 oportunidades el Plan Anual de Adquisiciones, lo cual obedece a modificaciones para contrataciones nuevas, actualización de recursos y fechas de publicación de procesos.  
En el siguiente enlace podrán ser consultadas todas las versiones aquí descritas: 
https://community.secop.gov.co/Public/App/AnnualPurchasingPlanEditPublic/View?id=421203 
Se adjunta captura de pantalla donde se evidencian las fechas de actualización durante el trimestre 2 de 2024. </t>
    </r>
  </si>
  <si>
    <r>
      <rPr>
        <b/>
        <sz val="11"/>
        <rFont val="Calibri"/>
        <family val="2"/>
        <scheme val="minor"/>
      </rPr>
      <t>2024I-VBOG-031480 del 22/05/24 OFICINA DE CONTROL INTERNO</t>
    </r>
    <r>
      <rPr>
        <sz val="11"/>
        <rFont val="Calibri"/>
        <family val="2"/>
        <scheme val="minor"/>
      </rPr>
      <t xml:space="preserve">
Cumplida según lo programado - https://www.invias.gov.co/index.php/normativa/normograma
</t>
    </r>
    <r>
      <rPr>
        <b/>
        <sz val="11"/>
        <rFont val="Calibri"/>
        <family val="2"/>
        <scheme val="minor"/>
      </rPr>
      <t xml:space="preserve">2024I-VBOG-043335 del 02/07/24 DIRECCIÓN JURÍDICA
</t>
    </r>
    <r>
      <rPr>
        <sz val="11"/>
        <rFont val="Calibri"/>
        <family val="2"/>
        <scheme val="minor"/>
      </rPr>
      <t>Normograma  actualizado al 28 de junio 2024 en el enlace  https://www.invias.gov.co/index.php/normativa/normograma</t>
    </r>
  </si>
  <si>
    <r>
      <rPr>
        <b/>
        <sz val="11"/>
        <rFont val="Calibri"/>
        <family val="2"/>
        <scheme val="minor"/>
      </rPr>
      <t>2024I-VBOG-031480 del 22/05/24 OFICINA DE CONTROL INTERNO</t>
    </r>
    <r>
      <rPr>
        <sz val="11"/>
        <rFont val="Calibri"/>
        <family val="2"/>
        <scheme val="minor"/>
      </rPr>
      <t xml:space="preserve">
se evidencia cumplimiento  en el link:https://www.invias.gov.co/index.php/normativa/normograma
</t>
    </r>
    <r>
      <rPr>
        <b/>
        <sz val="11"/>
        <rFont val="Calibri"/>
        <family val="2"/>
        <scheme val="minor"/>
      </rPr>
      <t xml:space="preserve">
2024I-VBOG-043335 del 02/07/24 DIRECCIÓN JURÍDICA
</t>
    </r>
    <r>
      <rPr>
        <sz val="11"/>
        <rFont val="Calibri"/>
        <family val="2"/>
        <scheme val="minor"/>
      </rPr>
      <t>Mediante memorando radicado 2024I-VBOG-042701 del  2024/06/28 ; se anexa link de publicación en la página web del informe EKOGUI de procesos judiciales  )  https://www.invias.gov.co/index.php/informacion-institucional/43-inicio/4049-defensajudicial#2024</t>
    </r>
  </si>
  <si>
    <t>Se confirma evidencia en la URL indicada, corresponde la consulta en SECOP del Plan Anual de Adquisiciones -PAA - de INVIAS</t>
  </si>
  <si>
    <r>
      <rPr>
        <b/>
        <sz val="11"/>
        <rFont val="Calibri"/>
        <family val="2"/>
        <scheme val="minor"/>
      </rPr>
      <t>2024I-VBOG-031480 del 22/05/24 OFICINA DE CONTROL INTERNO</t>
    </r>
    <r>
      <rPr>
        <sz val="11"/>
        <rFont val="Calibri"/>
        <family val="2"/>
        <scheme val="minor"/>
      </rPr>
      <t xml:space="preserve">
Sin avance programado para el periodo
Correo 12/07/ 24 11:36 a.m Dra. Ana Maria Gamez Rodriguez &lt;agamez@invias.gov.co&gt; 
Me permito informar que se realizó una Charla, debido a la falta de personal experto en el primer trimestre del año: 
Se realizó el 17 de abril de 2024 Charla: El Proceso Disciplinario, sus etapas y los deberes y derechos del investigado.  
Se programó realizar otra en el mes de julio. </t>
    </r>
  </si>
  <si>
    <r>
      <rPr>
        <b/>
        <sz val="11"/>
        <rFont val="Calibri"/>
        <family val="2"/>
        <scheme val="minor"/>
      </rPr>
      <t>2024I-VBOG-031480 del 22/05/24 OFICINA DE CONTROL INTERNO</t>
    </r>
    <r>
      <rPr>
        <sz val="11"/>
        <rFont val="Calibri"/>
        <family val="2"/>
        <scheme val="minor"/>
      </rPr>
      <t xml:space="preserve">
socializado mediante Memorando Circular 2024I-VBOG-004765 del 02/02/2024  y  2024I-VBOG-005660 del 07/02/2024 
</t>
    </r>
    <r>
      <rPr>
        <b/>
        <sz val="11"/>
        <rFont val="Calibri"/>
        <family val="2"/>
        <scheme val="minor"/>
      </rPr>
      <t>OFICINA ASESORA DE PLANEACIÓN</t>
    </r>
    <r>
      <rPr>
        <sz val="11"/>
        <rFont val="Calibri"/>
        <family val="2"/>
        <scheme val="minor"/>
      </rPr>
      <t xml:space="preserve">
En la carpeta https://invias-my.sharepoint.com/:f:/g/personal/oap_invias_gov_co/Eq7lHr92ePZFvXTd2JDCyv0B6SS8PJK8Ic7yD5bgk1Ikxw?e=OoNa2v se encuentran disponibles:
1.  Las solictudes efectuadas la Grupo Gerencia de Comunicaciones y algunas de las piezas graficas socializadas
2. El memorando MEMORANDO CIRCULAR 2024I-VBOG-019763 del 10/04/24 se socializaron memoraias de la primera jornda de asistencia técncia del Departamento Adminsitratovo de la Función pública -DAFP- para actualizar la politica Institucional de Adminsitración dle Riesgo y se convocó al taller para identificar emjoras en la politica institucional de admisnitración del riesgo, realizado el  11 de abril en horario de 2:00 pm a 4:00 pm
3.  Mediante memorando circular  2024I-VBOG-037604 del 12/06/24 "Solicitud reportes de ejecución y seguimiento actividades de control de los riesgos de gestión y corrupción 2024" se socializa la actual política institucional de adminsitración del riesgo
4. Correo del 28 d ejunuio de la Dra Jessica Arías con las imagenes de las piezas divulgadas en</t>
    </r>
  </si>
  <si>
    <r>
      <rPr>
        <b/>
        <sz val="11"/>
        <rFont val="Calibri"/>
        <family val="2"/>
        <scheme val="minor"/>
      </rPr>
      <t>2024I-VBOG-031480 del 22/05/24 OFICINA DE CONTROL INTERNO</t>
    </r>
    <r>
      <rPr>
        <sz val="11"/>
        <rFont val="Calibri"/>
        <family val="2"/>
        <scheme val="minor"/>
      </rPr>
      <t xml:space="preserve">
 publicación en página web: https://www.invias.gov.co/index.php/plan-anticorrupcion-y-de-atencion-al-ciudadano#2023
</t>
    </r>
    <r>
      <rPr>
        <b/>
        <sz val="11"/>
        <rFont val="Calibri"/>
        <family val="2"/>
        <scheme val="minor"/>
      </rPr>
      <t>OFICINA ASESORA DE PLANEACIÓN
1.</t>
    </r>
    <r>
      <rPr>
        <sz val="11"/>
        <rFont val="Calibri"/>
        <family val="2"/>
        <scheme val="minor"/>
      </rPr>
      <t xml:space="preserve"> Mediante memorando circular 2024I-VBOG-010273 del 29/02/24 se solicitó a
los responsables de las actividades del Plan Anticorrupción y de Atención al Ciudadano 2024 el
reporte   de   cumplimiento,   otorgando   como   plazo   límite   el   5   de   abril   (se   remitieron
retroalimentaciones para completo o aclaración)
</t>
    </r>
    <r>
      <rPr>
        <b/>
        <sz val="11"/>
        <rFont val="Calibri"/>
        <family val="2"/>
        <scheme val="minor"/>
      </rPr>
      <t>2</t>
    </r>
    <r>
      <rPr>
        <sz val="11"/>
        <rFont val="Calibri"/>
        <family val="2"/>
        <scheme val="minor"/>
      </rPr>
      <t xml:space="preserve">. Informe del 1° trimestre consolidado disponible en https://www.invias.gov.co/index.php/plan-anticorrupcion-y-de-atencion-al-ciudadano y divulgado mediante Memorando circular 2024I-VBOG-022085 del 18/04/24 se socializó el  Informe Monitoreo Plan Anticorrupción y de Atención al Ciudadano, corte 1° trimestre.
</t>
    </r>
    <r>
      <rPr>
        <b/>
        <sz val="11"/>
        <rFont val="Calibri"/>
        <family val="2"/>
        <scheme val="minor"/>
      </rPr>
      <t>3</t>
    </r>
    <r>
      <rPr>
        <sz val="11"/>
        <rFont val="Calibri"/>
        <family val="2"/>
        <scheme val="minor"/>
      </rPr>
      <t xml:space="preserve">. Mediante memorando circular : 2024I-VBOG-0310 del 21/05/24 se solcitó el reporte con corte al 2° trimestre
</t>
    </r>
    <r>
      <rPr>
        <b/>
        <sz val="11"/>
        <rFont val="Calibri"/>
        <family val="2"/>
        <scheme val="minor"/>
      </rPr>
      <t xml:space="preserve">4. </t>
    </r>
    <r>
      <rPr>
        <sz val="11"/>
        <rFont val="Calibri"/>
        <family val="2"/>
        <scheme val="minor"/>
      </rPr>
      <t>Avances documentados en la Oportunidad de mejora ID 379 del aplicativo KAWAK</t>
    </r>
  </si>
  <si>
    <r>
      <rPr>
        <b/>
        <sz val="11"/>
        <rFont val="Calibri"/>
        <family val="2"/>
        <scheme val="minor"/>
      </rPr>
      <t>2024I-VBOG-031480 del 22/05/24 OFICINA DE CONTROL INTERNO</t>
    </r>
    <r>
      <rPr>
        <sz val="11"/>
        <rFont val="Calibri"/>
        <family val="2"/>
        <scheme val="minor"/>
      </rPr>
      <t xml:space="preserve">
Seguimiento al PAAC en su versión más reciente se encuentra disponible en:
https://www.invias.gov.co/index.php/hechos-de-transparencia/mecanismos-de-control/informe-cuatrimestral-del-estado-del-control-interno
</t>
    </r>
    <r>
      <rPr>
        <b/>
        <sz val="11"/>
        <rFont val="Calibri"/>
        <family val="2"/>
        <scheme val="minor"/>
      </rPr>
      <t xml:space="preserve">2024I-VBOG-044841 del 08/07/24 OFICINA DE CONTROL INTERNO y correos
</t>
    </r>
    <r>
      <rPr>
        <sz val="11"/>
        <rFont val="Calibri"/>
        <family val="2"/>
        <scheme val="minor"/>
      </rPr>
      <t>https://www.invias.gov.co/index.php/hechos-de-transparencia/mecanismos-de-control/informe-cuatrimestral-del-estado-del-control-interno</t>
    </r>
  </si>
  <si>
    <r>
      <rPr>
        <b/>
        <sz val="11"/>
        <rFont val="Calibri"/>
        <family val="2"/>
        <scheme val="minor"/>
      </rPr>
      <t>2024I-VBOG-031480 del 22/05/24 OFICINA DE CONTROL INTERNO</t>
    </r>
    <r>
      <rPr>
        <sz val="11"/>
        <rFont val="Calibri"/>
        <family val="2"/>
        <scheme val="minor"/>
      </rPr>
      <t xml:space="preserve">
 https://invias-my.sharepoint.com/:f:/g/personal/oap_invias_gov_co/EvW26FwDn1REgeD-rU0fcbYBBBBtFvJKEQGwqrRARuc_fQ?e=pcUFxb
</t>
    </r>
    <r>
      <rPr>
        <b/>
        <sz val="11"/>
        <rFont val="Calibri"/>
        <family val="2"/>
        <scheme val="minor"/>
      </rPr>
      <t xml:space="preserve">2024I-VBOG-044577 del 05/07/24 DIRECCIÓN DE EJECUCIÓN Y OPERACIÓN
</t>
    </r>
    <r>
      <rPr>
        <sz val="11"/>
        <rFont val="Calibri"/>
        <family val="2"/>
        <scheme val="minor"/>
      </rPr>
      <t xml:space="preserve">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Abril y Junio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reporte trimestral.
</t>
    </r>
    <r>
      <rPr>
        <b/>
        <sz val="11"/>
        <rFont val="Calibri"/>
        <family val="2"/>
        <scheme val="minor"/>
      </rPr>
      <t>2024I-VBOG-047084 del 16/07/24 DIRECCIÓN DE EJECUCIÓN Y OPERA</t>
    </r>
    <r>
      <rPr>
        <sz val="11"/>
        <rFont val="Calibri"/>
        <family val="2"/>
        <scheme val="minor"/>
      </rPr>
      <t>CIÓN
1.Las evidencias reportadas en la carpeta cargada en el enlace, son consecuencia y soporte
del trabajo adelantado por la DEO, mediante la Subdirección de Gestión Integral de
Carreteras.
https://invias-my.sharepoint.com/:f:/g/personal/julloa_invias_gov_co/Enoiz-nC345EhrbtLTBXeFgBszWSV9lPq8a8O6N1DdIwFQ?e=UNOFB8
2. Se ratifica lo expuesto en el INFORME GESTION SAU -2420,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de 94% de los usuarios califica como exitoso el servicio prestado.
3. Sobre los dos archivos MEPI-MGVI-FR7, se aclara que el archivo MEPI-MGVI-FR7 SAU GVI
SEGUNDO TRIMESTRE, y el MEPI-MGVI-FR7 CONSOLIDADO SAU son complementarios.
4.  Sobre el memorando VBOG 034037, se informa que se envió solicitud a la Subdirección de
Gestión Integral de Carreteras, mediante memorando VBOG-35176, y una vez se consolide
la respuesta, se estará socializando con el líder correspondiente.</t>
    </r>
  </si>
  <si>
    <r>
      <rPr>
        <b/>
        <sz val="11"/>
        <rFont val="Calibri"/>
        <family val="2"/>
        <scheme val="minor"/>
      </rPr>
      <t>2024I-VBOG-031480 del 22/05/24 OFICINA DE CONTROL INTERNO</t>
    </r>
    <r>
      <rPr>
        <sz val="11"/>
        <rFont val="Calibri"/>
        <family val="2"/>
        <scheme val="minor"/>
      </rPr>
      <t xml:space="preserve">
se validaron los objetivos;  cumplieron con lo programado, median te  memorando 20231-VBOG-040094 se actualiza  los riesgos de corrupccion  y gestion 2024, se evidencian mesas de trabajo para los dias 20 y 21 demarzo de 2024.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Se elabora esquema del Sistema y se esboza el desarrollo del eje N°1 Eje 1: Actualizar diagnóstico y coordinar Sensibilización.
</t>
    </r>
    <r>
      <rPr>
        <b/>
        <sz val="11"/>
        <rFont val="Calibri"/>
        <family val="2"/>
        <scheme val="minor"/>
      </rPr>
      <t xml:space="preserve">2. </t>
    </r>
    <r>
      <rPr>
        <sz val="11"/>
        <rFont val="Calibri"/>
        <family val="2"/>
        <scheme val="minor"/>
      </rPr>
      <t xml:space="preserve">Se reitera solictud de asesiría Téncia a la Secretría de Transparencia.
Ver evidencia en https://invias-my.sharepoint.com/:f:/g/personal/oap_invias_gov_co/EpG3LwT1hjVHuPoC8ntJx6MBAqwVh7KfQJ93UCzEWT8I-Q?e=WiR10k </t>
    </r>
  </si>
  <si>
    <r>
      <rPr>
        <b/>
        <sz val="11"/>
        <rFont val="Calibri"/>
        <family val="2"/>
        <scheme val="minor"/>
      </rPr>
      <t>2024I-VBOG-031480 del 22/05/24 OFICINA DE</t>
    </r>
    <r>
      <rPr>
        <sz val="11"/>
        <rFont val="Calibri"/>
        <family val="2"/>
        <scheme val="minor"/>
      </rPr>
      <t xml:space="preserve"> </t>
    </r>
    <r>
      <rPr>
        <b/>
        <sz val="11"/>
        <rFont val="Calibri"/>
        <family val="2"/>
        <scheme val="minor"/>
      </rPr>
      <t>CONTROL INTERNO</t>
    </r>
    <r>
      <rPr>
        <sz val="11"/>
        <rFont val="Calibri"/>
        <family val="2"/>
        <scheme val="minor"/>
      </rPr>
      <t xml:space="preserve">
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
</t>
    </r>
    <r>
      <rPr>
        <b/>
        <sz val="11"/>
        <rFont val="Calibri"/>
        <family val="2"/>
        <scheme val="minor"/>
      </rPr>
      <t>OFICINA ASESORA DE PLANEACIÓN</t>
    </r>
    <r>
      <rPr>
        <sz val="11"/>
        <rFont val="Calibri"/>
        <family val="2"/>
        <scheme val="minor"/>
      </rPr>
      <t xml:space="preserve">
</t>
    </r>
    <r>
      <rPr>
        <b/>
        <sz val="11"/>
        <rFont val="Calibri"/>
        <family val="2"/>
        <scheme val="minor"/>
      </rPr>
      <t>1.</t>
    </r>
    <r>
      <rPr>
        <sz val="11"/>
        <rFont val="Calibri"/>
        <family val="2"/>
        <scheme val="minor"/>
      </rPr>
      <t xml:space="preserve"> Se continua asesorando a la primera linea en la identificación, analisis y reporte de ejecución/seguimiento de los riesgos por proceso 
</t>
    </r>
    <r>
      <rPr>
        <b/>
        <sz val="11"/>
        <rFont val="Calibri"/>
        <family val="2"/>
        <scheme val="minor"/>
      </rPr>
      <t>2.</t>
    </r>
    <r>
      <rPr>
        <sz val="11"/>
        <rFont val="Calibri"/>
        <family val="2"/>
        <scheme val="minor"/>
      </rPr>
      <t xml:space="preserve"> Actualización del Mapa de Riesgos de corrupción disponible en https://www.invias.gov.co/index.php/plan-anticorrupcion-y-de-atencion-al-ciudadano , aprobada en sesión del Comité Institucional de Gestión y Desmeepeño del 4/06/24
</t>
    </r>
    <r>
      <rPr>
        <b/>
        <sz val="11"/>
        <rFont val="Calibri"/>
        <family val="2"/>
        <scheme val="minor"/>
      </rPr>
      <t>3.</t>
    </r>
    <r>
      <rPr>
        <sz val="11"/>
        <rFont val="Calibri"/>
        <family val="2"/>
        <scheme val="minor"/>
      </rPr>
      <t xml:space="preserve"> Mediante memorando circlar 2024I-VBOG-037604 del 12/06/24 se efectúa solicitud de reportes de ejecución y seguimiento actividades de control de los riesgos de gestión y corrupción 2024 antes del 1 de julio
</t>
    </r>
    <r>
      <rPr>
        <b/>
        <sz val="11"/>
        <rFont val="Calibri"/>
        <family val="2"/>
        <scheme val="minor"/>
      </rPr>
      <t xml:space="preserve">4. </t>
    </r>
    <r>
      <rPr>
        <sz val="11"/>
        <rFont val="Calibri"/>
        <family val="2"/>
        <scheme val="minor"/>
      </rPr>
      <t>Se actualizan responsables de reporte en las fichas de riesgos e indicadores en el aplicativo KAWAK,  atendiendo solicitudes de cambios de responsables</t>
    </r>
  </si>
  <si>
    <r>
      <rPr>
        <b/>
        <sz val="11"/>
        <rFont val="Calibri"/>
        <family val="2"/>
        <scheme val="minor"/>
      </rPr>
      <t>2024I-VBOG-031480 del 22/05/24 OFICINA DE CONTROL INTERNO</t>
    </r>
    <r>
      <rPr>
        <sz val="11"/>
        <rFont val="Calibri"/>
        <family val="2"/>
        <scheme val="minor"/>
      </rPr>
      <t xml:space="preserve">
Se evidencia la creación de carpetas para alimentar soportes de cumplimiento (micrositio MIPG Invias) y habilitación de permisos de edición  Directivos y facilitadores del MIPG, mesas de trabajo interdisciplinarias NTC5854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Mediante memorando circular  2024I-VBOG-037604 del 12/06/24 "Solicitud reportes de ejecución y seguimiento actividades de control de los riesgos de gestión y corrupción 2024" se socializa la actual política institucional de adminsitración del riesgo y el material con los respectivos linemaientos para el rreporte   de   ejecución   de   los   controles, seguimiento de los mismos o medición/análisis de los indicadores asociados.
</t>
    </r>
    <r>
      <rPr>
        <b/>
        <sz val="11"/>
        <rFont val="Calibri"/>
        <family val="2"/>
        <scheme val="minor"/>
      </rPr>
      <t>2.</t>
    </r>
    <r>
      <rPr>
        <sz val="11"/>
        <rFont val="Calibri"/>
        <family val="2"/>
        <scheme val="minor"/>
      </rPr>
      <t xml:space="preserve"> En la subcarpeta se enuentran los recordatorios mediante correo remitidos a los facilitadores del MIPG
</t>
    </r>
    <r>
      <rPr>
        <b/>
        <sz val="11"/>
        <rFont val="Calibri"/>
        <family val="2"/>
        <scheme val="minor"/>
      </rPr>
      <t>3.</t>
    </r>
    <r>
      <rPr>
        <sz val="11"/>
        <rFont val="Calibri"/>
        <family val="2"/>
        <scheme val="minor"/>
      </rPr>
      <t xml:space="preserve"> En la subcarpeta se encuentra la evidencia de las ediciones y actualización de responsables para alimentra los indicadores y actividades de control, junto a otras gestiones adelantadas.
</t>
    </r>
    <r>
      <rPr>
        <b/>
        <sz val="11"/>
        <rFont val="Calibri"/>
        <family val="2"/>
        <scheme val="minor"/>
      </rPr>
      <t xml:space="preserve">4. </t>
    </r>
    <r>
      <rPr>
        <sz val="11"/>
        <rFont val="Calibri"/>
        <family val="2"/>
        <scheme val="minor"/>
      </rPr>
      <t>En el archivo denominado, se encunetra el  la relación de las  mesas de trabajo realizadas para revisar los riesgos y apoyar en el cargue de la información en KAWAK (incluye detalle de riegsos de gestión y corrupción)
5. Mediante correo del 13 de junio se socilaiza nuevmanebte el formato de reporte d eincidentes a los facilitadores del MIPG</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</si>
  <si>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t>
    </r>
    <r>
      <rPr>
        <sz val="11"/>
        <rFont val="Calibri"/>
        <family val="2"/>
        <scheme val="minor"/>
      </rPr>
      <t xml:space="preserve">Para el segundo trimestre 2024,  se continua en el cumplimiento  a las obras de participacion comunitaria  adelantadas en los proyectos que ejecuta el INVIAS.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
Correo de </t>
    </r>
    <r>
      <rPr>
        <b/>
        <sz val="11"/>
        <rFont val="Calibri"/>
        <family val="2"/>
        <scheme val="minor"/>
      </rPr>
      <t xml:space="preserve">De: Maria Jose Ochoa Dominguez &lt;mjochoa@invias.gov.co&gt; 
Enviado el: jueves, 11 de julio de 2024 2:40 p.m.
</t>
    </r>
    <r>
      <rPr>
        <sz val="11"/>
        <rFont val="Calibri"/>
        <family val="2"/>
        <scheme val="minor"/>
      </rPr>
      <t>1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corregimiento del valle.
Se realizo el día 3 de mayo de 2024.
2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Realizar recorrido de los puntos críticos para las obras con participación comunitaria ciudad mutis.
 Se realizo el día 8 de mayo de 2024.
 3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ciudad mutis.
 Se realizo el día 3 de mayo de 2024.
4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comunidades indígenas.
 Se realizo el día 5 de mayo de 2024.
5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9 de mayo de 2024.
6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8 de mayo de 2024
7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Alto retiro:  Construcción de pozo séptico y mejoramiento de la pintura general de la institución campestre san José sede alto retiro.
 Respuesta del memorando: 7 de junio de 2024
8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Centro Poblado Villalosada:  Adecuación de la infraestructura del mercado campesino.
 Respuesta del memorando: 7 de junio de 2024</t>
    </r>
  </si>
  <si>
    <t>En la carpeta SOCIALIZACIONES se localizaron actas organizadas por mes (abril, mayo y junio). No obstante, hace falta contar con soportes de los avances en las suscripción de convenios con las Juntas de Acción Comunal, la precisión de cuantos han iniciado y que obras se encuentran en ejecución. Se recibe complemento mediante correo electrónico de la facilitadora del MIPG</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</si>
  <si>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Para el </t>
    </r>
    <r>
      <rPr>
        <sz val="11"/>
        <rFont val="Calibri"/>
        <family val="2"/>
        <scheme val="minor"/>
      </rPr>
      <t xml:space="preserve"> segundo trimestre 2024,no se reportaron requerimientos asociados a siembra y reforestacion de arboles por parte de la SUBDIRECCIÓN DE SOSTENIBILIDAD.
</t>
    </r>
    <r>
      <rPr>
        <b/>
        <sz val="11"/>
        <rFont val="Calibri"/>
        <family val="2"/>
        <scheme val="minor"/>
      </rPr>
      <t>Correo De: Maria Jose Ochoa Dominguez &lt;mjochoa@invias.gov.co&gt; 
Enviado el: miércoles, 10 de julio de 2024 4:32 p.m.</t>
    </r>
    <r>
      <rPr>
        <sz val="11"/>
        <rFont val="Calibri"/>
        <family val="2"/>
        <scheme val="minor"/>
      </rPr>
      <t xml:space="preserve">
A pesar que esta dependencia valora y promueve las actividades encaminadas a mejorar las condiciones ambientales d ellos sitios intervenidos por los proyectos, considero que los resultados del indicador en el cual No se reportaron actividades de reforestación durante el primer semestre del 2024 (...)</t>
    </r>
  </si>
  <si>
    <t>El producto programa indica "Generación de confianza en la comunidad a través de la siembra y reforestación de árboles", es decir que debería existir una programación y ejecución de un programa de siembra más no estar condicionados a requerimientos externos. Se recibe complmento confirmando que o se cumplio la actividad, se suguiere elevar los argumentos al Comité Institucional de Gestión y Desempeño.</t>
  </si>
  <si>
    <r>
      <rPr>
        <b/>
        <sz val="11"/>
        <rFont val="Calibri"/>
        <family val="2"/>
        <scheme val="minor"/>
      </rPr>
      <t>2024I-VBOG-031480 del 22/05/24 OFICINA DE CONTROL INTERNO</t>
    </r>
    <r>
      <rPr>
        <sz val="11"/>
        <rFont val="Calibri"/>
        <family val="2"/>
        <scheme val="minor"/>
      </rPr>
      <t xml:space="preserve">
No cuantifica los costos administrativos y r mejoras en los procedimientos internos para reducirlos
</t>
    </r>
    <r>
      <rPr>
        <b/>
        <sz val="11"/>
        <rFont val="Calibri"/>
        <family val="2"/>
        <scheme val="minor"/>
      </rPr>
      <t>2024I-VBOG-044737 del 05/07/24 DIRECCIÓN TÉCNICA Y DE ESTRUCTURACIÓN
2024I-VBOG-039814 del 20/06/24 SUBDIRECCIÓN DE REGLAMENTACIÓN TÉCNICA E INNOVACIÓN</t>
    </r>
    <r>
      <rPr>
        <sz val="11"/>
        <rFont val="Calibri"/>
        <family val="2"/>
        <scheme val="minor"/>
      </rPr>
      <t xml:space="preserve">
Se adelanta la gestión en cuanto a la proyección de costos parametrizados con información de vigencia 2023 requerida a la Subdirección Administrativa.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Correo De: Nestor Alfonso Navarro Tovar &lt;nnavarro@invias.gov.co&gt; 
Enviado el: jueves, 11 de julio de 2024 5:16 p.m.
</t>
    </r>
    <r>
      <rPr>
        <sz val="11"/>
        <rFont val="Calibri"/>
        <family val="2"/>
        <scheme val="minor"/>
      </rPr>
      <t xml:space="preserve">
1.Se solicitó a la Subdirección administrativa la cuantificación de los costos administrativos de la Entidad, llevados a cada uno de los trámites mediante memorando 2024I-VBOG-039814 con fecha 20 junio de 2024 (ver evidencia 6).
2.Se realizan mejoras en el borrador del procedimiento interno del trámite uso de zona de vía (ver evidencia 3).
3.Junto con la OTIC se trabaja en el levantamiento de requerimientos técnicos de los trámites de concepto de ubicación de estaciones de servicio automotriz (EDS) y carga especial soportadas mediante historias de usuarios (ver evidencia 4 y 5).
4.En el trámite de permiso cierres de vías se envía propuesta al Ministerio de Transporte mediante memorando No. 2024S-VBOG-032349 de fecha 23 mayo de 2023 (ver evidencia 2) y propuesta normativa del permiso de carga especial por correo al Ministerio de Transporte, con el fin de recibir observaciones (ver evidencia (1)      </t>
    </r>
  </si>
  <si>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t>
  </si>
  <si>
    <t>En la carpeta "" se localizó:
1:. Los memorandos referenciados con el reporte de Información a Control Disciplinario
2. Archivos Excel con corte a marzo y abril con los siguientes rótulos: DEPENDENCIA, RADICADO, FECHA DE RADICACIÓN, RESPONSABLE, REFERENCIA, MEDIO DE RECEPCIÓN, ESTADO
No se precisan temas, tiempos de respuesta ni canal de recepción. 
El producto programado indica " Informes que cuantifiquen las denuncias allegadas a través de los canales de atención."</t>
  </si>
  <si>
    <t>Avances anticipados en la actividad.
En "https://invias-my.sharepoint.com/:f:/g/personal/oap_invias_gov_co/Eg6fY4LEXzRMkcVkDm1ctqoBbC6snfmFCE30mEiy73cCDg?e=ov3HgL" se constataron tres (3) listados de asistencia, correspondientes a: lenguaje claro, taller de discapacidad y avances en equidad de genero.</t>
  </si>
  <si>
    <t xml:space="preserve">La Oficina Asesora de Planeación utiliza información suministrada por la Secretaría General para confirmar ejecución de la actividad:
http://intranet/index.php/recursos/noticias/633-tramites-y-servicios 
Invias en X: "Si necesitas solicitar un permiso de cierre de vía para realizar obras, consulta esta información👇 📩Recuerda que para realizar trámites y permisos ante el @InviasOficial no debes acudir a intermediarios. https://t.co/2afJZcAGO1" / X </t>
  </si>
  <si>
    <t>Si bien es muy importante analizar las PQRD asociadas a los tramites el producto programado corresponde a  " Información de los Trámites actualizada en SUIT".
Motivo por el cual, es permitente aportar el semáforo de SUIT donde se evidencia la fecha de actualización de cada trámite.
Se recibe complemento a través de correo electrónico del facilitador del MIPG</t>
  </si>
  <si>
    <t>Se confirma evidencia en la URL indicada, corresponde a un archivo que precisa las normas asociadas a cada proceso del modelo de operación de INVIAS, actualizado con corte a junio.</t>
  </si>
  <si>
    <t>Se confirma evidencia en la URL indicada, corresponde a un archivo que precisa estado de los proceso judiciales, actualizado con corte a junio.</t>
  </si>
  <si>
    <t>En la carpeta "https://invias-my.sharepoint.com/:f:/g/personal/oap_invias_gov_co/EhGs1UMZi8dJtHhhz61T58MBTcTfKy3xSDK09TX4_Us_eQ?e=SpjjF1" se localizaron dos archivos "INFORME_ACCECIBILIDAD A PERSONAS CON MOVILIAD REDUCIDA" y "CUADRO CONSOLIDADO ADECUACIONES ACCESIB...ES_AJUSTADO SA_GGAI 2024"
Favor precisar avances relacionados con accesibilidad de la población en condición de discapacidad visual y auditiva (Señalizar con imágenes en lengua de señas, alto relieve, otras lenguas o idiomas y orientación espacial (Wayfinding))</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</si>
  <si>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
No obstante, la cada ítem anterior conduce a la grabación del evento y no a un informe ejecutivo del mismo, donde pueda verificar que se cumplieron los elementos de rendición de cuentas (información, dialogo y responsabilidad).
Se sugiere, precisar fecha de la convocatoria, fecha de divulgación de información relevante o piezas graficas para informar al ciudadano sobre la temática a abordar, número de participantes, interacciones por grupo de valor, compromisos adquiridos (si plica), resultados en la encuesta de satisfacción (que podría ser a través de emojis como el caso que se les comentó del departamento Administrativo de la Función pública)</t>
  </si>
  <si>
    <t>En la carpeta "https://invias-my.sharepoint.com/:f:/g/personal/oap_invias_gov_co/ErCv5oarwxlGub4nJaS5cnIBIHkvxO9uNf6JwLk3IXv0Eg?e=u6v0Q1" se localizaron dos archivos "INFORME_ACCECIBILIDAD A PERSONAS CON MOVILIAD REDUCIDA" y "CUADRO CONSOLIDADO ADE+A36:AT51CUACIONES ACCESIB...ES_AJUSTADO SA_GGAI 2024"
Favor remitir evidencia de la remisión del plan de mejoramiento a la oficina de Control Interno y la respuesta confirmando la validación de los avances</t>
  </si>
  <si>
    <t>Se confirma la realización de una charla y socialización de capsulas disciplinarias durante el 2° trimestre. Se valida la programación de una charla en el mes de julio.</t>
  </si>
  <si>
    <t>en la carpeta se localizaron:
1. los informes correspondientes a laos mes de de marzo y abril, quedando pendiente mayo.
2: Los memorandos de remisión d e informe de marzo y abril a la Secretaría General, quedando pendiente mayo.</t>
  </si>
  <si>
    <r>
      <rPr>
        <b/>
        <sz val="11"/>
        <rFont val="Calibri"/>
        <family val="2"/>
        <scheme val="minor"/>
      </rPr>
      <t>2024I-VBOG-031480 del 22/05/24 OFICINA DE CONTROL INTERNO</t>
    </r>
    <r>
      <rPr>
        <sz val="11"/>
        <rFont val="Calibri"/>
        <family val="2"/>
        <scheme val="minor"/>
      </rPr>
      <t xml:space="preserve">
Sin avance programado para el periodo
2024I-VBOG-043335 del 02/07/24 DIRECCIÓN JURÍDICA
En atención a que la actividad está asociada a actividades de gestión del talento humano, se solicitó quitar la actividad del PAAC bajo responsabilidad de la SPSC mediante memorando 2024I-VBOG-042333 de fecha 27-06-24 el cual se adjunta.
</t>
    </r>
    <r>
      <rPr>
        <b/>
        <sz val="11"/>
        <rFont val="Calibri"/>
        <family val="2"/>
        <scheme val="minor"/>
      </rPr>
      <t>2024I-VBOG-048230 del 18/07/24 DIRECCIÓN JURÍDICA</t>
    </r>
    <r>
      <rPr>
        <sz val="11"/>
        <rFont val="Calibri"/>
        <family val="2"/>
        <scheme val="minor"/>
      </rPr>
      <t xml:space="preserve">
Durante el segundo trimestre del año 2024, la SPSC ha participado en mesas de trabajo con la
Agencia Nacional de Compra Pública – Colombia Compra   Eficiente   para   la   revisión   de   los
documentos   tipo   y   dar   cumplimiento   a   las actividades relacionadas en el PAAC. 
Se adjunta listado de asistencia de 2 mesa de trabajo   realizadas   durante   el   trimestre   2   de
2024.</t>
    </r>
  </si>
  <si>
    <t>Mediante memorando  2024I-VBOG-045154 del 08/07/24 esta oficina infornmó "No   es   posible   incluir   en   la   agenda   del   Comité Institucional de Gestión y Desempeño la eliminación de la actividad, debido a que tenía ejecución programada en el 2° trimestre"
Se complementa el reporte, confimando avance de cumplimiento y se incluye la eliminación de la actividad en la agenda del próximo Comité Institucional de Gestión y Desempeño.</t>
  </si>
  <si>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67 videos publicados en nuestro canal institucional de YouTube en los que se informa sobre el estado de proyectos de impacto. https://www.youtube.com/user/InviasOficial
</t>
    </r>
    <r>
      <rPr>
        <b/>
        <sz val="11"/>
        <rFont val="Calibri"/>
        <family val="2"/>
        <scheme val="minor"/>
      </rPr>
      <t>2024I-VBOG-050235 del 24/07/24 GRUPO GERENCIA DE COMUNICACIONES
T</t>
    </r>
    <r>
      <rPr>
        <sz val="11"/>
        <rFont val="Calibri"/>
        <family val="2"/>
        <scheme val="minor"/>
      </rPr>
      <t>oda la información publicada en canales externos se encuentra disponible en
lenguaje claro y es de fácil comprensión para los grupos de valor.</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</si>
  <si>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https://www.invias.gov.co/.Publicaciones: Tweets: 542.Facebook post: 369.Facebook historias: 139.Facebook Live: 5.Instagram publicaciones: 540.Instagram historias: 439.YouTube videos: 125.YouTube lives: 6.Tik tok: 45.LinkedIn publicaciones: 116.LinkedIn Lives: 5
</t>
    </r>
    <r>
      <rPr>
        <b/>
        <sz val="11"/>
        <rFont val="Calibri"/>
        <family val="2"/>
        <scheme val="minor"/>
      </rPr>
      <t xml:space="preserve">
2024I-VBOG-050235 del 24/07/24 GRUPO GERENCIA DE COMUNICACIONES
</t>
    </r>
    <r>
      <rPr>
        <sz val="11"/>
        <rFont val="Calibri"/>
        <family val="2"/>
        <scheme val="minor"/>
      </rPr>
      <t xml:space="preserve">Toda la información publicada en canales externos se encuentra disponible en
lenguaje claro y es de fácil comprensión para los grupos de valor.
</t>
    </r>
  </si>
  <si>
    <r>
      <rPr>
        <b/>
        <sz val="11"/>
        <rFont val="Calibri"/>
        <family val="2"/>
        <scheme val="minor"/>
      </rPr>
      <t>2024I-VBOG-031480 del 22/05/24 OFICINA DE CONTROL INTERNO</t>
    </r>
    <r>
      <rPr>
        <sz val="11"/>
        <rFont val="Calibri"/>
        <family val="2"/>
        <scheme val="minor"/>
      </rPr>
      <t xml:space="preserve">
Se evidencia   que la Gerencia de Comunicaciones no ha recibido solicitudes de chats en vivo enfocados en la participación ciudadana
</t>
    </r>
    <r>
      <rPr>
        <b/>
        <sz val="11"/>
        <rFont val="Calibri"/>
        <family val="2"/>
        <scheme val="minor"/>
      </rPr>
      <t xml:space="preserve">2024I-VBOG-044194 del 04/07/24 GRUPO GERENCIA DE COMUNICACIONES
</t>
    </r>
    <r>
      <rPr>
        <sz val="11"/>
        <rFont val="Calibri"/>
        <family val="2"/>
        <scheme val="minor"/>
      </rPr>
      <t xml:space="preserve">Las 5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El total de transmisiones durante el periodo fueron 15.
Las memorias de las transmisiones están disponibles en: https://www.invias.gov.co/index.php/servicios-al-ciudadano/participacion-en-linea/resultados-de-participacion
</t>
    </r>
    <r>
      <rPr>
        <b/>
        <sz val="11"/>
        <rFont val="Calibri"/>
        <family val="2"/>
        <scheme val="minor"/>
      </rPr>
      <t>2024I-VBOG-050235 del 24/07/24 GRUPO GERENCIA DE COMUNICACIONES</t>
    </r>
    <r>
      <rPr>
        <sz val="11"/>
        <rFont val="Calibri"/>
        <family val="2"/>
        <scheme val="minor"/>
      </rPr>
      <t xml:space="preserve">
Se  tendrán  en cuenta  las observaciones  para  las  próximas  actividades,
precisando:
-Fecha de la convocatoria
-Piezas graficas para informar al ciudadano sobre la temática a abordar
- Número de participantes
-Interacciones por grupo de valoR</t>
    </r>
  </si>
  <si>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2024I-VBOG-044194 del 04/07/24 GRUPO GERENCIA DE COMUNICACIONES</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Seguimiento Plan de Mejoramiento Norma NTC 5854: 22 de abril de 2024
- Gestión para la contración del Equipo Nuevo Portal Web NTC 5854: 14 de junio de 2024
Las evidencias están disponibles en: https://invias-my.sharepoint.com/:f:/g/personal/jasilva_invias_gov_co/Empu2Ets3JxBonkePod0SUYBNIEXzpoiNjrwD7SyyqBH1g?e=V00kLQ
La Gerencia de Comunicaciones tiene información de que la OTIC obtendrá los insumos necesarios requeridos para la implementación de las mejoras a Portal Web en el mes de julio de 2024, sin embargo, también se requiere la contratación del personal para llevar a cabo las acciones de migración, análisis y demás.
</t>
    </r>
    <r>
      <rPr>
        <b/>
        <sz val="11"/>
        <rFont val="Calibri"/>
        <family val="2"/>
        <scheme val="minor"/>
      </rPr>
      <t>2024I-VBOG-050235 del 24/07/24 GRUPO GERENCIA DE COMUNICACIONES</t>
    </r>
    <r>
      <rPr>
        <sz val="11"/>
        <rFont val="Calibri"/>
        <family val="2"/>
        <scheme val="minor"/>
      </rPr>
      <t xml:space="preserve">
De   conformidad  con   las  actividades   asignadas,   la  Subdirección  General
reporta a la Oficina de Control Interno el seguimiento al Plan de Mejoramiento. </t>
    </r>
  </si>
  <si>
    <t>Rojo</t>
  </si>
  <si>
    <t>Naranja</t>
  </si>
  <si>
    <t>Amarillo</t>
  </si>
  <si>
    <t xml:space="preserve">Avances por componente - corte al 3º trimestre </t>
  </si>
  <si>
    <t>Ejecutado según lo programado</t>
  </si>
  <si>
    <t>""</t>
  </si>
  <si>
    <t>Se confirma que la carpeta https://invias-my.sharepoint.com/:f:/g/personal/oap_invias_gov_co/Eq6b7fKbUCFCuU4zn8BDO-kByYwqF9_6zj5F2Fyc58KUDg?e=8gyoJA incluye:
* Informes de los datos con soldados de tráfico y contratación con corte al 20/08
*Un borrador del formato para datos abiertos (el cual se anexa en la respuesta con revisión metodológica para su posterior inclusión en el sistema de gestión de la entidad)
* Un Flujo de publicación de datos que difiere del flujograma del actual procedimiento ETIC-PR-5 - PUBLICACION DE DATOS ABIERTOS - V1, se sugiere gestionar la actualización con las mejoras identificadas y el formato propuesto.
* una Guía de ciclo de vida del dato  (el cual se anexa en la respuesta con revisión metodológica para su posterior inclusión en el sistema de gestión de la entidad)
* Un correo 
* las 2 bases de datos en Excel
* una grabación</t>
  </si>
  <si>
    <t>En la carpeta https://invias-my.sharepoint.com/:f:/g/personal/oap_invias_gov_co/Eg1e8ybxXENLi7q_pY8cXmkBc4U0mHUy4Ra3IJsd-TQa6A?e=1eyaoC se localizó el memorando 2024I-VBOG-072208 del 01/10/24 mediante el cual remiten soportes a la Oficina de Control Interno. Es pertinente realizar un seguimiento a la respuesta del memorando , con el fin de validar si es necesario reformular un plan de mejoramiento y confirmar el avance de cumplimiento del mismo.
El plan de mejorameito con observaciones de cumplimeinto y las carpetas con soporte por observación están disponibles enhttps://invias-my.sharepoint.com/:f:/g/personal/oap_invias_gov_co/Eg97n1Znpg9Mg7tnfn7AxSgB586Pildy8zNCDhjelH7AxA?e=pvup0R</t>
  </si>
  <si>
    <t>En la carpeta https://invias-my.sharepoint.com/:f:/g/personal/oap_invias_gov_co/EgPR5u31kOJCgIxq2nCjrj0B4Sw_0p1qvRfuTRUXH-Xwrw?e=hR1pIe se localizó  lo siguiente:
* Una carpeta con cotizaciones sobre una herramienta de vulnerabilidad
* Una caracterización del MSPI con fecha de 30/04/2024 (documento no controlado, cuya tipología documental debería revisarse para migrarse a la plantilla estándar correspondiente  para adoptar el documento en el sistema de gestión)
* Un plan de trabajo en Excel actualizado con corte al 30/09 que reporta 35% de avance
* Un flujo de procedimiento diferente al inmerso en el procedimiento ETIC-PR-2 - GESTIÓN DE INCIDENTES DE SEGURIDAD - V1 , favor actualizar el documento con las mejoras identificadas o confirmar si el flujo fue un borrador previo a al adopción del procedimiento.
* Borradores en PDF de las políticas de activos de información, control de acceso, no repudio, seguridad control de acceso a la red, seguridad y protección de datos personales, seguridad del riesgos digital (documentos que han sido revisados metodológicamente por el grupo de Fortalecimiento Institucional, en la medida que se han recibido en versión editable)
* Un informe en PDF denominado "https://invias-my.sharepoint.com/:f:/g/personal/oap_invias_gov_co/EgPR5u31kOJCgIxq2nCjrj0B4Sw_0p1qvRfuTRUXH-Xwrw?e=hR1pIe" con corete a septiembre que incluye, logros, buenas prácticas y una propuesta de actualización</t>
  </si>
  <si>
    <t>Corte 3° trimestre de 2024</t>
  </si>
  <si>
    <t>AVANCES POR SUBCOMPONETE, corte 3º trimestre Vs Programado en la vigencia</t>
  </si>
  <si>
    <t>Cantidad 1°T</t>
  </si>
  <si>
    <t>% 1°T</t>
  </si>
  <si>
    <t>Cantidad 2°T</t>
  </si>
  <si>
    <t>% 2°T</t>
  </si>
  <si>
    <t>Cantidad 3°T</t>
  </si>
  <si>
    <t>% 3°T</t>
  </si>
  <si>
    <t>Cantidad 4°T</t>
  </si>
  <si>
    <t>% 4°T</t>
  </si>
  <si>
    <t>COMPONENTE</t>
  </si>
  <si>
    <t>% AVANCE - Corte 1° T</t>
  </si>
  <si>
    <t>Desempeño - Corte 1° T</t>
  </si>
  <si>
    <t>OBSERVACIÓN - Corte 1° T</t>
  </si>
  <si>
    <t>% AVANCE - Corte 2° T</t>
  </si>
  <si>
    <t>Desempeño - Corte 2° T</t>
  </si>
  <si>
    <t>OBSERVACIÓN DE CUMPLIMEINTO - Corte 2° T</t>
  </si>
  <si>
    <t>% AVANCE - Corte 3° T</t>
  </si>
  <si>
    <t>Desempeño - Corte 3° T</t>
  </si>
  <si>
    <t>OBSERVACIÓN DE CUMPLIMEINTO - Corte 3° T</t>
  </si>
  <si>
    <t>% AVANCE - Corte 4° T</t>
  </si>
  <si>
    <t>Desempeño - Corte 4° T</t>
  </si>
  <si>
    <t>OBSERVACIÓN - Corte 4° T</t>
  </si>
  <si>
    <t>MUESTREO -Criterios</t>
  </si>
  <si>
    <t>Cr1. Más de 8 responsables2</t>
  </si>
  <si>
    <t>Cr3. Temas criticos OCI O Alta Dirección3</t>
  </si>
  <si>
    <t>Cr1. Más de 8 responsables6</t>
  </si>
  <si>
    <t>Cr2. Incumplimiento periodo anterior7</t>
  </si>
  <si>
    <t>Cr3. Temas criticos OCI O Alta Dirección8</t>
  </si>
  <si>
    <t>1° Trimestre</t>
  </si>
  <si>
    <t>3° Trimestre</t>
  </si>
  <si>
    <t>4° Trimestre</t>
  </si>
  <si>
    <t>Desempeño respecto a lo programado</t>
  </si>
  <si>
    <t>Actividad   seleccionada 1° T</t>
  </si>
  <si>
    <t>Observaciones OAP 1° T - oportunidad en el cumplimiento de la actividad, la integridad y coherencia de las evidencias reportadas frente a la actividad formulada</t>
  </si>
  <si>
    <t>Actividad   seleccionada 2° T</t>
  </si>
  <si>
    <t>Observaciones OAP 2° T- oportunidad en el cumplimiento de la actividad, la integridad y coherencia de las evidencias reportadas frente a la actividad formulada5</t>
  </si>
  <si>
    <t>Actividad   seleccionada 3° T</t>
  </si>
  <si>
    <t>Observaciones OAP 3° T- oportunidad en el cumplimiento de la actividad, la integridad y coherencia de las evidencias reportadas frente a la actividad formulada10</t>
  </si>
  <si>
    <t>Detalle Informe de Monitoreo "PLAN ANTICORRUPCIÓN Y DE ATENCIÓN AL CIUDADANO 2024" - Corte 3° trimestre</t>
  </si>
  <si>
    <t>Informe Ejecutivo de Monitoreo "PLAN ANTICORRUPCIÓN Y DE ATENCIÓN AL CIUDADANO 2024" - Corte 3° trimestre</t>
  </si>
  <si>
    <t>Anexo 1: Mapa de Riesgos de Corrupción</t>
  </si>
  <si>
    <t>Anexo 2: Estratégia de Racionalización de Trámites</t>
  </si>
  <si>
    <t xml:space="preserve">Avance respecto al total programado en el año </t>
  </si>
  <si>
    <t xml:space="preserve"> Avance frente a programado en el trimestre</t>
  </si>
  <si>
    <t>A2 -Virtualización EDS</t>
  </si>
  <si>
    <t>A2 -Virtualización TIES</t>
  </si>
  <si>
    <t>Avance acumulado en el corte</t>
  </si>
  <si>
    <t>Ejecución</t>
  </si>
  <si>
    <t>Base</t>
  </si>
  <si>
    <t>Parte visible</t>
  </si>
  <si>
    <t>Parte oculta</t>
  </si>
  <si>
    <t>Total</t>
  </si>
  <si>
    <t>Verde</t>
  </si>
  <si>
    <t>aguja</t>
  </si>
  <si>
    <t>ejecución</t>
  </si>
  <si>
    <t>marcador</t>
  </si>
  <si>
    <t>total</t>
  </si>
  <si>
    <t>Elaborar informe trimestral sobre la información más consultada (indicando  si la misma se encuentra disponible en la página web)</t>
  </si>
  <si>
    <t>En la carpeta https://invias-my.sharepoint.com/:f:/g/personal/oap_invias_gov_co/EvaJ-ZTFELNKlUgdtf-edb4BlYt-1pkt2WAVudv7g9L1IQ?e=YAY0ON se localizó archivo pdf con la url del canal oficial INVIAS. 
Según lo analizado en mesas de trabajo para el informe del 4° trimestre estaremos atentos a la posibilidad de un reporte de la plataforma.</t>
  </si>
  <si>
    <t>en la carpeta disponible en https://invias-my.sharepoint.com/:f:/g/personal/oap_invias_gov_co/ErSaW_HuMMNKqLiZjZCd9WsBPZaPCPMtjpU8nSr0j22ViA?e=t4cxSw s comnsultaron los memorandos:  
1) 2024I-VBOG-070853 del 26/09 donde la Subdirectora Genenral remite a la Jefe de Control Intertno el plan d emejorameitos de la  NTC-5854
2) 2024I-VBOG-061629 del 29/08 donde el jefef de OTIC remite depliegue del sitio web a la Coordinadora del grupo de Comunicaciones</t>
  </si>
  <si>
    <t>En la carpeta  https://invias-my.sharepoint.com/:f:/g/personal/oap_invias_gov_co/EsJbpyqK1lFGqQ5kKcVuw-gBTSLXIjFSvTNPOEMvucCDFA?e=pn1rla  se localizó archivo pdf con las url de 6 transmisiones realizads en vivo y la direccción en nuentro portal, donde pueden ser consultadas</t>
  </si>
  <si>
    <t>No se aporta un soporte especifico, pero se tendrá en cuenta el del ítem anterior, relacionado con las url del canal de YouTube y se remitió al facilitador del MIPG antecedentes sobre el protocolo de lenguaje claro de la entidad, para analizar la pertinencia de actualización del mismo.</t>
  </si>
  <si>
    <t xml:space="preserve">En la carpeta disponible en https://invias-my.sharepoint.com/:f:/g/personal/oap_invias_gov_co/Enfo-2QLQ8lKn7mHJBJjljoBOmhqqY2g3FwWg66--T0eag?e=t3QOk4 aportaron:
1) Manual de Gestión Vial Integral, el cual se sugiere sea revisado y si el caso actualizado tomando en consideración que fue adoptado hace más de un año, no se encuentra en la plantilla estándar actual y tiene como marca de agua un logo no vigente. Sería pertinente que en el mimo se precien los destinatarios de los reportes y si los mismos serán datos abiertos o insumos para la toma de decisiones.
2) Los informes de gestión con corte al 3° trimestre, en versión Excel y pdf, sin precisar destinatario.
3) Registro Consolidado SAUS (MEPI-MGVI-FR-7 corte tercer trimestre.
4) Memorando 2024I-VBOG-054765 del 08/08/24 del Subdirector de Gestión Integral de Carreteras 
Nacionales para el  Director de Ejecución y Operación (Respuesta al radicado No 2024I-VBOG-035176)
5) Memorando 2024I-VBOG-065384 del 11/09  de la Directora de Ejecución y Operación al Jefe de la Oficina Asesora De Planeación (Respuesta Memorando VBOG-034037) - cuya respuesta se remitió mediante 2024I-VBOG-066394 del 13/09/24) </t>
  </si>
  <si>
    <t>1. Información</t>
  </si>
  <si>
    <t>2. Diálogo</t>
  </si>
  <si>
    <t>3. Responsabilidad</t>
  </si>
  <si>
    <t>En la carpeta denominada GRUPO DE SOSTENIBILIDAAD https://invias-my.sharepoint.com/:f:/g/personal/oap_invias_gov_co/EqBPtDggWi9Dk7jKATK6qSsBeUiinyXwnTcjqp1tNk-vqA?e=qOlYNS se localizaron 2 archivos:
1. Un archivo pdf con imágenes de: a)el primer espacio de actualización normativa respecto a movilidad sostenible, no precisa público objetivo. b) segundo espacio sostenibilidad un eje fundamental en la gestión de proyectos (enfoque de genero a inclusión social), realizado el 28/09/24, no precisa público objetivo.
2. Un archivo PDF de 3 páginas con el reporte de asistencia del primer espacio efectuado el 11/07/2024</t>
  </si>
  <si>
    <t>Según el reporte la actividad fue incumplida en el periodo.
La modificación del alcance y producto se hizo parte de la Agenda del comité Institucional de Gestión y Desempeño del pasado 17/09/24; no obstante, no asitìo el subdirector de Sostenibilidad para argumentar la solicitud y el punto fue pospuesto.</t>
  </si>
  <si>
    <t>Durante el periodo la Subdirección de Sostenibilidad estuvo atenta para atender los requerimientos, pero según lo informado no recibìo ninguno
Para el reporte del 4º trimestre se sugiere aportar un informe ejecutivo o archivo de control de las respuestas a la comunidad relacionadas con el reporte y protección de fauna vulnerable a atropellamiento en las vías administradas por el INVIAS.</t>
  </si>
  <si>
    <t>En la carpeta denominada "Grupo Social" disponible en https://invias-my.sharepoint.com/:f:/g/personal/oap_invias_gov_co/EnGCLbnvWYhMupuny0QAYiYBNx5gAKKPop_jfAWKjVjzzA?e=NZtaHe , se encuentran 3 carpetas, en la denominada "Veedurías ciudadanas" se localizan 4 archivos pdf-: 1) Oficio 2024S-VBOG-069396 del 26/09/24 dirigido a CONSORCIO TERRA CGS (Respuesta al radicado No 2024E-VUVRAZ-081553. Informe guardavías. Cusiana-variante Sogamoso. Boyacá-Casanare), acta de reunión del 21/07/24 del contrato CO1.PCCNTR.4316846- informe, tercera socialización de avances y resultados del proyecto manifiesta el tarra del 30/07/24 y un acta de constitución de veeduría en el municipio Cantagallo.
Para el reporte del 4ª trimestre se sugiere aportar un informe de una encuesta de satisfacción a las veedurías activas y un archivo de control con el estado de las veedurías</t>
  </si>
  <si>
    <t>Actividad suprimida en el Comitè Institucioanl de Gestiòn y Desmepeño tomando en cosideraciòn que desde la Secretarìa Genenral y a Subdirecciòn de gestiòn Humanan se estàn desarrollando estrategias reacionadas con la implmnetaciòn d ela politica d eintegridad.</t>
  </si>
  <si>
    <t xml:space="preserve">Normograma actualizado y publicado	La carpeta https://invias-my.sharepoint.com/:f:/g/personal/oap_invias_gov_co/EhCm0NwUs35Do_D9yIa-etQB1bIDk3PdWwxIyEtkfE9S9Q?e=GPQpNf  incluye un archivo Excel denominado “MATRIZ DE REQUISITOS LEGALES- SISTEMA DE GESTIÓN” (se sugiere llevar un control de cambios, incluir una columna con la fecha de incorporación de la norma o resaltar las novedades con otro color y articular la información con los documentos de origen externo disponibles en KAWAK).
Se confirma publicación del normograma en  https://www.invias.gov.co/index.php/normativa/normograma. 
</t>
  </si>
  <si>
    <t>Se confirma que el informe con corte al 25 de septiembre fue publicado en la página web durante el periodo y está disponible para consulta en  https://www.invias.gov.co/index.php/informacion-institucional/43-inicio/4049-defensajudicial.
Se sugiere acompañar la matriz en Excel con graficas que faciliten su interpretación (ejemplo Tipos de procesos Vs probabilidad d pérdida, probabilidad de perdida versus promedio de la pretensión, etc)</t>
  </si>
  <si>
    <t xml:space="preserve">De acuerdo con la consulta efectuada en https://community.secop.gov.co/Public/App/AnnualPurchasingPlanEditPublic/View?id=465790 el 9/19/2024 se publicó la versión 41 del  Plan Anual de Adquisiciones.
Se sugiere validar con las unidades ejecutoras y la subdirección de Estructuración los procesos que serán objeto de publicación en el 4ª trimestre y depurar el listado de adquisiciones. </t>
  </si>
  <si>
    <r>
      <t xml:space="preserve">1.	</t>
    </r>
    <r>
      <rPr>
        <b/>
        <sz val="11"/>
        <rFont val="Calibri"/>
        <family val="2"/>
        <scheme val="minor"/>
      </rPr>
      <t>Elaboración del informe trimestral sobre el estado del arte de la  implementación   política   institucional   de administración del riesgo corte 2 trimestre</t>
    </r>
    <r>
      <rPr>
        <sz val="11"/>
        <rFont val="Calibri"/>
        <family val="2"/>
        <scheme val="minor"/>
      </rPr>
      <t xml:space="preserve">. Socializado mediante memorando circular 2024I-VBOG-054010 del 05/08 y elaborado a partir del analaisis de los reportes de ejecución/seguimiento de las actividades de control y medición de indicadores en el aplicativo KAWAK -corte 2° trimestre-, por cada riesgo de gestión y corrupción. Ver anexo 1 disponible en https://invias-my.sharepoint.com/:b:/g/personal/oap_invias_gov_co/Ec_K-SKYtXpBk8-IyrG_yV0Bt68zW3ei3wi1YkuwHeo7vg?e=HK7tP3 
2.	</t>
    </r>
    <r>
      <rPr>
        <b/>
        <sz val="11"/>
        <rFont val="Calibri"/>
        <family val="2"/>
        <scheme val="minor"/>
      </rPr>
      <t>Asesorías a lideres de proceso y facilitadores del MIPG para documentar y/o actualizar riesgos</t>
    </r>
    <r>
      <rPr>
        <sz val="11"/>
        <rFont val="Calibri"/>
        <family val="2"/>
        <scheme val="minor"/>
      </rPr>
      <t xml:space="preserve">. Ver anexo 2 disponible en https://invias-my.sharepoint.com/:b:/g/personal/oap_invias_gov_co/EWFjC2Lw6K5Du2Ze5BTl-6cBH8nJyU6zsV-fJnw0nDmAyA?e=PB9lxl 
3.	</t>
    </r>
    <r>
      <rPr>
        <b/>
        <sz val="11"/>
        <rFont val="Calibri"/>
        <family val="2"/>
        <scheme val="minor"/>
      </rPr>
      <t xml:space="preserve"> Actualización en KAWAK de las fichas técnicas de riesgo</t>
    </r>
    <r>
      <rPr>
        <sz val="11"/>
        <rFont val="Calibri"/>
        <family val="2"/>
        <scheme val="minor"/>
      </rPr>
      <t xml:space="preserve">s.  Ver anexo 3 disponible en https://invias-my.sharepoint.com/:b:/g/personal/oap_invias_gov_co/ESh4MSUbpy5LnagknCqBXt8Bmv1cIB9zC6oBrX_LrcITcQ?e=R7Arn9 
4.	</t>
    </r>
    <r>
      <rPr>
        <b/>
        <sz val="11"/>
        <rFont val="Calibri"/>
        <family val="2"/>
        <scheme val="minor"/>
      </rPr>
      <t>Capacitación sobre reporte de ejecución y seguimiento de las actividades de control y riesgos asociados durante encuentros de facilitadores del MIPG</t>
    </r>
    <r>
      <rPr>
        <sz val="11"/>
        <rFont val="Calibri"/>
        <family val="2"/>
        <scheme val="minor"/>
      </rPr>
      <t xml:space="preserve">. Ver anexo 4 disponible en https://invias-my.sharepoint.com/:b:/g/personal/oap_invias_gov_co/EYT2KVt_xxVIr3_TajC9GaoBs7RcmNHS0Z3p945-IA74mQ?e=fmWmZZ 
5.	</t>
    </r>
    <r>
      <rPr>
        <b/>
        <sz val="11"/>
        <rFont val="Calibri"/>
        <family val="2"/>
        <scheme val="minor"/>
      </rPr>
      <t>Promoción del Formato de reporte de incidentes</t>
    </r>
    <r>
      <rPr>
        <sz val="11"/>
        <rFont val="Calibri"/>
        <family val="2"/>
        <scheme val="minor"/>
      </rPr>
      <t xml:space="preserve"> (eventos materializados - riesgos de gestión y corrupción) . Ver anexo 5 disponible en https://invias-my.sharepoint.com/:b:/g/personal/oap_invias_gov_co/EaVTsqP8zOJDl93ukU8kp5sBYzaCW2LTA09uddheOrHrBg?e=KjpZMO 
6.	</t>
    </r>
    <r>
      <rPr>
        <b/>
        <sz val="11"/>
        <rFont val="Calibri"/>
        <family val="2"/>
        <scheme val="minor"/>
      </rPr>
      <t xml:space="preserve">Memorando Circular  2024I-VBOG-064500 del 06/09/24 con lineamientos  Reporte ejecución y seguimiento controles del mapa de riesgos corte 3° trimestre. </t>
    </r>
    <r>
      <rPr>
        <sz val="11"/>
        <rFont val="Calibri"/>
        <family val="2"/>
        <scheme val="minor"/>
      </rPr>
      <t xml:space="preserve">Ver anexo 6 disponible en https://invias-my.sharepoint.com/:b:/g/personal/oap_invias_gov_co/EYmWi26Vu_pBo8Ng4SolUPIBxqgHjIKC9XjwcixtV63kWQ?e=RBlcvc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 xml:space="preserve">Mediante memorando  2024I-VBOG-031480 del 22/05/24 OFICINA DE CONTROL INTERNO Correo electronico del 16/02/2024  envian archivo parametrizado a los Fcilitadores del MIPG de la Subdirección general y al Coordinador del Grupo Gerencia de Comunicaciones, se difundió y actualizó el Informe de Implementación de la Política Institucional de Administración del Riesgo 2023 a través del memorando circular anotado. Además, el mapa de riesgos institucional 2024 está disponible en la página web   https://www.invias.gov.co/index.php/archivo-y-documentos/hechos-de-transparencia/planeacion-gestion-y-control/17082-mapa-de-riesgos-institucional-2024-v-2 , así mismo, implementar la metodología definida en la Política de Administración del Riesgo Institucional para la adecuada identificación de los riesgos de corrupción y la debida estructuración de los controles; además de identificar y valorar riesgos de fraude.
</t>
    </r>
  </si>
  <si>
    <r>
      <rPr>
        <b/>
        <sz val="11"/>
        <rFont val="Calibri"/>
        <family val="2"/>
        <scheme val="minor"/>
      </rPr>
      <t>A. Seguimiento estratégia de Racionalización de trámites:</t>
    </r>
    <r>
      <rPr>
        <sz val="11"/>
        <rFont val="Calibri"/>
        <family val="2"/>
        <scheme val="minor"/>
      </rPr>
      <t xml:space="preserve">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t>
    </r>
    <r>
      <rPr>
        <b/>
        <sz val="11"/>
        <rFont val="Calibri"/>
        <family val="2"/>
        <scheme val="minor"/>
      </rPr>
      <t>B.	Coordinación asistencia Técnica Secretaría de Transparencia</t>
    </r>
    <r>
      <rPr>
        <sz val="11"/>
        <rFont val="Calibri"/>
        <family val="2"/>
        <scheme val="minor"/>
      </rPr>
      <t xml:space="preserve">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t>
    </r>
    <r>
      <rPr>
        <b/>
        <sz val="11"/>
        <rFont val="Calibri"/>
        <family val="2"/>
        <scheme val="minor"/>
      </rPr>
      <t xml:space="preserve">C.	Vinculación actores claves 
</t>
    </r>
    <r>
      <rPr>
        <sz val="11"/>
        <rFont val="Calibri"/>
        <family val="2"/>
        <scheme val="minor"/>
      </rPr>
      <t xml:space="preserve">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t>
    </r>
    <r>
      <rPr>
        <b/>
        <sz val="11"/>
        <rFont val="Calibri"/>
        <family val="2"/>
        <scheme val="minor"/>
      </rPr>
      <t>D.	Promoción de Capacitaciones Secretaría de Transparencia a actores clave</t>
    </r>
    <r>
      <rPr>
        <sz val="11"/>
        <rFont val="Calibri"/>
        <family val="2"/>
        <scheme val="minor"/>
      </rPr>
      <t xml:space="preser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t>
    </r>
    <r>
      <rPr>
        <b/>
        <sz val="11"/>
        <rFont val="Calibri"/>
        <family val="2"/>
        <scheme val="minor"/>
      </rPr>
      <t>Ver soportes en https://invias-my.sharepoint.com/:f:/g/personal/oap_invias_gov_co/EjR2JpzNYmtGhSXloLxtfFIBEW_M1AQNN9CEDwfH3dJ4pg?e=iSCZ6D</t>
    </r>
    <r>
      <rPr>
        <sz val="11"/>
        <rFont val="Calibri"/>
        <family val="2"/>
        <scheme val="minor"/>
      </rPr>
      <t xml:space="preserve">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t>
    </r>
  </si>
  <si>
    <r>
      <t xml:space="preserve">Punto “3.	Revisión propuesta de actualización del Plan de Anticorrupción y de Atención al Ciudadano 2024 y anexo 1 (Mapa de Riesgos de Corrupción)” de la Agenda del Comité de Gestión y Desempeño que sesionó el 17/09/24.
Se presentó propuesta de actualización de los riesgos ETHU-RC-1 y AFIN-RC-2 e inclusión de uno nuevo MEIT-RC-1, ver antecedentes en https://invias-my.sharepoint.com/:f:/g/personal/oap_invias_gov_co/En9FdGBlylhDraesxqI3mf0BWzR9Ay7fK7Xxgs20_zEUuQ?e=9GpOdJ.
</t>
    </r>
    <r>
      <rPr>
        <b/>
        <sz val="11"/>
        <rFont val="Calibri"/>
        <family val="2"/>
        <scheme val="minor"/>
      </rPr>
      <t>Se aprobó la modificación del riesgo ETHU-RC-1</t>
    </r>
    <r>
      <rPr>
        <sz val="11"/>
        <rFont val="Calibri"/>
        <family val="2"/>
        <scheme val="minor"/>
      </rPr>
      <t xml:space="preserve"> (Descripción, causas, nivel de riesgo inherente, actividades de control y nivel del riesgo residual.) </t>
    </r>
    <r>
      <rPr>
        <b/>
        <sz val="11"/>
        <rFont val="Calibri"/>
        <family val="2"/>
        <scheme val="minor"/>
      </rPr>
      <t>y la adopción del nuevo riesgo MEIT-RC-1.</t>
    </r>
    <r>
      <rPr>
        <sz val="11"/>
        <rFont val="Calibri"/>
        <family val="2"/>
        <scheme val="minor"/>
      </rPr>
      <t xml:space="preserve"> El análisis de las novedades del riesgo AFIN-RC-2 se analizarán en a la siguiente sesión cuando se cuente con la participación del proponente. A</t>
    </r>
    <r>
      <rPr>
        <b/>
        <sz val="11"/>
        <rFont val="Calibri"/>
        <family val="2"/>
        <scheme val="minor"/>
      </rPr>
      <t xml:space="preserve">cta de Comité en firmas.
</t>
    </r>
    <r>
      <rPr>
        <sz val="11"/>
        <rFont val="Calibri"/>
        <family val="2"/>
        <scheme val="minor"/>
      </rPr>
      <t xml:space="preserve">
Novedades disponibles en el aplicativo KAWAK en los ID </t>
    </r>
    <r>
      <rPr>
        <b/>
        <sz val="11"/>
        <rFont val="Calibri"/>
        <family val="2"/>
        <scheme val="minor"/>
      </rPr>
      <t>476 y 543</t>
    </r>
    <r>
      <rPr>
        <sz val="11"/>
        <rFont val="Calibri"/>
        <family val="2"/>
        <scheme val="minor"/>
      </rPr>
      <t xml:space="preserve"> (se activarán los controles desde el 4° trimestre, motivo por el cual la anonimización de la información y publicación en el portal web de la nueva versión se efectuará la primera semana del mes de octubre). </t>
    </r>
    <r>
      <rPr>
        <b/>
        <sz val="11"/>
        <rFont val="Calibri"/>
        <family val="2"/>
        <scheme val="minor"/>
      </rPr>
      <t xml:space="preserve">Ver soportes en https://invias-my.sharepoint.com/:f:/g/personal/oap_invias_gov_co/EqpmZXLxilREhHWLfhRgAh4BzX9v5OQjR00SFXD4SBArJw?e=g1sEqr
</t>
    </r>
    <r>
      <rPr>
        <sz val="11"/>
        <rFont val="Calibri"/>
        <family val="2"/>
        <scheme val="minor"/>
      </rPr>
      <t xml:space="preserve">
Nota: No se recibío ningún reporte de incidente (materialización) en el periodo
</t>
    </r>
    <r>
      <rPr>
        <b/>
        <i/>
        <sz val="11"/>
        <rFont val="Calibri"/>
        <family val="2"/>
        <scheme val="minor"/>
      </rPr>
      <t xml:space="preserve">2024I-VBOG-073715 del 04/10/24 OFICINA DE CONTROL INTERNO
</t>
    </r>
    <r>
      <rPr>
        <i/>
        <sz val="11"/>
        <rFont val="Calibri"/>
        <family val="2"/>
        <scheme val="minor"/>
      </rPr>
      <t xml:space="preserve"> se envidencia : “RIESGOS DE CORRUPCIÓN 2024” https://www.invias.gov.co/index.php/normativa/politicas-y-lineamientos/hechos-de-transparencia/planeacion-gestion-y-control/16697-anexo-1-mapa-de-riesgos-de-corrupcion-2024-v-1           </t>
    </r>
  </si>
  <si>
    <r>
      <t xml:space="preserve">1. Elaboración texto para divulgación mapa de riesgos de gestión V4, solicitud enviada al Grupo de Gerencia de Comunicaciones el 09/09
2. Divulgación Masiva del mapa de riesgos de gestión V4 enviada el 18 de septiembre
3. Encuentro de facilitadores del MIPG efectuado el 20 de septiembre divulgando la política institucional de administración y su implementación a través del aplicativo KAWAK modulo Riesgos y Oportunidades &gt; Administración de riesgos y oportunidades
4. Publicación en la pagia web de la nueva versión del PAAC
</t>
    </r>
    <r>
      <rPr>
        <b/>
        <sz val="11"/>
        <rFont val="Calibri"/>
        <family val="2"/>
        <scheme val="minor"/>
      </rPr>
      <t xml:space="preserve">
Ver soportes en https://invias-my.sharepoint.com/:f:/g/personal/oap_invias_gov_co/EuG4fg0rzBJBiUyf_G9c51oB3efHInANC09spadsD3kA-A?e=OdcgFL
2024I-VBOG-073543 del 04/10/24 SUBDIRECCION GENERAL</t>
    </r>
    <r>
      <rPr>
        <sz val="11"/>
        <rFont val="Calibri"/>
        <family val="2"/>
        <scheme val="minor"/>
      </rPr>
      <t xml:space="preserve">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i/>
        <sz val="11"/>
        <rFont val="Calibri"/>
        <family val="2"/>
        <scheme val="minor"/>
      </rPr>
      <t xml:space="preserve">2024I-VBOG-073715 del 04/10/24 OFICINA DE CONTROL INTERNO
</t>
    </r>
    <r>
      <rPr>
        <i/>
        <sz val="11"/>
        <rFont val="Calibri"/>
        <family val="2"/>
        <scheme val="minor"/>
      </rPr>
      <t xml:space="preserve">socializado mediante Memorando Circular 2024I-VBOG-004765 del 02/02/2024  y  2024I-VBOG-005660 del 07/02/2024
“RIESGOS DE CORRUPCIÓN 2024” https://www.invias.gov.co/index.php/normativa/politicas-y-lineamientos/hechos-de-transparencia/planeacion-gestion-y-control/16697-anexo-1-mapa-de-riesgos-de-corrupcion-2024-v-1      </t>
    </r>
  </si>
  <si>
    <r>
      <t xml:space="preserve">1.	Asesorías a lideres de proceso y facilitadores del MIPG para documentar y/o actualizar riesgos. Ver anexo 2 disponible en https://invias-my.sharepoint.com/:b:/g/personal/oap_invias_gov_co/EWFjC2Lw6K5Du2Ze5BTl-6cBH8nJyU6zsV-fJnw0nDmAyA?e=PB9lxl 
2.	Capacitación sobre reporte de ejecución y seguimiento de las actividades de control y riesgos asociados durante encuentros de facilitadores del MIPG. Ver anexo 4 disponible en https://invias-my.sharepoint.com/:b:/g/personal/oap_invias_gov_co/EYT2KVt_xxVIr3_TajC9GaoBs7RcmNHS0Z3p945-IA74mQ?e=fmWmZZ 
3. Pieza grafica difundiendo cambios en mapa de riesgos de gestión https://invias-my.sharepoint.com/:b:/g/personal/oap_invias_gov_co/EXkfrx9FFl1PowunASG08wYBg8EBEre5jGisAafGNgp_lg?e=uOnxfb  
</t>
    </r>
    <r>
      <rPr>
        <b/>
        <i/>
        <sz val="11"/>
        <rFont val="Calibri"/>
        <family val="2"/>
        <scheme val="minor"/>
      </rPr>
      <t xml:space="preserve">2024I-VBOG-073715 del 04/10/24 OFICINA DE CONTROL INTERNO
</t>
    </r>
    <r>
      <rPr>
        <i/>
        <sz val="11"/>
        <rFont val="Calibri"/>
        <family val="2"/>
        <scheme val="minor"/>
      </rPr>
      <t>2024I-VBOG-031480 del 22/05/24 OFICINA DE CONTROL INTERNO
Se evidencia la creación de carpetas para alimentar soportes de cumplimiento (micrositio MIPG Invias) y habilitación de permisos de edición  Directivos y facilitadores del MIPG, mesas de trabajo interdisciplinarias NTC5854.
La implementación de carpetas específicas y la asignación de permisos de edición en el micrositio MIPG representa un avance significativo en la gestión de la documentación relacionada con el cumplimiento de la norma NTC 5854. Esta medida facilita el acceso a la información y mejora la trazabilidad de los procesos     https://invias-my.sharepoint.com/personal/oap_invias_gov_co/_layouts/15/onedrive.aspx?id=%2Fpersonal%2Foap%5Finvias%5Fgov%5Fco%2FDocuments%2FRepositorio%20MIPG%2FD4%2F1%2E%20P%2E%20Seguimiento%20y%20evaluaci%C3%B3n%20del%20desempe%C3%B1o%20institucional%2F2%2E%20Evaluaci%C3%B3n%20y%20seguimiento%20a%20los%20planes%2FPAAC%2F2024%2FSecretar%C3%ADa%20General%2F2%20trimestre%2FEvidencia%202%20T%20PAAC%202024&amp;ga=1</t>
    </r>
  </si>
  <si>
    <r>
      <t xml:space="preserve">1. Socialización del informe de monitoreo del 2° triemstre en lapagina web y medinate memorando circular 2024I-VBOG-05191 del 29/07/24 
2. Lineamientos para el reporte del 3° triemstre remitido mediante memorando circular 2024I-VBOG-063907 del 05/09/24 y correo del 06/09/24 dirigido a los facilitadores del MIPG
3. Publicación en la pagia web de la nueva versión del PAAC
Ver soportes en  https://invias-my.sharepoint.com/:f:/g/personal/oap_invias_gov_co/En8P6p0kU3FJtTu2j2Aa9ngBzwy4ZlLPYyKDOfwEKgc9LQ?e=e5yj3o
</t>
    </r>
    <r>
      <rPr>
        <b/>
        <sz val="11"/>
        <rFont val="Calibri"/>
        <family val="2"/>
        <scheme val="minor"/>
      </rPr>
      <t>2024I-VBOG-073543 del 04/10/24 SUBDIRECCION GENERAL</t>
    </r>
    <r>
      <rPr>
        <sz val="11"/>
        <rFont val="Calibri"/>
        <family val="2"/>
        <scheme val="minor"/>
      </rPr>
      <t xml:space="preserve">
El monitoreo al PAAC en su versión más reciente se encuentra disponible en: https://www.invias.gov.co/index.php/plan-anticorrupcion-y-de-atencion-al-ciudadano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publicación en página web:https://www.invias.gov.co/index.php/plan-anticorrupcion-y-de-atencion-al-ciudadano#2024</t>
    </r>
  </si>
  <si>
    <r>
      <rPr>
        <b/>
        <sz val="11"/>
        <rFont val="Calibri"/>
        <family val="2"/>
        <scheme val="minor"/>
      </rPr>
      <t>2024I-VBOG-073543 del 04/10/24 SUBDIRECCION GENERAL</t>
    </r>
    <r>
      <rPr>
        <sz val="11"/>
        <rFont val="Calibri"/>
        <family val="2"/>
        <scheme val="minor"/>
      </rPr>
      <t xml:space="preserve">
El seguimiento al PAAC en su versión más reciente se encuentra disponible en: https://www.invias.gov.co/index.php/hechos-de-transparencia/mecanismos-de-control/informe-cuatrimestral-del-estado-del-control-interno
</t>
    </r>
    <r>
      <rPr>
        <b/>
        <i/>
        <sz val="11"/>
        <rFont val="Calibri"/>
        <family val="2"/>
        <scheme val="minor"/>
      </rPr>
      <t xml:space="preserve">2024I-VBOG-073715 del 04/10/24 OFICINA DE CONTROL INTERNO
</t>
    </r>
    <r>
      <rPr>
        <i/>
        <sz val="11"/>
        <rFont val="Calibri"/>
        <family val="2"/>
        <scheme val="minor"/>
      </rPr>
      <t>Seguimiento al PAAC en su versión más reciente se encuentra disponible en:https://www.invias.gov.co/index.php/hechos-de-transparencia/mecanismos-de-control/informe-cuatrimestral-del-estado-del-control-interno</t>
    </r>
  </si>
  <si>
    <r>
      <rPr>
        <b/>
        <sz val="11"/>
        <rFont val="Calibri"/>
        <family val="2"/>
        <scheme val="minor"/>
      </rPr>
      <t xml:space="preserve">2024I-VBOG-073543 del 04/10/24 SUBDIRECCION GENERAL 75%
</t>
    </r>
    <r>
      <rPr>
        <sz val="11"/>
        <rFont val="Calibri"/>
        <family val="2"/>
        <scheme val="minor"/>
      </rPr>
      <t xml:space="preserve">
"102 videos publicados en nuestro canal institucional de YouTube en los que se informa sobre el estado de proyectos de impacto. https://www.youtube.com/user/InviasOficial, se evalua la pertinencia de descargar un reporte el cual incluya de manera individual las publicaciones informativas "
</t>
    </r>
    <r>
      <rPr>
        <b/>
        <i/>
        <sz val="11"/>
        <rFont val="Calibri"/>
        <family val="2"/>
        <scheme val="minor"/>
      </rPr>
      <t>2024I-VBOG-073715 del 04/10/24 OFICINA DE CONTROL INTERNO</t>
    </r>
    <r>
      <rPr>
        <i/>
        <sz val="11"/>
        <rFont val="Calibri"/>
        <family val="2"/>
        <scheme val="minor"/>
      </rPr>
      <t xml:space="preserve">
https://www.youtube.com/@InviasOficial</t>
    </r>
  </si>
  <si>
    <r>
      <rPr>
        <b/>
        <sz val="11"/>
        <rFont val="Calibri"/>
        <family val="2"/>
        <scheme val="minor"/>
      </rPr>
      <t>2024I-VBOG-073543 del 04/10/24 SUBDIRECCION GENERAL 72%</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 de debe determinar si es necesario realizar un control con un respectivo soporte en el cual se de cumplimiento a la publicacion de la informacion en cumplimiento de la norma de accesibilidad"
</t>
    </r>
    <r>
      <rPr>
        <b/>
        <sz val="11"/>
        <rFont val="Calibri"/>
        <family val="2"/>
        <scheme val="minor"/>
      </rPr>
      <t xml:space="preserve">2024I-VBOG-073715 del 04/10/24 OFICINA DE CONTROL INTERNO
</t>
    </r>
    <r>
      <rPr>
        <sz val="11"/>
        <rFont val="Calibri"/>
        <family val="2"/>
        <scheme val="minor"/>
      </rPr>
      <t>https://www.youtube.com/@InviasOficial</t>
    </r>
  </si>
  <si>
    <r>
      <t xml:space="preserve">Sin avance programado para el periodo
</t>
    </r>
    <r>
      <rPr>
        <b/>
        <i/>
        <sz val="11"/>
        <rFont val="Calibri"/>
        <family val="2"/>
        <scheme val="minor"/>
      </rPr>
      <t>2024I-VBOG-073715 del 04/10/24 OFICINA DE CONTROL INTERNO</t>
    </r>
    <r>
      <rPr>
        <i/>
        <sz val="11"/>
        <rFont val="Calibri"/>
        <family val="2"/>
        <scheme val="minor"/>
      </rPr>
      <t xml:space="preserve">
No se han obtenido los resultados previstos.</t>
    </r>
  </si>
  <si>
    <r>
      <rPr>
        <b/>
        <sz val="11"/>
        <rFont val="Calibri"/>
        <family val="2"/>
        <scheme val="minor"/>
      </rPr>
      <t xml:space="preserve">2024I-VBOG-073543 del 04/10/24 SUBDIRECCION GENERAL 75%
</t>
    </r>
    <r>
      <rPr>
        <sz val="11"/>
        <rFont val="Calibri"/>
        <family val="2"/>
        <scheme val="minor"/>
      </rPr>
      <t xml:space="preserve">
"Las 6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¿Cómo avanza el programa Caminos Comunitarios de la Paz Total? . 9 de julio. https://www.facebook.com/InviasOficial/videos/c%C3%B3mo-avanza-el-programa-caminos-comunitarios-de-la-paz-total/812322227667205/
¿Cómo van las obras de la Transversal Altillanura? 16 de julio. https://www.facebook.com/InviasOficial/videos/c%C3%B3mo-van-las-obras-de-la-transversal-altillanura/472529782059620/
Balance de Estructuración de Proyectos en Invías. 8 deagosto.https://www.facebook.com/InviasOficial/videos/balance-de-estructuraci%C3%B3n-de-proyectos-en-inv%C3%ADas/1037823874724423/
Te contaremos todo lo que debes saber sobre Valorización. 9 de septiembre. https://www.facebook.com/InviasOficial/videos/te-contaremos-todo-lo-que-debes-saber-sobre-valorizaci%C3%B3n/1030050441854341/
La sostenibilidad es un eje transversal en proyectos de infraestructura vial. 18 de septiembre. https://www.facebook.com/InviasOficial/videos/la-sostenibilidad-es-un-eje-transversal-en-proyectos-de-infraestructura-vial-del/456275710892606/
Los #600CaminosComunitariosSon una realidad.20 de septiembre. https://www.facebook.com/InviasOficial/videos/los-600caminoscomunitariosson-una-realidad/836328222002739
Las memorias de las transmisiones están disponibles en: https://www.invias.gov.co/index.php/servicios-al-ciudadano/participacion-en-linea/resultados-de-participacion"
</t>
    </r>
    <r>
      <rPr>
        <b/>
        <sz val="11"/>
        <rFont val="Calibri"/>
        <family val="2"/>
        <scheme val="minor"/>
      </rPr>
      <t>2024I-VBOG-073715 del 04/10/24 OFICINA DE CONTROL INTERNO</t>
    </r>
    <r>
      <rPr>
        <sz val="11"/>
        <rFont val="Calibri"/>
        <family val="2"/>
        <scheme val="minor"/>
      </rPr>
      <t xml:space="preserve">
No se ha registrado ninguna solicitud por parte de las unidades ejecutoras para la realización de chats en vivo orientados a la participación ciudadana durante el año en curso.</t>
    </r>
  </si>
  <si>
    <r>
      <t xml:space="preserve">Sin avance programado para el periodo
</t>
    </r>
    <r>
      <rPr>
        <b/>
        <i/>
        <sz val="11"/>
        <rFont val="Calibri"/>
        <family val="2"/>
        <scheme val="minor"/>
      </rPr>
      <t xml:space="preserve">2024I-VBOG-073715 del 04/10/24 OFICINA DE CONTROL INTERNO
</t>
    </r>
    <r>
      <rPr>
        <i/>
        <sz val="11"/>
        <rFont val="Calibri"/>
        <family val="2"/>
        <scheme val="minor"/>
      </rPr>
      <t>Sin avance programado para el periodo</t>
    </r>
  </si>
  <si>
    <t>2024I-VBOG-073715 del 04/10/24 OFICINA DE CONTROL INTERNO
Sin avance programado para el periodo</t>
  </si>
  <si>
    <r>
      <rPr>
        <b/>
        <sz val="11"/>
        <rFont val="Calibri"/>
        <family val="2"/>
        <scheme val="minor"/>
      </rPr>
      <t xml:space="preserve">2024I-VBOG-073704 del 04/10/24 DIRECCIÓN DE EJECUCIÓN Y OPERACIÓN 75%
</t>
    </r>
    <r>
      <rPr>
        <sz val="11"/>
        <rFont val="Calibri"/>
        <family val="2"/>
        <scheme val="minor"/>
      </rPr>
      <t xml:space="preserve">
</t>
    </r>
    <r>
      <rPr>
        <i/>
        <sz val="11"/>
        <rFont val="Calibri"/>
        <family val="2"/>
        <scheme val="minor"/>
      </rPr>
      <t xml:space="preserve">"La Direccion de Ejecucion y Operacion mediante sus Unidades Ejecutoras, especificamente la Subdireccion de Gestion Integral de Carreteras (SGIC), a través de este procedimiento registra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 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Julio y Septiembre de 2024 se registran cerca de 3.562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sección 5.7 del manual MGVI.  Por otra parte y con base en la información suministrada por la Subdirección de Gestión Integral mediante memorando  2024I-VBOG-054765, y en el marco de las funciones de la Direccion de Ejecucion y operacion, se especifica que los procesos actualmente consisten en el reporte y consolidación de la información para generar la estadística periódicamente, desarrollada con la articulación de los actores de los contratos de ejecución de GVI que conllevan al seguimiento y control que se rigen por el MASU (Manual de Servicios al Usuario) y se alinean con las directrices establecidas en el Manual de Gestión Vial Integral del Sector Vial No Concesionado.  Y desde la Unidad Ejecutora se le hace el respectivo seguimiento. Lo anterior se especifica mediante memorando  2024I-VBOG-065384 del 11 de Septiembre. Se adjunta reporte trimestral."
</t>
    </r>
    <r>
      <rPr>
        <b/>
        <i/>
        <sz val="11"/>
        <rFont val="Calibri"/>
        <family val="2"/>
        <scheme val="minor"/>
      </rPr>
      <t xml:space="preserve">2024I-VBOG-073715 del 04/10/24 OFICINA DE CONTROL INTERNO
</t>
    </r>
    <r>
      <rPr>
        <i/>
        <sz val="11"/>
        <rFont val="Calibri"/>
        <family val="2"/>
        <scheme val="minor"/>
      </rPr>
      <t>Se ha ejecutado conforme a lo programado. Los soportes y evidencias correspondientes están disponibles en la carpeta siguiente: https://invias-my.sharepoint.com/:f:/g/personal/oap_invias_gov_co/EvW26FwDn1REgeD-rU0fcbYBBBBtFvJKEQGwqrRARuc_fQ?e=pcUFxb</t>
    </r>
  </si>
  <si>
    <r>
      <t xml:space="preserve">2024I-VBOG-072687 del 02/10/24 OFICINA   DE   TECNOLOGIAS   DE   LA   INFORMACION   Y   LAS COMUNICACIONES -60%:
"1/10/2024 Respuesta al seguimiento a la gestión sobre los datos abiertos que se requieren publicar:
1. Conjunto de datos de Peajes: Se normaliza y se genera informe de la actividad. A finales del segundo semestre  se revisará la viabilidad de publicación en el portal de Datos Abiertos y se publicará si lo autoriza el dministrdor funcional de los datos (DTE - Grupo Gerencia de Peajes).
2. Conjunto de datos de Contratación: Se normaliza y se genera informe de la actividad. A finales del segundo semestre se revisará la viabilidad de publicación en el portal de Datos Abiertos y se publicará si lo autoriza el dministrdor funcional de los datos (OTIC - Despacho Jefatura).
3. Se genera diagrama de flujom para el Procedimiento de Publicación de Datos Abiertos.
4. Se socializa Formato propuesto para el Procedimiento de Publicación de Datos Abiertos.
5. Se genera Guía para el Ciclo de Vida del Dato."
</t>
    </r>
    <r>
      <rPr>
        <b/>
        <i/>
        <sz val="11"/>
        <rFont val="Calibri"/>
        <family val="2"/>
        <scheme val="minor"/>
      </rPr>
      <t xml:space="preserve">2024I-VBOG-073715 del 04/10/24 OFICINA DE CONTROL INTERNO
</t>
    </r>
    <r>
      <rPr>
        <i/>
        <sz val="11"/>
        <rFont val="Calibri"/>
        <family val="2"/>
        <scheme val="minor"/>
      </rPr>
      <t xml:space="preserve">"2024I-VBOG-025599 del 01/05/24 OFICINA   DE   TECNOLOGIAS   DE   LA   INFORMACION   Y   LAS COMUNICACIONES 
En 2023, el grupo de gestión de información elaboró y socializó los siguientes documentos:
*Plan Apertura de Datos Abiertos - Vigencia 2024, 
*Inventario Datos Abiertos (Inventario CD.xlsx).
*Analítica DA (ANALITICA_DA.pdf).
Se planea continuar gestión en 2024.
https://invias-my.sharepoint.com/:f:/g/personal/oap_invias_gov_co/Eiuosuj2xpdPkBr7KwXDBHEB4tQxaW4KI5Rgg8G1Ze9Jpg?e=sPjcgo"
</t>
    </r>
  </si>
  <si>
    <r>
      <rPr>
        <b/>
        <sz val="11"/>
        <rFont val="Calibri"/>
        <family val="2"/>
        <scheme val="minor"/>
      </rPr>
      <t xml:space="preserve">2024I-VBOG-073714 del 04/10/24 DIRECCIÓN JURÍDICA 73%
</t>
    </r>
    <r>
      <rPr>
        <sz val="11"/>
        <rFont val="Calibri"/>
        <family val="2"/>
        <scheme val="minor"/>
      </rPr>
      <t xml:space="preserve">
</t>
    </r>
    <r>
      <rPr>
        <i/>
        <sz val="11"/>
        <rFont val="Calibri"/>
        <family val="2"/>
        <scheme val="minor"/>
      </rPr>
      <t>"Se realizó la actualización al normograma y su publicación en el portal web de la entidad en el siguiente link: https://www.invias.gov.co/index.php/normativa/normograma"</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2024I-VBOG-031480 del 22/05/24 OFICINA DE CONTROL INTERNO
Cumplida según lo programado - https://www.invias.gov.co/index.php/normativa/normograma
Se ha verificado que la publicación de los estados financieros del año 2023 se ha realizado conforme a lo programado, y el enlace proporcionado funciona correctamente. Se recomienda actualizar la columna G del nomograma en https://www.invias.gov.co/index.php/normativa/normograma para que se alinee con los procesos del sistema de gestión de INVIAS, facilitando así la indexación de la información.</t>
    </r>
  </si>
  <si>
    <r>
      <rPr>
        <b/>
        <sz val="11"/>
        <rFont val="Calibri"/>
        <family val="2"/>
        <scheme val="minor"/>
      </rPr>
      <t>2024I-VBOG-073543 del 04/10/24 SUBDIRECCION GENERAL</t>
    </r>
    <r>
      <rPr>
        <sz val="11"/>
        <rFont val="Calibri"/>
        <family val="2"/>
        <scheme val="minor"/>
      </rPr>
      <t xml:space="preserve">
"El informe más reciente publicado se encuentra disponible en: https://www.invias.gov.co/index.php/informacion-institucional/43-inicio/4049-defensajudicial"
</t>
    </r>
    <r>
      <rPr>
        <b/>
        <sz val="11"/>
        <rFont val="Calibri"/>
        <family val="2"/>
        <scheme val="minor"/>
      </rPr>
      <t xml:space="preserve">2024I-VBOG-073714 del 04/10/24 DIRECCIÓN JURÍDICA </t>
    </r>
    <r>
      <rPr>
        <sz val="11"/>
        <rFont val="Calibri"/>
        <family val="2"/>
        <scheme val="minor"/>
      </rPr>
      <t xml:space="preserve">
</t>
    </r>
    <r>
      <rPr>
        <i/>
        <sz val="11"/>
        <rFont val="Calibri"/>
        <family val="2"/>
        <scheme val="minor"/>
      </rPr>
      <t xml:space="preserve">"No se reporta actividad, toda vez que su periodicidad es semestral. Se reportará en el cuarto trimestre del 2024."
</t>
    </r>
    <r>
      <rPr>
        <b/>
        <i/>
        <sz val="11"/>
        <rFont val="Calibri"/>
        <family val="2"/>
        <scheme val="minor"/>
      </rPr>
      <t>2024I-VBOG-073715 del 04/10/24 OFICINA DE CONTROL INTERNO</t>
    </r>
    <r>
      <rPr>
        <i/>
        <sz val="11"/>
        <rFont val="Calibri"/>
        <family val="2"/>
        <scheme val="minor"/>
      </rPr>
      <t xml:space="preserve">
2024I-VBOG-031480 del 22/05/24 OFICINA DE CONTROL INTERNO
se evidencia cumplimiento  en el link:https://www.invias.gov.co/index.php/normativa/normograma
Se ha verificado que la entrega del informe EKOGUI se realizó conforme a lo establecido en el cronograma proyectado.</t>
    </r>
  </si>
  <si>
    <r>
      <rPr>
        <b/>
        <sz val="11"/>
        <rFont val="Calibri"/>
        <family val="2"/>
        <scheme val="minor"/>
      </rPr>
      <t>2024I-VBOG-073714 del 04/10/24 DIRECCIÓN JURÍDICA 75%</t>
    </r>
    <r>
      <rPr>
        <sz val="11"/>
        <rFont val="Calibri"/>
        <family val="2"/>
        <scheme val="minor"/>
      </rPr>
      <t xml:space="preserve">
</t>
    </r>
    <r>
      <rPr>
        <i/>
        <sz val="11"/>
        <rFont val="Calibri"/>
        <family val="2"/>
        <scheme val="minor"/>
      </rPr>
      <t>"Para el 3er trimestre se ha dado cumplimiento a la actualización del PAA conforme a los requerimientos. El acumulado de los 3 trimestre corresponde a 41 actualizaciones, para el 3er trimestre las actualizaciones por mes se registraron de la siguiente manera:
JULIO: 4
AGOSTO: 3
SEPTIEMBRE: 3"</t>
    </r>
    <r>
      <rPr>
        <sz val="11"/>
        <rFont val="Calibri"/>
        <family val="2"/>
        <scheme val="minor"/>
      </rPr>
      <t xml:space="preserve">
</t>
    </r>
    <r>
      <rPr>
        <b/>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https://www.invias.gov.co/index.php/planeacion-gestion-y-control/plan-de-gasto-publico
Se verificó la existencia del enlace proporcionado https://www.invias.gov.co/index.php/planeacion-gestion-y-control/plan-de-gasto-publico, el cual redirecciona al sistema SECOP, específicamente al Plan Anual de Contratación con el ID 356588. Sin embargo, debido a los requerimientos de autenticación, no fue posible acceder al contenido completo del documento</t>
    </r>
  </si>
  <si>
    <r>
      <t xml:space="preserve">2024I-VBOG-072687 del 02/10/24 OFICINA   DE   TECNOLOGIAS   DE   LA   INFORMACION   Y   LAS COMUNICACIONES -75%:
"1/10/2024 Respuesta al seguimiento de la auditoría de control interno:
Por medio del Memorando Individual N° Radicado: 2024I-VBOG-072208
Fecha: 2024-10-01 15:37:15, se envían los avances al plan de mejoramiento al MSPI a la OCI. 
La OTIC sugiere revisar la herramienta de monitoreo del MSPI entregada por la OCI, con el objetivo de alinearlo con las políticas y procedimientos indicados por la NTC ISO 27000 y el MinTIC. 
Así mismo encaminar la herramienta únicamente para la temática del MSPI debido a que también se están evaluado temas estructurales de la OTIC y de gobierno digital, esto con el objetivo de concretar los esfuerzos y dirigir la evaluación al MSPI. Se anexa informe de supervisión de los contratos de prestación de servicios del MSPI, donde se propone la revaluación del Plan de Implementación del MSPI y su estructura buscando alineación con buenas prácticas, así mismo recomendaciones para que el proyecto sea eficiente y tangible con los recursos disponibles. "
</t>
    </r>
    <r>
      <rPr>
        <b/>
        <i/>
        <sz val="11"/>
        <rFont val="Calibri"/>
        <family val="2"/>
        <scheme val="minor"/>
      </rPr>
      <t xml:space="preserve">2024I-VBOG-073715 del 04/10/24 OFICINA DE CONTROL INTERNO
</t>
    </r>
    <r>
      <rPr>
        <i/>
        <sz val="11"/>
        <rFont val="Calibri"/>
        <family val="2"/>
        <scheme val="minor"/>
      </rPr>
      <t>"2024I-VBOG-025599 del 01/05/24 OFICINA   DE   TECNOLOGIAS   DE   LA   INFORMACION   Y   LAS COMUNICACIONES
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https://invias-my.sharepoint.com/:f:/g/personal/oap_invias_gov_co/EreOKEnmz71BvHIdvzFMedgBLrZS3frSJar5iuWcQ6GBNA?e=MKs6AW 
2024I-VBOG-031480 del 22/05/24 OFICINA DE CONTROL INTERNO
Se allega informacion 
2024I-VBOG-044315 del 04/07/24 OFICINA   DE   TECNOLOGIAS   DE   LA   INFORMACION   Y   LAS COMUNICACIONES
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</si>
  <si>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rPr>
        <b/>
        <sz val="11"/>
        <rFont val="Calibri"/>
        <family val="2"/>
        <scheme val="minor"/>
      </rPr>
      <t>2024I-VBOG-073543 del 04/10/24 SUBDIRECCION GENERAL 70%</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 ajustó el cronograma específico de actividades de la Gerencia de Comunicaciones para el plan de mejoramiento. Desde la Subdirección General se remitió informe a la OCI el 27 de septiembre de 2024 bajo el radicado 2024I-VBOG-070853
- Se inician labores con la Diseñadora UX/UI: 16 de septiembre de 2024
- La OTIC realizó entrega formal de la tecnología adquirida para iniciar con las siguientes fases del proyecto, mediante correo electrónico el día: 29 de agosto de 2024. bajo el memorando 2024I-VBOG-061629"
</t>
    </r>
    <r>
      <rPr>
        <b/>
        <i/>
        <sz val="11"/>
        <rFont val="Calibri"/>
        <family val="2"/>
        <scheme val="minor"/>
      </rPr>
      <t xml:space="preserve">2024I-VBOG-073715 del 04/10/24 OFICINA DE CONTROL INTERNO
</t>
    </r>
    <r>
      <rPr>
        <i/>
        <sz val="11"/>
        <rFont val="Calibri"/>
        <family val="2"/>
        <scheme val="minor"/>
      </rPr>
      <t xml:space="preserve"> https://invias-my.sharepoint.com/:f:/g/personal/jasilva_invias_gov_co/Empu2Ets3JxBonkePod0SUYBNIEXzpoiNjrwD7SyyqBH1g?e=V00kLQ
No fue posible validar la cuantificación o cumplimiento, en la medida que no se aportó evidencia del plan de mejoramiento concertado con la Oficina de Control Interno ni reporte a dicha dependencia de los productos programados en el primer trimestre. </t>
    </r>
  </si>
  <si>
    <r>
      <t xml:space="preserve">2024I-VBOG-072687 del 02/10/24 OFICINA   DE   TECNOLOGIAS   DE   LA   INFORMACION   Y   LAS COMUNICACIONES 60%:
1/10/2024 Seguimiento a las actividades del Plan de Implementación del MSPI:
Se adjunta cronograma de implementación del MSPI a corte 30 se septiembre del 2024.
1. Se hicieron ajustes a las siguientes políticas aprobadas de acuerdo con observaciones de la OAP:
- Política de Activos de Información
- Política de Control de Acceso.
2. Para el tercer trimestre del 2024 se elaboraron los siguientes documentos que se validaron con la OAP y se recibió su visto bueno para aprobación con el Comité designado:
- Política de seguridad para la protección y respaldo de la información
- Procedimiento para la generación de copias de respaldo de la información.
- Procedimiento para la Gestión de Vulnerabilidades Técnicas. - Cronograma de Gestión de Vulnerabilidades - Bitácora de Gestión de Vulnerabilidades. - Acciones Correctivas - Gestión de Vulnerabilidades.
3. Se avanzó en la siguiente documentación que se enviará a la OAP para su revisión y ajuste.
- Política de Seguridad Para la Protección y Respaldo de Información (MINTIC) - Política de Control de Acceso Lógico: (Política de Control de Acceso a la Red, Política de Control de Acceso al Sistema Operativo, Política de Control de Acceso a las Aplicaciones y la Información) (MINTIC) - Política de Seguridad para la Gestión de las Operaciones (MINTIC) - Política para el Cumplimiento del Modelo de Seguridad y Privacidad de la Información (MINTIC) - Política de riesgos de seguridad de la información (MINTIC) - Procedimiento de riesgos de seguridad de la información (MINTIC) - Política de tratamiento de datos personales (MINTIC)
4. Se avanzó en la validación de calidad de los activos de información actualmente reportados por las dependencias del INVÍAS (88% sin revisión de calidad) y (10% con revisión de calidad) con territoriales.
5. Se avanzó con la parametrización de riesgos asociados a los activos de información tecnológicos en KAWAK, inicialmente para sistemas de información.
6. Se avanzó con el proceso para adquirir una herramienta para la identificación de vulnerabilidades en la infraestructura tecnológica del INVÍAS. 
</t>
    </r>
    <r>
      <rPr>
        <b/>
        <i/>
        <sz val="11"/>
        <rFont val="Calibri"/>
        <family val="2"/>
        <scheme val="minor"/>
      </rPr>
      <t>2024I-VBOG-073715 del 04/10/24 OFICINA DE CONTROL INTERNO</t>
    </r>
    <r>
      <rPr>
        <i/>
        <sz val="11"/>
        <rFont val="Calibri"/>
        <family val="2"/>
        <scheme val="minor"/>
      </rPr>
      <t xml:space="preserve">
Se evaluaron los planes de mejora y su respectiva evidencia para verificar el cumplimiento de las observaciones identificadas en las auditorías al Modelo de Seguridad y Privacidad de la Información (MSPI). Los resultados obtenidos permitieron considerar como cumplida la actividad de seguimiento a la implementación de las macro actividades del plan de implementación del MSPI 2024.</t>
    </r>
  </si>
  <si>
    <r>
      <t xml:space="preserve">2024I-VBOG-073714 del 04/10/24 DIRECCIÓN JURÍDICA N/a
</t>
    </r>
    <r>
      <rPr>
        <i/>
        <sz val="11"/>
        <rFont val="Calibri"/>
        <family val="2"/>
        <scheme val="minor"/>
      </rPr>
      <t xml:space="preserve">
"Actividad eliminada en el ultimo comité de gestión y desempeño"
</t>
    </r>
    <r>
      <rPr>
        <b/>
        <i/>
        <sz val="11"/>
        <rFont val="Calibri"/>
        <family val="2"/>
        <scheme val="minor"/>
      </rPr>
      <t>2024I-VBOG-073715 del 04/10/24 OFICINA DE CONTROL INTERNO</t>
    </r>
    <r>
      <rPr>
        <i/>
        <sz val="11"/>
        <rFont val="Calibri"/>
        <family val="2"/>
        <scheme val="minor"/>
      </rPr>
      <t xml:space="preserve">
Sin avance programado para el periodo</t>
    </r>
  </si>
  <si>
    <r>
      <rPr>
        <b/>
        <i/>
        <sz val="11"/>
        <rFont val="Calibri"/>
        <family val="2"/>
        <scheme val="minor"/>
      </rPr>
      <t xml:space="preserve">2024I-VBOG-074056 del 07/10/24 SECRETARIA GENERAL 66%
</t>
    </r>
    <r>
      <rPr>
        <sz val="11"/>
        <rFont val="Calibri"/>
        <family val="2"/>
        <scheme val="minor"/>
      </rPr>
      <t>"Desde el GRAC se identifco una OPA la cual se remitio para aprobacion de la Oficina Asesora de Planeacion; Con email institucional de fecha 26-08-2024  la OAP  respondió la consulta sobre el tema identificado en el informe trimestral "la información mas consultada" aclarando que lo identificado no es una OPA.  refiriendo que  para su creación y publicación no cumple con los requisitos establecidos por la normatividad vigente del departamento administrativo de la función pública y para su inscripción en el SUIT, sin embargo, esto no significa que no exista ni que no se continue prestando este servicio al que ha venido accediendo la ciudadanía."</t>
    </r>
    <r>
      <rPr>
        <b/>
        <i/>
        <sz val="11"/>
        <rFont val="Calibri"/>
        <family val="2"/>
        <scheme val="minor"/>
      </rPr>
      <t xml:space="preserve">
2024I-VBOG-073715 del 04/10/24 OFICINA DE CONTROL INTERNO</t>
    </r>
    <r>
      <rPr>
        <i/>
        <sz val="11"/>
        <rFont val="Calibri"/>
        <family val="2"/>
        <scheme val="minor"/>
      </rPr>
      <t xml:space="preserve">
https://www.invias.gov.co/index.php/hechos-de-transparencia/mecanismos-de-control/informe-cuatrimestral-del-estado-del-control-interno
</t>
    </r>
  </si>
  <si>
    <r>
      <rPr>
        <b/>
        <i/>
        <sz val="11"/>
        <rFont val="Calibri"/>
        <family val="2"/>
        <scheme val="minor"/>
      </rPr>
      <t xml:space="preserve">2024I-VBOG-074056 del 07/10/24 SECRETARIA GENERAL 50%
</t>
    </r>
    <r>
      <rPr>
        <sz val="11"/>
        <rFont val="Calibri"/>
        <family val="2"/>
        <scheme val="minor"/>
      </rPr>
      <t xml:space="preserve">"Con memorando Individual 2024I VBOG-071790 del 30 de septiembre del 2024 se solicitó la publicación de la estrategia de partipación ciudadana en la pagina WEB del INVIAS
Mediante memorando Individual No 2024I - VBOG - 071356 de fecha 29 de Septiembre del 2024 La subdireccion de Reglamentación Tecnica e Innovación Adjunta Documento que contiene las actividades de participacion ciudadana de la dependencia.  Es de anotar que no se identificaron mejoras en los tramites de la entidad"
</t>
    </r>
    <r>
      <rPr>
        <b/>
        <i/>
        <sz val="11"/>
        <rFont val="Calibri"/>
        <family val="2"/>
        <scheme val="minor"/>
      </rPr>
      <t xml:space="preserve">
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lo cual impide a los grupos de valor y al público en general verificar el cumplimiento de los compromisos adquiridos por la entidad, afectando la transparencia de los procesos</t>
    </r>
  </si>
  <si>
    <r>
      <rPr>
        <b/>
        <i/>
        <sz val="11"/>
        <rFont val="Calibri"/>
        <family val="2"/>
        <scheme val="minor"/>
      </rPr>
      <t>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incumpliendo así con el requisito establecido en [citar la norma o procedimiento aplicable]. Esta omisión impide a los grupos de valor y al público en general verificar el cumplimiento de los compromisos adquiridos por la entidad
</t>
    </r>
    <r>
      <rPr>
        <b/>
        <i/>
        <sz val="11"/>
        <rFont val="Calibri"/>
        <family val="2"/>
        <scheme val="minor"/>
      </rPr>
      <t xml:space="preserve">2024I-VBOG-074056 del 07/10/24 SECRETARIA GENERAL 75%
</t>
    </r>
    <r>
      <rPr>
        <i/>
        <sz val="11"/>
        <rFont val="Calibri"/>
        <family val="2"/>
        <scheme val="minor"/>
      </rPr>
      <t xml:space="preserve">""La Direccion de sostenibilidad allega con email institucional de fecha 30-09-2024  reporte PAAC  SOCIAL con soportes y observaciones  del trimestre comprendido entre Abril a Junio de 2024 donde entre las actividades se encuentran:
 Fortalecer en el proceso de conformación de veedurías ciudadanas u otro espacio de participación comunitaria, a personas y comunidades interesadas en realizar seguimiento a los proyectos
Realizar seguimiento al proceso de socializaciones de proyectos, con el fin de garantizar la comunicación efectiva con las comunidades.
Realizar Obras con Participación Comunitaria, como principal propuesta de reactivación de las regiones. 
La Subdirección de sotenibilidad Grupo Social esta definiendo  los proyectos a publicar
Es importante tener en cuenta que se reporta trimestre vencido toda vez que a la fecha se realizará la consolidacion del ultimo trimestre correspondiente de Julio a Septiembre de 2024
Actualmente la Direccion de sostenibilidad se encuentra evaluando la informacion a publicar debido a la complejidad de la misma </t>
    </r>
  </si>
  <si>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2024I-VBOG-074056 del 07/10/24 SECRETARIA GENERAL 50%
</t>
    </r>
    <r>
      <rPr>
        <i/>
        <sz val="11"/>
        <rFont val="Calibri"/>
        <family val="2"/>
        <scheme val="minor"/>
      </rPr>
      <t xml:space="preserve">"" Durante el trimestre  se evaluo la percepcion y evaluacion de la actividad de SOSTENIBILIDAD, EJE TRANSVERSAL EN LA GESTION DE PROYECTOS DE INFRAESTRUCTURA VIAL - Liderado por el Grupo de Sostenibilidad </t>
    </r>
  </si>
  <si>
    <r>
      <rPr>
        <b/>
        <i/>
        <sz val="11"/>
        <rFont val="Calibri"/>
        <family val="2"/>
        <scheme val="minor"/>
      </rPr>
      <t>2024I-VBOG-073715 del 04/10/24 OFICINA DE CONTROL INTERNO</t>
    </r>
    <r>
      <rPr>
        <i/>
        <sz val="11"/>
        <rFont val="Calibri"/>
        <family val="2"/>
        <scheme val="minor"/>
      </rPr>
      <t xml:space="preserve">
Con base en la información disponible en el enlace proporcionado, se evidencia que, mediante el documento 2024I-VBOG-013325, fechado el 12 de marzo de 2024, se remitió a la Oficina de Control Disciplinario el informe correspondiente al seguimiento de PQRD (Peticiones, Quejas, Reclamos y Denuncias) con corte al mes de febrero de 2024.      https://invias-my.sharepoint.com/:f:/g/personal/oap_invias_gov_co/EtW9rLmKQQZGjS21qFz2UoUBmIyBYIXwyGbpqS8jJKI02w?e=Gx34P5
</t>
    </r>
    <r>
      <rPr>
        <b/>
        <i/>
        <sz val="11"/>
        <rFont val="Calibri"/>
        <family val="2"/>
        <scheme val="minor"/>
      </rPr>
      <t>2024I-VBOG-074056 del 07/10/24 SECRETARIA GENERAL 75%</t>
    </r>
    <r>
      <rPr>
        <i/>
        <sz val="11"/>
        <rFont val="Calibri"/>
        <family val="2"/>
        <scheme val="minor"/>
      </rPr>
      <t xml:space="preserve">
Mediante memorandos 2024I-VBOG-047408 de 16-06-2024 y 2024I-VBOG-058856 de 22-08-2024 y 2024I-VBOG-071651 de 30-09-2024 se reporto a la Oficina de Control Disciplinario los informes de quejas reclamos y denuncias </t>
    </r>
  </si>
  <si>
    <r>
      <rPr>
        <b/>
        <i/>
        <sz val="11"/>
        <rFont val="Calibri"/>
        <family val="2"/>
        <scheme val="minor"/>
      </rPr>
      <t>2024I-VBOG-073715 del 04/10/24 OFICINA DE CONTROL INTERNO</t>
    </r>
    <r>
      <rPr>
        <i/>
        <sz val="11"/>
        <rFont val="Calibri"/>
        <family val="2"/>
        <scheme val="minor"/>
      </rPr>
      <t xml:space="preserve">
"Sin avance programado para el periodo"
</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t>
    </r>
    <r>
      <rPr>
        <i/>
        <sz val="11"/>
        <rFont val="Calibri"/>
        <family val="2"/>
        <scheme val="minor"/>
      </rPr>
      <t>"Con memorando 2024I-VBOG-069500 del 24-09-2024 se envió a la S.A. para aprobacion los siguientes documentos: PROYECTO CARACTERIZACION PROCESO GARC
Normatividad aplicable caracterización GARC. PROYECTO GUIA DE COMUNICACIÓN Y ATENCION INCLUYENTE Anexo guía de comunicación y atención incluyente
PROYECTO FORMATO EVALUACION PARTICIPACION CIUDADANA Proyecto de Resolución. Con memorando 2024I-VBOG-64223 del 09-06-2024 y memorando  2024I-VBOG-055328 del 09-08-2024   se envió a la S.A. proyecto de resolución Por medio de la
cual se reglamenta el trámite de Derechos de Peticiones, Quejas, Reclamos y Denuncias
- PQRD
PROYECTO FORMATO PLAN DE ACTIVIDADES DE APRTICIPACION CIUDADANA. PROYECTO PROCEDIMIENTO TRÁMITE Y RESPUESTA A LAS PQRD
PROYECTO PROCEDIMIENTO CORRESPONDENCIA
PROYECTO PROTOCOLO SEGUIMIENTO Y CONTROL PQRD"</t>
    </r>
  </si>
  <si>
    <r>
      <t xml:space="preserve">2024I-VBOG-073715 del 04/10/24 OFICINA DE CONTROL INTERNO
Sin avance programado para el periodo
</t>
    </r>
    <r>
      <rPr>
        <b/>
        <i/>
        <sz val="11"/>
        <rFont val="Calibri"/>
        <family val="2"/>
        <scheme val="minor"/>
      </rPr>
      <t xml:space="preserve">2024I-VBOG-074056 del 07/10/24 SECRETARIA GENERAL 40%
</t>
    </r>
    <r>
      <rPr>
        <i/>
        <sz val="11"/>
        <rFont val="Calibri"/>
        <family val="2"/>
        <scheme val="minor"/>
      </rPr>
      <t xml:space="preserve">
"Con memorando del 2 de septiembre de 21024 radicado No. 2024I-VBOG-062457 se reitero la solicitud de incentivos a los funcionarios del GARC, Con email de fecha 29 de septiembre  2024 compensar envio la cotizacion                                            META DE SGH"</t>
    </r>
  </si>
  <si>
    <r>
      <t xml:space="preserve">2024I-VBOG-073715 del 04/10/24 OFICINA DE CONTROL INTERNO
Sin avance programado para el periodo
</t>
    </r>
    <r>
      <rPr>
        <b/>
        <sz val="11"/>
        <rFont val="Calibri"/>
        <family val="2"/>
        <scheme val="minor"/>
      </rPr>
      <t xml:space="preserve">2024I-VBOG-074056 del 07/10/24 SECRETARIA GENERAL 75%
</t>
    </r>
    <r>
      <rPr>
        <sz val="11"/>
        <rFont val="Calibri"/>
        <family val="2"/>
        <scheme val="minor"/>
      </rPr>
      <t xml:space="preserve">
"El día 24 de septembre a las 2:30 p.m. se realizó capacitación en igualdad e inclusión ( para personas en condición de discapacidad)  esta actividad fue programa por la ARL POSITIVA a traves de la SGH, asi mismo el 23 de Julio se realizo el taller con el grupo de gestion documental."</t>
    </r>
  </si>
  <si>
    <r>
      <t xml:space="preserve">2024I-VBOG-073715 del 04/10/24 OFICINA DE CONTROL INTERNO
Sin avance programado para el periodo
</t>
    </r>
    <r>
      <rPr>
        <b/>
        <sz val="11"/>
        <rFont val="Calibri"/>
        <family val="2"/>
        <scheme val="minor"/>
      </rPr>
      <t xml:space="preserve">2024I-VBOG-074056 del 07/10/24 SECRETARIA GENERAL 60%
</t>
    </r>
    <r>
      <rPr>
        <i/>
        <sz val="11"/>
        <rFont val="Calibri"/>
        <family val="2"/>
        <scheme val="minor"/>
      </rPr>
      <t>"Se realizó una mesa de trabajo el dia 25 de septiembre de 10:00 a 11:00 a.m. con las siguientes dependencias:  Subdirección de vias regionals, Caminos comunitarios de la paz total, Subdirección de Modernización, Subdirección de Gestión integral de carreteras.Territoriales, Chocó, Meta, Norte de Santander , Santander y Antioquia "</t>
    </r>
  </si>
  <si>
    <r>
      <rPr>
        <b/>
        <i/>
        <sz val="11"/>
        <rFont val="Calibri"/>
        <family val="2"/>
        <scheme val="minor"/>
      </rPr>
      <t>2024I-VBOG-073715 del 04/10/24 OFICINA DE CONTROL INTERNO</t>
    </r>
    <r>
      <rPr>
        <i/>
        <sz val="11"/>
        <rFont val="Calibri"/>
        <family val="2"/>
        <scheme val="minor"/>
      </rPr>
      <t xml:space="preserve">
No se ha evidenciado el avance en la implementación del protocolo de lenguaje claro y comprensible, a pesar de estar programado para el periodo actual. Esta situación representa un incumplimiento a las normas establecidas y podría generar consecuencias negativas en términos de transparencia y accesibilidad de la información para los ciudadanos
</t>
    </r>
    <r>
      <rPr>
        <b/>
        <i/>
        <sz val="11"/>
        <rFont val="Calibri"/>
        <family val="2"/>
        <scheme val="minor"/>
      </rPr>
      <t xml:space="preserve">2024I-VBOG-074056 del 07/10/24 SECRETARIA GENERAL 30%
</t>
    </r>
    <r>
      <rPr>
        <i/>
        <sz val="11"/>
        <rFont val="Calibri"/>
        <family val="2"/>
        <scheme val="minor"/>
      </rPr>
      <t>"El dia 25 de julio de 2024, se realizo la capacitacion en lenguaje juridico claro por parte dela agencia nacional de defensa juridica del estado"</t>
    </r>
  </si>
  <si>
    <r>
      <rPr>
        <b/>
        <i/>
        <sz val="11"/>
        <rFont val="Calibri"/>
        <family val="2"/>
        <scheme val="minor"/>
      </rPr>
      <t>2024I-VBOG-073715 del 04/10/24 OFICINA DE CONTROL INTERNO</t>
    </r>
    <r>
      <rPr>
        <i/>
        <sz val="11"/>
        <rFont val="Calibri"/>
        <family val="2"/>
        <scheme val="minor"/>
      </rPr>
      <t xml:space="preserve">
https://invias-my.sharepoint.com/:f:/g/personal/oap_invias_gov_co/EndXeQ87HbVEr14BTMZcHkcBK1onttTuTPph9pGipUBYVA?e=znpAgp
</t>
    </r>
    <r>
      <rPr>
        <b/>
        <i/>
        <sz val="11"/>
        <rFont val="Calibri"/>
        <family val="2"/>
        <scheme val="minor"/>
      </rPr>
      <t>2024I-VBOG-074056 del 07/10/24 SECRETARIA GENERAL 75%</t>
    </r>
    <r>
      <rPr>
        <i/>
        <sz val="11"/>
        <rFont val="Calibri"/>
        <family val="2"/>
        <scheme val="minor"/>
      </rPr>
      <t xml:space="preserve">
""Con memorando del 6 de Septiembre de 2024 radicado No. 2024I-VBOG-064176 se envio a la secretaria general  el Informe de Gestion Quejas Reclamos y Denuncias del mes de Julio y Septiembre del 2024</t>
    </r>
  </si>
  <si>
    <r>
      <rPr>
        <b/>
        <i/>
        <sz val="11"/>
        <rFont val="Calibri"/>
        <family val="2"/>
        <scheme val="minor"/>
      </rPr>
      <t>2024I-VBOG-073715 del 04/10/24 OFICINA DE CONTROL INTERNO</t>
    </r>
    <r>
      <rPr>
        <i/>
        <sz val="11"/>
        <rFont val="Calibri"/>
        <family val="2"/>
        <scheme val="minor"/>
      </rPr>
      <t xml:space="preserve">
Se ha observado que en la ruta proporcionada (enlace a SharePoint) reposan dos memorandos dirigidos a la Dirección Técnica y de Estructuración solicitando información específica. Sin embargo, no se encontraron los soportes necesarios que respalden el diseño e implementación de una estrategia destinada a fortalecer los procesos de conocimiento de la ciudadanía, particularmente para focalizar la oferta institucional basada en las caracterizaciones de usuarios.
</t>
    </r>
    <r>
      <rPr>
        <b/>
        <i/>
        <sz val="11"/>
        <rFont val="Calibri"/>
        <family val="2"/>
        <scheme val="minor"/>
      </rPr>
      <t>2024I-VBOG-074056 del 07/10/24 SECRETARIA GENERAL 50%</t>
    </r>
    <r>
      <rPr>
        <i/>
        <sz val="11"/>
        <rFont val="Calibri"/>
        <family val="2"/>
        <scheme val="minor"/>
      </rPr>
      <t xml:space="preserve">
"Con memorando radicado  2024I-VBOG-065579 de fecha 17-09-24 se reitero solicitud del envío de la oferta institucional de servicos 2024  a la Dirección técnica y de estructuración.
 Con memorando radicado 2024I-VBOG-071139 de fecha 27-09-24  se envía la caracterizacion 2024 a la oficina de comunicaciones para el correspondiente diseño y publicacion.  Entre los cambios se anexaron mas grupos de valor , temas de inclusion , se indagó mas profundamente en temas relacionados con PQRS, se anexo un analisis mas robusto de la poblacion que interactua con el INVIAS a traves de las redes sociales "</t>
    </r>
  </si>
  <si>
    <r>
      <rPr>
        <b/>
        <i/>
        <sz val="11"/>
        <rFont val="Calibri"/>
        <family val="2"/>
        <scheme val="minor"/>
      </rPr>
      <t>2024I-VBOG-073715 del 04/10/24 OFICINA DE CONTROL INTERNO</t>
    </r>
    <r>
      <rPr>
        <i/>
        <sz val="11"/>
        <rFont val="Calibri"/>
        <family val="2"/>
        <scheme val="minor"/>
      </rPr>
      <t xml:space="preserve">
No hay avances reportados ni evidencia en la capeta https://invias-my.sharepoint.com/:f:/g/personal/oap_invias_gov_co/Ei87N6QnlhZMiYoB78LyXiQBd8w5f5eQWVrNMwHdZ_5dEg?e=a9IQ0e
</t>
    </r>
    <r>
      <rPr>
        <b/>
        <i/>
        <sz val="11"/>
        <rFont val="Calibri"/>
        <family val="2"/>
        <scheme val="minor"/>
      </rPr>
      <t>2024I-VBOG-074056 del 07/10/24 SECRETARIA GENERAL 60%</t>
    </r>
    <r>
      <rPr>
        <i/>
        <sz val="11"/>
        <rFont val="Calibri"/>
        <family val="2"/>
        <scheme val="minor"/>
      </rPr>
      <t xml:space="preserve">
"Se realizó el diagnóstico al elemento de Gobierno Abierto denominado: GARANTÍA DEL DERECHO DE ACCESO Y USO DE LA INFORMACIÓN PÚBLICA, según los lineamientos del CONPES 4070, el cual integra los resultados del diagnóstico de datos abiertos presentado en el trimestre anterior."</t>
    </r>
  </si>
  <si>
    <r>
      <rPr>
        <b/>
        <i/>
        <sz val="11"/>
        <rFont val="Calibri"/>
        <family val="2"/>
        <scheme val="minor"/>
      </rPr>
      <t>2024I-VBOG-073715 del 04/10/24 OFICINA DE CONTROL INTERNO</t>
    </r>
    <r>
      <rPr>
        <i/>
        <sz val="11"/>
        <rFont val="Calibri"/>
        <family val="2"/>
        <scheme val="minor"/>
      </rPr>
      <t xml:space="preserve">
2024I-VBOG-031480 del 22/05/24 OFICINA DE CONTROL INTERNO
 https://invias-my.sharepoint.com/:f:/g/personal/oap_invias_gov_co/EpleXqcjxrJNtk1yropn7vYBbKWHDHsSzBHhqOLbno8g0A?e=8vcDEa
Durante la revisión de la ruta https://invias-my.sharepoint.com/:f:/g/personal/oap_invias_gov_co/EpleXqcjxrJNtk1yropn7vYBbKWHDHsSzBHhqOLbno8g0A?e=8vcDEa, se identificó como hallazgo el Memorando Circular 2024I-VBOG-01078 del 01/03/24, el cual solicitaba la actualización de diversas declaraciones y registros en el SIGEP, en cumplimiento de la Ley 2013 de 2019.
</t>
    </r>
    <r>
      <rPr>
        <b/>
        <i/>
        <sz val="11"/>
        <rFont val="Calibri"/>
        <family val="2"/>
        <scheme val="minor"/>
      </rPr>
      <t xml:space="preserve">2024I-VBOG-074056 del 07/10/24 SECRETARIA GENERAL 75%
</t>
    </r>
    <r>
      <rPr>
        <i/>
        <sz val="11"/>
        <rFont val="Calibri"/>
        <family val="2"/>
        <scheme val="minor"/>
      </rPr>
      <t xml:space="preserve">
"La Subdirección de Gestión Humana finiquitó el desarrollo de esta actividad con la remisión del listado de servidores públicos faltantes por el diligenciamiento de la Declaración de Bienes y Rentas a la Oficina de Control Disciplinario el día 24 de julio del 2024, a través del memorando de referencia: 2024I-VBOG-050102"
</t>
    </r>
  </si>
  <si>
    <r>
      <rPr>
        <b/>
        <sz val="11"/>
        <rFont val="Calibri"/>
        <family val="2"/>
        <scheme val="minor"/>
      </rPr>
      <t>2024I-VBOG-073543 del 04/10/24 SUBDIRECCION GENERAL</t>
    </r>
    <r>
      <rPr>
        <sz val="11"/>
        <rFont val="Calibri"/>
        <family val="2"/>
        <scheme val="minor"/>
      </rPr>
      <t xml:space="preserve">
"La información más reciente se encuentra disponible en: https://www.invias.gov.co/index.php/informacion-institucional/hechos-de-transparencia/informacion-financiera-y-contable/estados-financieros-2024"
</t>
    </r>
    <r>
      <rPr>
        <b/>
        <i/>
        <sz val="11"/>
        <rFont val="Calibri"/>
        <family val="2"/>
        <scheme val="minor"/>
      </rPr>
      <t>2024I-VBOG-073715 del 04/10/24 OFICINA DE CONTROL INTERNO</t>
    </r>
    <r>
      <rPr>
        <i/>
        <sz val="11"/>
        <rFont val="Calibri"/>
        <family val="2"/>
        <scheme val="minor"/>
      </rPr>
      <t xml:space="preserve">
Conforme a la carpeta y el enlace suministrado, se ha localizado la publicación formal de los estados financieros del ejercicio fiscal 2023.     https://www.invias.gov.co/index.php/informacion-institucional/hechos-de-transparencia/informacion-financiera-y-contable/estados-financieros-2023
</t>
    </r>
    <r>
      <rPr>
        <b/>
        <i/>
        <sz val="11"/>
        <rFont val="Calibri"/>
        <family val="2"/>
        <scheme val="minor"/>
      </rPr>
      <t xml:space="preserve">2024I-VBOG-074056 del 07/10/24 SECRETARIA GENERAL 75%
</t>
    </r>
    <r>
      <rPr>
        <i/>
        <sz val="11"/>
        <rFont val="Calibri"/>
        <family val="2"/>
        <scheme val="minor"/>
      </rPr>
      <t xml:space="preserve">
La información solicitada se publico en la página de la entidad en el siguiente link: https://www.invias.gov.co/index.php/informacion-institucional/hechos-de-transparencia/informacion-financiera-y-contable/estados-financieros-2024 
</t>
    </r>
  </si>
  <si>
    <r>
      <rPr>
        <b/>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No se ha evidenciado la existencia de un proceso formalizado y documentado para el diseño e implementación de una estrategia orientada a fortalecer el conocimiento de los ciudadanos y adaptar la oferta institucional a sus necesidades. Esta ausencia impide garantizar la alineación de las acciones de la entidad con las expectativas y demandas de los usuarios.   https://invias-my.sharepoint.com/:f:/g/personal/oap_invias_gov_co/EjMmtHqmpo1MpMNIZ0oSu8wBE6J_yQWKtCs_IHywfRcWUg?e=gfIPNA 
</t>
    </r>
    <r>
      <rPr>
        <b/>
        <i/>
        <sz val="11"/>
        <rFont val="Calibri"/>
        <family val="2"/>
        <scheme val="minor"/>
      </rPr>
      <t>2024I-VBOG-074056 del 07/10/24 SECRETARIA GENERAL 65%</t>
    </r>
    <r>
      <rPr>
        <i/>
        <sz val="11"/>
        <rFont val="Calibri"/>
        <family val="2"/>
        <scheme val="minor"/>
      </rPr>
      <t xml:space="preserve">
"Al corte de septiembre se cuenta con los siguientes avances en la actualización de los instrumentos de gestión de información de la entidad:
1. Esquema de publicación de información: Se realiza la actualización anualmente y se encuentra publicada la versión revisada y actualizada para la vigencia 2024 en el sitio web, que incluye tres niveles de publicación. Este documento no presentará cambios hasta la vigencia 2025 y se encuentra en proceso de actualización en el portal de datos abiertos.
2. Inventario de activos de información: A la fecha se cuenta con un 88% de avance en la recopilación de la información con las dependencias de la entidad y se inició con la revisión de calidad de información la cual cuenta con un avance del 10%.
3. Indice de información clasificada y reservada: Sin avance a la fecha, se consolidará el insumo con el GADOC para que se inicie con la actualización de la clasificación de los activos de información, basados en las series y subseries documentales vigentes en las tablas de retención documental de la entidad."</t>
    </r>
  </si>
  <si>
    <r>
      <t xml:space="preserve">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t>
    </r>
    <r>
      <rPr>
        <b/>
        <i/>
        <sz val="11"/>
        <rFont val="Calibri"/>
        <family val="2"/>
        <scheme val="minor"/>
      </rPr>
      <t xml:space="preserve">2024I-VBOG-074056 del 07/10/24 SECRETARIA GENERAL 100%
</t>
    </r>
    <r>
      <rPr>
        <i/>
        <sz val="11"/>
        <rFont val="Calibri"/>
        <family val="2"/>
        <scheme val="minor"/>
      </rPr>
      <t xml:space="preserve">
El GARC cuenta con Video institucional con mensaje de medidas de  accesibilidad  donde se evidencia las herramientas con que cuenta la entidad en sistema braily, lenguaje en alto  relieve,  ventanilla atencion a personas de baja estatura,etc. cum pliendo con el 100% de la actividad programada para la vigencia 2024.
https://www.youtube.com/watch?v=Xp8xZFwFs4Q  además Video accesibilidad al centro de atención al ciudadano  en idioma inglés https://invias-my.sharepoint.com/:v:/g/personal/dchala_invias_gov_co/EfX8WA-vzM1Ni_NTQJDB0SsBxdBAK-HdAN05bhPANwF1Zw?e=sQ7XO7,  los videos indican ll aatención preferencial, las vias de acceso y las medidas de atención del  GRAC para la población en condicion de discapacidad.</t>
    </r>
  </si>
  <si>
    <r>
      <rPr>
        <b/>
        <i/>
        <sz val="11"/>
        <rFont val="Calibri"/>
        <family val="2"/>
        <scheme val="minor"/>
      </rPr>
      <t>2024I-VBOG-073715 del 04/10/24 OFICINA DE CONTROL INTERNO</t>
    </r>
    <r>
      <rPr>
        <i/>
        <sz val="11"/>
        <rFont val="Calibri"/>
        <family val="2"/>
        <scheme val="minor"/>
      </rPr>
      <t xml:space="preserve">
Si bien se encontró un borrador del acta de reunión donde se establece el compromiso de entregar la información en el mes de abril, no se aportó ningún informe parcial o evidencia complementaria que permita inferir que dicho compromiso se cumplirá. Esta situación genera incertidumbre respecto al cumplimiento oportuno de la entrega de la informació    https://invias-my.sharepoint.com/:f:/g/personal/oap_invias_gov_co/EpmIRYld_g5PvFsszB-dybUBOMXG34rF6pCIdk5w4MH-WA?e=YN7r65
</t>
    </r>
    <r>
      <rPr>
        <b/>
        <i/>
        <sz val="11"/>
        <rFont val="Calibri"/>
        <family val="2"/>
        <scheme val="minor"/>
      </rPr>
      <t xml:space="preserve">2024I-VBOG-074056 del 07/10/24 SECRETARIA GENERAL </t>
    </r>
    <r>
      <rPr>
        <i/>
        <sz val="11"/>
        <rFont val="Calibri"/>
        <family val="2"/>
        <scheme val="minor"/>
      </rPr>
      <t xml:space="preserve">
Sin reporte</t>
    </r>
  </si>
  <si>
    <r>
      <rPr>
        <b/>
        <sz val="11"/>
        <rFont val="Calibri"/>
        <family val="2"/>
        <scheme val="minor"/>
      </rPr>
      <t>2024I-VBOG-073543 del 04/10/24 SUBDIRECCION GENERAL</t>
    </r>
    <r>
      <rPr>
        <sz val="11"/>
        <rFont val="Calibri"/>
        <family val="2"/>
        <scheme val="minor"/>
      </rPr>
      <t xml:space="preserve">
</t>
    </r>
    <r>
      <rPr>
        <i/>
        <sz val="11"/>
        <rFont val="Calibri"/>
        <family val="2"/>
        <scheme val="minor"/>
      </rPr>
      <t xml:space="preserve">"La información publicada en la sección de Transparencia y Acceso a la información pública se revisa de manera permanente, los cambios más recientes están disponibles en: https://www.invias.gov.co/index.php/transparencia"
</t>
    </r>
    <r>
      <rPr>
        <b/>
        <i/>
        <sz val="11"/>
        <rFont val="Calibri"/>
        <family val="2"/>
        <scheme val="minor"/>
      </rPr>
      <t>2024I-VBOG-073715 del 04/10/24 OFICINA DE CONTROL INTERNO</t>
    </r>
    <r>
      <rPr>
        <i/>
        <sz val="11"/>
        <rFont val="Calibri"/>
        <family val="2"/>
        <scheme val="minor"/>
      </rPr>
      <t xml:space="preserve">
Alcance limitado de la documentación: La revisión documental se centró principalmente en dos memorandos relacionados con la actualización de la carta de trato digno, el formulario de satisfacción y la publicación de los estados financieros.</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La información publicada en la sección de Transparencia y Acceso a la información pública incluye los cambios más recientes de la información están disponibles en: https://www.invias.gov.co/index.php/transparencia.
Asimismo, derivado del diagnóstico de Transparencia y acceso a la información, componente de gobierno abierto, se realizó mesa de trabajo con el grupo de comunicaciones para verificar avances en el cumplimiento de los requisitos del anexo 1 de la Ley 1712 de 2013, los cuales fueron reportados como incumplidos en la reciente medición del ITA, se adjunta el acta de reunión con las conclusiones y compromisos de la misma.</t>
    </r>
  </si>
  <si>
    <r>
      <t xml:space="preserve">2024I-VBOG-073543 del 04/10/24 SUBDIRECCION GENERAL
"El informe trimestral de la información más consultada actualizado, se encuentra disponible en: https://www.invias.gov.co/index.php/servicios-al-ciudadano/peticiones-quejas-y-reclamos/informe-trimestral-informacion-mas-consultada"
</t>
    </r>
    <r>
      <rPr>
        <b/>
        <i/>
        <sz val="11"/>
        <rFont val="Calibri"/>
        <family val="2"/>
        <scheme val="minor"/>
      </rPr>
      <t>2024I-VBOG-073715 del 04/10/24 OFICINA DE CONTROL INTERNO</t>
    </r>
    <r>
      <rPr>
        <i/>
        <sz val="11"/>
        <rFont val="Calibri"/>
        <family val="2"/>
        <scheme val="minor"/>
      </rPr>
      <t xml:space="preserve">
Durante la revisión de la carpeta de SharePoint destinada al almacenamiento de la información relacionada con Monitoreo del Acceso a la Información Pública, se constató que esta se encontraba vacía. Adicionalmente, el análisis del informe trimestral publicado en la página web, si bien presenta un análisis de la información más consultada, no especifica si dicha información ha sido efectivamente publicada en la página web, ni tampoco clasifica las solicitudes de información recibidas conforme a lo establecido en la Resolución 455 de 2021 de la DAFP, en cuanto a si corresponden a "OTRO PROCEDIMIENTO ADMINISTRATIVO OPA" o "CONSULTA DE ACCESO A INFORMACIÓN PÚBLICA". Estas omisiones evidencian un incumplimiento de los procedimientos establecidos y dificultan la verificación de la gestión documental y el cumplimiento de la normativa vigente en materia de acceso a la información pública
</t>
    </r>
    <r>
      <rPr>
        <b/>
        <i/>
        <sz val="11"/>
        <rFont val="Calibri"/>
        <family val="2"/>
        <scheme val="minor"/>
      </rPr>
      <t>2024I-VBOG-074056 del 07/10/24 SECRETARIA GENERAL 75%</t>
    </r>
    <r>
      <rPr>
        <i/>
        <sz val="11"/>
        <rFont val="Calibri"/>
        <family val="2"/>
        <scheme val="minor"/>
      </rPr>
      <t xml:space="preserve">
Se indica enlace de publicación en la pag web trimestre  se reporta trimestre vencido de abril a junio 2024. https://www.invias.gov.co/index.php/servicios-al-ciudadano/peticiones-quejas-y-reclamos/informe-trimestral-informacion-mas-consultada</t>
    </r>
  </si>
  <si>
    <r>
      <rPr>
        <b/>
        <sz val="11"/>
        <rFont val="Calibri"/>
        <family val="2"/>
        <scheme val="minor"/>
      </rPr>
      <t>2024I-VBOG-073715 del 04/10/24 OFICINA DE CONTROL INTERNO</t>
    </r>
    <r>
      <rPr>
        <sz val="11"/>
        <rFont val="Calibri"/>
        <family val="2"/>
        <scheme val="minor"/>
      </rPr>
      <t xml:space="preserve">
La revisión de la carpeta https://invias-my.sharepoint.com/:f:/g/personal/oap_invias_gov_co/EsViUEbmVixGpTgavI-scVEBHjwjipS2coPZmnJwO668-Q?e=AA2DLe ha corroborado la presencia del informe sobre la implementación del Código de Buen Gobierno en la Subdirección de Gestión Humana, lo cual evidencia el cumplimiento de las disposiciones establecidas
</t>
    </r>
    <r>
      <rPr>
        <b/>
        <sz val="11"/>
        <rFont val="Calibri"/>
        <family val="2"/>
        <scheme val="minor"/>
      </rPr>
      <t>2024I-VBOG-074056 del 07/10/24 SECRETARIA GENERAL 75%</t>
    </r>
    <r>
      <rPr>
        <sz val="11"/>
        <rFont val="Calibri"/>
        <family val="2"/>
        <scheme val="minor"/>
      </rPr>
      <t xml:space="preserve">
La Subdirección de Gestión Humana reporta el cumplimiento en torno a la ejecución de actividades planificadas en el Plan Anual de Trabajo del Grupo de Bienestar y Seguridad y Salud de Trabajo, se reporta el cronograma de acciones lideradas por el área.</t>
    </r>
  </si>
  <si>
    <r>
      <rPr>
        <b/>
        <i/>
        <sz val="11"/>
        <rFont val="Calibri"/>
        <family val="2"/>
        <scheme val="minor"/>
      </rPr>
      <t>2024I-VBOG-073715 del 04/10/24 OFICINA DE CONTROL INTERNO</t>
    </r>
    <r>
      <rPr>
        <i/>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i/>
        <sz val="11"/>
        <rFont val="Calibri"/>
        <family val="2"/>
        <scheme val="minor"/>
      </rPr>
      <t>2024I-VBOG-074056 del 07/10/24 SECRETARIA GENERAL 75%</t>
    </r>
    <r>
      <rPr>
        <i/>
        <sz val="11"/>
        <rFont val="Calibri"/>
        <family val="2"/>
        <scheme val="minor"/>
      </rPr>
      <t xml:space="preserve">
Durante el tercer trimestre de la vigencia actual, la subdirección de Gestión Humana coordinó el desarrollo del curso denominado “Nuevo Código General Disciplinario Ley 1952/2019 Y Sus Modificaciones Conflicto De Interés”, el cual se compuso de 8 sesiones de dos horas, con participación promedio de 28 personas.</t>
    </r>
  </si>
  <si>
    <r>
      <rPr>
        <b/>
        <sz val="11"/>
        <rFont val="Calibri"/>
        <family val="2"/>
        <scheme val="minor"/>
      </rPr>
      <t>2024I-VBOG-073715 del 04/10/24 OFICINA DE CONTROL INTERNO</t>
    </r>
    <r>
      <rPr>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sz val="11"/>
        <rFont val="Calibri"/>
        <family val="2"/>
        <scheme val="minor"/>
      </rPr>
      <t>2024I-VBOG-074056 del 07/10/24 SECRETARIA GENERAL 75%</t>
    </r>
    <r>
      <rPr>
        <sz val="11"/>
        <rFont val="Calibri"/>
        <family val="2"/>
        <scheme val="minor"/>
      </rPr>
      <t xml:space="preserve">
La entidad tiene a disposición de la ciudadanía y partes interesadas el correo de impedimentosyrecusaciones@invias.gov.co, durante el tercer trimestre no se han recibido impedimentos o recusaciones por este canal. Asimismo, la subdirección de Gestión Humana realizó el seguimiento mensual a la declaración de conflictos de intereses en el aplicativo para la integridad pública a los directivos de la entidad</t>
    </r>
  </si>
  <si>
    <t>Efectivamente el administrador de SUIT valido si la OAP “Certificados (ingresos y retenciones), orientado a las personas naturales y/o jurídicas que tengan o hayan tenido algún tipo de vinculación con la entidad” propuesta cumplía los parámetros para ser inscrita en la plataforma y no era el caso.
Para evidenciar cumplimiento de la actividad se sugiere que en el corte del 4º trimestre se aporte:
1.	El Diagnósticos OPAS y Consultas (Contemplar las definiciones de trámite u otro procedimiento administrativo OPA y Consultas de acceso a la información Pública, contenidas en el Decreto No. 0881 del 24 de enero de 2022, en concordancia con la Resolución No. 455 del 24 de agosto de 20212)
2.	Un Cronograma y hoja de Ruta (que podría tener fechas 2024-2025)
3.	Enlace SUIT, si aplica</t>
  </si>
  <si>
    <t>Actividad potencialmente incumplida.
La carpeta META 3 SEGUIMIENTO A LOS ACUERDOS disponible en https://invias-my.sharepoint.com/:f:/g/personal/oap_invias_gov_co/Ek_DJrffA4dIq5gvrl-Zq0wBEVycEe2xNxWkBlgIDyzXBQ?e=AYA0M5 conduce a los soportes de los trimestre 1 y 2.
Para evidenciar cumplimiento de la actividad se sugiere que en el corte del 4º trimestre se aporte:
1.	Enlace en el portal web de una matriz de Seguimiento a los acuerdos o compromisos asumidos con los grupos de valor</t>
  </si>
  <si>
    <t>Actividad potencialmente incumplida.
La observación de cumplimiento y los soportes no corresponden al diligenciamiento de las sección derecha del formato “ARCI-FR-1 PLAN DE ACTIVIDADES DE PARTICIPACIÓN CIUDADANA ” de las filas correspondientes a acciones de diálogo. 
No obstante, en la carpeta  Fila 21 disponible en https://invias-my.sharepoint.com/:f:/g/personal/oap_invias_gov_co/Eh2WnGvUVXBKtoQ6Fjwnpc0BTi0blhs7qQ-4yWTZSbPGcQ?e=sBlPfq se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
Para evidenciar cumplimiento de la actividad se sugiere que en el corte del 4º trimestre se aporte de la url del portal web donde se encuentre publicada la estrategia de participación ciudadana actualizada, con la sesión derecha diligenciada.</t>
  </si>
  <si>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
2024I-VBOG-074056 del 07/10/24 SECRETARIA GENERAL 50%
</t>
    </r>
    <r>
      <rPr>
        <i/>
        <sz val="11"/>
        <rFont val="Calibri"/>
        <family val="2"/>
        <scheme val="minor"/>
      </rPr>
      <t xml:space="preserve">
""Mediante Memorando 2024I-VBOG-071672 DE FECHA 30-09-2024 se solicto publicacion Modelo de Atencion y Relacionamiento para publicacion en la pag. Web  el Modelo de Relacionamiento al Ciudadano se actualizo durante el  mes de septiembre de acuerdo con  los lineamientos nacionales , el modelo se actualizo ya que el ultimo correspondia al año 2021.</t>
    </r>
  </si>
  <si>
    <t xml:space="preserve">Actividad potencialmente incumplida.
No aportaron como soportes el memorando citado en la observación (2024I-VBOG-071672 DE FECHA 30-09-2024), el documento referenciado ni a una url para consultarlo.
El soporte disponible en Fila 23 (https://invias-my.sharepoint.com/:f:/g/personal/oap_invias_gov_co/EkTLWdudq21Mln5HpdKDob4BuzedvODOfFKn5jlfD86uuA?e=teyV9g)   corresponde a un memorando interno (2024I-VBOG-069500 del 23/09/24) entre el coordinador del grupo de Atención y Relacionamiento Ciudadano y el Subdirector Administrativo, remitiendo la actualización de la caracterización, guía de comunicación incluyente, formato de evaluación participación ciudadana, procedimiento de tramites PQRD, procedimientos de seguimiento a PQRD y protocolo de seguimiento a PQRD. 
</t>
  </si>
  <si>
    <t>Actividad cumplida según lo programado
Los soportes aportados en Fila 24  (https://invias-my.sharepoint.com/:f:/g/personal/oap_invias_gov_co/EjyZBikRkFxLn5_YDvGcKsQBgSZ9PeMXnb6mLks09lXBhw?e=o96iOH) corresponde al memorando 2024I-VBOG-058856 del 08/22/24 con asunto “Informe Quejas, Reclamos y Denuncias Enero - Julio 2024” y un Excel con el detalle</t>
  </si>
  <si>
    <t>Actividad potencialmente incumplida.
Los soportes aportados en Fila 25 (https://invias-my.sharepoint.com/:f:/g/personal/oap_invias_gov_co/EvZ6h_JOM-dAs_J7YbQ2pVwBnRYAsIWQW5EuDrvI1cr5Ow?e=fv6Dld) incluye 6 memorandos (dos veces el 2024I-VBOG-055328 del 09/08 con Proyecto de Resolución “Por medio de la cual se reglamenta el trámite de Derechos de Peticiones, Quejas, Reclamos y Denuncias - PQRD en el Instituto Nacional de Vías y se establecen otras disposiciones””, 2024I-VBOG-064223 del 06/09/24 proyecto de resolución “Por medio de la cual se reglamenta el trámite de Derechos de Peticiones, Quejas, Reclamos y Denuncias - PQRD en el Instituto Nacional de Vías - INVIAS y se establecen otras disposiciones”, 2024I-VBOG-065402 del 11/09/24 PROTOCOLO CANALES DE ATENCION AL CIUDADANO, 2024I-VBOG-065449 del 11/09/24 : Caracterización GARC + anexo normatividad aplicable+ indicadores, 2024I-VBOG-069500 del 23/09/24 remisión documentos KAWAK) y archivos en calidad de borrador de la actualización de la caracterización, guía de comunicación incluyente, formato de evaluación participación ciudadana, procedimiento de tramites PQRD, procedimientos de seguimiento a PQRD y protocolo de seguimiento a PQRD.
Para evidenciar cumplimiento de la actividad se sugiere que en el corte del 4º trimestre se aporte la fecha de implementación en el sistema de gestión de la entidad de los documentos en actualización.</t>
  </si>
  <si>
    <t>Actividad cumplida según lo programado
Los soportes aportados en Fila 27 (https://invias-my.sharepoint.com/:f:/g/personal/oap_invias_gov_co/EkwYyru4hDxHlJ3v324-4vgBli83zy1n4_baDeisWABn4g?e=xxMlWj) incluye un archivo Excel denominado asistencia (en blanco), pdf de convocatoria sobre “Igualdad e Inclusión PCD” para el 24/09/24 a las 2:30pm, exel con cronograma, archivo PDF co Informe del taller de Inclusión e Iguakdad (49 participantes), excel con 20 registros de inscripción al curso de Estrategias de Atención, excel con 16 registros de asistencia  diligenciadas el 24/09/24, Excel con 11 registros del taller de igualdad e inclusión y PDF análisis del registros del taller de igualdad e inclusión</t>
  </si>
  <si>
    <t>Actividad potencialmente incumplida.
Los soportes aportados en Fila 26 (https://invias-my.sharepoint.com/:f:/g/personal/oap_invias_gov_co/Ehkrp-74d45Gspx0noiRWYUBX1WJkf_gDUDrI8rUKWZfRQ?e=0qa3WC) incluye el memorandos 2024I-VBOG-062457 del 02/09/24 reiteración solicitud de incentivos), PDF de COMPENSAR sobre bonos de víveres funcionarios con derecho a incetivos atención al ciudadano, correo de compensar del 24/09/24 con la cotización y resolución 1903 del 30/05/24.
Para evidenciar cumplimiento de la actividad se sugiere que en el corte del 4º trimestre se aporte evidencia de los incentivos a los servidores públicos de las áreas de atención al ciudadano en Planta Central y Direcciones Territoriales.</t>
  </si>
  <si>
    <t>Actividad potencialmente incumplida.
Los soportes aportados en Fila 28 (https://invias-my.sharepoint.com/:f:/g/personal/oap_invias_gov_co/EpnLkBhBDsdEgIwnSOPEn1ABa92KZGFkXNjrusEBnJhh3A?e=T4PWaM) se localizó el MC 2024I-VBOG-067958  del 18/09/24 Reunión Teams PQRD vencidas y acta de reunión del 24/09/24 en formato obsoleto acompañado con la lista de asistencia en formato obsoleto. 
Para evidenciar cumplimiento de la actividad se sugiere que en el corte del 4º trimestre se aporte un cronograma con el respectivo seguimiento que incluya las 6 Mesas de trabajo realizadas en Direcciones Territoriales y un informe ejecutivo.</t>
  </si>
  <si>
    <t>Actividad potencialmente incumplida.
Los soportes aportados en Fila 31 (https://invias-my.sharepoint.com/:f:/g/personal/oap_invias_gov_co/En3Z4v89Y69Nityj-WeeyDgBtohT61tZlBiQttX9Sn14Hg?e=D4EMHp) incluye pieza grafica de convocatoria a capacitación en leguaje jurídico claro citada el 25/07/24, una fortografia de la capacitadora y archivo pdf con el registro de 16 aistentes
Para evidenciar cumplimiento de la actividad se sugiere que en el corte del 4º trimestre se aporte un informe ejecutivo junto a los Registros de asistencia a 2 sesiones masivas sobre protocolo de lenguaje claro.</t>
  </si>
  <si>
    <t>Actividad cumplida según lo programado
Los soportes aportados en Fila 32 (https://invias-my.sharepoint.com/:f:/g/personal/oap_invias_gov_co/EpTmzUqMyAZEgAf7psfSN0sBiqyq19vUJ8_ylSYdxtH4IA?e=3k3ZUp) incluye:
memorando 2024I-VBOG-072560 del 02/10/24 Informe de Gestión SA GARC Agosto 2024 dirigido a la SG, memorando 2024I-VBOG-064176 del 06/09/24 Informe de Gestión SA GARC Julio 2024 y dos documentos PDF con informes de julio y agosto.</t>
  </si>
  <si>
    <t>Actividad potencialmente incumplida.
Los soportes aportados en Fila 33 (https://invias-my.sharepoint.com/:f:/g/personal/oap_invias_gov_co/Etgi9FXt7I1BiEwcTId8ar4BB4EqBSWZ96GplLyfy2kM5g?e=6qbLLT) incluye do s memorandos:
1)	2024I-VBOG-06757 del 17/09/24 Reiteración Memorando 2024I-VBOG-015279 “se solicita de su colaboración y apoyo para la entrega de esta Oferta Institucional de Servicios 2024 en formato PDF o a través de un enlace, para así proceder con las actividades del Grupo de Atención y Relacionamiento con el Ciudadano”
2)	2024I-VBOG-071139 del 27/09/24 Solicitud diseño y publicación Caracterización de Usuarios 2024
Para evidenciar cumplimiento de la actividad se sugiere que en el corte del 4º trimestre se aporte el cronograma, la caracterización de usuarios y  un informe ejecutivo que reúna los reportes de implementación de la estrategia para fortalecer procesos de conocimiento de la ciudadanía.</t>
  </si>
  <si>
    <t>Actividad cumplida según lo programado
Los soportes aportados en Fila 34 (https://invias-my.sharepoint.com/:f:/g/personal/oap_invias_gov_co/Ek5ZBjCpxgBAi1qg844x5DABlyYrnsFvYvT0DU8CpYFg5A?e=Fx9Mmy) cuenta con los mismos soportes de la carpeta “Fila 21”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y un archivo PDF de una enceusta de impacto d ela capacitación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t>
  </si>
  <si>
    <r>
      <rPr>
        <b/>
        <i/>
        <sz val="11"/>
        <rFont val="Calibri"/>
        <family val="2"/>
        <scheme val="minor"/>
      </rPr>
      <t>2024I-VBOG-073715 del 04/10/24 OFICINA DE CONTROL INTERNO</t>
    </r>
    <r>
      <rPr>
        <i/>
        <sz val="11"/>
        <rFont val="Calibri"/>
        <family val="2"/>
        <scheme val="minor"/>
      </rPr>
      <t xml:space="preserve">
 Se ha identificado que, aunque se proporcionó un enlace al informe de caracterización de usuarios correspondiente a la vigencia de 2023, el análisis de dicho informe se considera válido únicamente bajo el supuesto de un análisis trimestral posterior al vencimiento del mismo. Esto sugiere que el informe podría no reflejar de manera completa y actualizada la situación de los usuarios hasta que se realice un análisis más reciente.
Dentro de la ruta https://invias-my.sharepoint.com/:f:/g/personal/oap_invias_gov_co/EhZ00xA_VV9PraDw5kMvqv4Bd6KOQ9oYXpan4Ap9gXl20Q?e=lJcYUG se localizó el memorando 2024I-VBOG 007215, fechado el 12 de febrero de 2024. Este memorando, dirigido al Grupo de Gerencia de Comunicaciones, incluye un enlace a un nuevo formulario y una solicitud para la actualización de la pieza gráfica de difusión.
</t>
    </r>
    <r>
      <rPr>
        <b/>
        <i/>
        <sz val="11"/>
        <rFont val="Calibri"/>
        <family val="2"/>
        <scheme val="minor"/>
      </rPr>
      <t xml:space="preserve">2024I-VBOG-074056 del 07/10/24 SECRETARIA GENERAL 75%
</t>
    </r>
    <r>
      <rPr>
        <i/>
        <sz val="11"/>
        <rFont val="Calibri"/>
        <family val="2"/>
        <scheme val="minor"/>
      </rPr>
      <t xml:space="preserve">
""El grupo de sostenibilidad envio evidencia de la evaluacion de percepcion en evento de  sostenibidad e inclusion social el dia martes 24 de septiembre 2024</t>
    </r>
  </si>
  <si>
    <t>Actividad potencialmente incumplida 
Los soportes aportados en Fila 36 (https://invias-my.sharepoint.com/:f:/g/personal/oap_invias_gov_co/Et7UNjl0N4xBjVkBmH7_zrYBRra8xqAvhKw09HJB2g63Vw?e=oWOCOu) incluye archivo PDF denominado “DIAGNÓSTICO GOBRNO ABIERTO” con 7 paginas y énfasis en la garantía al derecho de acceso y uso de la información pública y el anexo 1 sobre el diagnostico de implementación de datos abiertos
Para evidenciar cumplimiento de la actividad se sugiere que en el corte del 4º trimestre se aporte el cronograma y hoja de Ruta y  la versión definitiva de (los)l diagnóstico(s).</t>
  </si>
  <si>
    <t xml:space="preserve">Actividad cumplida según lo programado
Los soportes aportados en Fila 39 (https://invias-my.sharepoint.com/:f:/g/personal/oap_invias_gov_co/EhTimYZ-UJ1GhIlMP0m8iBABZi8v8WKgArL7bM6qiPCMyg?e=XRjVBN) incluye dos carpetas (Correos servidores faltantes y memorandos), dos archivos Excel (seguimiento final SIGEP, estrategia de declaración de bienes y retas y un archivo PDF “Informe Final del proceso de Declaración de Bienes y Rentas SIGEP II y Ley 2013 de 2019” </t>
  </si>
  <si>
    <t>Actividad cumplida según lo programado
Los soportes aportados en Fila 40 (https://invias-my.sharepoint.com/:f:/g/personal/oap_invias_gov_co/EsCvdBjaOgtKgGtYAhQkKrMB0Pwa2BBU5P90KE7fcDvofg?e=9nGBvK) incluye imagen y url de la publicación de los estados financieros</t>
  </si>
  <si>
    <t>Actividad potencialmente incumplida 
Los soportes aportados en Fila 44 (https://invias-my.sharepoint.com/:f:/g/personal/oap_invias_gov_co/EhleGqT_NM1HrgEYYWEeN0wBvAlYbb8oYlPKDX8AyopT_Q?e=c8p7yo) incluye:
1)	dos archivos PDF:
a.	Acta de reunión del 20/09/24 cuyo objeto indica “Continuación revisión inventario de activos de información” suscrita por representantes de los grupos de Gobierno digital, Gestión Documental y Buen Gobierno cuyo compromiso para el 31/03/24 indica “entrega archivo con series y subseries de los activos tipo “información” en formato a OTIC, para actualización inventario 2025.
b.	Correo del 06/09/24 de la coordinadora del grupo gobierno digital con los avances del MSPI relatios a activos de información
2)	dos archivos en Excel (activos de información 2023-2024  y esquema de publicación 2024)
Para evidenciar cumplimiento de la actividad se sugiere que en el corte del 4º trimestre se aporte la resolución o acto administrativo que adopte los instrumentos de gestión y la url del portal web para cada instrumento..</t>
  </si>
  <si>
    <t xml:space="preserve">Actividad cumplida a cabalidad 
Los soportes aportados en Fila 45 (https://invias-my.sharepoint.com/:f:/g/personal/oap_invias_gov_co/Ep0mZaTgdCpMihm6b1tCMQYBgxyavcLt0wILU2dm0vJIyg?e=j1WrXf) cuenta con un correo masivo del 06/05/24 invitando a conocer sobre el centro de atención al ciudadano
</t>
  </si>
  <si>
    <t xml:space="preserve">Actividad potencialmente incumplida 
Los soportes aportados en Fila 49 (https://invias-my.sharepoint.com/:f:/g/personal/oap_invias_gov_co/EkKV0bti7bhHlCNsaT54oRUBo9sGCSeWh2Evn6-svvs3rA?e=tcMZQa) incluye:
1)	Acta de reunión del 30/09/24 cuyo objeto indica “Revisión Índice de Transparencia-accesibilidad web” suscrita por representantes de los grupos de Buen Gobierno y Gerencia de Comunicaciones cuyos compromisos se fijan para el 4° trimestre (pruebas para la implementación del plugin en actual sitio web y lista de distribución)
2)	Archivo Excel con matriz detallada ITA generada el 31/07/24 con observaciones de cumplimiento 2024 (pendiente plan de mejoramiento para los 76 ítems incumplidos o parcialmente incumplidos)
Para evidenciar cumplimiento de la actividad se sugiere que en el corte del 4º trimestre se aporte el plan de mejoramiento para los 76 ítems incumplidos o parcialmente incumplidos y el respetivo informe ejecutivo de cumplimiento. </t>
  </si>
  <si>
    <t>Actividad cumplida según lo programado
Los soportes aportados en Fila 51 (https://invias-my.sharepoint.com/:f:/g/personal/oap_invias_gov_co/Eo3hFE58a7xGg-nFwVjD36IBCgMOfc1AqQo5WxeQBS098Q?e=iirvg9) incluye dos archivos PDF: informe trimestral sobre la información más consultada 2° trimestre e imagen de su publicación en el portal web</t>
  </si>
  <si>
    <t>Actividad potencialmente incumplida 
Los soportes aportados en Fila 52 (https://invias-my.sharepoint.com/:f:/g/personal/oap_invias_gov_co/EmPgFllisztCsLs0t0T3LLoBY9rSuPskCp1-qtw4k6c6MA?e=WWvYGg) incluye archivo Excel con el detalle del cronograma del Plan anual de trabajo y bienestar con 90% de avance.
Para evidenciar cumplimiento de la actividad se sugiere que en el corte del 4º trimestre se aporte el cronograma de implementación de la caja de herramientas del código de integridad y el respetivo informe ejecutivo de cumplimiento.</t>
  </si>
  <si>
    <t>Actividad potencialmente incumplida 
Los soportes aportados en Fila 54 (https://invias-my.sharepoint.com/:f:/g/personal/oap_invias_gov_co/El7w7nSZay5Psa3Usfl-58YBbI6CoH_xAyCFm2k2JnfykQ?e=Q1b9Ja) incluye dos archivos Excel uno con el cronograma del contrato 1836 y otro sobre con 28 registros de inscripción al curso nuevo código general disciplinario 
Para evidenciar cumplimiento de la actividad se sugiere que en el corte del 4º trimestre se aporten los Registro de asistencia y las  Memorias de las jornadas de capacitación .</t>
  </si>
  <si>
    <t>Actividad potencialmente incumplida 
Los soportes aportados en Fila 55 (https://invias-my.sharepoint.com/:f:/g/personal/oap_invias_gov_co/EjY6QuwQmt1HlEHKpJye6N4BdDaoi-3cb9sVQ8GWHdUoLg?e=vfT2Py) incluye:
1)	Correo electrónico del 02/10/24 donde el coordinador del grupo de Atención y Relacionamiento ciudadano informa a la coordinadora del grupo Buen Gobierno de 79 correos recibidos en el tercer trimestre en el buzón @impedimentosyrecusaciones e informa que puede recibirse la información en otro buzón. Así mismo, informa que la Subdirección de Gestión Humana es la competente sobre el tema de conflicto de interés 
2)	Archivo Excel sobre le seguimiento a las declaraciones Ley 2013de 2019
Para evidenciar cumplimiento de la actividad se sugiere que en el corte del 4º trimestre se aporten los Informes trimestrales de seguimiento y control a la gestión de conflictos de intereses, impedimentos y recusaciones .</t>
  </si>
  <si>
    <t xml:space="preserve">Actividad potencialmente incumplida 
SIN REPORTE NI SUMPINIERTO DE SOPORTES. Se coseva avance del 2° trimestrte
</t>
  </si>
  <si>
    <r>
      <rPr>
        <b/>
        <sz val="11"/>
        <rFont val="Calibri"/>
        <family val="2"/>
        <scheme val="minor"/>
      </rPr>
      <t>2024I-VBOG-073715 del 04/10/24 OFICINA DE CONTROL INTERNO</t>
    </r>
    <r>
      <rPr>
        <sz val="11"/>
        <rFont val="Calibri"/>
        <family val="2"/>
        <scheme val="minor"/>
      </rPr>
      <t xml:space="preserve">
El informe no proporciona una estimación precisa de los costos administrativos actuales ni de los costos asociados a las mejoras propuestas. Esta ausencia impide una evaluación completa del impacto financiero de las medidas adoptadas.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"2024I-VBOG-039814 del 20/06/24 SUBDIRECCIÓN DE REGLAMENTACIÓN TÉCNICA E INNOVACIÓN
Para tercer trimestres aun nos encontramos desde la DTE a esperas de respuesta de la gestión adelantada por  en cuanto a la proyección de costos parametrizados con información de vigencia 2023 requerida a la Subdirección Administrativa por parte de Subdirección de Reglamentación Técnica e Innovación.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</si>
  <si>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"Para el tercer trimestre de 2024, se dio cumplimiento a la realizacion de reuniones con veedurias ciudadanas involucradas en los proyectos que adelanta el INVIAS. Finalizado el trimestre se tiene un total de 4 reuniones con veedurias ciuadanas"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Durante el trimestre en curso, se ha dado cumplimiento a la realización de reuniones con las veedurías ciudadanas involucradas en los proyectos de INVÍAS. Al finalizar el trimestre, se ha alcanzado un total de 32 reuniones efectuadas.</t>
    </r>
    <r>
      <rPr>
        <sz val="11"/>
        <rFont val="Calibri"/>
        <family val="2"/>
        <scheme val="minor"/>
      </rPr>
      <t xml:space="preserve">
2024I-VBOG-075744 del 10/10/24 DIRECCIÓN TÉCNICA Y DE ESTRUCTURACIÓN 75%
"2024I-VBOG-073016 del 03/10/2024 SUBDIRECCIÓN DE SOSTENIBILIDAD.
Para el tercer trimestre de 2024, se dio cumplimiento a la realizacion de reuniones con veedurias ciudadanas involucradas en los proyectos que adelanta el INVIAS. Finalizado el trimestre se tiene un total de 4 reuniones con veedurias ciuadanas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Veedur%C3%ADas%20Ciudadanas"</t>
    </r>
  </si>
  <si>
    <r>
      <rPr>
        <b/>
        <i/>
        <sz val="11"/>
        <rFont val="Calibri"/>
        <family val="2"/>
        <scheme val="minor"/>
      </rPr>
      <t>2024I-VBOG-073715 del 04/10/24 OFICINA DE CONTROL INTERNO</t>
    </r>
    <r>
      <rPr>
        <i/>
        <sz val="11"/>
        <rFont val="Calibri"/>
        <family val="2"/>
        <scheme val="minor"/>
      </rPr>
      <t xml:space="preserve">
No se encontró evidencia documental que soporte la difusión o actualización del portafolio de servicios al ciudadano. Esta omisión representa un incumplimiento de portafolio de servicios al ciudadano de la entidad, que establece la obligación de informar a la ciudadanía sobre los servicios que presta la entidad
</t>
    </r>
    <r>
      <rPr>
        <b/>
        <sz val="11"/>
        <rFont val="Calibri"/>
        <family val="2"/>
        <scheme val="minor"/>
      </rPr>
      <t>2024I-VBOG-075744 del 10/10/24 DIRECCIÓN TÉCNICA Y DE ESTRUCTURACIÓN 75%</t>
    </r>
    <r>
      <rPr>
        <i/>
        <sz val="11"/>
        <rFont val="Calibri"/>
        <family val="2"/>
        <scheme val="minor"/>
      </rPr>
      <t xml:space="preserve">
""En atención a esta actividad se tiene el memorando 2024I-VBOG-071356; mediante el cual se reporta por parte de la Subdirección de Reglamentación Tecnica, difución y socialización de tramites y servicios propios del Instituto Nacional de Vias, como socialización en los territorios y demas grupos de valor, en cuanto a la definición o actualización del portafolio para publicación, se adelantaran acciones durante el ultimo trimestre del 2024 con las areas tecnicas a efectos de proceder con su terminación.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Portafolio%20de%20Servicios&amp;FolderCTID=0x012000CBD428D1D41D294CA69C6781E0BDBBB6&amp;view=0</t>
    </r>
  </si>
  <si>
    <r>
      <rPr>
        <b/>
        <i/>
        <sz val="11"/>
        <rFont val="Calibri"/>
        <family val="2"/>
        <scheme val="minor"/>
      </rPr>
      <t>2024I-VBOG-073715 del 04/10/24 OFICINA DE CONTROL INTERNO</t>
    </r>
    <r>
      <rPr>
        <i/>
        <sz val="11"/>
        <rFont val="Calibri"/>
        <family val="2"/>
        <scheme val="minor"/>
      </rPr>
      <t xml:space="preserve">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2024I-VBOG-075744 del 10/10/24 DIRECCIÓN TÉCNICA Y DE ESTRUCTURACIÓN 75%
</t>
    </r>
    <r>
      <rPr>
        <i/>
        <sz val="11"/>
        <rFont val="Calibri"/>
        <family val="2"/>
        <scheme val="minor"/>
      </rPr>
      <t>"En atención a esta actividad se tiene por parte de la SUBDIRECCIÓN DE REGLAMENTACIÓN TÉCNICA E INNOVACIÓN,  actualización de formato integrado del 12 de julio del 2024, de tramite de Permisos para Movilización de Carga Extradimensionada por las vias nacionales.                                                                            REPOSITORIO:  https://invias-my.sharepoint.com/personal/oap_invias_gov_co/_layouts/15/onedrive.aspx?csf=1&amp;web=1&amp;e=WfldUX&amp;CID=5b700097%2D9d40%2D4b1f%2D8483%2Dff8ca4419d54&amp;FolderCTID=0x012000CBD428D1D41D294CA69C6781E0BDBBB6&amp;noAuthRedirect=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Actualizaci%C3%B3n%20observaciones%2012%2D7%2D2024%2Epng&amp;parent=%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</si>
  <si>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 xml:space="preserve">"Para el  Tercer trimestre de 2024, se da cumplimiento a la ejecución de socializaciones con la comunidad realizada, llevando a cabo 48 socializaciones en total."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Ejecutada según o previsto
</t>
    </r>
    <r>
      <rPr>
        <b/>
        <i/>
        <sz val="11"/>
        <rFont val="Calibri"/>
        <family val="2"/>
        <scheme val="minor"/>
      </rPr>
      <t xml:space="preserve">
2024I-VBOG-075744 del 10/10/24 DIRECCIÓN TÉCNICA Y DE ESTRUCTURACIÓN 75%
</t>
    </r>
    <r>
      <rPr>
        <i/>
        <sz val="11"/>
        <rFont val="Calibri"/>
        <family val="2"/>
        <scheme val="minor"/>
      </rPr>
      <t>""2024I-VBOG-073016 del 03/10/2024 SUBDIRECCIÓN DE SOSTENIBILIDAD.                                                                                                Para el  Tercer trimestre de 2024, se da cumplimiento a la ejecución de socializaciones con la comunidad realizada, llevando a cabo 48 socializaciones en total.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Socializaciones%20con%20Comunidades&amp;FolderCTID=0x012000CBD428D1D41D294CA69C6781E0BDBBB6&amp;view=0</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</si>
  <si>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"Para el  tercer trimestre 2024,  se continua en el cumplimiento  a las obras de participacion comunitaria  adelantadas en los proyectos que ejecuta el INVIAS se programaron 2 reuniones."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No se ha encontrado evidencia documental que demuestre la entrega del reporte por parte de la Dirección Técnica y de Estructuración, lo cual representa una potencial desviación de los procedimientos establecidos
</t>
    </r>
    <r>
      <rPr>
        <b/>
        <i/>
        <sz val="11"/>
        <rFont val="Calibri"/>
        <family val="2"/>
        <scheme val="minor"/>
      </rPr>
      <t xml:space="preserve">
2024I-VBOG-075744 del 10/10/24 DIRECCIÓN TÉCNICA Y DE ESTRUCTURACIÓN</t>
    </r>
    <r>
      <rPr>
        <b/>
        <sz val="11"/>
        <rFont val="Calibri"/>
        <family val="2"/>
        <scheme val="minor"/>
      </rPr>
      <t xml:space="preserve"> 75%
</t>
    </r>
    <r>
      <rPr>
        <i/>
        <sz val="11"/>
        <rFont val="Calibri"/>
        <family val="2"/>
        <scheme val="minor"/>
      </rPr>
      <t>"2024I-VBOG-073016 del 03/10/2024 SUBDIRECCIÓN DE SOSTENIBILIDAD.                                                                                 Para el  tercer trimestre 2024,  se continua en el cumplimiento  a las obras de participacion comunitaria  adelantadas en los proyectos que ejecuta el INVIAS se programaron 2 reuniones.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Obras%20de%20Participaci%C3%B3n%20Ciudadana&amp;FolderCTID="</t>
    </r>
  </si>
  <si>
    <r>
      <rPr>
        <b/>
        <i/>
        <sz val="11"/>
        <rFont val="Calibri"/>
        <family val="2"/>
        <scheme val="minor"/>
      </rPr>
      <t>2024I-VBOG-073004 del 03/10/24 SUBDIRECCIÓN DE SOSTENIBILIDAD 0%</t>
    </r>
    <r>
      <rPr>
        <sz val="11"/>
        <rFont val="Calibri"/>
        <family val="2"/>
        <scheme val="minor"/>
      </rPr>
      <t xml:space="preserve">
</t>
    </r>
    <r>
      <rPr>
        <i/>
        <sz val="11"/>
        <rFont val="Calibri"/>
        <family val="2"/>
        <scheme val="minor"/>
      </rPr>
      <t xml:space="preserve">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t>
    </r>
    <r>
      <rPr>
        <sz val="11"/>
        <rFont val="Calibri"/>
        <family val="2"/>
        <scheme val="minor"/>
      </rPr>
      <t xml:space="preserve">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El informe requerido no ha sido proporcionado por la Dirección Técnica y de Estructuración
</t>
    </r>
    <r>
      <rPr>
        <b/>
        <i/>
        <sz val="11"/>
        <rFont val="Calibri"/>
        <family val="2"/>
        <scheme val="minor"/>
      </rPr>
      <t xml:space="preserve">
2024I-VBOG-075744 del 10/10/24 DIRECCIÓN TÉCNICA Y DE ESTRUCTURACIÓN 0%
</t>
    </r>
    <r>
      <rPr>
        <sz val="11"/>
        <rFont val="Calibri"/>
        <family val="2"/>
        <scheme val="minor"/>
      </rPr>
      <t xml:space="preserve">"2024I-VBOG-073016 del 03/10/2024 SUBDIRECCIÓN DE SOSTENIBILIDAD.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
</t>
    </r>
  </si>
  <si>
    <r>
      <rPr>
        <b/>
        <sz val="11"/>
        <rFont val="Calibri"/>
        <family val="2"/>
        <scheme val="minor"/>
      </rPr>
      <t xml:space="preserve">2024I-VBOG-073004 del 03/10/24 SUBDIRECCIÓN DE SOSTENIBILIDAD 0%
</t>
    </r>
    <r>
      <rPr>
        <i/>
        <sz val="11"/>
        <rFont val="Calibri"/>
        <family val="2"/>
        <scheme val="minor"/>
      </rPr>
      <t xml:space="preserve">
"Durante el tercer trimestre del año 2024, no se presentaron requerimientos para la respectiva respuesta a la actividad referenciada en el Grupo de Sostenibilidad de la SS.dad referenciada en el Grupo de Sosrtenibilidad de la SS."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El informe requerido no ha sido proporcionado por la Dirección Técnica y de Estructuració</t>
    </r>
    <r>
      <rPr>
        <sz val="11"/>
        <rFont val="Calibri"/>
        <family val="2"/>
        <scheme val="minor"/>
      </rPr>
      <t xml:space="preserve">
</t>
    </r>
    <r>
      <rPr>
        <b/>
        <sz val="11"/>
        <rFont val="Calibri"/>
        <family val="2"/>
        <scheme val="minor"/>
      </rPr>
      <t xml:space="preserve">2024I-VBOG-075744 del 10/10/24 DIRECCIÓN TÉCNICA Y DE ESTRUCTURACIÓN 75%
</t>
    </r>
    <r>
      <rPr>
        <i/>
        <sz val="11"/>
        <rFont val="Calibri"/>
        <family val="2"/>
        <scheme val="minor"/>
      </rPr>
      <t>"2024I-VBOG-073016 del 03/10/2024 SUBDIRECCIÓN DE SOSTENIBILIDAD.                                                                                                                         Durante el tercer trimestre del año 2024, no se presentaron requerimientos para la respectiva respuesta a la actividad referenciada en el Grupo de Sostenibilidad de la SS.dad referenciada en el Grupo de Sosrtenibilidad de la SS."</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</si>
  <si>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 xml:space="preserve">
"Durante el tercer  trimestre del año 2024 se programaron 2 capacitaciones en temas de Sostenibilidad. "
</t>
    </r>
    <r>
      <rPr>
        <b/>
        <i/>
        <sz val="11"/>
        <rFont val="Calibri"/>
        <family val="2"/>
        <scheme val="minor"/>
      </rPr>
      <t xml:space="preserve">
2024I-VBOG-073715 del 04/10/24 OFICINA DE CONTROL INTERNO
</t>
    </r>
    <r>
      <rPr>
        <i/>
        <sz val="11"/>
        <rFont val="Calibri"/>
        <family val="2"/>
        <scheme val="minor"/>
      </rPr>
      <t xml:space="preserve">No se ha encontrado evidencia documental que demuestre la entrega del reporte por parte de la Dirección Técnica y de Estructuración, lo cual representa una potencial desviación de los procedimientos establecidos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"2024I-VBOG-073016 del 03/10/2024 SUBDIRECCIÓN DE SOSTENIBILIDAD. 
Durante el tercer  trimestre del año 2024 se programaron 2 capacitaciones en temas de Sostenibilidad. "</t>
    </r>
  </si>
  <si>
    <t>Actividad cumplida según lo programado.
En la carpeta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se confirma la existencia de lisitas de asistencia, acta de reunión e información de comités de veeduría organizados por mes (abril, mayo y junio)</t>
  </si>
  <si>
    <t xml:space="preserve">Actividad cumplida según lo programado.
En la ruta https://invias-my.sharepoint.com/:b:/g/personal/oap_invias_gov_co/Edg1kNgtTOpHuJyXog6RZCYBRwA23yiMLQyZlEN47pPBWQ?e=BM62Sv se localizó el memorando 2024I-VBOG-071356 del 29/09/24 "Respuesta radicados No 2024I-VBOG-064695 y No 2024I-VBOG-065517" que condice a  https://invias-my.sharepoint.com/personal/linfante_invias_gov_co/_layouts/15/onedrive.aspx?id=%2Fpersonal%2Flinfante%5Finvias%5Fgov%5Fco%2FDocuments%2FMatriz%20de%20participaci%C3%B3n%20ciudadana&amp;ga=1
Para el reporte del 4º trimestre se sugiere aportar la url del porta web dónde se encuentre el Portafolio de servicios y piezas graficas de su difusión. </t>
  </si>
  <si>
    <t>Cumplido según lo programado, en el periodo se actualizó el formato integrado 3282 en SUIT tal como se evidencia en  https://invias-my.sharepoint.com/:i:/g/personal/oap_invias_gov_co/ET0xNRcmUIlCjpa852lLtxIB1RYPfDwVAteTVxXS83BeqA?e=qT0JNJ.
No obstante, se sugiere revisar y si es el caso actualizar los demás formatos integrados en especial aquellos sin novedad durante la vigencia:
1.	Beneficio de Tarifa Diferencial o Exenta en las estaciones de peaje a cargo del INVIAS: 03/03/2023 mpineda283
2.	Permiso para movilización de carga extradimensionada por las vías nacionales. 12/07/2024 jlopezm337
3.	Concepto técnico de ubicación de estaciones de servicios: 27/12/2022 kduarte227
4.	Permiso para la movilización de carga indivisible extrapesada, indivisible extradimensionada a la vez y permiso para el transporte de carga divisible con vehículos combinados de carga - V.C.C.*. 02/05/2024 jlopezm337
5.	Permiso de cierre de vías. 13/10/2023 jlopezm337
6.	Permiso de uso de zona de vía: 15/03/2023 kduarte227
7.	Permiso para la construcción de obras en las riberas de los ríos o dentro de su cauce y en las demás vías fluviales (nuevo): 16/06/2023 nnavarro980</t>
  </si>
  <si>
    <t>Actividad cumplida según lo programado.
En la carpeta denominada "Grupo Social" disponible en https://invias-my.sharepoint.com/:f:/g/personal/oap_invias_gov_co/EnGCLbnvWYhMupuny0QAYiYBNx5gAKKPop_jfAWKjVjzzA?e=NZtaHe , se encuentras 3 carpetas, en la denominada "Socialización con las comunidades" se localizan 38 archivos sin un resumen ejecutivo, entre ellos el oficio 2024S-VBOG-046875 del 16/07/24, actas de reunión y listas de asistencia.
Para el reporte del 4º trimestre se sugiere aportar un o archivo de control de las socializaciones realizadas.</t>
  </si>
  <si>
    <t>Actividad cumplida según lo programado
En la carpeta denominada "Grupo Social" disponible en https://invias-my.sharepoint.com/:f:/g/personal/oap_invias_gov_co/EnGCLbnvWYhMupuny0QAYiYBNx5gAKKPop_jfAWKjVjzzA?e=NZtaHe , se encuentras 3 carpetas, en la denominada "1Obras de participación ciudadana" se localizó oficio 2024S-VBOG-053045 del 05/08/24 dirigido CONSORCIO GINPROVIAS VISION 2030-191  y el borrador del “Acta de Entrega Obra con Participación Comunitaria -OPC. Contrato de Obra  Nº 2881 de 2023.” (sin firmas).
Para el reporte del 4º trimestre se sugiere aportar un informe ejecutivo o archivo de control de las Obras con Participación Comunitaria.</t>
  </si>
  <si>
    <t xml:space="preserve">Actividad potencialmente incumplida.
Nuevamente se aporta el memorando 2024I-VBOG-039814 del 20/06/24 dirigido a la Subdirección Administrativa, cuyo asunto es "Costos administrativos trámites Grupo de Permisos - SRTI."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ara el reporte del 4º trimestre se sugiere aportar un informne con el “Costo promedio por trámite” a partir de una nailisi de las actuales actividades de los procedimientos asociaslos, un “Informe de mejoras potenciales en procedimientos internos asociados a trámites” reduciendo vistos buenos o evitando reprocesos y fecha de implementación de las nuevas versiones de los proceidmeitnos asociados a los trámites:
1.	MRTI-PR-4 - EXPEDICIÓN PERMISO PARA LA MOVILIZACIÓN DE CARGA EXTRADIMENSIONADA POR LAS VÍAS NACIONALES - V2
2.	MRTI-PR-3 - EMISIÓN CONCEPTO TÉCNICO DE UBICACIÓN DE ESTACIONES DE SERVICIO AUTOMOTRIZ - V1
3.	MRTI-PR-7 - EXPEDICIÓN DE PERMISOS PARA LA MOVILIZACIÓN DE CARGA INDIVISIBLE EXTRAPESADA, INDIVISIBLE EXTRADIMENSIONADA O INDIVISIBLE EXTRAPESADA Y EXTRADIMENSIONADA A LA VEZ Y PERMISO DE TRANSPORTE DE CARGA DIVISIBLE CON VEHÍCULOS COMBINADOS DE CARGA VCC - V1
4.	MRTI-PR-5 - PERMISO DE CIERRE DE VÍA, EMERGENCIAS, RESTRICCIONES VEHICULARES POR EJECUCIÓN DE OBRAS, EVENTOS DEPORTIVOS Y CULTURALES - V1
5.	MRTI-PR-2 - EXPEDICIÓN PERMISO USO DE ZONA DE VÍA - V1
6.	MRTI-PR-10 - AUTORIZACIÓN PARA LA CONSTRUCCIÓN DE OBRAS EN LAS RIBERAS DE LOS RÍOS O DENTRO DE SU CAUCE Y EN LAS DEMÁS VÍAS FLUVIALES A CARGO DEL INVIAS - V1
7.	¿ MINSEI-PR-4 TARJETAS DE INDENTIFICACIÓN ELECTRÓNICA PARA VEHÍCULOS EXENTOS Y TARIFAS DIFERENCIALES ?
</t>
  </si>
  <si>
    <t>NO cuenta con ejejcución programada en el periodo</t>
  </si>
  <si>
    <t>NO se recibío reporte</t>
  </si>
  <si>
    <t>Actividad potencialmente incumplida.
La carpeta META 2 EJERCICIOS SEMESTRALES DE PART  disponible en https://invias-my.sharepoint.com/:f:/g/personal/oap_invias_gov_co/EqRo50IDmthFtDsobfS0QJEBjk1TyX7nWUYRTE0YIke7Bg?e=l2kcVZ está vacía, no fue posible confirmar el contenido de los memorandos citados en la observación (2024I VBOG-071790 y 2024I - VBOG - 071356) y si en ellos se incluye el producto de la actividad (cronograma o informes de su avance).
Para evidenciar cumplimiento de la actividad se sugiere que en el corte del 4º trimestre se aporte:
1.	Cronograma con seguimiento
2.	Informe ejecutivo de mejoras identificadas en los trámites (priorización)</t>
  </si>
  <si>
    <t>programación de mesas de trabajo para definir curso de acción en actividades incumplidas en el primer cuatrimestre.</t>
  </si>
  <si>
    <t>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del 2° trimestre socializado mediante memorando circular  2024I-VBOG-051918 del 29/07/24  de la Oficina Asesora de Planeación a los Directivos responsables de las actividades del PAAC.
4. Inclusión del reporte de seguimiento cuatrimestral recibido mediante 2024I-VBOG-073715 del 04/10/24 de la Oficina de Control Interno.
 5. Avances anticipados en la actividad "Mejorar la accesibilidad de la población en condición de discapacidad visual y auditiva (Señalizar con imágenes en lengua de señas, alto relieve, otras lenguas o idiomas y orientación espacial (Wayfinding))", como evidencia del compromiso institucional</t>
  </si>
  <si>
    <t xml:space="preserve">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Suscribir el plan de mejoramiento para la accesibilidad física y reportar avances del plan de mejoramiento de accesibilidad web.
5. Implementar la caja de herramientas del código de integridad.
6.  Estandarizar método de seguimiento a los acuerdos o compromisos asumidos con los grupos de valor y publicarlo en la página web.
7. Reporte oportuno y con soportes por parte de los responsables de las actividades, antes del 27 de diciembre, para la respectiva consolidación. 
8.Actualizar los instrumentos de gestión bajo lineamientos de la ley de transparencia.
9. Fomentar la cultura de evaluar eventos de diálogo e implementar acciones de mejora.
10. Realizar el principal espacio de rendición de cuentas y elaborar los informes respectivos.
11. Actualizar y simplificar los procesos, procedimientos y protocolos de servicio para fortalecer el relacionamiento con los grupos de valor
12. Realizar charlas sobre la responsabilidad de los servidores públicos (deberes, derechos y obligaciones)  
13. Socializar internamente el protocolo de lenguaje claro y comprensible y realizar talleres con las dependencias que generan documentos con destino a la ciudadanía
14. Actualizar y disponer en la página web enlaces para dar cumplimiento al Índice de transparencia y acceso a la información pública (ITA)
15. Realizar jornadas de capacitación para divulgar información sobre conflictos de intereses y su respectivo trámite (identificación, canales, implicaciones, etc.)
16. Analizar y gestionar las declaraciones de conflictos de intereses, impedimentos y recusaciones según el procedimiento establecido
17. Generar confianza en la comunidad a través de la siembra y reforestación de árboles
18. Incrementar el nivel de cumplimiento. </t>
  </si>
  <si>
    <t>Cr1. Más de 8 responsables62</t>
  </si>
  <si>
    <t>Cr2. Incumplimiento periodo anterior73</t>
  </si>
  <si>
    <t>Cr3. Temas criticos OCI O Alta Dirección84</t>
  </si>
  <si>
    <t>Actividad   seleccionada 3° T5</t>
  </si>
  <si>
    <t>Observaciones OAP 4° T- oportunidad en el cumplimiento de la actividad, la integridad y coherencia de las evidencias reportadas frente a la actividad formulada106</t>
  </si>
  <si>
    <t>x</t>
  </si>
  <si>
    <t/>
  </si>
  <si>
    <t>Nombre de la entidad:</t>
  </si>
  <si>
    <t>INSTITUTO NACIONAL DE VIAS</t>
  </si>
  <si>
    <t>Orden:</t>
  </si>
  <si>
    <t>NACIONAL</t>
  </si>
  <si>
    <t>Sector administrativo:</t>
  </si>
  <si>
    <t>TRANSPORTE</t>
  </si>
  <si>
    <t>Año vigencia:</t>
  </si>
  <si>
    <t>2024</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</si>
  <si>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</si>
  <si>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</si>
  <si>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</si>
  <si>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</si>
  <si>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</si>
  <si>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</si>
  <si>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</si>
  <si>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</si>
  <si>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</si>
  <si>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</si>
  <si>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</si>
  <si>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</si>
  <si>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</si>
  <si>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</si>
  <si>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</si>
  <si>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</si>
  <si>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</si>
  <si>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</si>
  <si>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</si>
  <si>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</si>
  <si>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</si>
  <si>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</si>
  <si>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</si>
  <si>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</si>
  <si>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</si>
  <si>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</si>
  <si>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</si>
  <si>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</si>
  <si>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</si>
  <si>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</si>
  <si>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</si>
  <si>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El usuario realiza su solicitud a través de los canales de atención al ciudadano de la Entidad (correo institucional-sedes invías), aportando los documentos  requeridos en el procedimiento establecido por el INVÍAS. La respuesta se dá al correo electrónico registrado.
El tiempo de duración del trámite es aproximadamente de 15 a 20 días. Este trámite no requiere pago.
Se está realizando el levantamiento de requerimientos técnicos mediante historias de usuarios por cada rol en el proceso.</t>
  </si>
  <si>
    <t>Habilitación de un canal virtual para radicación de la solicitud por parte del peticionario, que permita anexar archivos en pdf, realizar seguimiento al estado del trámite, subsanar documentos, recibir notificación electrónica y verificación de la autenticidad del acto administrativo.</t>
  </si>
  <si>
    <t>Disminución en tiempos de respuesta, facilidad para realizar la solicitud desde cualquier parte del país donde haya internet, mayor eficiencia en la expedición del trámite
Seguimiento al estado del trámite y recibo de la comunicación oficial por este medio</t>
  </si>
  <si>
    <t>Tecnologica</t>
  </si>
  <si>
    <t>Radicación, y/o envío de documentos por medios electrónicos</t>
  </si>
  <si>
    <t>01/01/2024</t>
  </si>
  <si>
    <t>30/12/2024</t>
  </si>
  <si>
    <t xml:space="preserve"> </t>
  </si>
  <si>
    <t xml:space="preserve">*Secretaría General:Articulatr el proceso de racionalización -Oficina de Tecnologías de la Información: Área de apoyo técnico (pruebas, historias de usuario, infraestructura etc) -Dirección técnica y </t>
  </si>
  <si>
    <t>Sí</t>
  </si>
  <si>
    <t>Mediante memorando con N° Radicado: 2024I-VBOG-079546
Fecha: 2024-10-23 10:00:02 el Grupo de Buen Gobierno informa lo siguiente:
Seguimiento a la ejecución de la estrategia de racionalización remitido por la OTIC
mediante radicado 2024I-VBOG-078900 del 22 de octubre de 2024, así como
evidencias de la ejecución, las cuales pueden ser consultadas en el siguiente enlace:
https://inviasmy.sharepoint.com/:f:/g/personal/lalvarez_invias_gov_co/Ev94LzjO_BVCrBomSlkswZ
4BqHdY_5Dur2cuE1CTKwkvhg?e=aj4jKw</t>
  </si>
  <si>
    <t>Respondió</t>
  </si>
  <si>
    <t>Pregunta</t>
  </si>
  <si>
    <t>Observación</t>
  </si>
  <si>
    <t>1. ¿Cuenta con el plan de trabajo para implementar la propuesta de mejora del trámite?</t>
  </si>
  <si>
    <t>Correo electrónico de abril 17 de 2024 anexan Plan de Trabajo que  la Oficina de Sistemas y las Tecnologías ha elaborado junto con las dependencias participantes.</t>
  </si>
  <si>
    <t>No</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</si>
  <si>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</si>
  <si>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</si>
  <si>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</si>
  <si>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</si>
  <si>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</si>
  <si>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3382</t>
  </si>
  <si>
    <t>Permiso para movilización de carga extradimensionada por las vías nacionales</t>
  </si>
  <si>
    <t>Actualmente este trámite se encuentra totalmente en línea, pero no se hace la subsanación de los documentos, ni  la devolución de dineros no se hace a través del aplicativo. No cuenta con buena seguridad de la información. Adicionalmente cada vez que solicita un trámite debe cargar la información.
El tiempo de respuesta oscila entre uno y tres días.
La versión que se está actualizando el desarrollo está en un 90% y se están realizando pruebas en el aplicativo a historias de usuario  solicitadas por la Entidad</t>
  </si>
  <si>
    <t xml:space="preserve"> Versión actualizada al proceso y en seguridad para la Entidad, como para el usuario</t>
  </si>
  <si>
    <t>Generar una versión mejorada donde el usuario pueda subsanar los documentos, mantener archivo de documentos activos que no necesita subir cada vez que solicite un nuevo trámite, autorización de devolución de dineros a través del aplicativo y mejorar la seguridad tanto para la Entidad como para el usuario</t>
  </si>
  <si>
    <t>Trámite total en línea</t>
  </si>
  <si>
    <t>30/09/2024</t>
  </si>
  <si>
    <t>Con correo electrónico del 17/04/2024 se anexa el Plan de Trabajo que  la Oficina de Sistemas y las Tecnologías ha elaborado junto con las dependencias participantes y ha hecho llegar a la Oficina Asesora de Planeación</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</si>
  <si>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</si>
  <si>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</si>
  <si>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</si>
  <si>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Actualmente se recibe la documentación a través de los canales de atención al ciudadano de la Entidad (correo- sede Invías); se envía la solicitud si se requiere a la ANI y se dá respuesta al correo electrónico registrado.
El tiempo de respuestas una vez se tiene el cumplimiento de requisitos oscila entre 15 y 20 días.
Se está realizando el levantamiento de requerimientos técnicos mediante historias de usuarios por cada rol en el proceso.
Este trámite requiere pago y se recibe a través de PSE.</t>
  </si>
  <si>
    <t>Habilitación de un canal virtual para radicación de la solicitud que permita anexar archivos en pdf, realizar seguimiento al estado del trámite, realizar pagos, subsanar documentos, recibir notificación electrónica y verificación de la autenticidad del acto administrativo</t>
  </si>
  <si>
    <t>Disminución en tiempos de respuesta, facilidad para realizar la solicitud desde cualquier parte del país donde haya internet, mayor eficiencia en la expedición del trámite
Seguimiento en línea del estado del trámite y subsanación de documentos a través del aplicativo.
Se recibe la resolución a través del aplicativo.
Se realizaría interoperabilidad con la ANI, mejorando los tiempos de respuesta en las solicitudes de las vías concesionadas.
El tiempo de respuesta se mejoraría, pero no se puede estipular, hasta tanto no este en producción.</t>
  </si>
  <si>
    <t>Mediante correo electrónico recibido en abril 17 de 2024 se anexa el Plan de Trabajo que  la Oficina de Sistemas y las Tecnologías ha elaborado junto con las dependencias participantes y ha hecho llegar a la Oficina Asesora de Planeación</t>
  </si>
  <si>
    <t xml:space="preserve">La OAP reitera el memorando circular No. 2024I-VBOG-036462 del 7 de julio de 2024 solicitando información para monitoreo estrategia de racionalización de trámites en SUIT. Sin que a la fecha se haya obtenido respuesta.
</t>
  </si>
  <si>
    <t>76310</t>
  </si>
  <si>
    <t>Beneficio de tarifa exenta o diferencial en las estaciones de peaje a cargo del INVIAS</t>
  </si>
  <si>
    <t>Actualmente se recibe la documentación a través de los canales de atención al ciudadano de la Entidad (correo electrónico atencionciudadano@invias.gov.co-sede central Invías) y se dá respuesta mediante un oficio, al correo electrónico registrado.  1. El usuario remite la solicitud de tarifa especial o exenta al correo autorizado por la Entidad.  2. Revisión de los documentos por parte de los encargados en el Grupo de Peajes.  3. Envío de respuesta al peticionario al correo electrónico reportado. 4. Si la respuesta es positiva, se comunica al peticionario sobre la autorización, emisión, instalación y la información correspondiente al pago, de la Tarjeta de Identificación Electrónica - TIE al Concesionario autorizado Unión Temporal Peajes Nacionales. 5. Una vez el peticionario realice la consignación y la remita al concesionario autorizado, entra la interventoría, el concesionario autorizado y el INVÍAS, se elabora la Tarjeta física, se realiza acta de emisión y finalmente el concesionario autorizado realiza la instalación en el vehículo correspondiente e informa al INVÍAS y se activa la TIE.  6. El peticionario puede realizar seguimiento a través del correo electrónico autorizado atencionciudadano@invias.gov.co. 7. Los tiempos de respuesta se dan según lo establecido en terminos de Ley. 8. En la actualidad los peticionarios pueden realizar las solicitudes sin incluir los documentos soporte de los requisitos para obtener el beneficio de  la Tarjeta de Identificación Electrónica - TIE.</t>
  </si>
  <si>
    <t>Habilitación de un canal virtual para radicación de la solicitud que permita anexar archivos en pdf, realizar seguimiento al estado del trámite, recibir notificación electrónica y comunicación del acto administrativo</t>
  </si>
  <si>
    <t>Mejora al proceso de solicitudes virtuales en forma centralizada, mayor control de los roles y centralizacion de documentos en un sistema único mediante la interacción activa con el SGDEA (AZ DIGITAL), mayor claridad e información respecto de los requisitos del proceso ya que en la digitalización no es posible radicar una solicitud hasta que no llene la totalidad de requisitos. Con la implementación de la Virtualización se estima una mejora del proceso en un porcentaje estimado del 25%</t>
  </si>
  <si>
    <t>Optimización del aplicativo de cara al usuario</t>
  </si>
  <si>
    <t>correo electrónico recibido en abril 17 de 2024 se anexa el Plan de Trabajo que  la Oficina de Sistemas y las Tecnologías ha elaborado junto con las dependencias participantes y ha hecho llegar a la Oficina Asesora de Planeación</t>
  </si>
  <si>
    <t>INFORME DE CONTROLES RIESGOS DE CORRUPCIÓN - CORTE 3° TRIMESTE DE 2024
(Apartir de Información consultada en el aplicatrivo KAWAK con corte al 22/10/24)</t>
  </si>
  <si>
    <t>Monitoreo Oficina Asesora de Planeación</t>
  </si>
  <si>
    <t>Actividad de Control</t>
  </si>
  <si>
    <t>Indicador</t>
  </si>
  <si>
    <t>Anotación para estado del arte</t>
  </si>
  <si>
    <t>Estado por Control</t>
  </si>
  <si>
    <t>Estado por Riesgo (prima más bajo)</t>
  </si>
  <si>
    <t>Puntaje Monitoreo por riesgo</t>
  </si>
  <si>
    <t>Url soportes</t>
  </si>
  <si>
    <t>ID</t>
  </si>
  <si>
    <t>Código</t>
  </si>
  <si>
    <t>Procesos</t>
  </si>
  <si>
    <t>ID Control</t>
  </si>
  <si>
    <t>Descripción</t>
  </si>
  <si>
    <t>Periodicidad de ejecución</t>
  </si>
  <si>
    <t>Responsable de ejecución</t>
  </si>
  <si>
    <t>Diseño - Asignación del responsable</t>
  </si>
  <si>
    <t>Diseño - Segregación y autoridad del responsable</t>
  </si>
  <si>
    <t>Diseño - Periodicidad</t>
  </si>
  <si>
    <t>Diseño - Propósito</t>
  </si>
  <si>
    <t>Diseño - Cómo se realiza la actividad de control</t>
  </si>
  <si>
    <t>Diseño - Qué pasa con las observaciones o desviaciones</t>
  </si>
  <si>
    <t>Diseño - Evidencia de la ejecución del control</t>
  </si>
  <si>
    <t>Diseño- Solidez del Diseño</t>
  </si>
  <si>
    <t>Ejecución- Calificación</t>
  </si>
  <si>
    <t>Calificación</t>
  </si>
  <si>
    <t>Fecha última evaluación</t>
  </si>
  <si>
    <t>ID Indicador</t>
  </si>
  <si>
    <t>Indicadores Asociados</t>
  </si>
  <si>
    <t xml:space="preserve">¿Reporte de ejecución o seguimiento actualizadoen el corte 3° trimestre de 2024 ? </t>
  </si>
  <si>
    <t>¿Los reportes inlcuyeron soportes?</t>
  </si>
  <si>
    <t>Operatividad de los Controles</t>
  </si>
  <si>
    <t>Operatividad Conjunta (prima más bajo)</t>
  </si>
  <si>
    <t>Observación OAP</t>
  </si>
  <si>
    <t>¿Indicador actualizado?</t>
  </si>
  <si>
    <t>Análisis de los Indicadores asociados a los Controles</t>
  </si>
  <si>
    <t>Estado de los Indicadores (prima más bajo)</t>
  </si>
  <si>
    <t xml:space="preserve">Observación OAP </t>
  </si>
  <si>
    <t>MEPI-RC-1</t>
  </si>
  <si>
    <t>Posibilidad de recibir o solicitar cualquier dádiva o beneficio a nombre propio o de terceros para ejecutar indebidamente contratos de obra pública y/o contratos derivados de convenios y/o convenios solidarios.</t>
  </si>
  <si>
    <t xml:space="preserve">- EJECUCIÓN Y OPERACIÓN DE PROYECTOS DE INFRAESTRUCTURA DE TRANSPORTE
</t>
  </si>
  <si>
    <t>El interventor diariamente verificará el cumplimiento de las obligaciones a cargo del contratista de obra e informará semanalmente al supervisor y/o al apoyo a la supervisión y/o al subdirector del INVIAS del presunto hecho de corrupción detectado por la interventoría, dejando constancia en el informe semanal y en el informe mensual.</t>
  </si>
  <si>
    <t>Mensual</t>
  </si>
  <si>
    <t>Preventivo</t>
  </si>
  <si>
    <t>- Juan Camilo Pinzon Leiva
- Eliana Constanza Medina Pabuence
- Sonia Ximena Parra Rojas</t>
  </si>
  <si>
    <t>Asignado(15)</t>
  </si>
  <si>
    <t>Adecuado(15)</t>
  </si>
  <si>
    <t>Oportuna(15)</t>
  </si>
  <si>
    <t>Prevenir(15)</t>
  </si>
  <si>
    <t>Confiable(15)</t>
  </si>
  <si>
    <t>Se investigan y resuelven oportunamente(15)</t>
  </si>
  <si>
    <t>Completa(10)</t>
  </si>
  <si>
    <t>Fuerte(100)</t>
  </si>
  <si>
    <t>Porcentaje de presuntos hechos de corrupción detectados en la ejecución de obras_RC</t>
  </si>
  <si>
    <t>Parcial</t>
  </si>
  <si>
    <t>Si</t>
  </si>
  <si>
    <t>Aleatoria (reportes parciales o hasta 2T)</t>
  </si>
  <si>
    <t xml:space="preserve">Último reporte efectuado el 04/10/24.
Control trimestral.
Anexan memorandos circulares con solicitud de información del pero no informes de cumplimiento del control (o respuestas de las Subdirecciones).
Se suguiere validar los flujos de información y relación costo/benenficio del control para la oportuna toma de deciciones. </t>
  </si>
  <si>
    <t>Parcialmente medidos y/o analizados</t>
  </si>
  <si>
    <t>Pendiente cuantificación y análisis de resultados para definir meta.</t>
  </si>
  <si>
    <t>Reporte completo de la implementación de controles y medición de indicador (incidentes si aplica) del trimestre anterior al corte</t>
  </si>
  <si>
    <t>MEPI-RC-2</t>
  </si>
  <si>
    <t>Posibilidad de recibir o solicitar cualquier dádiva o beneficio a nombre propio o de terceros para ejercer una interventoría indebida a contratos de obra pública y/o a contratos derivados de convenios y/o a convenios solidarios</t>
  </si>
  <si>
    <t>El supervisor del contrato y/o el apoyo a la supervisión revisarán semanalmente los informes semanales y/o mensuales, presentados por la interventoría, con el fin de detectar presuntos hechos de corrupción por parte del interventor y los cotejarán con información técnica disponible en la Entidad y/o en las visitas a campo, reportando la presunta irregularidad al superior inmediato.</t>
  </si>
  <si>
    <t>Porcentaje de presuntos hechos de corrupción detectados en la ejecución de contratos de interventorías_RC</t>
  </si>
  <si>
    <t>MRTI-RC-1</t>
  </si>
  <si>
    <t>Posibilidad de recibir o solicitar cualquier dádiva o beneficio a nombre propio o de terceros para gestionar la participacin en las ruedas de innovación</t>
  </si>
  <si>
    <t xml:space="preserve">- REGLAMENTACIÓN TÉCNICA E INNOVACIÓN DE INFRAESTRUCTURA DE TRANSPORTE
</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</si>
  <si>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</si>
  <si>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Anual</t>
  </si>
  <si>
    <t>- Jose Luis Escobar Rojas
- Maria Carolina Ortiz Olmeara
- Nestor Alfonso Navarro Tovar
- Gladys Gutierrez Buitrago
- Lina Fernanda Infante Reyes
- Juan Felipe Cabrera PeÃ±a</t>
  </si>
  <si>
    <t>Porcentaje de Participación en las rueda_RC</t>
  </si>
  <si>
    <t>No aplica en el corte</t>
  </si>
  <si>
    <t>No aplica</t>
  </si>
  <si>
    <t>Último reporte efectuado el 03/10/24.
Control anual que precisa "Programada a realizarse la feria de servicios en el último trimestre de 2024". SE suguiere rediseñar el control.</t>
  </si>
  <si>
    <t>Se siguiere revaluar la redacción de la actividad de control y en función de la misma definir las variables y formula del indicador (el Comité Institucional de Gestión y Desempeño aprobó la modificación de la actividad relacionada con las ruedas de innovación en sesión del 17/09/24).</t>
  </si>
  <si>
    <t>Reporte completo de la implementación de controles y medición de indicador (incidentes si aplica) del corte evaluado</t>
  </si>
  <si>
    <t>MRTI-RC-2</t>
  </si>
  <si>
    <t>Posibilidad de recibir o solicitar cualquier dádiva o beneficio a nombre propio o de terceros para gestionar solicitudes de trámites de la ciudadanía</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</si>
  <si>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</si>
  <si>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Trimestral</t>
  </si>
  <si>
    <t>- Maria Carolina Ortiz Olmeara
- Nestor Alfonso Navarro Tovar
- Gladys Gutierrez Buitrago
- Lina Fernanda Infante Reyes
- Juan Felipe Cabrera PeÃ±a</t>
  </si>
  <si>
    <t>Porcentaje de cumplimiento de comunicaciones  sobre temas comunes de PQRD asociadas a  trámites y posibles interpretaciones errada_RC</t>
  </si>
  <si>
    <t>Consistente (reporte hasta 3T)</t>
  </si>
  <si>
    <t>Último reporte efectuado el 03/10/24.
Control trimestral precisando quede las 75 PQRD recibidas 1 es queja, 1 petición por reclamo, 1 solicitud copia de resolución, 30 solicitudes de información y 42 solicitudes de permiso.</t>
  </si>
  <si>
    <t>Medidos y analizados (reporte hasta 3T)</t>
  </si>
  <si>
    <t xml:space="preserve">Debido al alto volumen de PQRD relacionadas con solitudes de trámites se sugiere mesa de trabajo con el Grupo de Atención y Relacionamiento Ciudadano para la correcta tipificación de PQRD, revisar/actualizar los formatos integrados de los trámites para mayor claridad por parte de la ciudadanía  y realizar campaña de difusión sobre requisitos de los trámites </t>
  </si>
  <si>
    <t>El Coordinador del grupo de permisos con el responsable de los trámites,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 Trimestralmente realizará el reporte de los conceptos de viabilidad de los trámites expedidos</t>
  </si>
  <si>
    <t>Cumplimiento de procedimientos trámites_RC</t>
  </si>
  <si>
    <t>Último reporte efectuado el 03/10/24.
Control trimestral presisando que  se realizó seguimiento en el cumplimiento de procedimientos y requisitos en los trámites adscritos a la Subdirección de Reglamentación Técnica e Innovación. No onstante en lso archivos anexos no se lleva un control sobre el tiempo de respuesta ni trazabilidad de los actos administrativos. Se suguiere estandarizar listas de chequeo con la trazabailidad de los actos adminsitrativos y analisis de lso teipos de respuesta por trámite.</t>
  </si>
  <si>
    <t>Favor revisar la estadística (3470), en la medida que no coincide con el reporte de trámites por tipología.</t>
  </si>
  <si>
    <t>MRPI-RC-1</t>
  </si>
  <si>
    <t>Posibilidad de recibir o solicitar cualquier dádiva o beneficio a nombre propio o de terceros para gestionar el riesgo en la infraestructura de transporte</t>
  </si>
  <si>
    <t xml:space="preserve">- GESTIÓN DEL RIESGO DE PROYECTOS DE INFRAESTRUCTURA DE TRANSPORTE
</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</si>
  <si>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</si>
  <si>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 Jorge Alexander Cubillos Quintero
- Maria Carolina Ortiz Olmeara
- Victor Hugo Rios Bocanegra
- Karol Lisset Rivera Arroyo
- Juan Felipe Cabrera PeÃ±a</t>
  </si>
  <si>
    <t>Porcentaje de actualización de plataforma HERMES_RC</t>
  </si>
  <si>
    <t>No se ejecuta (según reporte)</t>
  </si>
  <si>
    <t>Control mensual sin reportes en 2024, lo que permite inferir que no se ejecuta.</t>
  </si>
  <si>
    <t>Sin reporte en el periodo</t>
  </si>
  <si>
    <t>El indicador asociado a la actividad de control no cuenta con medición ni análisis durante el 1°, 2° ni 3° trimestre de 2024.</t>
  </si>
  <si>
    <t>No aplica/Pendiente reporte de monitoreo desde el trimestre anterior</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</si>
  <si>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</si>
  <si>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Porcentaje de emergencias verificadas_RC</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</si>
  <si>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</si>
  <si>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Porcentaje de verificación de cantidades de obra_RC</t>
  </si>
  <si>
    <t>MASPS-RC-1</t>
  </si>
  <si>
    <t>Posibilidad de recibir o solicitar cualquier dádiva o beneficio a nombre propio o de terceros para llevar a cabo el seguimiento a la gestión ambiental, social, predial y de sostenibilidad en los proyectos del INVÍAS</t>
  </si>
  <si>
    <t xml:space="preserve">- GESTIÓN AMBIENTAL, SOCIAL, PREDIAL Y DE SOSTENIBILIDAD DE PROYECTOS DE INFRAESTRUCTURA DE TRANSPORTE
</t>
  </si>
  <si>
    <t>El Subdirector de Sostenibilidad, con apoyo de los coordinadores y gestores de grupos internos de   trabajo   de   la   Subdirección   de   Sostenibilidad      Cada   vez   que   se   recibe   un   informe   de interventoría   revisará su contenido y verificará uno a uno los anexos requeridos, de acuerdo con el manual de interventoría y documentos contractuales.   En   el   evento   de   detectar   información   diferente   a   la   establecida contractualmente o detectar anexos pendientes, solicitará aclarar las inconsistencias encontradas en la información, mediante comunicación a la interventoría.</t>
  </si>
  <si>
    <t>- Hilduara Milena Barrera Mendoza
- Julian Leyva Diaz
- Maria Carolina Ortiz Olmeara
- Olga Lucia UrueÃ±a Marquez
- Angie Juliet Mila DÃ­az
- Omar Camelo Osorio
- John Jota Jaimes Carrillo
- Maria Jose Ochoa Dominguez
- Juan Felipe Cabrera PeÃ±a</t>
  </si>
  <si>
    <t>Porcentaje de Informes de interventoría con retroalimentación_RC</t>
  </si>
  <si>
    <t>Último reporte efectuado el 30/09/24.
Control mensual presisando que se realizó el seguimientos y revisión de los informes de interventoría de los proyectos que se adelantan en INVIAS asignadas a las coordinaciones de la Subdirección</t>
  </si>
  <si>
    <t>Indicador Medido y analizado (reporte hasta 3T)</t>
  </si>
  <si>
    <t>ARCI-RC-1</t>
  </si>
  <si>
    <t>Posibilidad de recibir o solicitar cualquier dádiva o beneficio a nombre propio o de terceros por omitir la gestión a todo tipo de solicitud realizados por alguna parte interesada.</t>
  </si>
  <si>
    <t xml:space="preserve">- ATENCIÓN Y RELACIONAMIENTO CIUDADANO
</t>
  </si>
  <si>
    <t>Coordinador de Atención al Ciudadano y el grupo de trabajo.                                                                                                                              Verificar trimestralmente los tiempos respuesta a las PQRDS, publicando los resultados en la página web y socializando resultados a la alta dirección mediante memorando. En evento detectar próximos al vencimiento de las PQRDS se generan las alertas informativas por medio de memorando.</t>
  </si>
  <si>
    <t>- Esperanza Rengifo Martinez
- Nini Johana PeÃ±a Ruiz
- Miryam Diaz PeÃ±a
- Olga Lucia Agudelo Salamanca
- Angelica Maria Agudelo Cardenas
- Cesar Augusto Florez Galvis
- Neiffeth Julieth Vargas Vargas
- Edgar Leonel Carrillo Vasquez
- Rigoberto AndrÃ©s Vaca Pardo
- Nicolas Ezequiel Rojas Chaverra
- Cindy Rocio Lopez Villanueva</t>
  </si>
  <si>
    <t>Oportunidad en la respuesta de PQRD_C y RC</t>
  </si>
  <si>
    <t>Último reporte efectuado el 25/07/2024
Control mensual. Sin registros de cumplimiento,
 lo que permite inferir que se ejecuta aleatoriamente</t>
  </si>
  <si>
    <t>El indicador asociado a la actividad de control no cuenta con medición ni análisis durante el 3° trimestre de 2024 ( precisa en el analisis que está en recolección).</t>
  </si>
  <si>
    <t>Coordinador  de Atención al Ciudadano y el grupo de trabajo.                                   Diariamente se verifica la tipología y el direccionamiento de las PQRDS En el evento de detectar inconsistencias se registra en el seguimiento, se investiga y resuelve.</t>
  </si>
  <si>
    <t>- Esperanza Rengifo Martinez
- Miryam Diaz PeÃ±a
- Olga Lucia Agudelo Salamanca
- Angelica Maria Agudelo Cardenas
- Cesar Augusto Florez Galvis
- Nicolas Ezequiel Rojas Chaverra
- Cindy Rocio Lopez Villanueva</t>
  </si>
  <si>
    <t>Promedio mensual de novedades de tipología y direccionamiento de las PQRDS_RC</t>
  </si>
  <si>
    <t>Último reporte efectuado el 08/10/2024.
Control mensual con reporte hasta agosto evideciando incremento en los cambiso de tipologia en el mes d ejulio. Pendiente reporte del mes de septiembre.</t>
  </si>
  <si>
    <t>El indicador mensual asociado a la actividad de control  cuenta con medición y análisis parcial durante el 3° trimestre de 2024 (Sin medición ni análisis en el corte agosto</t>
  </si>
  <si>
    <t>ADJU-RC-2</t>
  </si>
  <si>
    <t>Posibilidad de recibir o solicitar cualquier dádiva o beneficio a nombre propio o de terceros emitir actos administrativos de carácter particular  en materia de pago de sentencias y de cobro coactivo</t>
  </si>
  <si>
    <t xml:space="preserve">- DEFENSA JURÍDICA
</t>
  </si>
  <si>
    <t>El Subdirector de Defensa Jurídica, los Coordinadores de los Grupos de Jurisdicción Coactiva y Grupo de Defensa Jurídica 2; cuando reciban un proyecto de acto administrativo verificaran que el contenido de éste se ajuste a la normatividad vigente, que se fundamente en las pruebas o soportes del expediente y se suscriba oportunamente. En el evento de que el proyecto de acto administrativo no cumpla con estos presupuestos, se devolverá al abogado sustanciador para que se realicen los ajustes correspondientes.</t>
  </si>
  <si>
    <t>- Ingrid Paola Rocha Valencia
- Jesus David Perea Murillo
- Neilyn Auxiliadora Gonzalez Alvarado
- Patricia Daza
- Roberto JosÃ© Hernandez Daza</t>
  </si>
  <si>
    <t>Detectar(10)</t>
  </si>
  <si>
    <t>Moderado(50)</t>
  </si>
  <si>
    <t>Actos administrativos firmados en el periodo_RC</t>
  </si>
  <si>
    <t>Último reporte efectuado el 	03/10/2024.
Control mensual con reporte oportuno hasta el mes de septiembre con listas de chequeo.</t>
  </si>
  <si>
    <t>El abogado sustanciador proyecta el acto administrativo y deberá tener en cuenta los requisitos para el Cobro Coactivo y el Pago de Sentencias, según el caso. Posterior a ello se remite el proyecto de acto administrativo a los coordinadores de los grupos Jurisdicción Coactiva y Grupo de Defensa Jurídica 2, según el caso, para su revisión y visto bueno. En el evento de detectar inconsistencias se remiten observaciones por correo al abogado sustanciador para que efectúe los ajustes correspondientes.</t>
  </si>
  <si>
    <t>Porcentaje de requisitos previos a la expedición del acto administrativo_RC</t>
  </si>
  <si>
    <t>Último reporte efectuado el 	03/10/2024.
Control mensual con reporte oportunohasta el mes de septiembre con correos de vistos buenos</t>
  </si>
  <si>
    <t>Los coordinadores de los grupos de Jurisdicción Coactiva y Grupo de Defensa Jurídica 2 remiten mediante correo electrónico al Subdirector de Defensa Jurídica y/o Dirección Jurídica el proyecto de acto administrativo definitivo con los vistos buenos correspondientes para su aprobación. En el evento de detectar inconsistencias se remiten observaciones por correo al coordinador para que efectúe los ajustes correspondientes con su equipo de trabajo.</t>
  </si>
  <si>
    <t>Porcentaje de Control a seguimiento de observaciones_RC</t>
  </si>
  <si>
    <t>Último reporte efectuado el 	03/10/2024.
Control mensual con reporte oportuno hasta el mes de septiembre con correos de vistos buenos</t>
  </si>
  <si>
    <t>ADJU-RC-1</t>
  </si>
  <si>
    <t>Posibilidad de recibir o solicitar cualquier dádiva o beneficio a nombre propio o de terceros para ejercer una deficiente defensa judicial que obedezcan a intereses diferentes al institucional</t>
  </si>
  <si>
    <t>El abogado litigante, cada vez que le sea asignado un proceso deberá contactar a la unidad ejecutora para recaudar información y gestionar los insumos necesarios para un correcto entendimiento del proceso, presentando los argumentos pertinentes de manera oportuna.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</si>
  <si>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Numero de demandas contestadas_RC</t>
  </si>
  <si>
    <t>Último reporte efectuado el 	04/10/2024.
Control mensual con reporte oportuno hasta el mes de septiembre con relacion de proceso a cargo de lso abogados litigantes.</t>
  </si>
  <si>
    <t>El Coordinador del Grupo de Defensa jurídica 1 efectuará diariamente la lectura de las sentencias para verificar la defensa técnica desarrollada en el proceso.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</si>
  <si>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Detectivo</t>
  </si>
  <si>
    <t>No Asignado(0)</t>
  </si>
  <si>
    <t>Numero de sentencias recibidas_RC</t>
  </si>
  <si>
    <t>Último reporte efectuado el 	07/10/2024.
Control mensual con reporte oportuno hasta el mes de septiembre con informe de sentencias en lso mesas de julio, agosto y septiembre.</t>
  </si>
  <si>
    <t>El abogado a cargo del buzón de notificaciones judiciales al recibir una acción de tutela de manera inmediata la remite al competente para que haga el reparto a los abogados del grupo de defensa jurídica 1 y/o abogados de las direcciones territoriales para que den respuesta dentro del término legal. El abogado encargado de hacer seguimiento realiza un informe mensual de los fallos de tutela favorables y desfavorables y se lo remite por correo electrónico al coordinador del grupo de defensa jurídica 1 quien hace una mesa de trabajo con todos los abogados para analizar las causales de los fallos desfavorables.</t>
  </si>
  <si>
    <t>Tiempo promedio de respuesta a Tutelas_RC</t>
  </si>
  <si>
    <t>Último reporte efectuado el 	40/10/2024.
Control mensual con reporte oportuno hasta el mes de septiembre con informe de tutelas favorables y desfavorables.</t>
  </si>
  <si>
    <t>El Funcionario designado como administrador de Ekogui previo al cumplimiento del semestre expide circular para recordar la responsabilidad de los apoderados de calificar los procesos y si es el caso realiza asesorías o capacitaciones. 
En evento de incumplimiento de las funciones de los apoderados establecidas Decreto 1068 se realiza seguimiento para actualizar la información.</t>
  </si>
  <si>
    <t>Porcentaje de calificación de procesos_RC</t>
  </si>
  <si>
    <t>Último reporte efectuado el 	40/10/2024.
Control trimestral con icertificaciones de capacitación Ekogui.</t>
  </si>
  <si>
    <t>El indicador semestral, siguiente corte en diciembre</t>
  </si>
  <si>
    <t>AFIN-RC-1</t>
  </si>
  <si>
    <t>Posibilidad de recibir o solicitar cualquier dádiva o beneficio a nombre propio o de terceros para  generar un informe de estados financieros que no corresponda con la realidad.</t>
  </si>
  <si>
    <t xml:space="preserve">- GESTIÓN FINANCIERA
</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</si>
  <si>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</si>
  <si>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 Gustavo Bernal Alfonso
- Luis Eduardo Lara Rodriguez
- Rocio Camargo Cardona
- Ruth Fabiola Solano Silva
- Andrea Patricia Cubides Moreno
- Olga Lucia Agudelo Salamanca
- Luz Mireya Herrera Cespedes
- Deidy Johanna Duque Zuluaga
- Maryn Sornee Figueredo Prieto
- Yolanda Guerrero FernÃ¡ndez
- Luz Amparo Tobar Guerrero
- Maria Fernanda Gonzalez Sandoval
- Cindy Rocio Lopez Villanueva</t>
  </si>
  <si>
    <t>Porcentaje de seguimiento de reportes_RC y RG</t>
  </si>
  <si>
    <t>Último reporte efectuado el 03/04/2024
Control mensual. Sin registros de cumplimiento,
 lo que permite inferir que se ejecuta aleatoriamente</t>
  </si>
  <si>
    <t>AFIN-RC-2</t>
  </si>
  <si>
    <t>Posibilidad de recibir o solicitar cualquier dádiva o beneficio a nombre propio o de terceros para registrar o efectuar el pago de una cuenta de cobro</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</si>
  <si>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</si>
  <si>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Lucelly Sanabria Martinez
- Olga Lucia Agudelo Salamanca
- Leidy Mariana Aponte Quincos
- Yolanda Guerrero FernÃ¡ndez
- Maria Fernanda Gonzalez Sandoval
- Cindy Rocio Lopez Villanueva</t>
  </si>
  <si>
    <t>Porcentaje de glosas generadas en el periodo_RC y RG</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</si>
  <si>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</si>
  <si>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 Olga Lucia Agudelo Salamanca
- Leidy Mariana Aponte Quincos
- Yolanda Guerrero FernÃ¡ndez
- Maria Fernanda Gonzalez Sandoval
- Cindy Rocio Lopez Villanueva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</si>
  <si>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</si>
  <si>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ADOC-RC-1</t>
  </si>
  <si>
    <t>Posibilidad de recibir o solicitar cualquier dádiva o beneficio a nombre propio o de terceros para Destruir / suprimir / Ocultar / incorporar documentos a cualquier expediente en custodia de los archivos central, técnico y territoriales.</t>
  </si>
  <si>
    <t xml:space="preserve">- GESTION DOCUMENTAL
</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</si>
  <si>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</si>
  <si>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 Ricardo Gomez Cabral
- Miryam Diaz PeÃ±a
- Olga Lucia Agudelo Salamanca
- Nicolas Ezequiel Rojas Chaverra
- Cindy Rocio Lopez Villanueva
- Jonathan Jimenez Alvarado</t>
  </si>
  <si>
    <t>Porcentaje de expedientes recibidos por el Grupo de Administración Documental de conformidad_RC</t>
  </si>
  <si>
    <t>Último reporte efectuado el 08/10/2024
Control mensual con reporte oportuno precisando que en el mes de julio no se recibieron trasferencias documentales primarias, durante el mes de agosto fueron  12 transferencias documentales (con anexo) con aproximadamente 59 expedientes y mes de septiembre se recibieron dos transferencias documentales (sin anexo)  las cuales corresponden a Vías Regionales y Planeación.</t>
  </si>
  <si>
    <t>Indicador anual medido y analizado en el corte de dicimebre 2023. Pendiente validar si aplica meta para el indicador o debe ser rediseñado para que genere alertas.</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</si>
  <si>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</si>
  <si>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419 y 420</t>
  </si>
  <si>
    <t xml:space="preserve"> Porcentaje de devoluciones oportunas_RC
 Reconstrucción de Expediente_RC</t>
  </si>
  <si>
    <t>Último reporte efectuado el 08/10/2024
Control mensual con reporte oportuno precisando estadistica de prestamos en cada mes y con anexos para julio y agosto.</t>
  </si>
  <si>
    <t>Indicador 419 trimestral  con análisis y soportes (se tomó los datos del texto para alimentar medición)
Indicador 420  con análisis (no aplica en el periodo)</t>
  </si>
  <si>
    <t>ASAD-RC-1</t>
  </si>
  <si>
    <t>Posibilidad de recibir o solicitar cualquier dádiva o beneficio a nombre propio o de terceros para  gestionar viáticos y pasajes</t>
  </si>
  <si>
    <t xml:space="preserve">- GESTIÓN DE SERVICIOS ADMINISTRATIVOS
</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</si>
  <si>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</si>
  <si>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Martha Liliana MuÃ±oz Cordoba
- Nini Johana PeÃ±a Ruiz
- RUBEN QUINTERO
- Uriel Humberto Acero Poveda
- Miryam Diaz PeÃ±a
- Olga Lucia Agudelo Salamanca
- CÃ©sar Dimas Padilla Santacruz
- Nicolas Ezequiel Rojas Chaverra
- Cindy Rocio Lopez Villanueva</t>
  </si>
  <si>
    <t>Número de solicitudes comisiones_RC</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</si>
  <si>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</si>
  <si>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 Martha Liliana MuÃ±oz Cordoba
- Miryam Diaz PeÃ±a
- Olga Lucia Agudelo Salamanca
- Nicolas Ezequiel Rojas Chaverra
- Cindy Rocio Lopez Villanueva</t>
  </si>
  <si>
    <t>ASAD-RC-2</t>
  </si>
  <si>
    <t>Posibilidad de recibir o solicitar cualquier dádiva o beneficio a nombre propio o de terceros para autorizar servicios o suministro de combustible de mantenimiento al parque automotor de la Entidad o del Programa de Seguridad en Carreteras Nacionales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</si>
  <si>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</si>
  <si>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 Nini Johana PeÃ±a Ruiz
- Luis Fernando Useche Escobar
- Miryam Diaz PeÃ±a
- Olga Lucia Agudelo Salamanca
- Edgar Enrique Montoya Salazar
- Johan Alexander Godoy Romero
- Juan Camilo Carrillo Guerrero
- Nicolas Mateo Pinto Jimenez
- Nicolas Ezequiel Rojas Chaverra
- Cindy Rocio Lopez Villanueva</t>
  </si>
  <si>
    <t>Porcentaje de cambios autorizados_RC</t>
  </si>
  <si>
    <t>Último reporte efectuado el 06/09/2024
Control mensual con reporte oportuno precisando que se efectúa validación de los trabajos cotizados para su posterior autorización, de acuerdo al concepto técnico y evidencias fotográficas o de video suministradas por el taller (Información y soportes consignados en el aplicativo COFI http://cofi.invias.gov.co)</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</si>
  <si>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</si>
  <si>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 Nini Johana PeÃ±a Ruiz
- Luis Fernando Useche Escobar
- Miryam Diaz PeÃ±a
- Olga Lucia Agudelo Salamanca
- Edgar Enrique Montoya Salazar
- Juan Camilo Carrillo Guerrero
- Nicolas Mateo Pinto Jimenez
- Nicolas Ezequiel Rojas Chaverra
- Cindy Rocio Lopez Villanueva</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</si>
  <si>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</si>
  <si>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 Luis Fernando Useche Escobar
- Miryam Diaz PeÃ±a
- Olga Lucia Agudelo Salamanca
- Edgar Enrique Montoya Salazar
- Nicolas Ezequiel Rojas Chaverra
- Cindy Rocio Lopez Villanueva</t>
  </si>
  <si>
    <t>Consumo de combustible_C_y_RC</t>
  </si>
  <si>
    <t>Último reporte efectuado el 07/05/2024
Control mensual sin reporte del 3° trimestre,  lo que permite inferir que se ejecuta aleatoriamente</t>
  </si>
  <si>
    <t>El indicador asociado a la actividad de control no cuenta con medición ni análisis durante el 3° trimestre de 2024.</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</si>
  <si>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</si>
  <si>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 Nini Johana PeÃ±a Ruiz
- William Barros Orcasitas
- Miryam Diaz PeÃ±a
- Olga Lucia Agudelo Salamanca
- Ricardo Alejandro Alvarado Ortiz
- Jorge Alberto Santamaria Florez
- Nicolas Ezequiel Rojas Chaverra
- Cindy Rocio Lopez Villanueva</t>
  </si>
  <si>
    <t>Porcentaje de trabajos de mantenimiento recibidos a satisfacción_RC</t>
  </si>
  <si>
    <t>ETIC-RC-1</t>
  </si>
  <si>
    <t>Posibilidad de recibir o solicitar cualquier dádiva o beneficio a nombre propio o de terceros por  manipular, filtrar o extraer información de tipo reservada y/o clasificada contenido en los diferentes sistemas de información de la entidad.</t>
  </si>
  <si>
    <t xml:space="preserve">- GESTIÓN DE TECNOLOGÍAS DE LA INFORMACIÓN Y COMUNICACIONES
</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</si>
  <si>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</si>
  <si>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Laura Cristina Perez Coral
- Bernardo Eugenio LondoÃ±o Urrego</t>
  </si>
  <si>
    <t>Débil(0)</t>
  </si>
  <si>
    <t>Porcentaje de protocolos vigentes (aprobados)_RC</t>
  </si>
  <si>
    <t>Último reporte efectuado el 18/06/2024
Control mensual sin reporte del 3° trimestre,  lo que permite inferir que se ejecuta aleatoriamente</t>
  </si>
  <si>
    <t>Indicador semestral sin medición del 1° semestre</t>
  </si>
  <si>
    <t>Los profesionales de la Oficina OTIC realizarán semestralmente la autoevaluación de la eficacia de los protocolos de gestión de información.  En el evento de obtener calificaciones en rangos bajos se procederá al ajuste del protocolo.</t>
  </si>
  <si>
    <t>Porcentaje de implementación de protocolos_RC</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</si>
  <si>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</si>
  <si>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Porcentaje de avance en la efectividad de controles según valoración ISO 27001_RC</t>
  </si>
  <si>
    <t>ETHU-RC-1</t>
  </si>
  <si>
    <t>Posibilidad de recibir o solicitar cualquier dádiva o beneficio a nombre propio o de terceros con el fin de promover o facilitar la vinculación o encargo de una o un funcionario en la planta de personal del INVIAS funcionario</t>
  </si>
  <si>
    <t xml:space="preserve">- GESTIÓN HUMANA
</t>
  </si>
  <si>
    <t>Los profesionales designados para la vinculación o encargos, verificarán los antecedentes disciplinarios, fiscales, judiciales y correctivos de cada una de las personas a vincular a la planta de personal del INVIAS, y adelantarán las medidas correspondientes en caso de hallar novedades o demás que afecten la gestión de este proceso, dejando constancia en ETHU-FR-31 VERIFICACIÓN DE CUMPLIMIENTO  DE REQUISITOS MINIMOS DE ESTUDIO Y EXPERIENCIA  y otorgando 5 días para aclaraciones o subsanaciones, cuando haya lugar.</t>
  </si>
  <si>
    <t>- Olga Lucia Agudelo Salamanca
- Jhon Fredy Piragauta Acevedo
- Dailyn Nicoll Acosta Ruiz
- Juan SebastiÃ¡n JimÃ©nez Leal
- Cindy Rocio Lopez Villanueva</t>
  </si>
  <si>
    <t>Porcentaje de procesos verificados_RC</t>
  </si>
  <si>
    <t>Los profesionales designados para la vinculación o encargos realizarán el diligenciamiento y validación del formato ETHU-FR-31: "Verificación de Cumplimiento de Requisitos Mínimos de Estudio y Experiencia" para cada uno de los casos que involucren vinculaciones o encargos del personal, así como asignaciones de primas técnicas. Para ello, llevarán el control de estas novedades de forma periódica a través de la matriz designada para tal fin. La verificación de la información suministrada se realizará por dos o más miembros del equipo responsable.</t>
  </si>
  <si>
    <t>Los profesionales designados para la vinculación o encargos, garantizarán la actualización y diligenciamiento del formato ETHU-FR-26: "Lista de chequeo Documentación para vinculación" para cada uno de los casos que involucren ingresos en la planta de personal del INVIAS y llevarán los registros de su seguimiento de forma periódica.</t>
  </si>
  <si>
    <t>Ingresos verificados_RC</t>
  </si>
  <si>
    <t>El control aplica desde octubre por tanto la primera medición del indicador mensual se efectuará en el corte de octubre</t>
  </si>
  <si>
    <t>Los profesionales designados por la Subdirección de Gestión Humana garantizarán que los documentos relacionados con la provisión de empleos se encuentren debidamente actualizados y formalizados en el Sistema de Gestión Institucional de la entidad</t>
  </si>
  <si>
    <t>Documentos para la provisión de empleos requeridos _RC</t>
  </si>
  <si>
    <t>EDEP-RC-1</t>
  </si>
  <si>
    <t>Posibilidad de recibir o solicitar cualquier dádiva o beneficio a nombre propio o de terceros programar o modificar recursos financieros de los diferentes proyectos que maneja la entidad</t>
  </si>
  <si>
    <t xml:space="preserve">- DIRECCIONAMIENTO ESTRATÉGICO Y PLANEACIÓN INSTITUCIONAL
</t>
  </si>
  <si>
    <t>Los formuladores del Grupo banco de Proyecto cada vez que reciben la solicitud de un trámite con modificaciones presupuestales verificará la recepción de los documentos soporte según formato EDEP-FR-3 IDENTIFICACIN DE NECESIDADES DE INVERSIN y en el evento de detectar faltantes devolverá el trámite al solicitante mediante memorando, de acuerdo con el procedimiento EDEP-PR-8 MODIFICACIONES Y/O ACTUALIZACIONES DE PROYECTOS DE INVERSIÓN</t>
  </si>
  <si>
    <t>- Leonor Adela del Pilar Cely Andrade</t>
  </si>
  <si>
    <t>Porcentaje de trámites devueltos_RC</t>
  </si>
  <si>
    <t>Indicador anual corte diciembre</t>
  </si>
  <si>
    <t>MEPI-RC-3</t>
  </si>
  <si>
    <t>Posibilidad de recibir o solicitar cualquier dádiva o beneficio a nombre propio o de terceros para ejercer una supervisión y/o un apoyo a la supervisión y/o un seguimiento por parte de colaboradores de la Entidad, indebida a contratos de obra y/o interventoría y/o convenios</t>
  </si>
  <si>
    <t>El supervisor y/o el apoyo a la supervisión, elaborarán mensualmente un informe de seguimiento a las inteventorias a su cargo, con destino al coordinador (a) y/o subdirector (a) para su respectiva revisión y verificación. En caso de no entrega del informe, el coordinador (a) y/o subdirector (a) iniciarán los trámites pertinentes para exigir su entrega siguiendo el debido proceso.</t>
  </si>
  <si>
    <t>Estadistica de presuntos hechos de corrupción detectados en la supervisión y/o apoyo a la supervisión, de los contratos de interventoría_RC</t>
  </si>
  <si>
    <t>MEIT-RC-1</t>
  </si>
  <si>
    <t>Posibilidad de recibir o solicitar cualquier dádiva o beneficio a nombre propio o de terceros para entrega y/o filtración de información privilegiada antes de publicar en SECOP II los procesos.</t>
  </si>
  <si>
    <t xml:space="preserve">- ESTRUCTURACIÓN DE PROYECTOS DE INFRAESTRUCTURA DE TRANSPORTE
</t>
  </si>
  <si>
    <t>El Subdirector de Estructuración de Proyectos remitirá trimestralmente un correo electrónico a su equipo estructurador, recordando la sensibilidad de la información que se maneja en el marco de la estructuración de los proyectos del instituto.</t>
  </si>
  <si>
    <t>- Maria Carolina Ortiz Olmeara
- Elvia Marcela GÃ¼iza Salcedo
- Yamil JosÃ© Mercado Quiroz
- Natalia MartÃ­nez Montero
- Juan Felipe Cabrera PeÃ±a</t>
  </si>
  <si>
    <t>Correo enviado al grupo estructurador RC</t>
  </si>
  <si>
    <t>No aplica, rige desde el 3° trimestre</t>
  </si>
  <si>
    <t>El control aplioca desde octubre por tanto la primera medición del indicador trimestral se efectuará en el corte de diciembre</t>
  </si>
  <si>
    <t>Sin reporte durante la vigencia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</si>
</sst>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7">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u/>
      <sz val="11"/>
      <color theme="10"/>
      <name val="Calibri"/>
      <family val="2"/>
      <scheme val="minor"/>
    </font>
    <font>
      <b/>
      <sz val="14"/>
      <color theme="1"/>
      <name val="Calibri"/>
      <family val="2"/>
      <scheme val="minor"/>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
      <b/>
      <i/>
      <sz val="11"/>
      <color theme="1"/>
      <name val="Calibri"/>
      <family val="2"/>
      <scheme val="minor"/>
    </font>
    <font>
      <sz val="11"/>
      <color theme="4"/>
      <name val="Calibri"/>
      <family val="2"/>
      <scheme val="minor"/>
    </font>
    <font>
      <b/>
      <sz val="8"/>
      <color theme="1"/>
      <name val="Calibri"/>
      <family val="2"/>
      <scheme val="minor"/>
    </font>
    <font>
      <b/>
      <sz val="20"/>
      <name val="Calibri"/>
      <family val="2"/>
      <scheme val="minor"/>
    </font>
    <font>
      <i/>
      <sz val="11"/>
      <color rgb="FFFF0000"/>
      <name val="Calibri"/>
      <family val="2"/>
      <scheme val="minor"/>
    </font>
    <font>
      <sz val="9"/>
      <color theme="0"/>
      <name val="Calibri"/>
      <family val="2"/>
      <scheme val="minor"/>
    </font>
    <font>
      <sz val="10"/>
      <name val="Arial"/>
    </font>
    <font>
      <sz val="9"/>
      <name val="SansSerif"/>
    </font>
    <font>
      <b/>
      <sz val="11"/>
      <color indexed="59"/>
      <name val="SansSerif"/>
    </font>
    <font>
      <b/>
      <sz val="11"/>
      <color indexed="72"/>
      <name val="SansSerif"/>
    </font>
    <font>
      <b/>
      <sz val="9"/>
      <color indexed="72"/>
      <name val="SansSerif"/>
    </font>
    <font>
      <sz val="9"/>
      <color indexed="72"/>
      <name val="SansSerif"/>
    </font>
    <font>
      <sz val="10"/>
      <color indexed="8"/>
      <name val="Arial"/>
    </font>
    <font>
      <b/>
      <sz val="10"/>
      <color indexed="8"/>
      <name val="Arial"/>
      <family val="2"/>
    </font>
    <font>
      <sz val="10"/>
      <color indexed="8"/>
      <name val="Arial"/>
      <family val="2"/>
    </font>
    <font>
      <b/>
      <sz val="12"/>
      <color indexed="8"/>
      <name val="Arial"/>
      <family val="2"/>
    </font>
    <font>
      <b/>
      <sz val="10"/>
      <color theme="0"/>
      <name val="Arial"/>
      <family val="2"/>
    </font>
    <font>
      <b/>
      <sz val="10"/>
      <color theme="9"/>
      <name val="Arial"/>
      <family val="2"/>
    </font>
    <font>
      <u/>
      <sz val="10"/>
      <color theme="10"/>
      <name val="Arial"/>
      <family val="2"/>
    </font>
    <font>
      <i/>
      <sz val="10"/>
      <color indexed="8"/>
      <name val="Arial"/>
      <family val="2"/>
    </font>
    <font>
      <sz val="10"/>
      <color rgb="FFFF0000"/>
      <name val="Arial"/>
      <family val="2"/>
    </font>
  </fonts>
  <fills count="18">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FF0000"/>
        <bgColor indexed="64"/>
      </patternFill>
    </fill>
    <fill>
      <patternFill patternType="solid">
        <fgColor theme="7"/>
        <bgColor indexed="64"/>
      </patternFill>
    </fill>
    <fill>
      <patternFill patternType="solid">
        <fgColor theme="5"/>
        <bgColor indexed="64"/>
      </patternFill>
    </fill>
    <fill>
      <patternFill patternType="solid">
        <fgColor rgb="FFFFFF00"/>
        <bgColor indexed="64"/>
      </patternFill>
    </fill>
    <fill>
      <patternFill patternType="solid">
        <fgColor theme="4"/>
        <bgColor indexed="64"/>
      </patternFill>
    </fill>
    <fill>
      <patternFill patternType="solid">
        <fgColor indexed="9"/>
        <bgColor indexed="64"/>
      </patternFill>
    </fill>
    <fill>
      <patternFill patternType="solid">
        <fgColor indexed="22"/>
        <bgColor indexed="64"/>
      </patternFill>
    </fill>
    <fill>
      <patternFill patternType="solid">
        <fgColor theme="1"/>
        <bgColor indexed="64"/>
      </patternFill>
    </fill>
    <fill>
      <patternFill patternType="solid">
        <fgColor theme="5" tint="0.79998168889431442"/>
        <bgColor indexed="64"/>
      </patternFill>
    </fill>
    <fill>
      <patternFill patternType="solid">
        <fgColor indexed="10"/>
        <bgColor indexed="8"/>
      </patternFill>
    </fill>
    <fill>
      <patternFill patternType="solid">
        <fgColor rgb="FF00B050"/>
        <bgColor indexed="64"/>
      </patternFill>
    </fill>
    <fill>
      <patternFill patternType="solid">
        <fgColor indexed="11"/>
        <bgColor indexed="8"/>
      </patternFill>
    </fill>
    <fill>
      <patternFill patternType="solid">
        <fgColor indexed="12"/>
        <bgColor indexed="8"/>
      </patternFill>
    </fill>
  </fills>
  <borders count="8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64"/>
      </left>
      <right/>
      <top/>
      <bottom/>
      <diagonal/>
    </border>
  </borders>
  <cellStyleXfs count="8">
    <xf numFmtId="0" fontId="0" fillId="0" borderId="0"/>
    <xf numFmtId="0" fontId="2" fillId="0" borderId="0"/>
    <xf numFmtId="9" fontId="7" fillId="0" borderId="0" applyFont="0" applyFill="0" applyBorder="0" applyAlignment="0" applyProtection="0"/>
    <xf numFmtId="0" fontId="10" fillId="0" borderId="0" applyNumberFormat="0" applyFill="0" applyBorder="0" applyAlignment="0" applyProtection="0"/>
    <xf numFmtId="0" fontId="32" fillId="0" borderId="0" applyNumberFormat="0" applyFont="0" applyFill="0" applyBorder="0" applyAlignment="0" applyProtection="0"/>
    <xf numFmtId="0" fontId="38" fillId="0" borderId="0" applyFill="0" applyProtection="0"/>
    <xf numFmtId="0" fontId="40" fillId="0" borderId="0" applyFill="0" applyProtection="0"/>
    <xf numFmtId="0" fontId="44" fillId="0" borderId="0" applyNumberFormat="0" applyFill="0" applyBorder="0" applyAlignment="0" applyProtection="0"/>
  </cellStyleXfs>
  <cellXfs count="603">
    <xf numFmtId="0" fontId="0" fillId="0" borderId="0" xfId="0"/>
    <xf numFmtId="0" fontId="12" fillId="2" borderId="3" xfId="0" applyFont="1" applyFill="1" applyBorder="1" applyAlignment="1" applyProtection="1">
      <alignment horizontal="center" vertical="center" wrapText="1" readingOrder="1"/>
      <protection locked="0"/>
    </xf>
    <xf numFmtId="0" fontId="12" fillId="2" borderId="1" xfId="0" applyFont="1" applyFill="1" applyBorder="1" applyAlignment="1" applyProtection="1">
      <alignment horizontal="center" vertical="center" wrapText="1" readingOrder="1"/>
      <protection locked="0"/>
    </xf>
    <xf numFmtId="0" fontId="13" fillId="0" borderId="0" xfId="0" applyFont="1"/>
    <xf numFmtId="0" fontId="4" fillId="5" borderId="6" xfId="0" applyFont="1" applyFill="1" applyBorder="1" applyAlignment="1" applyProtection="1">
      <alignment horizontal="center" vertical="center" wrapText="1" readingOrder="1"/>
      <protection locked="0"/>
    </xf>
    <xf numFmtId="0" fontId="4" fillId="5" borderId="3" xfId="0" applyFont="1" applyFill="1" applyBorder="1" applyAlignment="1" applyProtection="1">
      <alignment horizontal="center" vertical="center" wrapText="1" readingOrder="1"/>
      <protection locked="0"/>
    </xf>
    <xf numFmtId="0" fontId="4" fillId="5" borderId="1" xfId="0" applyFont="1" applyFill="1" applyBorder="1" applyAlignment="1" applyProtection="1">
      <alignment horizontal="center" vertical="center" wrapText="1" readingOrder="1"/>
      <protection locked="0"/>
    </xf>
    <xf numFmtId="0" fontId="0" fillId="2" borderId="0" xfId="0" applyFill="1"/>
    <xf numFmtId="0" fontId="4" fillId="2" borderId="0" xfId="0" applyFont="1" applyFill="1"/>
    <xf numFmtId="0" fontId="15" fillId="2" borderId="0" xfId="0" applyFont="1" applyFill="1"/>
    <xf numFmtId="0" fontId="16" fillId="2" borderId="0" xfId="0" applyFont="1" applyFill="1"/>
    <xf numFmtId="0" fontId="0" fillId="2" borderId="3" xfId="0" applyFill="1" applyBorder="1" applyAlignment="1">
      <alignment wrapText="1"/>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16" fillId="0" borderId="0" xfId="0" applyFont="1"/>
    <xf numFmtId="164" fontId="16" fillId="2" borderId="0" xfId="2" applyNumberFormat="1" applyFont="1" applyFill="1"/>
    <xf numFmtId="0" fontId="4" fillId="0" borderId="0" xfId="0" applyFont="1"/>
    <xf numFmtId="164" fontId="3" fillId="2" borderId="36"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12"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6" xfId="2" applyNumberFormat="1" applyFont="1" applyFill="1" applyBorder="1" applyAlignment="1" applyProtection="1">
      <alignment horizontal="center" vertical="center" wrapText="1" readingOrder="1"/>
    </xf>
    <xf numFmtId="0" fontId="4" fillId="2" borderId="36" xfId="0" applyFont="1" applyFill="1" applyBorder="1" applyAlignment="1" applyProtection="1">
      <alignment horizontal="center" vertical="center" wrapText="1"/>
      <protection locked="0"/>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50" xfId="0" applyFont="1" applyFill="1" applyBorder="1" applyAlignment="1">
      <alignment vertical="center" wrapText="1" readingOrder="1"/>
    </xf>
    <xf numFmtId="0" fontId="18" fillId="2" borderId="7" xfId="0" applyFont="1" applyFill="1" applyBorder="1" applyAlignment="1">
      <alignment horizontal="center" vertical="center" wrapText="1" readingOrder="1"/>
    </xf>
    <xf numFmtId="0" fontId="18" fillId="2" borderId="8" xfId="0" applyFont="1" applyFill="1" applyBorder="1" applyAlignment="1">
      <alignment horizontal="center" vertical="center" wrapText="1" readingOrder="1"/>
    </xf>
    <xf numFmtId="0" fontId="18" fillId="2" borderId="9" xfId="0" applyFont="1" applyFill="1" applyBorder="1" applyAlignment="1">
      <alignment horizontal="center" vertical="center" wrapText="1" readingOrder="1"/>
    </xf>
    <xf numFmtId="0" fontId="18" fillId="2" borderId="51" xfId="0" applyFont="1" applyFill="1" applyBorder="1" applyAlignment="1">
      <alignment horizontal="center" vertical="center" wrapText="1" readingOrder="1"/>
    </xf>
    <xf numFmtId="0" fontId="4" fillId="0" borderId="39" xfId="0" applyFont="1" applyBorder="1" applyAlignment="1">
      <alignment horizontal="left" vertical="center" wrapText="1" readingOrder="1"/>
    </xf>
    <xf numFmtId="0" fontId="4" fillId="0" borderId="41" xfId="0" applyFont="1" applyBorder="1" applyAlignment="1">
      <alignment horizontal="left" vertical="center" wrapText="1" readingOrder="1"/>
    </xf>
    <xf numFmtId="0" fontId="4" fillId="0" borderId="56" xfId="0" applyFont="1" applyBorder="1" applyAlignment="1">
      <alignment horizontal="left" vertical="center" wrapText="1" readingOrder="1"/>
    </xf>
    <xf numFmtId="0" fontId="3" fillId="0" borderId="42" xfId="0" applyFont="1" applyBorder="1" applyAlignment="1">
      <alignment horizontal="center" vertical="center" wrapText="1"/>
    </xf>
    <xf numFmtId="0" fontId="4" fillId="0" borderId="57" xfId="0" applyFont="1" applyBorder="1" applyAlignment="1">
      <alignment horizontal="left" vertical="center" wrapText="1"/>
    </xf>
    <xf numFmtId="0" fontId="17" fillId="0" borderId="58" xfId="0" applyFont="1" applyBorder="1" applyAlignment="1">
      <alignment horizontal="left" vertical="center" wrapText="1" readingOrder="1"/>
    </xf>
    <xf numFmtId="0" fontId="4" fillId="0" borderId="44" xfId="0" applyFont="1" applyBorder="1" applyAlignment="1">
      <alignment horizontal="left" vertical="center" wrapText="1" readingOrder="1"/>
    </xf>
    <xf numFmtId="0" fontId="17" fillId="0" borderId="39" xfId="0" applyFont="1" applyBorder="1" applyAlignment="1">
      <alignment horizontal="left" vertical="center" wrapText="1" readingOrder="1"/>
    </xf>
    <xf numFmtId="0" fontId="17" fillId="0" borderId="41" xfId="0" applyFont="1" applyBorder="1" applyAlignment="1">
      <alignment horizontal="left" vertical="center" wrapText="1" readingOrder="1"/>
    </xf>
    <xf numFmtId="0" fontId="17" fillId="0" borderId="56" xfId="0" applyFont="1" applyBorder="1" applyAlignment="1">
      <alignment horizontal="left" vertical="center" wrapText="1" readingOrder="1"/>
    </xf>
    <xf numFmtId="0" fontId="18" fillId="2" borderId="42" xfId="0" applyFont="1" applyFill="1" applyBorder="1" applyAlignment="1">
      <alignment horizontal="center" vertical="center" wrapText="1" readingOrder="1"/>
    </xf>
    <xf numFmtId="0" fontId="18" fillId="2" borderId="52" xfId="0" applyFont="1" applyFill="1" applyBorder="1" applyAlignment="1">
      <alignment horizontal="center" vertical="center" wrapText="1" readingOrder="1"/>
    </xf>
    <xf numFmtId="164" fontId="22" fillId="2" borderId="3" xfId="2" applyNumberFormat="1" applyFont="1" applyFill="1" applyBorder="1" applyAlignment="1" applyProtection="1">
      <alignment horizontal="center" vertical="center" wrapText="1"/>
    </xf>
    <xf numFmtId="0" fontId="14" fillId="0" borderId="0" xfId="0" applyFont="1"/>
    <xf numFmtId="164" fontId="22" fillId="2" borderId="1" xfId="2" applyNumberFormat="1" applyFont="1" applyFill="1" applyBorder="1" applyAlignment="1" applyProtection="1">
      <alignment horizontal="center" vertical="center" wrapText="1"/>
    </xf>
    <xf numFmtId="0" fontId="24" fillId="2" borderId="0" xfId="0" applyFont="1" applyFill="1"/>
    <xf numFmtId="164" fontId="3" fillId="2" borderId="38" xfId="2" applyNumberFormat="1" applyFont="1" applyFill="1" applyBorder="1" applyAlignment="1" applyProtection="1">
      <alignment horizontal="center" vertical="center" wrapText="1"/>
    </xf>
    <xf numFmtId="0" fontId="10" fillId="2" borderId="23" xfId="3"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protection locked="0"/>
    </xf>
    <xf numFmtId="164" fontId="3" fillId="2" borderId="6" xfId="2" applyNumberFormat="1" applyFont="1" applyFill="1" applyBorder="1" applyAlignment="1" applyProtection="1">
      <alignment horizontal="center" vertical="center" wrapText="1"/>
      <protection locked="0"/>
    </xf>
    <xf numFmtId="164" fontId="3" fillId="2" borderId="8" xfId="2" applyNumberFormat="1" applyFont="1" applyFill="1" applyBorder="1" applyAlignment="1" applyProtection="1">
      <alignment horizontal="center" vertical="center" wrapText="1"/>
      <protection locked="0"/>
    </xf>
    <xf numFmtId="164" fontId="3" fillId="2" borderId="5" xfId="2" applyNumberFormat="1" applyFont="1" applyFill="1" applyBorder="1" applyAlignment="1" applyProtection="1">
      <alignment horizontal="center" vertical="center" wrapText="1"/>
      <protection locked="0"/>
    </xf>
    <xf numFmtId="164" fontId="3" fillId="2" borderId="1" xfId="2" applyNumberFormat="1" applyFont="1" applyFill="1" applyBorder="1" applyAlignment="1" applyProtection="1">
      <alignment horizontal="center" vertical="center" wrapText="1"/>
      <protection locked="0"/>
    </xf>
    <xf numFmtId="164" fontId="3" fillId="2" borderId="3" xfId="2" applyNumberFormat="1" applyFont="1" applyFill="1" applyBorder="1" applyAlignment="1" applyProtection="1">
      <alignment horizontal="center" vertical="center" wrapText="1"/>
      <protection locked="0"/>
    </xf>
    <xf numFmtId="164" fontId="3" fillId="2" borderId="36" xfId="2" applyNumberFormat="1" applyFont="1" applyFill="1" applyBorder="1" applyAlignment="1" applyProtection="1">
      <alignment horizontal="center" vertical="center" wrapText="1"/>
      <protection locked="0"/>
    </xf>
    <xf numFmtId="164" fontId="0" fillId="0" borderId="0" xfId="2" applyNumberFormat="1" applyFont="1"/>
    <xf numFmtId="164" fontId="3" fillId="2" borderId="51" xfId="2" applyNumberFormat="1" applyFont="1" applyFill="1" applyBorder="1" applyAlignment="1" applyProtection="1">
      <alignment horizontal="center" vertical="center" wrapText="1"/>
    </xf>
    <xf numFmtId="164" fontId="3" fillId="2" borderId="59" xfId="2" applyNumberFormat="1" applyFont="1" applyFill="1" applyBorder="1" applyAlignment="1" applyProtection="1">
      <alignment horizontal="center" vertical="center" wrapText="1"/>
    </xf>
    <xf numFmtId="164" fontId="3" fillId="2" borderId="40" xfId="2" applyNumberFormat="1" applyFont="1" applyFill="1" applyBorder="1" applyAlignment="1" applyProtection="1">
      <alignment horizontal="center" vertical="center" wrapText="1"/>
    </xf>
    <xf numFmtId="164" fontId="3" fillId="2" borderId="43" xfId="2" applyNumberFormat="1" applyFont="1" applyFill="1" applyBorder="1" applyAlignment="1" applyProtection="1">
      <alignment horizontal="center" vertical="center" wrapText="1"/>
    </xf>
    <xf numFmtId="164" fontId="4" fillId="2" borderId="0" xfId="0" applyNumberFormat="1" applyFont="1" applyFill="1"/>
    <xf numFmtId="0" fontId="4" fillId="0" borderId="59"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2" fontId="4" fillId="2" borderId="59"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59" xfId="0" applyFont="1" applyFill="1" applyBorder="1" applyAlignment="1">
      <alignment horizontal="center" vertical="center"/>
    </xf>
    <xf numFmtId="0" fontId="1" fillId="2" borderId="23" xfId="0" applyFont="1" applyFill="1" applyBorder="1" applyAlignment="1">
      <alignment horizontal="center" vertical="center"/>
    </xf>
    <xf numFmtId="0" fontId="14" fillId="2" borderId="23" xfId="0" applyFont="1" applyFill="1" applyBorder="1" applyAlignment="1">
      <alignment horizontal="center" vertical="center" wrapText="1"/>
    </xf>
    <xf numFmtId="0" fontId="0" fillId="2" borderId="23" xfId="0" applyFill="1" applyBorder="1"/>
    <xf numFmtId="0" fontId="0" fillId="2" borderId="25" xfId="0" applyFill="1" applyBorder="1"/>
    <xf numFmtId="0" fontId="4" fillId="0" borderId="46"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2" fontId="4" fillId="2" borderId="46"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46" xfId="0" applyFont="1" applyFill="1" applyBorder="1" applyAlignment="1">
      <alignment horizontal="center" vertical="center"/>
    </xf>
    <xf numFmtId="0" fontId="1" fillId="2" borderId="6" xfId="0" applyFont="1" applyFill="1" applyBorder="1" applyAlignment="1">
      <alignment horizontal="center" vertical="center"/>
    </xf>
    <xf numFmtId="0" fontId="14" fillId="2" borderId="6" xfId="0" applyFont="1" applyFill="1" applyBorder="1" applyAlignment="1">
      <alignment horizontal="center" vertical="center" wrapText="1"/>
    </xf>
    <xf numFmtId="0" fontId="0" fillId="2" borderId="6" xfId="0" applyFill="1" applyBorder="1"/>
    <xf numFmtId="0" fontId="0" fillId="2" borderId="21" xfId="0" applyFill="1" applyBorder="1"/>
    <xf numFmtId="0" fontId="3" fillId="0" borderId="42" xfId="0" applyFont="1" applyBorder="1" applyAlignment="1">
      <alignment horizontal="center" vertical="center" wrapText="1" readingOrder="1"/>
    </xf>
    <xf numFmtId="0" fontId="4" fillId="0" borderId="51" xfId="0" applyFont="1" applyBorder="1" applyAlignment="1">
      <alignment horizontal="center" vertical="center" wrapText="1" readingOrder="1"/>
    </xf>
    <xf numFmtId="0" fontId="4" fillId="0" borderId="52"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2" fontId="4" fillId="2" borderId="51"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8" xfId="0" applyFont="1" applyFill="1" applyBorder="1" applyAlignment="1">
      <alignment horizontal="center" vertical="center"/>
    </xf>
    <xf numFmtId="0" fontId="14" fillId="2" borderId="8" xfId="0" applyFont="1" applyFill="1" applyBorder="1" applyAlignment="1">
      <alignment horizontal="center" vertical="center" wrapText="1"/>
    </xf>
    <xf numFmtId="0" fontId="0" fillId="2" borderId="8" xfId="0" applyFill="1" applyBorder="1"/>
    <xf numFmtId="0" fontId="0" fillId="2" borderId="9" xfId="0" applyFill="1" applyBorder="1"/>
    <xf numFmtId="0" fontId="4" fillId="0" borderId="47"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2" fontId="4" fillId="2" borderId="47"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47" xfId="0" applyFont="1" applyFill="1" applyBorder="1" applyAlignment="1">
      <alignment horizontal="center" vertical="center"/>
    </xf>
    <xf numFmtId="0" fontId="1" fillId="2" borderId="5" xfId="0" applyFont="1" applyFill="1" applyBorder="1" applyAlignment="1">
      <alignment horizontal="center" vertical="center"/>
    </xf>
    <xf numFmtId="0" fontId="14" fillId="2" borderId="5" xfId="0" applyFont="1" applyFill="1" applyBorder="1" applyAlignment="1">
      <alignment horizontal="center" vertical="center" wrapText="1"/>
    </xf>
    <xf numFmtId="0" fontId="0" fillId="2" borderId="5" xfId="0" applyFill="1" applyBorder="1"/>
    <xf numFmtId="0" fontId="0" fillId="2" borderId="14" xfId="0" applyFill="1" applyBorder="1"/>
    <xf numFmtId="2" fontId="12" fillId="2" borderId="59" xfId="0" applyNumberFormat="1" applyFont="1" applyFill="1" applyBorder="1" applyAlignment="1">
      <alignment horizontal="center" vertical="center" wrapText="1" readingOrder="1"/>
    </xf>
    <xf numFmtId="2" fontId="12" fillId="2" borderId="23" xfId="0" applyNumberFormat="1" applyFont="1" applyFill="1" applyBorder="1" applyAlignment="1">
      <alignment horizontal="center" vertical="center" wrapText="1" readingOrder="1"/>
    </xf>
    <xf numFmtId="0" fontId="4" fillId="0" borderId="43"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2" fontId="4" fillId="2" borderId="43"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43" xfId="0" applyFont="1" applyFill="1" applyBorder="1" applyAlignment="1">
      <alignment horizontal="center" vertical="center"/>
    </xf>
    <xf numFmtId="0" fontId="1"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0" fillId="2" borderId="1" xfId="0" applyFill="1" applyBorder="1"/>
    <xf numFmtId="0" fontId="0" fillId="2" borderId="18" xfId="0" applyFill="1" applyBorder="1"/>
    <xf numFmtId="0" fontId="4" fillId="2" borderId="43" xfId="0" applyFont="1" applyFill="1" applyBorder="1" applyAlignment="1">
      <alignment horizontal="center" vertical="center" wrapText="1" readingOrder="1"/>
    </xf>
    <xf numFmtId="2" fontId="20" fillId="2" borderId="43" xfId="0" applyNumberFormat="1" applyFont="1" applyFill="1" applyBorder="1" applyAlignment="1">
      <alignment horizontal="center" vertical="center" wrapText="1" readingOrder="1"/>
    </xf>
    <xf numFmtId="0" fontId="0" fillId="2" borderId="1" xfId="0" applyFill="1" applyBorder="1" applyAlignment="1">
      <alignment wrapText="1"/>
    </xf>
    <xf numFmtId="0" fontId="12" fillId="2" borderId="47" xfId="0" applyFont="1" applyFill="1" applyBorder="1" applyAlignment="1">
      <alignment horizontal="center" vertical="center" wrapText="1"/>
    </xf>
    <xf numFmtId="0" fontId="4" fillId="0" borderId="10" xfId="0" applyFont="1" applyBorder="1" applyAlignment="1">
      <alignment horizontal="center" vertical="center" wrapText="1"/>
    </xf>
    <xf numFmtId="0" fontId="3" fillId="0" borderId="13" xfId="0" applyFont="1" applyBorder="1" applyAlignment="1">
      <alignment horizontal="center" vertical="center" wrapText="1"/>
    </xf>
    <xf numFmtId="2" fontId="20" fillId="2" borderId="47" xfId="0" applyNumberFormat="1" applyFont="1" applyFill="1" applyBorder="1" applyAlignment="1">
      <alignment horizontal="center" vertical="center" wrapText="1" readingOrder="1"/>
    </xf>
    <xf numFmtId="0" fontId="4" fillId="2" borderId="46" xfId="0" applyFont="1" applyFill="1" applyBorder="1" applyAlignment="1">
      <alignment horizontal="center" vertical="center" wrapText="1"/>
    </xf>
    <xf numFmtId="0" fontId="4"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15" fillId="2" borderId="3" xfId="0" applyFont="1" applyFill="1" applyBorder="1" applyAlignment="1">
      <alignment horizontal="center" vertical="center" wrapText="1"/>
    </xf>
    <xf numFmtId="0" fontId="24" fillId="2" borderId="5" xfId="0" applyFont="1" applyFill="1" applyBorder="1" applyAlignment="1">
      <alignment wrapText="1"/>
    </xf>
    <xf numFmtId="0" fontId="4" fillId="2" borderId="59" xfId="0" applyFont="1" applyFill="1" applyBorder="1" applyAlignment="1">
      <alignment horizontal="center" vertical="center" wrapText="1" readingOrder="1"/>
    </xf>
    <xf numFmtId="0" fontId="14" fillId="2" borderId="5" xfId="0" applyFont="1" applyFill="1" applyBorder="1" applyAlignment="1">
      <alignment wrapText="1"/>
    </xf>
    <xf numFmtId="0" fontId="4" fillId="2" borderId="46" xfId="0" applyFont="1" applyFill="1" applyBorder="1" applyAlignment="1">
      <alignment horizontal="center" vertical="center" wrapText="1" readingOrder="1"/>
    </xf>
    <xf numFmtId="2" fontId="20" fillId="2" borderId="59" xfId="0" applyNumberFormat="1" applyFont="1" applyFill="1" applyBorder="1" applyAlignment="1">
      <alignment horizontal="center" vertical="center" wrapText="1" readingOrder="1"/>
    </xf>
    <xf numFmtId="0" fontId="12" fillId="2" borderId="47" xfId="0" applyFont="1" applyFill="1" applyBorder="1" applyAlignment="1">
      <alignment horizontal="center" vertical="center" wrapText="1" readingOrder="1"/>
    </xf>
    <xf numFmtId="0" fontId="12" fillId="0" borderId="10" xfId="0" applyFont="1" applyBorder="1" applyAlignment="1">
      <alignment horizontal="center" vertical="center" wrapText="1" readingOrder="1"/>
    </xf>
    <xf numFmtId="0" fontId="3" fillId="2" borderId="47" xfId="0" applyFont="1" applyFill="1" applyBorder="1" applyAlignment="1">
      <alignment horizontal="center" vertical="center"/>
    </xf>
    <xf numFmtId="0" fontId="3" fillId="2" borderId="5" xfId="0" applyFont="1" applyFill="1" applyBorder="1" applyAlignment="1">
      <alignment horizontal="center" vertical="center"/>
    </xf>
    <xf numFmtId="0" fontId="14" fillId="2" borderId="23" xfId="0" applyFont="1" applyFill="1" applyBorder="1" applyAlignment="1">
      <alignment wrapText="1"/>
    </xf>
    <xf numFmtId="0" fontId="12" fillId="2" borderId="40" xfId="0" applyFont="1" applyFill="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2" fontId="4" fillId="2" borderId="40"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40"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0" fillId="2" borderId="16" xfId="0" applyFill="1" applyBorder="1"/>
    <xf numFmtId="0" fontId="4" fillId="2" borderId="40" xfId="0" applyFont="1" applyFill="1" applyBorder="1" applyAlignment="1">
      <alignment horizontal="center" vertical="center" wrapText="1" readingOrder="1"/>
    </xf>
    <xf numFmtId="0" fontId="12" fillId="2" borderId="59" xfId="0" applyFont="1" applyFill="1" applyBorder="1" applyAlignment="1">
      <alignment horizontal="center" vertical="center" wrapText="1" readingOrder="1"/>
    </xf>
    <xf numFmtId="0" fontId="12" fillId="0" borderId="24" xfId="0" applyFont="1" applyBorder="1" applyAlignment="1">
      <alignment horizontal="center" vertical="center" wrapText="1" readingOrder="1"/>
    </xf>
    <xf numFmtId="0" fontId="4" fillId="0" borderId="40" xfId="0" applyFont="1" applyBorder="1" applyAlignment="1">
      <alignment horizontal="center" vertical="center" wrapText="1" readingOrder="1"/>
    </xf>
    <xf numFmtId="2" fontId="20" fillId="2" borderId="40" xfId="0" applyNumberFormat="1" applyFont="1" applyFill="1" applyBorder="1" applyAlignment="1">
      <alignment horizontal="center" vertical="center" wrapText="1" readingOrder="1"/>
    </xf>
    <xf numFmtId="0" fontId="12" fillId="0" borderId="46" xfId="0" applyFont="1" applyBorder="1" applyAlignment="1">
      <alignment horizontal="center" vertical="center" wrapText="1" readingOrder="1"/>
    </xf>
    <xf numFmtId="0" fontId="12" fillId="0" borderId="19" xfId="0" applyFont="1" applyBorder="1" applyAlignment="1">
      <alignment horizontal="center" vertical="center" wrapText="1" readingOrder="1"/>
    </xf>
    <xf numFmtId="0" fontId="19" fillId="0" borderId="20" xfId="0" applyFont="1" applyBorder="1" applyAlignment="1">
      <alignment horizontal="center" vertical="center" wrapText="1" readingOrder="1"/>
    </xf>
    <xf numFmtId="2" fontId="21" fillId="2" borderId="46" xfId="0" applyNumberFormat="1" applyFont="1" applyFill="1" applyBorder="1" applyAlignment="1">
      <alignment horizontal="center" vertical="center" wrapText="1" readingOrder="1"/>
    </xf>
    <xf numFmtId="0" fontId="4" fillId="0" borderId="6" xfId="0" applyFont="1" applyBorder="1" applyAlignment="1">
      <alignment horizontal="center" vertical="center" wrapText="1"/>
    </xf>
    <xf numFmtId="0" fontId="19" fillId="0" borderId="22" xfId="0" applyFont="1" applyBorder="1" applyAlignment="1">
      <alignment horizontal="center" vertical="center" wrapText="1" readingOrder="1"/>
    </xf>
    <xf numFmtId="0" fontId="12" fillId="0" borderId="40" xfId="0" applyFont="1" applyBorder="1" applyAlignment="1">
      <alignment horizontal="center" vertical="center" wrapText="1" readingOrder="1"/>
    </xf>
    <xf numFmtId="0" fontId="12" fillId="0" borderId="4" xfId="0" applyFont="1" applyBorder="1" applyAlignment="1">
      <alignment horizontal="center" vertical="center" wrapText="1" readingOrder="1"/>
    </xf>
    <xf numFmtId="2" fontId="21" fillId="2" borderId="40" xfId="0" applyNumberFormat="1" applyFont="1" applyFill="1" applyBorder="1" applyAlignment="1">
      <alignment horizontal="center" vertical="center" wrapText="1" readingOrder="1"/>
    </xf>
    <xf numFmtId="2" fontId="12" fillId="2" borderId="3" xfId="0" applyNumberFormat="1" applyFont="1" applyFill="1" applyBorder="1" applyAlignment="1">
      <alignment horizontal="center" vertical="center" wrapText="1" readingOrder="1"/>
    </xf>
    <xf numFmtId="0" fontId="3" fillId="0" borderId="60" xfId="0" applyFont="1" applyBorder="1" applyAlignment="1">
      <alignment horizontal="center" vertical="center" wrapText="1" readingOrder="1"/>
    </xf>
    <xf numFmtId="0" fontId="4" fillId="0" borderId="35" xfId="0" applyFont="1" applyBorder="1" applyAlignment="1">
      <alignment horizontal="center" vertical="center" wrapText="1" readingOrder="1"/>
    </xf>
    <xf numFmtId="0" fontId="4" fillId="0" borderId="37" xfId="0" applyFont="1" applyBorder="1" applyAlignment="1">
      <alignment horizontal="center" vertical="center" wrapText="1" readingOrder="1"/>
    </xf>
    <xf numFmtId="0" fontId="3" fillId="0" borderId="38" xfId="0" applyFont="1" applyBorder="1" applyAlignment="1">
      <alignment horizontal="center" vertical="center" wrapText="1" readingOrder="1"/>
    </xf>
    <xf numFmtId="2" fontId="4" fillId="2" borderId="35" xfId="0" applyNumberFormat="1"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0" fontId="4" fillId="2" borderId="36"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1" fillId="2" borderId="35" xfId="0" applyFont="1" applyFill="1" applyBorder="1" applyAlignment="1">
      <alignment horizontal="center" vertical="center"/>
    </xf>
    <xf numFmtId="0" fontId="1" fillId="2" borderId="36" xfId="0" applyFont="1" applyFill="1" applyBorder="1" applyAlignment="1">
      <alignment horizontal="center" vertical="center"/>
    </xf>
    <xf numFmtId="0" fontId="24" fillId="2" borderId="23" xfId="0" applyFont="1" applyFill="1" applyBorder="1" applyAlignment="1">
      <alignment wrapText="1"/>
    </xf>
    <xf numFmtId="0" fontId="0" fillId="2" borderId="36" xfId="0" applyFill="1" applyBorder="1"/>
    <xf numFmtId="0" fontId="0" fillId="2" borderId="48" xfId="0" applyFill="1" applyBorder="1"/>
    <xf numFmtId="0" fontId="15" fillId="2" borderId="2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0" fillId="0" borderId="0" xfId="3" applyProtection="1"/>
    <xf numFmtId="0" fontId="14" fillId="2" borderId="3" xfId="0" applyFont="1" applyFill="1" applyBorder="1" applyAlignment="1">
      <alignment horizontal="center" vertical="center" wrapText="1"/>
    </xf>
    <xf numFmtId="0" fontId="6" fillId="0" borderId="60" xfId="0" applyFont="1" applyBorder="1" applyAlignment="1">
      <alignment horizontal="center" vertical="center" wrapText="1" readingOrder="1"/>
    </xf>
    <xf numFmtId="0" fontId="24" fillId="2" borderId="36" xfId="0" applyFont="1" applyFill="1" applyBorder="1" applyAlignment="1">
      <alignment wrapText="1"/>
    </xf>
    <xf numFmtId="0" fontId="25" fillId="0" borderId="0" xfId="0" applyFont="1" applyAlignment="1">
      <alignment horizontal="center" vertical="center" wrapText="1"/>
    </xf>
    <xf numFmtId="0" fontId="19" fillId="0" borderId="15" xfId="0" applyFont="1" applyBorder="1" applyAlignment="1">
      <alignment horizontal="center" vertical="center" wrapText="1" readingOrder="1"/>
    </xf>
    <xf numFmtId="0" fontId="12" fillId="0" borderId="43" xfId="0" applyFont="1" applyBorder="1" applyAlignment="1">
      <alignment horizontal="center" vertical="center" wrapText="1" readingOrder="1"/>
    </xf>
    <xf numFmtId="0" fontId="12" fillId="0" borderId="2" xfId="0" applyFont="1" applyBorder="1" applyAlignment="1">
      <alignment horizontal="center" vertical="center" wrapText="1" readingOrder="1"/>
    </xf>
    <xf numFmtId="0" fontId="19" fillId="0" borderId="17" xfId="0" applyFont="1" applyBorder="1" applyAlignment="1">
      <alignment horizontal="center" vertical="center" wrapText="1" readingOrder="1"/>
    </xf>
    <xf numFmtId="0" fontId="24" fillId="2" borderId="1" xfId="0" applyFont="1" applyFill="1" applyBorder="1" applyAlignment="1">
      <alignment wrapText="1"/>
    </xf>
    <xf numFmtId="0" fontId="24" fillId="2" borderId="3" xfId="0" applyFont="1" applyFill="1" applyBorder="1" applyAlignment="1">
      <alignment wrapText="1"/>
    </xf>
    <xf numFmtId="0" fontId="3" fillId="2" borderId="40" xfId="0" applyFont="1" applyFill="1" applyBorder="1" applyAlignment="1">
      <alignment horizontal="center" vertical="center"/>
    </xf>
    <xf numFmtId="0" fontId="3" fillId="2" borderId="3" xfId="0" applyFont="1" applyFill="1" applyBorder="1" applyAlignment="1">
      <alignment horizontal="center" vertical="center"/>
    </xf>
    <xf numFmtId="0" fontId="24" fillId="2" borderId="3" xfId="0" applyFont="1" applyFill="1" applyBorder="1" applyAlignment="1">
      <alignment horizontal="center" vertical="center" wrapText="1"/>
    </xf>
    <xf numFmtId="0" fontId="15" fillId="2" borderId="5" xfId="0" applyFont="1" applyFill="1" applyBorder="1" applyAlignment="1">
      <alignment wrapText="1"/>
    </xf>
    <xf numFmtId="0" fontId="3" fillId="2" borderId="43" xfId="0" applyFont="1" applyFill="1" applyBorder="1" applyAlignment="1">
      <alignment horizontal="center" vertical="center"/>
    </xf>
    <xf numFmtId="0" fontId="3"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14" fillId="2" borderId="23" xfId="0" applyFont="1" applyFill="1" applyBorder="1"/>
    <xf numFmtId="164" fontId="3" fillId="2" borderId="12" xfId="2" applyNumberFormat="1" applyFont="1" applyFill="1" applyBorder="1" applyAlignment="1" applyProtection="1">
      <alignment horizontal="center" vertical="center" wrapText="1"/>
    </xf>
    <xf numFmtId="164" fontId="3" fillId="2" borderId="49" xfId="2" applyNumberFormat="1" applyFont="1" applyFill="1" applyBorder="1" applyAlignment="1" applyProtection="1">
      <alignment horizontal="center" vertical="center" wrapText="1"/>
    </xf>
    <xf numFmtId="164" fontId="3" fillId="2" borderId="48"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6"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0" fontId="8" fillId="2" borderId="24"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3" fillId="0" borderId="26" xfId="0" applyFont="1" applyBorder="1" applyAlignment="1">
      <alignment vertical="center" wrapText="1" readingOrder="1"/>
    </xf>
    <xf numFmtId="0" fontId="3" fillId="0" borderId="27" xfId="0" applyFont="1" applyBorder="1" applyAlignment="1">
      <alignment vertical="center" wrapText="1" readingOrder="1"/>
    </xf>
    <xf numFmtId="0" fontId="3" fillId="0" borderId="28" xfId="0" applyFont="1" applyBorder="1" applyAlignment="1">
      <alignment vertical="center" wrapText="1" readingOrder="1"/>
    </xf>
    <xf numFmtId="0" fontId="3" fillId="0" borderId="32" xfId="0" applyFont="1" applyBorder="1" applyAlignment="1">
      <alignment vertical="center" textRotation="90" wrapText="1"/>
    </xf>
    <xf numFmtId="0" fontId="3" fillId="0" borderId="29" xfId="0" applyFont="1" applyBorder="1" applyAlignment="1">
      <alignment vertical="center" textRotation="90" wrapText="1"/>
    </xf>
    <xf numFmtId="0" fontId="3" fillId="0" borderId="31" xfId="0" applyFont="1" applyBorder="1" applyAlignment="1">
      <alignment vertical="center" wrapText="1" readingOrder="1"/>
    </xf>
    <xf numFmtId="0" fontId="3" fillId="0" borderId="10" xfId="0" applyFont="1" applyBorder="1" applyAlignment="1">
      <alignment vertical="center" textRotation="90" wrapText="1"/>
    </xf>
    <xf numFmtId="0" fontId="3" fillId="0" borderId="19" xfId="0" applyFont="1" applyBorder="1" applyAlignment="1">
      <alignment vertical="center" textRotation="90" wrapText="1"/>
    </xf>
    <xf numFmtId="0" fontId="3" fillId="0" borderId="31" xfId="0" applyFont="1" applyBorder="1" applyAlignment="1">
      <alignment vertical="center" wrapText="1"/>
    </xf>
    <xf numFmtId="0" fontId="3" fillId="0" borderId="30" xfId="0" applyFont="1" applyBorder="1" applyAlignment="1">
      <alignment vertical="center" wrapText="1"/>
    </xf>
    <xf numFmtId="0" fontId="3" fillId="0" borderId="30" xfId="0" applyFont="1" applyBorder="1" applyAlignment="1">
      <alignment vertical="center" wrapText="1" readingOrder="1"/>
    </xf>
    <xf numFmtId="0" fontId="6" fillId="0" borderId="26" xfId="0" applyFont="1" applyBorder="1" applyAlignment="1">
      <alignment vertical="center" wrapText="1" readingOrder="1"/>
    </xf>
    <xf numFmtId="0" fontId="6" fillId="0" borderId="27" xfId="0" applyFont="1" applyBorder="1" applyAlignment="1">
      <alignment vertical="center" wrapText="1" readingOrder="1"/>
    </xf>
    <xf numFmtId="0" fontId="6" fillId="0" borderId="30" xfId="0" applyFont="1" applyBorder="1" applyAlignment="1">
      <alignment vertical="center" wrapText="1" readingOrder="1"/>
    </xf>
    <xf numFmtId="0" fontId="6" fillId="0" borderId="28" xfId="0" applyFont="1" applyBorder="1" applyAlignment="1">
      <alignment vertical="center" wrapText="1" readingOrder="1"/>
    </xf>
    <xf numFmtId="0" fontId="6" fillId="0" borderId="31" xfId="0" applyFont="1" applyBorder="1" applyAlignment="1">
      <alignment vertical="center" wrapText="1" readingOrder="1"/>
    </xf>
    <xf numFmtId="0" fontId="4" fillId="0" borderId="26" xfId="0" applyFont="1" applyBorder="1" applyAlignment="1">
      <alignment vertical="center" wrapText="1"/>
    </xf>
    <xf numFmtId="0" fontId="4" fillId="0" borderId="27" xfId="0" applyFont="1" applyBorder="1" applyAlignment="1">
      <alignment vertical="center" wrapText="1"/>
    </xf>
    <xf numFmtId="0" fontId="9" fillId="6" borderId="22" xfId="0" applyFont="1" applyFill="1" applyBorder="1" applyAlignment="1">
      <alignment horizontal="center" vertical="center" wrapText="1" readingOrder="1"/>
    </xf>
    <xf numFmtId="2" fontId="28" fillId="3" borderId="61" xfId="1" applyNumberFormat="1" applyFont="1" applyFill="1" applyBorder="1" applyAlignment="1">
      <alignment horizontal="center" vertical="center" textRotation="90" wrapText="1"/>
    </xf>
    <xf numFmtId="164" fontId="28" fillId="3" borderId="12" xfId="2" applyNumberFormat="1" applyFont="1" applyFill="1" applyBorder="1" applyAlignment="1" applyProtection="1">
      <alignment horizontal="center" vertical="center" textRotation="90" wrapText="1"/>
    </xf>
    <xf numFmtId="2" fontId="28" fillId="3" borderId="12" xfId="1" applyNumberFormat="1" applyFont="1" applyFill="1" applyBorder="1" applyAlignment="1">
      <alignment horizontal="center" vertical="center" textRotation="90" wrapText="1"/>
    </xf>
    <xf numFmtId="164" fontId="28" fillId="3" borderId="34" xfId="2" applyNumberFormat="1" applyFont="1" applyFill="1" applyBorder="1" applyAlignment="1" applyProtection="1">
      <alignment horizontal="center" vertical="center" textRotation="90" wrapText="1"/>
    </xf>
    <xf numFmtId="0" fontId="0" fillId="9" borderId="0" xfId="0" applyFill="1" applyAlignment="1">
      <alignment textRotation="90" wrapText="1"/>
    </xf>
    <xf numFmtId="0" fontId="8" fillId="7" borderId="22" xfId="0" applyFont="1" applyFill="1" applyBorder="1" applyAlignment="1">
      <alignment horizontal="center" vertical="center" wrapText="1" readingOrder="1"/>
    </xf>
    <xf numFmtId="164" fontId="3" fillId="2" borderId="11" xfId="2" applyNumberFormat="1" applyFont="1" applyFill="1" applyBorder="1" applyAlignment="1" applyProtection="1">
      <alignment vertical="center" wrapText="1"/>
    </xf>
    <xf numFmtId="164" fontId="3" fillId="2" borderId="38" xfId="2" applyNumberFormat="1" applyFont="1" applyFill="1" applyBorder="1" applyAlignment="1" applyProtection="1">
      <alignment vertical="center" wrapText="1"/>
    </xf>
    <xf numFmtId="164" fontId="3" fillId="2" borderId="53" xfId="2" applyNumberFormat="1" applyFont="1" applyFill="1" applyBorder="1" applyAlignment="1" applyProtection="1">
      <alignment vertical="center" wrapText="1"/>
    </xf>
    <xf numFmtId="164" fontId="3" fillId="2" borderId="12" xfId="2" applyNumberFormat="1" applyFont="1" applyFill="1" applyBorder="1" applyAlignment="1" applyProtection="1">
      <alignment vertical="center" wrapText="1"/>
    </xf>
    <xf numFmtId="164" fontId="3" fillId="2" borderId="36" xfId="2" applyNumberFormat="1" applyFont="1" applyFill="1" applyBorder="1" applyAlignment="1" applyProtection="1">
      <alignment vertical="center" wrapText="1"/>
    </xf>
    <xf numFmtId="164" fontId="3" fillId="2" borderId="54" xfId="2" applyNumberFormat="1" applyFont="1" applyFill="1" applyBorder="1" applyAlignment="1" applyProtection="1">
      <alignment vertical="center" wrapText="1"/>
    </xf>
    <xf numFmtId="164" fontId="3" fillId="2" borderId="49" xfId="2" applyNumberFormat="1" applyFont="1" applyFill="1" applyBorder="1" applyAlignment="1" applyProtection="1">
      <alignment vertical="center" wrapText="1"/>
    </xf>
    <xf numFmtId="164" fontId="3" fillId="2" borderId="48" xfId="2" applyNumberFormat="1" applyFont="1" applyFill="1" applyBorder="1" applyAlignment="1" applyProtection="1">
      <alignment vertical="center" wrapText="1"/>
    </xf>
    <xf numFmtId="164" fontId="3" fillId="2" borderId="55" xfId="2" applyNumberFormat="1" applyFont="1" applyFill="1" applyBorder="1" applyAlignment="1" applyProtection="1">
      <alignment vertical="center" wrapText="1"/>
    </xf>
    <xf numFmtId="0" fontId="3" fillId="7" borderId="17" xfId="0" applyFont="1" applyFill="1" applyBorder="1" applyAlignment="1">
      <alignment horizontal="center" vertical="center" textRotation="90" wrapText="1" readingOrder="1"/>
    </xf>
    <xf numFmtId="0" fontId="3" fillId="7" borderId="1" xfId="0" applyFont="1" applyFill="1" applyBorder="1" applyAlignment="1">
      <alignment horizontal="center" vertical="center" textRotation="90" wrapText="1" readingOrder="1"/>
    </xf>
    <xf numFmtId="0" fontId="3" fillId="7" borderId="1" xfId="0" applyFont="1" applyFill="1" applyBorder="1" applyAlignment="1">
      <alignment horizontal="center" vertical="center" wrapText="1" readingOrder="1"/>
    </xf>
    <xf numFmtId="0" fontId="3" fillId="2" borderId="1" xfId="0" applyFont="1" applyFill="1" applyBorder="1" applyAlignment="1">
      <alignment horizontal="center" vertical="center" textRotation="90" wrapText="1" readingOrder="1"/>
    </xf>
    <xf numFmtId="0" fontId="3" fillId="7" borderId="18" xfId="0" applyFont="1" applyFill="1" applyBorder="1" applyAlignment="1">
      <alignment horizontal="center" vertical="center" wrapText="1" readingOrder="1"/>
    </xf>
    <xf numFmtId="2" fontId="1" fillId="4" borderId="17" xfId="1" applyNumberFormat="1" applyFont="1" applyFill="1" applyBorder="1" applyAlignment="1">
      <alignment horizontal="center" vertical="center" textRotation="90" wrapText="1"/>
    </xf>
    <xf numFmtId="2" fontId="1" fillId="4" borderId="1" xfId="1" applyNumberFormat="1" applyFont="1" applyFill="1" applyBorder="1" applyAlignment="1">
      <alignment horizontal="center" vertical="center" textRotation="90" wrapText="1"/>
    </xf>
    <xf numFmtId="2" fontId="28" fillId="2" borderId="1" xfId="1" applyNumberFormat="1" applyFont="1" applyFill="1" applyBorder="1" applyAlignment="1">
      <alignment horizontal="center" vertical="center" textRotation="90" wrapText="1"/>
    </xf>
    <xf numFmtId="2" fontId="1" fillId="4" borderId="1" xfId="1" applyNumberFormat="1" applyFont="1" applyFill="1" applyBorder="1" applyAlignment="1">
      <alignment horizontal="center" vertical="center" wrapText="1"/>
    </xf>
    <xf numFmtId="2" fontId="26" fillId="4" borderId="1" xfId="1" applyNumberFormat="1" applyFont="1" applyFill="1" applyBorder="1" applyAlignment="1">
      <alignment horizontal="center" vertical="center" textRotation="90" wrapText="1"/>
    </xf>
    <xf numFmtId="2" fontId="28" fillId="4" borderId="1" xfId="1" applyNumberFormat="1" applyFont="1" applyFill="1" applyBorder="1" applyAlignment="1">
      <alignment horizontal="center" vertical="center" textRotation="90" wrapText="1"/>
    </xf>
    <xf numFmtId="2" fontId="1" fillId="2" borderId="18" xfId="1" applyNumberFormat="1" applyFont="1" applyFill="1" applyBorder="1" applyAlignment="1">
      <alignment horizontal="center" vertical="center" wrapText="1"/>
    </xf>
    <xf numFmtId="0" fontId="16" fillId="0" borderId="0" xfId="0" applyFont="1" applyAlignment="1">
      <alignment horizontal="right"/>
    </xf>
    <xf numFmtId="164" fontId="16" fillId="0" borderId="0" xfId="0" applyNumberFormat="1" applyFont="1"/>
    <xf numFmtId="9" fontId="16" fillId="0" borderId="0" xfId="2" applyFont="1" applyFill="1" applyBorder="1" applyAlignment="1">
      <alignment horizontal="left"/>
    </xf>
    <xf numFmtId="0" fontId="16" fillId="0" borderId="0" xfId="0" applyFont="1" applyAlignment="1">
      <alignment horizontal="left"/>
    </xf>
    <xf numFmtId="9" fontId="16" fillId="0" borderId="0" xfId="2" applyFont="1" applyFill="1" applyBorder="1" applyAlignment="1">
      <alignment horizontal="center" vertical="top"/>
    </xf>
    <xf numFmtId="0" fontId="4" fillId="2" borderId="33" xfId="0" applyFont="1" applyFill="1" applyBorder="1" applyAlignment="1">
      <alignment horizontal="left" vertical="center" wrapText="1"/>
    </xf>
    <xf numFmtId="0" fontId="4" fillId="2" borderId="43" xfId="0" applyFont="1" applyFill="1" applyBorder="1" applyAlignment="1">
      <alignment horizontal="left" vertical="center"/>
    </xf>
    <xf numFmtId="0" fontId="15" fillId="0" borderId="0" xfId="0" applyFont="1"/>
    <xf numFmtId="2" fontId="30" fillId="2" borderId="40" xfId="0" applyNumberFormat="1" applyFont="1" applyFill="1" applyBorder="1" applyAlignment="1">
      <alignment horizontal="center" vertical="center" wrapText="1" readingOrder="1"/>
    </xf>
    <xf numFmtId="0" fontId="12" fillId="2" borderId="1"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0" fontId="12" fillId="2" borderId="36"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center" vertical="center" wrapText="1"/>
      <protection locked="0"/>
    </xf>
    <xf numFmtId="0" fontId="0" fillId="2" borderId="5" xfId="0" applyFill="1" applyBorder="1" applyAlignment="1">
      <alignment wrapText="1"/>
    </xf>
    <xf numFmtId="0" fontId="0" fillId="2" borderId="23" xfId="0" applyFill="1" applyBorder="1" applyAlignment="1">
      <alignment wrapText="1"/>
    </xf>
    <xf numFmtId="0" fontId="0" fillId="2" borderId="6" xfId="0" applyFill="1" applyBorder="1" applyAlignment="1">
      <alignment wrapText="1"/>
    </xf>
    <xf numFmtId="164" fontId="16" fillId="0" borderId="0" xfId="2" applyNumberFormat="1" applyFont="1"/>
    <xf numFmtId="9" fontId="16" fillId="0" borderId="0" xfId="2" applyFont="1"/>
    <xf numFmtId="9" fontId="16" fillId="0" borderId="0" xfId="0" applyNumberFormat="1" applyFont="1"/>
    <xf numFmtId="164" fontId="16" fillId="2" borderId="0" xfId="0" applyNumberFormat="1" applyFont="1" applyFill="1"/>
    <xf numFmtId="0" fontId="31" fillId="2" borderId="0" xfId="0" applyFont="1" applyFill="1"/>
    <xf numFmtId="9" fontId="16" fillId="2" borderId="0" xfId="0" applyNumberFormat="1" applyFont="1" applyFill="1"/>
    <xf numFmtId="1" fontId="15" fillId="2" borderId="0" xfId="0" applyNumberFormat="1" applyFont="1" applyFill="1"/>
    <xf numFmtId="0" fontId="11" fillId="2" borderId="0" xfId="0" applyFont="1" applyFill="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4" fillId="2" borderId="2" xfId="0" applyFont="1" applyFill="1" applyBorder="1" applyAlignment="1">
      <alignment horizontal="left" vertical="center" wrapText="1"/>
    </xf>
    <xf numFmtId="0" fontId="4" fillId="2" borderId="44" xfId="0" applyFont="1" applyFill="1" applyBorder="1" applyAlignment="1">
      <alignment horizontal="left" vertical="center"/>
    </xf>
    <xf numFmtId="0" fontId="4" fillId="2" borderId="45" xfId="0" applyFont="1" applyFill="1" applyBorder="1" applyAlignment="1">
      <alignment horizontal="left" vertical="center"/>
    </xf>
    <xf numFmtId="0" fontId="16" fillId="2" borderId="50" xfId="0" applyFont="1" applyFill="1" applyBorder="1" applyAlignment="1">
      <alignment horizontal="center" vertical="center" wrapText="1"/>
    </xf>
    <xf numFmtId="0" fontId="16" fillId="2" borderId="57" xfId="0" applyFont="1" applyFill="1" applyBorder="1" applyAlignment="1">
      <alignment horizontal="center" vertical="center" wrapText="1"/>
    </xf>
    <xf numFmtId="0" fontId="16" fillId="2" borderId="62" xfId="0" applyFont="1" applyFill="1" applyBorder="1" applyAlignment="1">
      <alignment horizontal="center" vertical="center" wrapText="1"/>
    </xf>
    <xf numFmtId="0" fontId="16" fillId="2" borderId="0" xfId="0" applyFont="1" applyFill="1" applyAlignment="1">
      <alignment horizontal="center"/>
    </xf>
    <xf numFmtId="0" fontId="16" fillId="2" borderId="65" xfId="0" applyFont="1" applyFill="1" applyBorder="1" applyAlignment="1">
      <alignment horizontal="center"/>
    </xf>
    <xf numFmtId="0" fontId="27" fillId="2" borderId="50" xfId="0" applyFont="1" applyFill="1" applyBorder="1" applyAlignment="1">
      <alignment horizontal="center"/>
    </xf>
    <xf numFmtId="0" fontId="27" fillId="2" borderId="57" xfId="0" applyFont="1" applyFill="1" applyBorder="1" applyAlignment="1">
      <alignment horizontal="center"/>
    </xf>
    <xf numFmtId="0" fontId="27" fillId="2" borderId="62" xfId="0" applyFont="1" applyFill="1" applyBorder="1" applyAlignment="1">
      <alignment horizontal="center"/>
    </xf>
    <xf numFmtId="0" fontId="3" fillId="0" borderId="66" xfId="0" applyFont="1" applyBorder="1" applyAlignment="1">
      <alignment horizontal="center" vertical="center" wrapText="1" readingOrder="1"/>
    </xf>
    <xf numFmtId="0" fontId="3" fillId="0" borderId="63" xfId="0" applyFont="1" applyBorder="1" applyAlignment="1">
      <alignment horizontal="center" vertical="center" wrapText="1" readingOrder="1"/>
    </xf>
    <xf numFmtId="0" fontId="3" fillId="0" borderId="64" xfId="0" applyFont="1" applyBorder="1" applyAlignment="1">
      <alignment horizontal="center" vertical="center" wrapText="1" readingOrder="1"/>
    </xf>
    <xf numFmtId="164" fontId="29" fillId="0" borderId="0" xfId="2" applyNumberFormat="1" applyFont="1" applyFill="1" applyBorder="1" applyAlignment="1">
      <alignment horizontal="center"/>
    </xf>
    <xf numFmtId="0" fontId="1" fillId="0" borderId="69"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36" xfId="2" applyNumberFormat="1" applyFont="1" applyFill="1" applyBorder="1" applyAlignment="1" applyProtection="1">
      <alignment horizontal="center" vertical="center" wrapText="1"/>
    </xf>
    <xf numFmtId="164" fontId="3" fillId="2" borderId="49" xfId="2" applyNumberFormat="1" applyFont="1" applyFill="1" applyBorder="1" applyAlignment="1" applyProtection="1">
      <alignment horizontal="center" vertical="center" wrapText="1"/>
    </xf>
    <xf numFmtId="164" fontId="3" fillId="2" borderId="48"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wrapText="1"/>
    </xf>
    <xf numFmtId="164" fontId="3" fillId="2" borderId="38" xfId="2" applyNumberFormat="1" applyFont="1" applyFill="1" applyBorder="1" applyAlignment="1" applyProtection="1">
      <alignment horizontal="center" vertical="center" wrapText="1"/>
    </xf>
    <xf numFmtId="0" fontId="3" fillId="0" borderId="26"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0" fontId="3" fillId="0" borderId="28" xfId="0" applyFont="1" applyBorder="1" applyAlignment="1">
      <alignment horizontal="center" vertical="center" wrapText="1"/>
    </xf>
    <xf numFmtId="164" fontId="3" fillId="2" borderId="53" xfId="2" applyNumberFormat="1" applyFont="1" applyFill="1" applyBorder="1" applyAlignment="1" applyProtection="1">
      <alignment horizontal="center" vertical="center" wrapText="1"/>
    </xf>
    <xf numFmtId="164" fontId="3" fillId="2" borderId="54" xfId="2" applyNumberFormat="1" applyFont="1" applyFill="1" applyBorder="1" applyAlignment="1" applyProtection="1">
      <alignment horizontal="center" vertical="center" wrapText="1"/>
    </xf>
    <xf numFmtId="164" fontId="3" fillId="2" borderId="55" xfId="2" applyNumberFormat="1"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1" fillId="0" borderId="50" xfId="0" applyFont="1" applyBorder="1" applyAlignment="1">
      <alignment horizontal="center"/>
    </xf>
    <xf numFmtId="0" fontId="1" fillId="0" borderId="57" xfId="0" applyFont="1" applyBorder="1" applyAlignment="1">
      <alignment horizontal="center"/>
    </xf>
    <xf numFmtId="0" fontId="1" fillId="0" borderId="62" xfId="0" applyFont="1" applyBorder="1" applyAlignment="1">
      <alignment horizontal="center"/>
    </xf>
    <xf numFmtId="0" fontId="0" fillId="0" borderId="50" xfId="0" applyBorder="1" applyAlignment="1">
      <alignment horizontal="center" vertical="center" wrapText="1"/>
    </xf>
    <xf numFmtId="0" fontId="0" fillId="0" borderId="57" xfId="0" applyBorder="1" applyAlignment="1">
      <alignment horizontal="center" vertical="center" wrapText="1"/>
    </xf>
    <xf numFmtId="0" fontId="0" fillId="0" borderId="62" xfId="0" applyBorder="1" applyAlignment="1">
      <alignment horizontal="center" vertical="center" wrapText="1"/>
    </xf>
    <xf numFmtId="0" fontId="3" fillId="0" borderId="68" xfId="0" applyFont="1" applyBorder="1" applyAlignment="1">
      <alignment horizontal="center" vertical="center" wrapText="1"/>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xf numFmtId="0" fontId="33" fillId="0" borderId="0" xfId="4" applyNumberFormat="1" applyFont="1" applyFill="1" applyBorder="1" applyAlignment="1" applyProtection="1">
      <alignment horizontal="left" vertical="top" wrapText="1"/>
    </xf>
    <xf numFmtId="0" fontId="34" fillId="0" borderId="0" xfId="4" applyNumberFormat="1" applyFont="1" applyFill="1" applyBorder="1" applyAlignment="1" applyProtection="1">
      <alignment horizontal="center" vertical="center" wrapText="1"/>
    </xf>
    <xf numFmtId="0" fontId="32" fillId="0" borderId="0" xfId="4" applyNumberFormat="1" applyFont="1" applyFill="1" applyBorder="1" applyAlignment="1"/>
    <xf numFmtId="0" fontId="32" fillId="0" borderId="0" xfId="4" applyNumberFormat="1" applyFont="1" applyFill="1" applyBorder="1" applyAlignment="1"/>
    <xf numFmtId="0" fontId="35" fillId="0" borderId="0" xfId="4" applyNumberFormat="1" applyFont="1" applyFill="1" applyBorder="1" applyAlignment="1" applyProtection="1">
      <alignment horizontal="left" vertical="center" wrapText="1"/>
    </xf>
    <xf numFmtId="0" fontId="35" fillId="0" borderId="70" xfId="4" applyFont="1" applyBorder="1" applyAlignment="1">
      <alignment horizontal="left" vertical="center" wrapText="1"/>
    </xf>
    <xf numFmtId="0" fontId="35" fillId="0" borderId="71" xfId="4" applyFont="1" applyBorder="1" applyAlignment="1">
      <alignment horizontal="left" vertical="center" wrapText="1"/>
    </xf>
    <xf numFmtId="0" fontId="35" fillId="0" borderId="72" xfId="4" applyFont="1" applyBorder="1" applyAlignment="1">
      <alignment horizontal="left" vertical="center" wrapText="1"/>
    </xf>
    <xf numFmtId="0" fontId="35" fillId="0" borderId="73" xfId="4" applyFont="1" applyBorder="1" applyAlignment="1">
      <alignment horizontal="left" vertical="center" wrapText="1"/>
    </xf>
    <xf numFmtId="0" fontId="35" fillId="0" borderId="74" xfId="4" applyFont="1" applyBorder="1" applyAlignment="1">
      <alignment horizontal="left" vertical="center" wrapText="1"/>
    </xf>
    <xf numFmtId="0" fontId="35" fillId="0" borderId="75" xfId="4" applyFont="1" applyBorder="1" applyAlignment="1">
      <alignment horizontal="left" vertical="center" wrapText="1"/>
    </xf>
    <xf numFmtId="0" fontId="35" fillId="0" borderId="76" xfId="4" applyFont="1" applyBorder="1" applyAlignment="1">
      <alignment horizontal="left" vertical="center" wrapText="1"/>
    </xf>
    <xf numFmtId="0" fontId="35" fillId="0" borderId="77" xfId="4" applyFont="1" applyBorder="1" applyAlignment="1">
      <alignment horizontal="left" vertical="center" wrapText="1"/>
    </xf>
    <xf numFmtId="0" fontId="35" fillId="0" borderId="78" xfId="4" applyFont="1" applyBorder="1" applyAlignment="1">
      <alignment horizontal="left" vertical="center" wrapText="1"/>
    </xf>
    <xf numFmtId="0" fontId="35" fillId="0" borderId="79" xfId="4" applyFont="1" applyBorder="1" applyAlignment="1">
      <alignment horizontal="left" vertical="center" wrapText="1"/>
    </xf>
    <xf numFmtId="0" fontId="35" fillId="0" borderId="80" xfId="4" applyFont="1" applyBorder="1" applyAlignment="1">
      <alignment horizontal="left" vertical="center" wrapText="1"/>
    </xf>
    <xf numFmtId="0" fontId="36" fillId="0" borderId="70" xfId="4" applyFont="1" applyBorder="1" applyAlignment="1">
      <alignment horizontal="center" vertical="center" wrapText="1"/>
    </xf>
    <xf numFmtId="0" fontId="36" fillId="0" borderId="71" xfId="4" applyFont="1" applyBorder="1" applyAlignment="1">
      <alignment horizontal="center" vertical="center" wrapText="1"/>
    </xf>
    <xf numFmtId="0" fontId="36" fillId="0" borderId="72" xfId="4" applyFont="1" applyBorder="1" applyAlignment="1">
      <alignment horizontal="center" vertical="center" wrapText="1"/>
    </xf>
    <xf numFmtId="0" fontId="36" fillId="0" borderId="81" xfId="4" applyNumberFormat="1" applyFont="1" applyFill="1" applyBorder="1" applyAlignment="1" applyProtection="1">
      <alignment horizontal="center" vertical="center" wrapText="1"/>
    </xf>
    <xf numFmtId="0" fontId="37" fillId="10" borderId="82" xfId="4" applyFont="1" applyFill="1" applyBorder="1" applyAlignment="1">
      <alignment horizontal="left" vertical="center" wrapText="1"/>
    </xf>
    <xf numFmtId="0" fontId="37" fillId="10" borderId="73" xfId="4" applyFont="1" applyFill="1" applyBorder="1" applyAlignment="1">
      <alignment horizontal="left" vertical="center" wrapText="1"/>
    </xf>
    <xf numFmtId="0" fontId="37" fillId="10" borderId="75" xfId="4" applyFont="1" applyFill="1" applyBorder="1" applyAlignment="1">
      <alignment horizontal="left" vertical="center" wrapText="1"/>
    </xf>
    <xf numFmtId="0" fontId="37" fillId="10" borderId="74" xfId="4" applyFont="1" applyFill="1" applyBorder="1" applyAlignment="1">
      <alignment horizontal="left" vertical="center" wrapText="1"/>
    </xf>
    <xf numFmtId="0" fontId="37" fillId="0" borderId="82" xfId="4" applyFont="1" applyBorder="1" applyAlignment="1">
      <alignment horizontal="left" vertical="center" wrapText="1"/>
    </xf>
    <xf numFmtId="0" fontId="37" fillId="10" borderId="82" xfId="4" applyFont="1" applyFill="1" applyBorder="1" applyAlignment="1">
      <alignment horizontal="center" vertical="center" wrapText="1"/>
    </xf>
    <xf numFmtId="0" fontId="37" fillId="10" borderId="73" xfId="4" applyFont="1" applyFill="1" applyBorder="1" applyAlignment="1">
      <alignment horizontal="center" vertical="center" wrapText="1"/>
    </xf>
    <xf numFmtId="0" fontId="37" fillId="10" borderId="75" xfId="4" applyFont="1" applyFill="1" applyBorder="1" applyAlignment="1">
      <alignment horizontal="center" vertical="center" wrapText="1"/>
    </xf>
    <xf numFmtId="0" fontId="37" fillId="10" borderId="82" xfId="4" applyFont="1" applyFill="1" applyBorder="1" applyAlignment="1">
      <alignment horizontal="justify" vertical="center" wrapText="1"/>
    </xf>
    <xf numFmtId="0" fontId="36" fillId="11" borderId="81" xfId="4" applyNumberFormat="1" applyFont="1" applyFill="1" applyBorder="1" applyAlignment="1" applyProtection="1">
      <alignment horizontal="center" vertical="center" wrapText="1"/>
    </xf>
    <xf numFmtId="0" fontId="37" fillId="10" borderId="83" xfId="4" applyFont="1" applyFill="1" applyBorder="1" applyAlignment="1">
      <alignment horizontal="left" vertical="center" wrapText="1"/>
    </xf>
    <xf numFmtId="0" fontId="37" fillId="10" borderId="79" xfId="4" applyFont="1" applyFill="1" applyBorder="1" applyAlignment="1">
      <alignment horizontal="left" vertical="center" wrapText="1"/>
    </xf>
    <xf numFmtId="0" fontId="37" fillId="10" borderId="80" xfId="4" applyFont="1" applyFill="1" applyBorder="1" applyAlignment="1">
      <alignment horizontal="left" vertical="center" wrapText="1"/>
    </xf>
    <xf numFmtId="0" fontId="37" fillId="0" borderId="83" xfId="4" applyFont="1" applyBorder="1" applyAlignment="1">
      <alignment horizontal="left" vertical="center" wrapText="1"/>
    </xf>
    <xf numFmtId="0" fontId="37" fillId="10" borderId="83" xfId="4" applyFont="1" applyFill="1" applyBorder="1" applyAlignment="1">
      <alignment horizontal="center" vertical="center" wrapText="1"/>
    </xf>
    <xf numFmtId="0" fontId="37" fillId="10" borderId="79" xfId="4" applyFont="1" applyFill="1" applyBorder="1" applyAlignment="1">
      <alignment horizontal="center" vertical="center" wrapText="1"/>
    </xf>
    <xf numFmtId="0" fontId="37" fillId="10" borderId="80" xfId="4" applyFont="1" applyFill="1" applyBorder="1" applyAlignment="1">
      <alignment horizontal="center" vertical="center" wrapText="1"/>
    </xf>
    <xf numFmtId="0" fontId="37" fillId="10" borderId="83" xfId="4" applyFont="1" applyFill="1" applyBorder="1" applyAlignment="1">
      <alignment horizontal="justify" vertical="center" wrapText="1"/>
    </xf>
    <xf numFmtId="0" fontId="37" fillId="10" borderId="84" xfId="4" applyNumberFormat="1" applyFont="1" applyFill="1" applyBorder="1" applyAlignment="1" applyProtection="1">
      <alignment horizontal="center" vertical="center" wrapText="1"/>
    </xf>
    <xf numFmtId="0" fontId="37" fillId="10" borderId="84" xfId="4" applyNumberFormat="1" applyFont="1" applyFill="1" applyBorder="1" applyAlignment="1" applyProtection="1">
      <alignment horizontal="left" vertical="center" wrapText="1"/>
    </xf>
    <xf numFmtId="0" fontId="37" fillId="10" borderId="85" xfId="4" applyNumberFormat="1" applyFont="1" applyFill="1" applyBorder="1" applyAlignment="1" applyProtection="1">
      <alignment horizontal="left" vertical="center" wrapText="1"/>
    </xf>
    <xf numFmtId="0" fontId="37" fillId="10" borderId="86" xfId="4" applyFont="1" applyFill="1" applyBorder="1" applyAlignment="1">
      <alignment horizontal="left" vertical="center" wrapText="1"/>
    </xf>
    <xf numFmtId="0" fontId="37" fillId="10" borderId="76" xfId="4" applyFont="1" applyFill="1" applyBorder="1" applyAlignment="1">
      <alignment horizontal="left" vertical="center" wrapText="1"/>
    </xf>
    <xf numFmtId="0" fontId="37" fillId="10" borderId="78" xfId="4" applyFont="1" applyFill="1" applyBorder="1" applyAlignment="1">
      <alignment horizontal="left" vertical="center" wrapText="1"/>
    </xf>
    <xf numFmtId="0" fontId="37" fillId="10" borderId="77" xfId="4" applyFont="1" applyFill="1" applyBorder="1" applyAlignment="1">
      <alignment horizontal="left" vertical="center" wrapText="1"/>
    </xf>
    <xf numFmtId="0" fontId="37" fillId="0" borderId="86" xfId="4" applyFont="1" applyBorder="1" applyAlignment="1">
      <alignment horizontal="left" vertical="center" wrapText="1"/>
    </xf>
    <xf numFmtId="0" fontId="37" fillId="10" borderId="86" xfId="4" applyFont="1" applyFill="1" applyBorder="1" applyAlignment="1">
      <alignment horizontal="center" vertical="center" wrapText="1"/>
    </xf>
    <xf numFmtId="0" fontId="37" fillId="10" borderId="76" xfId="4" applyFont="1" applyFill="1" applyBorder="1" applyAlignment="1">
      <alignment horizontal="center" vertical="center" wrapText="1"/>
    </xf>
    <xf numFmtId="0" fontId="37" fillId="10" borderId="78" xfId="4" applyFont="1" applyFill="1" applyBorder="1" applyAlignment="1">
      <alignment horizontal="center" vertical="center" wrapText="1"/>
    </xf>
    <xf numFmtId="0" fontId="37" fillId="10" borderId="86" xfId="4" applyFont="1" applyFill="1" applyBorder="1" applyAlignment="1">
      <alignment horizontal="justify" vertical="center" wrapText="1"/>
    </xf>
    <xf numFmtId="0" fontId="39" fillId="0" borderId="0" xfId="5" applyFont="1" applyFill="1" applyAlignment="1" applyProtection="1">
      <alignment horizontal="center" vertical="center" wrapText="1"/>
    </xf>
    <xf numFmtId="0" fontId="38" fillId="0" borderId="0" xfId="5" applyFill="1" applyProtection="1"/>
    <xf numFmtId="1" fontId="38" fillId="0" borderId="0" xfId="5" applyNumberFormat="1" applyFill="1" applyProtection="1"/>
    <xf numFmtId="0" fontId="41" fillId="0" borderId="66" xfId="6" applyFont="1" applyFill="1" applyBorder="1" applyAlignment="1" applyProtection="1">
      <alignment horizontal="center"/>
    </xf>
    <xf numFmtId="0" fontId="41" fillId="0" borderId="63" xfId="6" applyFont="1" applyFill="1" applyBorder="1" applyAlignment="1" applyProtection="1">
      <alignment horizontal="center"/>
    </xf>
    <xf numFmtId="0" fontId="41" fillId="0" borderId="64" xfId="6" applyFont="1" applyFill="1" applyBorder="1" applyAlignment="1" applyProtection="1">
      <alignment horizontal="center"/>
    </xf>
    <xf numFmtId="0" fontId="38" fillId="0" borderId="0" xfId="5" applyFill="1" applyAlignment="1" applyProtection="1">
      <alignment horizontal="center"/>
    </xf>
    <xf numFmtId="0" fontId="41" fillId="0" borderId="15" xfId="6" applyFont="1" applyFill="1" applyBorder="1" applyAlignment="1" applyProtection="1">
      <alignment horizontal="center" vertical="center" wrapText="1"/>
    </xf>
    <xf numFmtId="0" fontId="41" fillId="0" borderId="3" xfId="6" applyFont="1" applyFill="1" applyBorder="1" applyAlignment="1" applyProtection="1">
      <alignment horizontal="center" vertical="center" wrapText="1"/>
    </xf>
    <xf numFmtId="0" fontId="39" fillId="7" borderId="3" xfId="6" applyFont="1" applyFill="1" applyBorder="1" applyAlignment="1" applyProtection="1">
      <alignment horizontal="center" vertical="center" wrapText="1"/>
    </xf>
    <xf numFmtId="0" fontId="42" fillId="12" borderId="3" xfId="6" applyFont="1" applyFill="1" applyBorder="1" applyAlignment="1" applyProtection="1">
      <alignment horizontal="center" vertical="center" wrapText="1"/>
    </xf>
    <xf numFmtId="0" fontId="42" fillId="12" borderId="16" xfId="6" applyFont="1" applyFill="1" applyBorder="1" applyAlignment="1" applyProtection="1">
      <alignment horizontal="center" vertical="center" wrapText="1"/>
    </xf>
    <xf numFmtId="0" fontId="38" fillId="0" borderId="7" xfId="5" applyFill="1" applyBorder="1" applyAlignment="1" applyProtection="1">
      <alignment horizontal="center" vertical="center"/>
    </xf>
    <xf numFmtId="0" fontId="38" fillId="0" borderId="8" xfId="5" applyFill="1" applyBorder="1" applyAlignment="1" applyProtection="1">
      <alignment horizontal="center" vertical="center"/>
    </xf>
    <xf numFmtId="0" fontId="38" fillId="0" borderId="8" xfId="5" applyFill="1" applyBorder="1" applyAlignment="1" applyProtection="1">
      <alignment horizontal="center" vertical="center" textRotation="90"/>
    </xf>
    <xf numFmtId="0" fontId="38" fillId="0" borderId="52" xfId="5" applyFill="1" applyBorder="1" applyAlignment="1" applyProtection="1">
      <alignment vertical="center"/>
    </xf>
    <xf numFmtId="0" fontId="39" fillId="13" borderId="20" xfId="6" applyFont="1" applyFill="1" applyBorder="1" applyAlignment="1" applyProtection="1">
      <alignment horizontal="center" vertical="center" textRotation="90" wrapText="1"/>
    </xf>
    <xf numFmtId="0" fontId="39" fillId="13" borderId="6" xfId="6" applyFont="1" applyFill="1" applyBorder="1" applyAlignment="1" applyProtection="1">
      <alignment horizontal="center" vertical="center" textRotation="90" wrapText="1"/>
    </xf>
    <xf numFmtId="0" fontId="39" fillId="13" borderId="6" xfId="6" applyFont="1" applyFill="1" applyBorder="1" applyAlignment="1" applyProtection="1">
      <alignment horizontal="center" vertical="center" wrapText="1"/>
    </xf>
    <xf numFmtId="0" fontId="39" fillId="4" borderId="6" xfId="6" applyFont="1" applyFill="1" applyBorder="1" applyAlignment="1" applyProtection="1">
      <alignment horizontal="center" vertical="center" textRotation="90" wrapText="1"/>
    </xf>
    <xf numFmtId="0" fontId="39" fillId="4" borderId="6" xfId="6" applyFont="1" applyFill="1" applyBorder="1" applyAlignment="1" applyProtection="1">
      <alignment horizontal="center" vertical="center" wrapText="1"/>
    </xf>
    <xf numFmtId="0" fontId="39" fillId="7" borderId="6" xfId="6" applyFont="1" applyFill="1" applyBorder="1" applyAlignment="1" applyProtection="1">
      <alignment horizontal="center" vertical="center" wrapText="1"/>
    </xf>
    <xf numFmtId="0" fontId="42" fillId="12" borderId="6" xfId="6" applyFont="1" applyFill="1" applyBorder="1" applyAlignment="1" applyProtection="1">
      <alignment horizontal="center" vertical="center" wrapText="1"/>
    </xf>
    <xf numFmtId="0" fontId="42" fillId="12" borderId="21" xfId="6" applyFont="1" applyFill="1" applyBorder="1" applyAlignment="1" applyProtection="1">
      <alignment horizontal="center" vertical="center" wrapText="1"/>
    </xf>
    <xf numFmtId="0" fontId="38" fillId="0" borderId="38" xfId="5" applyFill="1" applyBorder="1" applyAlignment="1" applyProtection="1">
      <alignment horizontal="left" vertical="top" wrapText="1"/>
    </xf>
    <xf numFmtId="0" fontId="38" fillId="0" borderId="36" xfId="5" applyFill="1" applyBorder="1" applyAlignment="1" applyProtection="1">
      <alignment horizontal="left" vertical="top" wrapText="1"/>
    </xf>
    <xf numFmtId="0" fontId="40" fillId="0" borderId="36" xfId="5" applyFont="1" applyFill="1" applyBorder="1" applyAlignment="1" applyProtection="1">
      <alignment horizontal="left" vertical="top" wrapText="1"/>
    </xf>
    <xf numFmtId="0" fontId="38" fillId="14" borderId="36" xfId="5" applyFill="1" applyBorder="1" applyAlignment="1" applyProtection="1">
      <alignment horizontal="left" vertical="top" wrapText="1"/>
    </xf>
    <xf numFmtId="165" fontId="38" fillId="0" borderId="36" xfId="5" applyNumberFormat="1" applyFill="1" applyBorder="1" applyAlignment="1" applyProtection="1">
      <alignment horizontal="left" vertical="top" wrapText="1"/>
    </xf>
    <xf numFmtId="1" fontId="38" fillId="0" borderId="37" xfId="5" applyNumberFormat="1" applyFill="1" applyBorder="1" applyAlignment="1" applyProtection="1">
      <alignment horizontal="left" vertical="top" wrapText="1"/>
    </xf>
    <xf numFmtId="0" fontId="40" fillId="0" borderId="37" xfId="5" applyFont="1" applyFill="1" applyBorder="1" applyAlignment="1" applyProtection="1">
      <alignment horizontal="left" vertical="top" wrapText="1"/>
    </xf>
    <xf numFmtId="0" fontId="2" fillId="0" borderId="11" xfId="6" applyFont="1" applyFill="1" applyBorder="1" applyAlignment="1" applyProtection="1">
      <alignment horizontal="left" vertical="top" wrapText="1"/>
    </xf>
    <xf numFmtId="0" fontId="2" fillId="0" borderId="12" xfId="6" applyFont="1" applyFill="1" applyBorder="1" applyAlignment="1" applyProtection="1">
      <alignment horizontal="left" vertical="top" wrapText="1"/>
    </xf>
    <xf numFmtId="0" fontId="43" fillId="0" borderId="12" xfId="6" applyFont="1" applyFill="1" applyBorder="1" applyAlignment="1" applyProtection="1">
      <alignment horizontal="left" vertical="top" wrapText="1"/>
    </xf>
    <xf numFmtId="0" fontId="2" fillId="7" borderId="12" xfId="6" applyFont="1" applyFill="1" applyBorder="1" applyAlignment="1" applyProtection="1">
      <alignment horizontal="left" vertical="top" wrapText="1"/>
    </xf>
    <xf numFmtId="0" fontId="40" fillId="0" borderId="12" xfId="6" applyFill="1" applyBorder="1" applyAlignment="1" applyProtection="1">
      <alignment horizontal="left" vertical="top" wrapText="1"/>
    </xf>
    <xf numFmtId="0" fontId="2" fillId="7" borderId="12" xfId="6" applyFont="1" applyFill="1" applyBorder="1" applyAlignment="1" applyProtection="1">
      <alignment horizontal="center" vertical="top" wrapText="1"/>
    </xf>
    <xf numFmtId="0" fontId="40" fillId="0" borderId="87" xfId="6" applyFill="1" applyBorder="1" applyAlignment="1" applyProtection="1">
      <alignment horizontal="center" vertical="center" wrapText="1"/>
    </xf>
    <xf numFmtId="0" fontId="40" fillId="0" borderId="42" xfId="6" applyFill="1" applyBorder="1" applyAlignment="1" applyProtection="1">
      <alignment horizontal="center" vertical="center" wrapText="1"/>
    </xf>
    <xf numFmtId="9" fontId="4" fillId="7" borderId="42" xfId="2" applyFont="1" applyFill="1" applyBorder="1" applyAlignment="1">
      <alignment horizontal="center" vertical="center" wrapText="1"/>
    </xf>
    <xf numFmtId="0" fontId="44" fillId="0" borderId="49" xfId="7" applyFill="1" applyBorder="1" applyAlignment="1" applyProtection="1">
      <alignment horizontal="left" vertical="top" wrapText="1"/>
    </xf>
    <xf numFmtId="0" fontId="38" fillId="0" borderId="7" xfId="5" applyFill="1" applyBorder="1" applyAlignment="1" applyProtection="1">
      <alignment horizontal="left" vertical="top" wrapText="1"/>
    </xf>
    <xf numFmtId="0" fontId="38" fillId="0" borderId="8" xfId="5" applyFill="1" applyBorder="1" applyAlignment="1" applyProtection="1">
      <alignment horizontal="left" vertical="top" wrapText="1"/>
    </xf>
    <xf numFmtId="0" fontId="38" fillId="14" borderId="8" xfId="5" applyFill="1" applyBorder="1" applyAlignment="1" applyProtection="1">
      <alignment horizontal="left" vertical="top" wrapText="1"/>
    </xf>
    <xf numFmtId="165" fontId="38" fillId="0" borderId="8" xfId="5" applyNumberFormat="1" applyFill="1" applyBorder="1" applyAlignment="1" applyProtection="1">
      <alignment horizontal="left" vertical="top" wrapText="1"/>
    </xf>
    <xf numFmtId="1" fontId="38" fillId="0" borderId="52" xfId="5" applyNumberFormat="1" applyFill="1" applyBorder="1" applyAlignment="1" applyProtection="1">
      <alignment horizontal="left" vertical="top" wrapText="1"/>
    </xf>
    <xf numFmtId="0" fontId="40" fillId="0" borderId="52" xfId="5" applyFont="1" applyFill="1" applyBorder="1" applyAlignment="1" applyProtection="1">
      <alignment horizontal="left" vertical="top" wrapText="1"/>
    </xf>
    <xf numFmtId="0" fontId="2" fillId="0" borderId="7" xfId="6" applyFont="1" applyFill="1" applyBorder="1" applyAlignment="1" applyProtection="1">
      <alignment horizontal="left" vertical="top" wrapText="1"/>
    </xf>
    <xf numFmtId="0" fontId="2" fillId="0" borderId="8" xfId="6" applyFont="1" applyFill="1" applyBorder="1" applyAlignment="1" applyProtection="1">
      <alignment horizontal="left" vertical="top" wrapText="1"/>
    </xf>
    <xf numFmtId="0" fontId="43" fillId="0" borderId="8" xfId="6" applyFont="1" applyFill="1" applyBorder="1" applyAlignment="1" applyProtection="1">
      <alignment horizontal="left" vertical="top" wrapText="1"/>
    </xf>
    <xf numFmtId="0" fontId="2" fillId="7" borderId="8" xfId="6" applyFont="1" applyFill="1" applyBorder="1" applyAlignment="1" applyProtection="1">
      <alignment horizontal="left" vertical="top" wrapText="1"/>
    </xf>
    <xf numFmtId="0" fontId="40" fillId="0" borderId="8" xfId="6" applyFill="1" applyBorder="1" applyAlignment="1" applyProtection="1">
      <alignment horizontal="left" vertical="top" wrapText="1"/>
    </xf>
    <xf numFmtId="0" fontId="2" fillId="7" borderId="8" xfId="6" applyFont="1" applyFill="1" applyBorder="1" applyAlignment="1" applyProtection="1">
      <alignment horizontal="center" vertical="top" wrapText="1"/>
    </xf>
    <xf numFmtId="0" fontId="44" fillId="0" borderId="9" xfId="7" applyFill="1" applyBorder="1" applyAlignment="1" applyProtection="1">
      <alignment horizontal="left" vertical="top" wrapText="1"/>
    </xf>
    <xf numFmtId="0" fontId="2" fillId="0" borderId="38" xfId="6" applyFont="1" applyFill="1" applyBorder="1" applyAlignment="1" applyProtection="1">
      <alignment horizontal="left" vertical="top" wrapText="1"/>
    </xf>
    <xf numFmtId="0" fontId="2" fillId="0" borderId="36" xfId="6" applyFont="1" applyFill="1" applyBorder="1" applyAlignment="1" applyProtection="1">
      <alignment horizontal="left" vertical="top" wrapText="1"/>
    </xf>
    <xf numFmtId="0" fontId="43" fillId="0" borderId="36" xfId="6" applyFont="1" applyFill="1" applyBorder="1" applyAlignment="1" applyProtection="1">
      <alignment horizontal="left" vertical="top" wrapText="1"/>
    </xf>
    <xf numFmtId="0" fontId="2" fillId="6" borderId="36" xfId="6" applyFont="1" applyFill="1" applyBorder="1" applyAlignment="1" applyProtection="1">
      <alignment horizontal="left" vertical="top" wrapText="1"/>
    </xf>
    <xf numFmtId="0" fontId="40" fillId="0" borderId="36" xfId="6" applyFill="1" applyBorder="1" applyAlignment="1" applyProtection="1">
      <alignment horizontal="left" vertical="top" wrapText="1"/>
    </xf>
    <xf numFmtId="9" fontId="4" fillId="15" borderId="42" xfId="2" applyFont="1" applyFill="1" applyBorder="1" applyAlignment="1">
      <alignment horizontal="center" vertical="center" wrapText="1"/>
    </xf>
    <xf numFmtId="0" fontId="44" fillId="0" borderId="48" xfId="7" applyFill="1" applyBorder="1" applyAlignment="1" applyProtection="1">
      <alignment horizontal="left" vertical="top" wrapText="1"/>
    </xf>
    <xf numFmtId="0" fontId="38" fillId="0" borderId="22" xfId="5" applyFill="1" applyBorder="1" applyAlignment="1" applyProtection="1">
      <alignment horizontal="left" vertical="top" wrapText="1"/>
    </xf>
    <xf numFmtId="0" fontId="38" fillId="0" borderId="23" xfId="5" applyFill="1" applyBorder="1" applyAlignment="1" applyProtection="1">
      <alignment horizontal="left" vertical="top" wrapText="1"/>
    </xf>
    <xf numFmtId="0" fontId="38" fillId="14" borderId="23" xfId="5" applyFill="1" applyBorder="1" applyAlignment="1" applyProtection="1">
      <alignment horizontal="left" vertical="top" wrapText="1"/>
    </xf>
    <xf numFmtId="165" fontId="38" fillId="0" borderId="23" xfId="5" applyNumberFormat="1" applyFill="1" applyBorder="1" applyAlignment="1" applyProtection="1">
      <alignment horizontal="left" vertical="top" wrapText="1"/>
    </xf>
    <xf numFmtId="1" fontId="38" fillId="0" borderId="24" xfId="5" applyNumberFormat="1" applyFill="1" applyBorder="1" applyAlignment="1" applyProtection="1">
      <alignment horizontal="left" vertical="top" wrapText="1"/>
    </xf>
    <xf numFmtId="0" fontId="40" fillId="0" borderId="24" xfId="5" applyFont="1" applyFill="1" applyBorder="1" applyAlignment="1" applyProtection="1">
      <alignment horizontal="left" vertical="top" wrapText="1"/>
    </xf>
    <xf numFmtId="0" fontId="2" fillId="0" borderId="22" xfId="6" applyFont="1" applyFill="1" applyBorder="1" applyAlignment="1" applyProtection="1">
      <alignment horizontal="left" vertical="top" wrapText="1"/>
    </xf>
    <xf numFmtId="0" fontId="2" fillId="0" borderId="23" xfId="6" applyFont="1" applyFill="1" applyBorder="1" applyAlignment="1" applyProtection="1">
      <alignment horizontal="left" vertical="top" wrapText="1"/>
    </xf>
    <xf numFmtId="0" fontId="43" fillId="0" borderId="23" xfId="6" applyFont="1" applyFill="1" applyBorder="1" applyAlignment="1" applyProtection="1">
      <alignment horizontal="left" vertical="top" wrapText="1"/>
    </xf>
    <xf numFmtId="0" fontId="2" fillId="15" borderId="23" xfId="6" applyFont="1" applyFill="1" applyBorder="1" applyAlignment="1" applyProtection="1">
      <alignment horizontal="center" vertical="top" wrapText="1"/>
    </xf>
    <xf numFmtId="0" fontId="40" fillId="0" borderId="23" xfId="6" applyFill="1" applyBorder="1" applyAlignment="1" applyProtection="1">
      <alignment horizontal="left" vertical="top" wrapText="1"/>
    </xf>
    <xf numFmtId="0" fontId="40" fillId="0" borderId="49" xfId="6" applyFill="1" applyBorder="1" applyAlignment="1" applyProtection="1">
      <alignment horizontal="center" vertical="top" wrapText="1"/>
    </xf>
    <xf numFmtId="9" fontId="4" fillId="15" borderId="67" xfId="2" applyFont="1" applyFill="1" applyBorder="1" applyAlignment="1">
      <alignment horizontal="center" vertical="center" wrapText="1"/>
    </xf>
    <xf numFmtId="0" fontId="44" fillId="0" borderId="25" xfId="7" applyFill="1" applyBorder="1" applyAlignment="1" applyProtection="1">
      <alignment horizontal="left" vertical="top" wrapText="1"/>
    </xf>
    <xf numFmtId="0" fontId="38" fillId="0" borderId="17" xfId="5" applyFill="1" applyBorder="1" applyAlignment="1" applyProtection="1">
      <alignment horizontal="left" vertical="top" wrapText="1"/>
    </xf>
    <xf numFmtId="0" fontId="38" fillId="0" borderId="1" xfId="5" applyFill="1" applyBorder="1" applyAlignment="1" applyProtection="1">
      <alignment horizontal="left" vertical="top" wrapText="1"/>
    </xf>
    <xf numFmtId="0" fontId="38" fillId="14" borderId="1" xfId="5" applyFill="1" applyBorder="1" applyAlignment="1" applyProtection="1">
      <alignment horizontal="left" vertical="top" wrapText="1"/>
    </xf>
    <xf numFmtId="165" fontId="38" fillId="0" borderId="1" xfId="5" applyNumberFormat="1" applyFill="1" applyBorder="1" applyAlignment="1" applyProtection="1">
      <alignment horizontal="left" vertical="top" wrapText="1"/>
    </xf>
    <xf numFmtId="1" fontId="38" fillId="0" borderId="2" xfId="5" applyNumberFormat="1" applyFill="1" applyBorder="1" applyAlignment="1" applyProtection="1">
      <alignment horizontal="left" vertical="top" wrapText="1"/>
    </xf>
    <xf numFmtId="0" fontId="40" fillId="0" borderId="2" xfId="5" applyFont="1" applyFill="1" applyBorder="1" applyAlignment="1" applyProtection="1">
      <alignment horizontal="left" vertical="top" wrapText="1"/>
    </xf>
    <xf numFmtId="0" fontId="2" fillId="0" borderId="17" xfId="6" applyFont="1" applyFill="1" applyBorder="1" applyAlignment="1" applyProtection="1">
      <alignment horizontal="left" vertical="top" wrapText="1"/>
    </xf>
    <xf numFmtId="0" fontId="2" fillId="0" borderId="1" xfId="6" applyFont="1" applyFill="1" applyBorder="1" applyAlignment="1" applyProtection="1">
      <alignment horizontal="left" vertical="top" wrapText="1"/>
    </xf>
    <xf numFmtId="0" fontId="43" fillId="0" borderId="1" xfId="6" applyFont="1" applyFill="1" applyBorder="1" applyAlignment="1" applyProtection="1">
      <alignment horizontal="left" vertical="top" wrapText="1"/>
    </xf>
    <xf numFmtId="0" fontId="2" fillId="5" borderId="1" xfId="6" applyFont="1" applyFill="1" applyBorder="1" applyAlignment="1" applyProtection="1">
      <alignment horizontal="center" vertical="top" wrapText="1"/>
    </xf>
    <xf numFmtId="0" fontId="40" fillId="0" borderId="1" xfId="6" applyFill="1" applyBorder="1" applyAlignment="1" applyProtection="1">
      <alignment horizontal="left" vertical="top" wrapText="1"/>
    </xf>
    <xf numFmtId="0" fontId="2" fillId="15" borderId="1" xfId="6" applyFont="1" applyFill="1" applyBorder="1" applyAlignment="1" applyProtection="1">
      <alignment horizontal="center" vertical="top" wrapText="1"/>
    </xf>
    <xf numFmtId="0" fontId="40" fillId="0" borderId="55" xfId="6" applyFill="1" applyBorder="1" applyAlignment="1" applyProtection="1">
      <alignment horizontal="center" vertical="top" wrapText="1"/>
    </xf>
    <xf numFmtId="9" fontId="4" fillId="2" borderId="68" xfId="2" applyFont="1" applyFill="1" applyBorder="1" applyAlignment="1">
      <alignment horizontal="center" vertical="center" wrapText="1"/>
    </xf>
    <xf numFmtId="0" fontId="44" fillId="0" borderId="18" xfId="7" applyFill="1" applyBorder="1" applyAlignment="1" applyProtection="1">
      <alignment horizontal="left" vertical="top" wrapText="1"/>
    </xf>
    <xf numFmtId="0" fontId="38" fillId="0" borderId="13" xfId="5" applyFill="1" applyBorder="1" applyAlignment="1" applyProtection="1">
      <alignment horizontal="left" vertical="top" wrapText="1"/>
    </xf>
    <xf numFmtId="0" fontId="38" fillId="0" borderId="5" xfId="5" applyFill="1" applyBorder="1" applyAlignment="1" applyProtection="1">
      <alignment horizontal="left" vertical="top" wrapText="1"/>
    </xf>
    <xf numFmtId="0" fontId="38" fillId="14" borderId="5" xfId="5" applyFill="1" applyBorder="1" applyAlignment="1" applyProtection="1">
      <alignment horizontal="left" vertical="top" wrapText="1"/>
    </xf>
    <xf numFmtId="165" fontId="38" fillId="0" borderId="5" xfId="5" applyNumberFormat="1" applyFill="1" applyBorder="1" applyAlignment="1" applyProtection="1">
      <alignment horizontal="left" vertical="top" wrapText="1"/>
    </xf>
    <xf numFmtId="1" fontId="38" fillId="0" borderId="10" xfId="5" applyNumberFormat="1" applyFill="1" applyBorder="1" applyAlignment="1" applyProtection="1">
      <alignment horizontal="left" vertical="top" wrapText="1"/>
    </xf>
    <xf numFmtId="0" fontId="40" fillId="0" borderId="10" xfId="5" applyFont="1" applyFill="1" applyBorder="1" applyAlignment="1" applyProtection="1">
      <alignment horizontal="left" vertical="top" wrapText="1"/>
    </xf>
    <xf numFmtId="0" fontId="2" fillId="0" borderId="13" xfId="6" applyFont="1" applyFill="1" applyBorder="1" applyAlignment="1" applyProtection="1">
      <alignment horizontal="left" vertical="top" wrapText="1"/>
    </xf>
    <xf numFmtId="0" fontId="2" fillId="0" borderId="5" xfId="6" applyFont="1" applyFill="1" applyBorder="1" applyAlignment="1" applyProtection="1">
      <alignment horizontal="left" vertical="top" wrapText="1"/>
    </xf>
    <xf numFmtId="0" fontId="43" fillId="0" borderId="5" xfId="6" applyFont="1" applyFill="1" applyBorder="1" applyAlignment="1" applyProtection="1">
      <alignment horizontal="left" vertical="top" wrapText="1"/>
    </xf>
    <xf numFmtId="0" fontId="2" fillId="5" borderId="5" xfId="6" applyFont="1" applyFill="1" applyBorder="1" applyAlignment="1" applyProtection="1">
      <alignment horizontal="center" vertical="top" wrapText="1"/>
    </xf>
    <xf numFmtId="0" fontId="40" fillId="0" borderId="5" xfId="6" applyFill="1" applyBorder="1" applyAlignment="1" applyProtection="1">
      <alignment horizontal="left" vertical="top" wrapText="1"/>
    </xf>
    <xf numFmtId="9" fontId="4" fillId="5" borderId="67" xfId="2" applyFont="1" applyFill="1" applyBorder="1" applyAlignment="1">
      <alignment horizontal="center" vertical="center" wrapText="1"/>
    </xf>
    <xf numFmtId="0" fontId="44" fillId="0" borderId="14" xfId="7" applyFill="1" applyBorder="1" applyAlignment="1" applyProtection="1">
      <alignment horizontal="left" vertical="top" wrapText="1"/>
    </xf>
    <xf numFmtId="0" fontId="38" fillId="0" borderId="15" xfId="5" applyFill="1" applyBorder="1" applyAlignment="1" applyProtection="1">
      <alignment horizontal="left" vertical="top" wrapText="1"/>
    </xf>
    <xf numFmtId="0" fontId="38" fillId="0" borderId="3" xfId="5" applyFill="1" applyBorder="1" applyAlignment="1" applyProtection="1">
      <alignment horizontal="left" vertical="top" wrapText="1"/>
    </xf>
    <xf numFmtId="0" fontId="38" fillId="14" borderId="3" xfId="5" applyFill="1" applyBorder="1" applyAlignment="1" applyProtection="1">
      <alignment horizontal="left" vertical="top" wrapText="1"/>
    </xf>
    <xf numFmtId="165" fontId="38" fillId="0" borderId="3" xfId="5" applyNumberFormat="1" applyFill="1" applyBorder="1" applyAlignment="1" applyProtection="1">
      <alignment horizontal="left" vertical="top" wrapText="1"/>
    </xf>
    <xf numFmtId="1" fontId="38" fillId="0" borderId="4" xfId="5" applyNumberFormat="1" applyFill="1" applyBorder="1" applyAlignment="1" applyProtection="1">
      <alignment horizontal="left" vertical="top" wrapText="1"/>
    </xf>
    <xf numFmtId="0" fontId="40" fillId="0" borderId="4" xfId="5" applyFont="1" applyFill="1" applyBorder="1" applyAlignment="1" applyProtection="1">
      <alignment horizontal="left" vertical="top" wrapText="1"/>
    </xf>
    <xf numFmtId="0" fontId="2" fillId="0" borderId="15" xfId="6" applyFont="1" applyFill="1" applyBorder="1" applyAlignment="1" applyProtection="1">
      <alignment horizontal="left" vertical="top" wrapText="1"/>
    </xf>
    <xf numFmtId="0" fontId="2" fillId="0" borderId="3" xfId="6" applyFont="1" applyFill="1" applyBorder="1" applyAlignment="1" applyProtection="1">
      <alignment horizontal="left" vertical="top" wrapText="1"/>
    </xf>
    <xf numFmtId="0" fontId="43" fillId="0" borderId="3" xfId="6" applyFont="1" applyFill="1" applyBorder="1" applyAlignment="1" applyProtection="1">
      <alignment horizontal="left" vertical="top" wrapText="1"/>
    </xf>
    <xf numFmtId="0" fontId="2" fillId="5" borderId="3" xfId="6" applyFont="1" applyFill="1" applyBorder="1" applyAlignment="1" applyProtection="1">
      <alignment horizontal="center" vertical="top" wrapText="1"/>
    </xf>
    <xf numFmtId="0" fontId="40" fillId="0" borderId="3" xfId="6" applyFill="1" applyBorder="1" applyAlignment="1" applyProtection="1">
      <alignment horizontal="left" vertical="top" wrapText="1"/>
    </xf>
    <xf numFmtId="0" fontId="40" fillId="0" borderId="48" xfId="6" applyFill="1" applyBorder="1" applyAlignment="1" applyProtection="1">
      <alignment horizontal="center" vertical="top" wrapText="1"/>
    </xf>
    <xf numFmtId="9" fontId="4" fillId="2" borderId="60" xfId="2" applyFont="1" applyFill="1" applyBorder="1" applyAlignment="1">
      <alignment horizontal="center" vertical="center" wrapText="1"/>
    </xf>
    <xf numFmtId="0" fontId="44" fillId="0" borderId="16" xfId="7" applyFill="1" applyBorder="1" applyAlignment="1" applyProtection="1">
      <alignment horizontal="left" vertical="top" wrapText="1"/>
    </xf>
    <xf numFmtId="0" fontId="38" fillId="0" borderId="20" xfId="5" applyFill="1" applyBorder="1" applyAlignment="1" applyProtection="1">
      <alignment horizontal="left" vertical="top" wrapText="1"/>
    </xf>
    <xf numFmtId="0" fontId="38" fillId="0" borderId="6" xfId="5" applyFill="1" applyBorder="1" applyAlignment="1" applyProtection="1">
      <alignment horizontal="left" vertical="top" wrapText="1"/>
    </xf>
    <xf numFmtId="0" fontId="38" fillId="14" borderId="6" xfId="5" applyFill="1" applyBorder="1" applyAlignment="1" applyProtection="1">
      <alignment horizontal="left" vertical="top" wrapText="1"/>
    </xf>
    <xf numFmtId="165" fontId="38" fillId="0" borderId="6" xfId="5" applyNumberFormat="1" applyFill="1" applyBorder="1" applyAlignment="1" applyProtection="1">
      <alignment horizontal="left" vertical="top" wrapText="1"/>
    </xf>
    <xf numFmtId="1" fontId="38" fillId="0" borderId="19" xfId="5" applyNumberFormat="1" applyFill="1" applyBorder="1" applyAlignment="1" applyProtection="1">
      <alignment horizontal="left" vertical="top" wrapText="1"/>
    </xf>
    <xf numFmtId="0" fontId="40" fillId="0" borderId="19" xfId="5" applyFont="1" applyFill="1" applyBorder="1" applyAlignment="1" applyProtection="1">
      <alignment horizontal="left" vertical="top" wrapText="1"/>
    </xf>
    <xf numFmtId="0" fontId="2" fillId="0" borderId="20" xfId="6" applyFont="1" applyFill="1" applyBorder="1" applyAlignment="1" applyProtection="1">
      <alignment horizontal="left" vertical="top" wrapText="1"/>
    </xf>
    <xf numFmtId="0" fontId="2" fillId="0" borderId="6" xfId="6" applyFont="1" applyFill="1" applyBorder="1" applyAlignment="1" applyProtection="1">
      <alignment horizontal="left" vertical="top" wrapText="1"/>
    </xf>
    <xf numFmtId="0" fontId="43" fillId="0" borderId="6" xfId="6" applyFont="1" applyFill="1" applyBorder="1" applyAlignment="1" applyProtection="1">
      <alignment horizontal="left" vertical="top" wrapText="1"/>
    </xf>
    <xf numFmtId="0" fontId="2" fillId="5" borderId="6" xfId="6" applyFont="1" applyFill="1" applyBorder="1" applyAlignment="1" applyProtection="1">
      <alignment horizontal="center" vertical="top" wrapText="1"/>
    </xf>
    <xf numFmtId="0" fontId="40" fillId="0" borderId="6" xfId="6" applyFill="1" applyBorder="1" applyAlignment="1" applyProtection="1">
      <alignment horizontal="left" vertical="top" wrapText="1"/>
    </xf>
    <xf numFmtId="0" fontId="44" fillId="0" borderId="21" xfId="7" applyFill="1" applyBorder="1" applyAlignment="1" applyProtection="1">
      <alignment horizontal="left" vertical="top" wrapText="1"/>
    </xf>
    <xf numFmtId="0" fontId="38" fillId="0" borderId="22" xfId="5" applyFill="1" applyBorder="1" applyAlignment="1" applyProtection="1">
      <alignment horizontal="left" vertical="top" wrapText="1"/>
    </xf>
    <xf numFmtId="0" fontId="2" fillId="15" borderId="23" xfId="6" applyFont="1" applyFill="1" applyBorder="1" applyAlignment="1" applyProtection="1">
      <alignment horizontal="left" vertical="top" wrapText="1"/>
    </xf>
    <xf numFmtId="0" fontId="2" fillId="7" borderId="3" xfId="6" applyFont="1" applyFill="1" applyBorder="1" applyAlignment="1" applyProtection="1">
      <alignment horizontal="center" vertical="top" wrapText="1"/>
    </xf>
    <xf numFmtId="14" fontId="40" fillId="0" borderId="3" xfId="6" applyNumberFormat="1" applyFill="1" applyBorder="1" applyAlignment="1" applyProtection="1">
      <alignment horizontal="left" vertical="top" wrapText="1"/>
    </xf>
    <xf numFmtId="0" fontId="40" fillId="0" borderId="21" xfId="6" applyFill="1" applyBorder="1" applyAlignment="1" applyProtection="1">
      <alignment horizontal="center" vertical="top" wrapText="1"/>
    </xf>
    <xf numFmtId="9" fontId="4" fillId="7" borderId="67" xfId="2" applyFont="1" applyFill="1" applyBorder="1" applyAlignment="1">
      <alignment horizontal="center" vertical="center" wrapText="1"/>
    </xf>
    <xf numFmtId="0" fontId="2" fillId="5" borderId="54" xfId="6" applyFont="1" applyFill="1" applyBorder="1" applyAlignment="1" applyProtection="1">
      <alignment horizontal="center" vertical="top" wrapText="1"/>
    </xf>
    <xf numFmtId="0" fontId="38" fillId="16" borderId="5" xfId="5" applyFill="1" applyBorder="1" applyAlignment="1" applyProtection="1">
      <alignment horizontal="left" vertical="top" wrapText="1"/>
    </xf>
    <xf numFmtId="0" fontId="2" fillId="15" borderId="5" xfId="6" applyFont="1" applyFill="1" applyBorder="1" applyAlignment="1" applyProtection="1">
      <alignment horizontal="center" vertical="top" wrapText="1"/>
    </xf>
    <xf numFmtId="0" fontId="38" fillId="16" borderId="3" xfId="5" applyFill="1" applyBorder="1" applyAlignment="1" applyProtection="1">
      <alignment horizontal="left" vertical="top" wrapText="1"/>
    </xf>
    <xf numFmtId="0" fontId="2" fillId="15" borderId="3" xfId="6" applyFont="1" applyFill="1" applyBorder="1" applyAlignment="1" applyProtection="1">
      <alignment horizontal="center" vertical="top" wrapText="1"/>
    </xf>
    <xf numFmtId="0" fontId="38" fillId="16" borderId="6" xfId="5" applyFill="1" applyBorder="1" applyAlignment="1" applyProtection="1">
      <alignment horizontal="left" vertical="top" wrapText="1"/>
    </xf>
    <xf numFmtId="0" fontId="2" fillId="15" borderId="6" xfId="6" applyFont="1" applyFill="1" applyBorder="1" applyAlignment="1" applyProtection="1">
      <alignment horizontal="center" vertical="top" wrapText="1"/>
    </xf>
    <xf numFmtId="0" fontId="38" fillId="16" borderId="36" xfId="5" applyFill="1" applyBorder="1" applyAlignment="1" applyProtection="1">
      <alignment horizontal="left" vertical="top" wrapText="1"/>
    </xf>
    <xf numFmtId="0" fontId="2" fillId="7" borderId="36" xfId="6" applyFont="1" applyFill="1" applyBorder="1" applyAlignment="1" applyProtection="1">
      <alignment horizontal="left" vertical="top" wrapText="1"/>
    </xf>
    <xf numFmtId="14" fontId="40" fillId="0" borderId="36" xfId="6" applyNumberFormat="1" applyFill="1" applyBorder="1" applyAlignment="1" applyProtection="1">
      <alignment horizontal="left" vertical="top" wrapText="1"/>
    </xf>
    <xf numFmtId="0" fontId="2" fillId="5" borderId="36" xfId="6" applyFont="1" applyFill="1" applyBorder="1" applyAlignment="1" applyProtection="1">
      <alignment horizontal="left" vertical="top" wrapText="1"/>
    </xf>
    <xf numFmtId="9" fontId="4" fillId="7" borderId="68" xfId="2" applyFont="1" applyFill="1" applyBorder="1" applyAlignment="1">
      <alignment horizontal="center" vertical="center" wrapText="1"/>
    </xf>
    <xf numFmtId="0" fontId="38" fillId="16" borderId="23" xfId="5" applyFill="1" applyBorder="1" applyAlignment="1" applyProtection="1">
      <alignment horizontal="left" vertical="top" wrapText="1"/>
    </xf>
    <xf numFmtId="0" fontId="2" fillId="5" borderId="23" xfId="6" applyFont="1" applyFill="1" applyBorder="1" applyAlignment="1" applyProtection="1">
      <alignment horizontal="center" vertical="top" wrapText="1"/>
    </xf>
    <xf numFmtId="0" fontId="2" fillId="5" borderId="23" xfId="6" applyFont="1" applyFill="1" applyBorder="1" applyAlignment="1" applyProtection="1">
      <alignment horizontal="left" vertical="top" wrapText="1"/>
    </xf>
    <xf numFmtId="0" fontId="2" fillId="8" borderId="3" xfId="6" applyFont="1" applyFill="1" applyBorder="1" applyAlignment="1" applyProtection="1">
      <alignment horizontal="left" vertical="top" wrapText="1"/>
    </xf>
    <xf numFmtId="0" fontId="43" fillId="8" borderId="3" xfId="6" applyFont="1" applyFill="1" applyBorder="1" applyAlignment="1" applyProtection="1">
      <alignment horizontal="left" vertical="top" wrapText="1"/>
    </xf>
    <xf numFmtId="0" fontId="40" fillId="8" borderId="3" xfId="6" applyFill="1" applyBorder="1" applyAlignment="1" applyProtection="1">
      <alignment horizontal="left" vertical="top" wrapText="1"/>
    </xf>
    <xf numFmtId="0" fontId="38" fillId="16" borderId="1" xfId="5" applyFill="1" applyBorder="1" applyAlignment="1" applyProtection="1">
      <alignment horizontal="left" vertical="top" wrapText="1"/>
    </xf>
    <xf numFmtId="0" fontId="2" fillId="8" borderId="1" xfId="6" applyFont="1" applyFill="1" applyBorder="1" applyAlignment="1" applyProtection="1">
      <alignment horizontal="left" vertical="top" wrapText="1"/>
    </xf>
    <xf numFmtId="0" fontId="43" fillId="8" borderId="1" xfId="6" applyFont="1" applyFill="1" applyBorder="1" applyAlignment="1" applyProtection="1">
      <alignment horizontal="left" vertical="top" wrapText="1"/>
    </xf>
    <xf numFmtId="0" fontId="40" fillId="8" borderId="1" xfId="6" applyFill="1" applyBorder="1" applyAlignment="1" applyProtection="1">
      <alignment horizontal="left" vertical="top" wrapText="1"/>
    </xf>
    <xf numFmtId="1" fontId="40" fillId="0" borderId="19" xfId="5" applyNumberFormat="1" applyFont="1" applyFill="1" applyBorder="1" applyAlignment="1" applyProtection="1">
      <alignment horizontal="left" vertical="top" wrapText="1"/>
    </xf>
    <xf numFmtId="0" fontId="38" fillId="17" borderId="23" xfId="5" applyFill="1" applyBorder="1" applyAlignment="1" applyProtection="1">
      <alignment horizontal="left" vertical="top" wrapText="1"/>
    </xf>
    <xf numFmtId="0" fontId="38" fillId="17" borderId="3" xfId="5" applyFill="1" applyBorder="1" applyAlignment="1" applyProtection="1">
      <alignment horizontal="left" vertical="top" wrapText="1"/>
    </xf>
    <xf numFmtId="0" fontId="38" fillId="17" borderId="1" xfId="5" applyFill="1" applyBorder="1" applyAlignment="1" applyProtection="1">
      <alignment horizontal="left" vertical="top" wrapText="1"/>
    </xf>
    <xf numFmtId="0" fontId="45" fillId="0" borderId="10" xfId="5" applyFont="1" applyFill="1" applyBorder="1" applyAlignment="1" applyProtection="1">
      <alignment horizontal="left" vertical="top" wrapText="1"/>
    </xf>
    <xf numFmtId="0" fontId="45" fillId="0" borderId="4" xfId="5" applyFont="1" applyFill="1" applyBorder="1" applyAlignment="1" applyProtection="1">
      <alignment horizontal="left" vertical="top" wrapText="1"/>
    </xf>
    <xf numFmtId="0" fontId="45" fillId="0" borderId="19" xfId="5" applyFont="1" applyFill="1" applyBorder="1" applyAlignment="1" applyProtection="1">
      <alignment horizontal="left" vertical="top" wrapText="1"/>
    </xf>
    <xf numFmtId="0" fontId="38" fillId="8" borderId="8" xfId="5" applyFill="1" applyBorder="1" applyAlignment="1" applyProtection="1">
      <alignment horizontal="left" vertical="top" wrapText="1"/>
    </xf>
    <xf numFmtId="0" fontId="38" fillId="17" borderId="8" xfId="5" applyFill="1" applyBorder="1" applyAlignment="1" applyProtection="1">
      <alignment horizontal="left" vertical="top" wrapText="1"/>
    </xf>
    <xf numFmtId="0" fontId="2" fillId="5" borderId="8" xfId="6" applyFont="1" applyFill="1" applyBorder="1" applyAlignment="1" applyProtection="1">
      <alignment horizontal="left" vertical="top" wrapText="1"/>
    </xf>
    <xf numFmtId="0" fontId="2" fillId="6" borderId="8" xfId="6" applyFont="1" applyFill="1" applyBorder="1" applyAlignment="1" applyProtection="1">
      <alignment horizontal="left" vertical="top" wrapText="1"/>
    </xf>
    <xf numFmtId="9" fontId="4" fillId="5" borderId="42" xfId="2" applyFont="1" applyFill="1" applyBorder="1" applyAlignment="1">
      <alignment horizontal="center" vertical="center" wrapText="1"/>
    </xf>
    <xf numFmtId="0" fontId="2" fillId="7" borderId="36" xfId="6" applyFont="1" applyFill="1" applyBorder="1" applyAlignment="1" applyProtection="1">
      <alignment horizontal="center" vertical="top" wrapText="1"/>
    </xf>
    <xf numFmtId="9" fontId="4" fillId="2" borderId="42" xfId="2" applyFont="1" applyFill="1" applyBorder="1" applyAlignment="1">
      <alignment horizontal="center" vertical="center" wrapText="1"/>
    </xf>
    <xf numFmtId="9" fontId="38" fillId="0" borderId="0" xfId="5" applyNumberFormat="1" applyFill="1" applyProtection="1"/>
    <xf numFmtId="0" fontId="40" fillId="0" borderId="22" xfId="5" applyFont="1" applyFill="1" applyBorder="1" applyAlignment="1" applyProtection="1">
      <alignment horizontal="center" textRotation="90" wrapText="1"/>
    </xf>
    <xf numFmtId="0" fontId="38" fillId="0" borderId="23" xfId="5" applyFill="1" applyBorder="1" applyProtection="1"/>
    <xf numFmtId="164" fontId="38" fillId="0" borderId="25" xfId="2" applyNumberFormat="1" applyFont="1" applyFill="1" applyBorder="1" applyProtection="1"/>
    <xf numFmtId="0" fontId="40" fillId="0" borderId="15" xfId="5" applyFont="1" applyFill="1" applyBorder="1" applyAlignment="1" applyProtection="1">
      <alignment horizontal="center" textRotation="90" wrapText="1"/>
    </xf>
    <xf numFmtId="0" fontId="38" fillId="0" borderId="3" xfId="5" applyFill="1" applyBorder="1" applyProtection="1"/>
    <xf numFmtId="164" fontId="38" fillId="0" borderId="16" xfId="2" applyNumberFormat="1" applyFont="1" applyFill="1" applyBorder="1" applyProtection="1"/>
    <xf numFmtId="164" fontId="38" fillId="0" borderId="0" xfId="2" applyNumberFormat="1" applyFont="1" applyFill="1" applyProtection="1"/>
    <xf numFmtId="0" fontId="40" fillId="0" borderId="17" xfId="5" applyFont="1" applyFill="1" applyBorder="1" applyAlignment="1" applyProtection="1">
      <alignment horizontal="center" textRotation="90" wrapText="1"/>
    </xf>
    <xf numFmtId="0" fontId="38" fillId="0" borderId="1" xfId="5" applyFill="1" applyBorder="1" applyProtection="1"/>
    <xf numFmtId="164" fontId="38" fillId="0" borderId="18" xfId="2" applyNumberFormat="1" applyFont="1" applyFill="1" applyBorder="1" applyProtection="1"/>
    <xf numFmtId="0" fontId="46" fillId="0" borderId="0" xfId="5" applyFont="1" applyFill="1" applyProtection="1"/>
    <xf numFmtId="0" fontId="38" fillId="0" borderId="22" xfId="5" applyFill="1" applyBorder="1" applyAlignment="1" applyProtection="1">
      <alignment horizontal="center" textRotation="90" wrapText="1"/>
    </xf>
    <xf numFmtId="0" fontId="38" fillId="0" borderId="15" xfId="5" applyFill="1" applyBorder="1" applyAlignment="1" applyProtection="1">
      <alignment horizontal="center" textRotation="90" wrapText="1"/>
    </xf>
    <xf numFmtId="0" fontId="38" fillId="0" borderId="17" xfId="5" applyFill="1" applyBorder="1" applyAlignment="1" applyProtection="1">
      <alignment horizontal="center" textRotation="90" wrapText="1"/>
    </xf>
  </cellXfs>
  <cellStyles count="8">
    <cellStyle name="Hipervínculo" xfId="3" builtinId="8"/>
    <cellStyle name="Hipervínculo 2" xfId="7" xr:uid="{2C83954B-4DE8-474C-A48A-C52383CA7000}"/>
    <cellStyle name="Normal" xfId="0" builtinId="0"/>
    <cellStyle name="Normal 2" xfId="1" xr:uid="{255516BD-F9F9-44E5-90F4-DD3E38DA2E5D}"/>
    <cellStyle name="Normal 2 2" xfId="6" xr:uid="{ADF3D979-B835-4FF2-A1A6-A7228048CFC4}"/>
    <cellStyle name="Normal 3" xfId="4" xr:uid="{BBAD4B46-1525-4CA8-8739-CFCD2B38A301}"/>
    <cellStyle name="Normal 3 2" xfId="5" xr:uid="{B4611C00-8ACA-4589-BF0C-810BC74A94EE}"/>
    <cellStyle name="Porcentaje" xfId="2" builtinId="5"/>
  </cellStyles>
  <dxfs count="114">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ill>
        <patternFill patternType="solid">
          <fgColor indexed="64"/>
          <bgColor theme="0"/>
        </patternFill>
      </fill>
      <border diagonalUp="0" diagonalDown="0">
        <left style="thin">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9"/>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9"/>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medium">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general" vertical="center" textRotation="90" wrapText="1" indent="0" justifyLastLine="0" shrinkToFit="0" readingOrder="0"/>
      <border diagonalUp="0" diagonalDown="0">
        <left style="medium">
          <color indexed="64"/>
        </left>
        <right/>
        <top style="thin">
          <color indexed="64"/>
        </top>
        <bottom style="thin">
          <color indexed="64"/>
        </bottom>
        <vertical/>
        <horizontal/>
      </border>
    </dxf>
    <dxf>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7"/>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07/relationships/slicerCache" Target="slicerCaches/slicerCache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A23B-459B-A7CE-5ADD04DA412D}"/>
              </c:ext>
            </c:extLst>
          </c:dPt>
          <c:val>
            <c:numRef>
              <c:f>'Informe Ejecutivo'!$K$38:$L$38</c:f>
              <c:numCache>
                <c:formatCode>0.0%</c:formatCode>
                <c:ptCount val="2"/>
                <c:pt idx="0">
                  <c:v>0.41666666666666663</c:v>
                </c:pt>
                <c:pt idx="1">
                  <c:v>0.58333333333333337</c:v>
                </c:pt>
              </c:numCache>
            </c:numRef>
          </c:val>
          <c:extLst>
            <c:ext xmlns:c16="http://schemas.microsoft.com/office/drawing/2014/chart" uri="{C3380CC4-5D6E-409C-BE32-E72D297353CC}">
              <c16:uniqueId val="{00000004-A23B-459B-A7CE-5ADD04DA412D}"/>
            </c:ext>
          </c:extLst>
        </c:ser>
        <c:ser>
          <c:idx val="0"/>
          <c:order val="1"/>
          <c:tx>
            <c:strRef>
              <c:f>'Informe Ejecutivo'!$J$38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6-A23B-459B-A7CE-5ADD04DA412D}"/>
              </c:ext>
            </c:extLst>
          </c:dPt>
          <c:dPt>
            <c:idx val="1"/>
            <c:bubble3D val="0"/>
            <c:spPr>
              <a:noFill/>
            </c:spPr>
            <c:extLst>
              <c:ext xmlns:c16="http://schemas.microsoft.com/office/drawing/2014/chart" uri="{C3380CC4-5D6E-409C-BE32-E72D297353CC}">
                <c16:uniqueId val="{00000008-A23B-459B-A7CE-5ADD04DA412D}"/>
              </c:ext>
            </c:extLst>
          </c:dPt>
          <c:val>
            <c:numRef>
              <c:f>'Informe Ejecutivo'!$K$38:$L$38</c:f>
              <c:numCache>
                <c:formatCode>0.0%</c:formatCode>
                <c:ptCount val="2"/>
                <c:pt idx="0">
                  <c:v>0.41666666666666663</c:v>
                </c:pt>
                <c:pt idx="1">
                  <c:v>0.58333333333333337</c:v>
                </c:pt>
              </c:numCache>
            </c:numRef>
          </c:val>
          <c:extLst>
            <c:ext xmlns:c16="http://schemas.microsoft.com/office/drawing/2014/chart" uri="{C3380CC4-5D6E-409C-BE32-E72D297353CC}">
              <c16:uniqueId val="{00000009-A23B-459B-A7CE-5ADD04DA412D}"/>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BDC1-49D7-820E-08793DA5DCBF}"/>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8-BDC1-49D7-820E-08793DA5DCBF}"/>
              </c:ext>
            </c:extLst>
          </c:dPt>
          <c:val>
            <c:numRef>
              <c:f>'Informe Ejecutivo'!$K$39:$L$39</c:f>
              <c:numCache>
                <c:formatCode>0.0%</c:formatCode>
                <c:ptCount val="2"/>
                <c:pt idx="0">
                  <c:v>0.88222222222222235</c:v>
                </c:pt>
                <c:pt idx="1">
                  <c:v>0.11777777777777765</c:v>
                </c:pt>
              </c:numCache>
            </c:numRef>
          </c:val>
          <c:extLst>
            <c:ext xmlns:c16="http://schemas.microsoft.com/office/drawing/2014/chart" uri="{C3380CC4-5D6E-409C-BE32-E72D297353CC}">
              <c16:uniqueId val="{00000002-BDC1-49D7-820E-08793DA5DCBF}"/>
            </c:ext>
          </c:extLst>
        </c:ser>
        <c:ser>
          <c:idx val="0"/>
          <c:order val="1"/>
          <c:tx>
            <c:strRef>
              <c:f>'Informe Ejecutivo'!$J$39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BDC1-49D7-820E-08793DA5DCBF}"/>
              </c:ext>
            </c:extLst>
          </c:dPt>
          <c:dPt>
            <c:idx val="1"/>
            <c:bubble3D val="0"/>
            <c:spPr>
              <a:noFill/>
              <a:ln w="63500">
                <a:noFill/>
              </a:ln>
            </c:spPr>
            <c:extLst>
              <c:ext xmlns:c16="http://schemas.microsoft.com/office/drawing/2014/chart" uri="{C3380CC4-5D6E-409C-BE32-E72D297353CC}">
                <c16:uniqueId val="{00000006-BDC1-49D7-820E-08793DA5DCBF}"/>
              </c:ext>
            </c:extLst>
          </c:dPt>
          <c:val>
            <c:numRef>
              <c:f>'Informe Ejecutivo'!$K$39:$L$39</c:f>
              <c:numCache>
                <c:formatCode>0.0%</c:formatCode>
                <c:ptCount val="2"/>
                <c:pt idx="0">
                  <c:v>0.88222222222222235</c:v>
                </c:pt>
                <c:pt idx="1">
                  <c:v>0.11777777777777765</c:v>
                </c:pt>
              </c:numCache>
            </c:numRef>
          </c:val>
          <c:extLst>
            <c:ext xmlns:c16="http://schemas.microsoft.com/office/drawing/2014/chart" uri="{C3380CC4-5D6E-409C-BE32-E72D297353CC}">
              <c16:uniqueId val="{00000007-BDC1-49D7-820E-08793DA5DCB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D2BD-47BB-9C12-0EEE0B92DC3E}"/>
              </c:ext>
            </c:extLst>
          </c:dPt>
          <c:dPt>
            <c:idx val="1"/>
            <c:bubble3D val="0"/>
            <c:spPr>
              <a:solidFill>
                <a:schemeClr val="bg1">
                  <a:lumMod val="65000"/>
                </a:schemeClr>
              </a:solidFill>
            </c:spPr>
            <c:extLst>
              <c:ext xmlns:c16="http://schemas.microsoft.com/office/drawing/2014/chart" uri="{C3380CC4-5D6E-409C-BE32-E72D297353CC}">
                <c16:uniqueId val="{00000003-D2BD-47BB-9C12-0EEE0B92DC3E}"/>
              </c:ext>
            </c:extLst>
          </c:dPt>
          <c:val>
            <c:numRef>
              <c:f>'Informe Ejecutivo'!$K$40:$L$40</c:f>
              <c:numCache>
                <c:formatCode>0.0%</c:formatCode>
                <c:ptCount val="2"/>
                <c:pt idx="0">
                  <c:v>0.78589743589743588</c:v>
                </c:pt>
                <c:pt idx="1">
                  <c:v>0.21410256410256412</c:v>
                </c:pt>
              </c:numCache>
            </c:numRef>
          </c:val>
          <c:extLst>
            <c:ext xmlns:c16="http://schemas.microsoft.com/office/drawing/2014/chart" uri="{C3380CC4-5D6E-409C-BE32-E72D297353CC}">
              <c16:uniqueId val="{00000004-D2BD-47BB-9C12-0EEE0B92DC3E}"/>
            </c:ext>
          </c:extLst>
        </c:ser>
        <c:ser>
          <c:idx val="0"/>
          <c:order val="1"/>
          <c:tx>
            <c:strRef>
              <c:f>'Informe Ejecutivo'!$J$40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D2BD-47BB-9C12-0EEE0B92DC3E}"/>
              </c:ext>
            </c:extLst>
          </c:dPt>
          <c:dPt>
            <c:idx val="1"/>
            <c:bubble3D val="0"/>
            <c:spPr>
              <a:noFill/>
              <a:ln>
                <a:noFill/>
              </a:ln>
            </c:spPr>
            <c:extLst>
              <c:ext xmlns:c16="http://schemas.microsoft.com/office/drawing/2014/chart" uri="{C3380CC4-5D6E-409C-BE32-E72D297353CC}">
                <c16:uniqueId val="{00000008-D2BD-47BB-9C12-0EEE0B92DC3E}"/>
              </c:ext>
            </c:extLst>
          </c:dPt>
          <c:val>
            <c:numRef>
              <c:f>'Informe Ejecutivo'!$K$40:$L$40</c:f>
              <c:numCache>
                <c:formatCode>0.0%</c:formatCode>
                <c:ptCount val="2"/>
                <c:pt idx="0">
                  <c:v>0.78589743589743588</c:v>
                </c:pt>
                <c:pt idx="1">
                  <c:v>0.21410256410256412</c:v>
                </c:pt>
              </c:numCache>
            </c:numRef>
          </c:val>
          <c:extLst>
            <c:ext xmlns:c16="http://schemas.microsoft.com/office/drawing/2014/chart" uri="{C3380CC4-5D6E-409C-BE32-E72D297353CC}">
              <c16:uniqueId val="{00000009-D2BD-47BB-9C12-0EEE0B92DC3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4878-44AC-8496-A986476FCA4E}"/>
              </c:ext>
            </c:extLst>
          </c:dPt>
          <c:val>
            <c:numRef>
              <c:f>'Informe Ejecutivo'!$K$41:$L$41</c:f>
              <c:numCache>
                <c:formatCode>0.0%</c:formatCode>
                <c:ptCount val="2"/>
                <c:pt idx="0">
                  <c:v>0.93333333333333335</c:v>
                </c:pt>
                <c:pt idx="1">
                  <c:v>6.6666666666666652E-2</c:v>
                </c:pt>
              </c:numCache>
            </c:numRef>
          </c:val>
          <c:extLst>
            <c:ext xmlns:c16="http://schemas.microsoft.com/office/drawing/2014/chart" uri="{C3380CC4-5D6E-409C-BE32-E72D297353CC}">
              <c16:uniqueId val="{00000004-4878-44AC-8496-A986476FCA4E}"/>
            </c:ext>
          </c:extLst>
        </c:ser>
        <c:ser>
          <c:idx val="0"/>
          <c:order val="1"/>
          <c:tx>
            <c:strRef>
              <c:f>'Informe Ejecutivo'!$J$41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6-4878-44AC-8496-A986476FCA4E}"/>
              </c:ext>
            </c:extLst>
          </c:dPt>
          <c:dPt>
            <c:idx val="1"/>
            <c:bubble3D val="0"/>
            <c:spPr>
              <a:noFill/>
            </c:spPr>
            <c:extLst>
              <c:ext xmlns:c16="http://schemas.microsoft.com/office/drawing/2014/chart" uri="{C3380CC4-5D6E-409C-BE32-E72D297353CC}">
                <c16:uniqueId val="{00000008-4878-44AC-8496-A986476FCA4E}"/>
              </c:ext>
            </c:extLst>
          </c:dPt>
          <c:val>
            <c:numRef>
              <c:f>'Informe Ejecutivo'!$K$41:$L$41</c:f>
              <c:numCache>
                <c:formatCode>0.0%</c:formatCode>
                <c:ptCount val="2"/>
                <c:pt idx="0">
                  <c:v>0.93333333333333335</c:v>
                </c:pt>
                <c:pt idx="1">
                  <c:v>6.6666666666666652E-2</c:v>
                </c:pt>
              </c:numCache>
            </c:numRef>
          </c:val>
          <c:extLst>
            <c:ext xmlns:c16="http://schemas.microsoft.com/office/drawing/2014/chart" uri="{C3380CC4-5D6E-409C-BE32-E72D297353CC}">
              <c16:uniqueId val="{00000009-4878-44AC-8496-A986476FCA4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8926-467B-A04C-7F1158E70554}"/>
              </c:ext>
            </c:extLst>
          </c:dPt>
          <c:dPt>
            <c:idx val="1"/>
            <c:bubble3D val="0"/>
            <c:spPr>
              <a:solidFill>
                <a:schemeClr val="bg1">
                  <a:lumMod val="65000"/>
                </a:schemeClr>
              </a:solidFill>
            </c:spPr>
            <c:extLst>
              <c:ext xmlns:c16="http://schemas.microsoft.com/office/drawing/2014/chart" uri="{C3380CC4-5D6E-409C-BE32-E72D297353CC}">
                <c16:uniqueId val="{00000008-8926-467B-A04C-7F1158E70554}"/>
              </c:ext>
            </c:extLst>
          </c:dPt>
          <c:val>
            <c:numRef>
              <c:f>'Informe Ejecutivo'!$K$42:$L$42</c:f>
              <c:numCache>
                <c:formatCode>0.0%</c:formatCode>
                <c:ptCount val="2"/>
                <c:pt idx="0">
                  <c:v>0.75</c:v>
                </c:pt>
                <c:pt idx="1">
                  <c:v>0.25</c:v>
                </c:pt>
              </c:numCache>
            </c:numRef>
          </c:val>
          <c:extLst>
            <c:ext xmlns:c16="http://schemas.microsoft.com/office/drawing/2014/chart" uri="{C3380CC4-5D6E-409C-BE32-E72D297353CC}">
              <c16:uniqueId val="{00000002-8926-467B-A04C-7F1158E70554}"/>
            </c:ext>
          </c:extLst>
        </c:ser>
        <c:ser>
          <c:idx val="0"/>
          <c:order val="1"/>
          <c:tx>
            <c:strRef>
              <c:f>'Informe Ejecutivo'!$J$42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8926-467B-A04C-7F1158E70554}"/>
              </c:ext>
            </c:extLst>
          </c:dPt>
          <c:dPt>
            <c:idx val="1"/>
            <c:bubble3D val="0"/>
            <c:spPr>
              <a:noFill/>
              <a:ln w="63500">
                <a:noFill/>
              </a:ln>
            </c:spPr>
            <c:extLst>
              <c:ext xmlns:c16="http://schemas.microsoft.com/office/drawing/2014/chart" uri="{C3380CC4-5D6E-409C-BE32-E72D297353CC}">
                <c16:uniqueId val="{00000006-8926-467B-A04C-7F1158E70554}"/>
              </c:ext>
            </c:extLst>
          </c:dPt>
          <c:val>
            <c:numRef>
              <c:f>'Informe Ejecutivo'!$K$42:$L$42</c:f>
              <c:numCache>
                <c:formatCode>0.0%</c:formatCode>
                <c:ptCount val="2"/>
                <c:pt idx="0">
                  <c:v>0.75</c:v>
                </c:pt>
                <c:pt idx="1">
                  <c:v>0.25</c:v>
                </c:pt>
              </c:numCache>
            </c:numRef>
          </c:val>
          <c:extLst>
            <c:ext xmlns:c16="http://schemas.microsoft.com/office/drawing/2014/chart" uri="{C3380CC4-5D6E-409C-BE32-E72D297353CC}">
              <c16:uniqueId val="{00000007-8926-467B-A04C-7F1158E70554}"/>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EB78-41AB-9F82-32F630A94FA4}"/>
              </c:ext>
            </c:extLst>
          </c:dPt>
          <c:dPt>
            <c:idx val="1"/>
            <c:bubble3D val="0"/>
            <c:spPr>
              <a:noFill/>
              <a:ln w="19050">
                <a:noFill/>
              </a:ln>
              <a:effectLst/>
            </c:spPr>
            <c:extLst>
              <c:ext xmlns:c16="http://schemas.microsoft.com/office/drawing/2014/chart" uri="{C3380CC4-5D6E-409C-BE32-E72D297353CC}">
                <c16:uniqueId val="{00000003-EB78-41AB-9F82-32F630A94FA4}"/>
              </c:ext>
            </c:extLst>
          </c:dPt>
          <c:val>
            <c:numRef>
              <c:f>'Informe Ejecutivo'!$K$12:$K$13</c:f>
              <c:numCache>
                <c:formatCode>0%</c:formatCode>
                <c:ptCount val="2"/>
                <c:pt idx="0">
                  <c:v>1</c:v>
                </c:pt>
                <c:pt idx="1">
                  <c:v>1</c:v>
                </c:pt>
              </c:numCache>
            </c:numRef>
          </c:val>
          <c:extLst>
            <c:ext xmlns:c16="http://schemas.microsoft.com/office/drawing/2014/chart" uri="{C3380CC4-5D6E-409C-BE32-E72D297353CC}">
              <c16:uniqueId val="{00000004-EB78-41AB-9F82-32F630A94FA4}"/>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5D2-4A55-A948-77AE15D79A61}"/>
              </c:ext>
            </c:extLst>
          </c:dPt>
          <c:dPt>
            <c:idx val="1"/>
            <c:bubble3D val="0"/>
            <c:spPr>
              <a:noFill/>
              <a:ln w="19050">
                <a:noFill/>
              </a:ln>
              <a:effectLst/>
            </c:spPr>
            <c:extLst>
              <c:ext xmlns:c16="http://schemas.microsoft.com/office/drawing/2014/chart" uri="{C3380CC4-5D6E-409C-BE32-E72D297353CC}">
                <c16:uniqueId val="{00000003-55D2-4A55-A948-77AE15D79A61}"/>
              </c:ext>
            </c:extLst>
          </c:dPt>
          <c:val>
            <c:numRef>
              <c:f>'Informe Ejecutivo'!$K$17:$K$18</c:f>
              <c:numCache>
                <c:formatCode>0%</c:formatCode>
                <c:ptCount val="2"/>
                <c:pt idx="0">
                  <c:v>0</c:v>
                </c:pt>
                <c:pt idx="1">
                  <c:v>2</c:v>
                </c:pt>
              </c:numCache>
            </c:numRef>
          </c:val>
          <c:extLst>
            <c:ext xmlns:c16="http://schemas.microsoft.com/office/drawing/2014/chart" uri="{C3380CC4-5D6E-409C-BE32-E72D297353CC}">
              <c16:uniqueId val="{00000004-55D2-4A55-A948-77AE15D79A61}"/>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48DB-4DED-87D3-DAF6E426318C}"/>
              </c:ext>
            </c:extLst>
          </c:dPt>
          <c:dPt>
            <c:idx val="1"/>
            <c:bubble3D val="0"/>
            <c:spPr>
              <a:noFill/>
              <a:ln w="19050">
                <a:noFill/>
              </a:ln>
              <a:effectLst/>
            </c:spPr>
            <c:extLst>
              <c:ext xmlns:c16="http://schemas.microsoft.com/office/drawing/2014/chart" uri="{C3380CC4-5D6E-409C-BE32-E72D297353CC}">
                <c16:uniqueId val="{00000003-48DB-4DED-87D3-DAF6E426318C}"/>
              </c:ext>
            </c:extLst>
          </c:dPt>
          <c:val>
            <c:numRef>
              <c:f>'Informe Ejecutivo'!$K$21:$K$22</c:f>
              <c:numCache>
                <c:formatCode>0%</c:formatCode>
                <c:ptCount val="2"/>
                <c:pt idx="0">
                  <c:v>0</c:v>
                </c:pt>
                <c:pt idx="1">
                  <c:v>2</c:v>
                </c:pt>
              </c:numCache>
            </c:numRef>
          </c:val>
          <c:extLst>
            <c:ext xmlns:c16="http://schemas.microsoft.com/office/drawing/2014/chart" uri="{C3380CC4-5D6E-409C-BE32-E72D297353CC}">
              <c16:uniqueId val="{00000004-48DB-4DED-87D3-DAF6E426318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341A-45F5-8A3E-1283BCB7103A}"/>
              </c:ext>
            </c:extLst>
          </c:dPt>
          <c:dPt>
            <c:idx val="1"/>
            <c:bubble3D val="0"/>
            <c:spPr>
              <a:noFill/>
              <a:ln w="19050">
                <a:noFill/>
              </a:ln>
              <a:effectLst/>
            </c:spPr>
            <c:extLst>
              <c:ext xmlns:c16="http://schemas.microsoft.com/office/drawing/2014/chart" uri="{C3380CC4-5D6E-409C-BE32-E72D297353CC}">
                <c16:uniqueId val="{00000003-341A-45F5-8A3E-1283BCB7103A}"/>
              </c:ext>
            </c:extLst>
          </c:dPt>
          <c:val>
            <c:numRef>
              <c:f>'Informe Ejecutivo'!$K$25:$K$26</c:f>
              <c:numCache>
                <c:formatCode>0%</c:formatCode>
                <c:ptCount val="2"/>
                <c:pt idx="0">
                  <c:v>0</c:v>
                </c:pt>
                <c:pt idx="1">
                  <c:v>2</c:v>
                </c:pt>
              </c:numCache>
            </c:numRef>
          </c:val>
          <c:extLst>
            <c:ext xmlns:c16="http://schemas.microsoft.com/office/drawing/2014/chart" uri="{C3380CC4-5D6E-409C-BE32-E72D297353CC}">
              <c16:uniqueId val="{00000004-341A-45F5-8A3E-1283BCB7103A}"/>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2D37-4529-94FA-5E9E9278E3E6}"/>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2D37-4529-94FA-5E9E9278E3E6}"/>
              </c:ext>
            </c:extLst>
          </c:dPt>
          <c:dPt>
            <c:idx val="2"/>
            <c:bubble3D val="0"/>
            <c:spPr>
              <a:noFill/>
              <a:ln w="19050">
                <a:noFill/>
              </a:ln>
              <a:effectLst/>
            </c:spPr>
            <c:extLst>
              <c:ext xmlns:c16="http://schemas.microsoft.com/office/drawing/2014/chart" uri="{C3380CC4-5D6E-409C-BE32-E72D297353CC}">
                <c16:uniqueId val="{00000005-2D37-4529-94FA-5E9E9278E3E6}"/>
              </c:ext>
            </c:extLst>
          </c:dPt>
          <c:val>
            <c:numRef>
              <c:f>'Informe Ejecutivo'!$K$33:$K$35</c:f>
              <c:numCache>
                <c:formatCode>0%</c:formatCode>
                <c:ptCount val="3"/>
                <c:pt idx="0">
                  <c:v>0.755</c:v>
                </c:pt>
                <c:pt idx="1">
                  <c:v>0.03</c:v>
                </c:pt>
                <c:pt idx="2">
                  <c:v>1.2149999999999999</c:v>
                </c:pt>
              </c:numCache>
            </c:numRef>
          </c:val>
          <c:extLst>
            <c:ext xmlns:c16="http://schemas.microsoft.com/office/drawing/2014/chart" uri="{C3380CC4-5D6E-409C-BE32-E72D297353CC}">
              <c16:uniqueId val="{00000006-2D37-4529-94FA-5E9E9278E3E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'Informe Ejecutivo'!$C$71:$C$75</c:f>
              <c:numCache>
                <c:formatCode>0.00%</c:formatCode>
                <c:ptCount val="5"/>
                <c:pt idx="0">
                  <c:v>0.75</c:v>
                </c:pt>
                <c:pt idx="1">
                  <c:v>0.59575757575757571</c:v>
                </c:pt>
                <c:pt idx="2">
                  <c:v>0.625</c:v>
                </c:pt>
                <c:pt idx="3">
                  <c:v>0.75</c:v>
                </c:pt>
                <c:pt idx="4">
                  <c:v>0.54166666666666663</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AFF0-4938-B07A-6219F56E6122}"/>
              </c:ext>
            </c:extLst>
          </c:dPt>
          <c:dPt>
            <c:idx val="1"/>
            <c:bubble3D val="0"/>
            <c:spPr>
              <a:noFill/>
              <a:ln w="19050">
                <a:noFill/>
              </a:ln>
              <a:effectLst/>
            </c:spPr>
            <c:extLst>
              <c:ext xmlns:c16="http://schemas.microsoft.com/office/drawing/2014/chart" uri="{C3380CC4-5D6E-409C-BE32-E72D297353CC}">
                <c16:uniqueId val="{00000003-AFF0-4938-B07A-6219F56E6122}"/>
              </c:ext>
            </c:extLst>
          </c:dPt>
          <c:val>
            <c:numRef>
              <c:f>'Informe Ejecutivo'!$K$29:$K$30</c:f>
              <c:numCache>
                <c:formatCode>0%</c:formatCode>
                <c:ptCount val="2"/>
                <c:pt idx="0">
                  <c:v>0.75</c:v>
                </c:pt>
                <c:pt idx="1">
                  <c:v>1.25</c:v>
                </c:pt>
              </c:numCache>
            </c:numRef>
          </c:val>
          <c:extLst>
            <c:ext xmlns:c16="http://schemas.microsoft.com/office/drawing/2014/chart" uri="{C3380CC4-5D6E-409C-BE32-E72D297353CC}">
              <c16:uniqueId val="{00000004-AFF0-4938-B07A-6219F56E6122}"/>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CO"/>
              <a:t>Resultados por Componente - Subcomponente y lider (según filtro seleccionado)</a:t>
            </a:r>
          </a:p>
        </c:rich>
      </c:tx>
      <c:layout>
        <c:manualLayout>
          <c:xMode val="edge"/>
          <c:yMode val="edge"/>
          <c:x val="0.27653627531845176"/>
          <c:y val="0"/>
        </c:manualLayout>
      </c:layout>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barChart>
        <c:barDir val="col"/>
        <c:grouping val="clustered"/>
        <c:varyColors val="0"/>
        <c:ser>
          <c:idx val="0"/>
          <c:order val="0"/>
          <c:tx>
            <c:strRef>
              <c:f>'Reporte interactivo'!$D$3</c:f>
              <c:strCache>
                <c:ptCount val="1"/>
                <c:pt idx="0">
                  <c:v>Avance acumulado en el corte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interactivo'!$D$4:$D$7</c:f>
              <c:numCache>
                <c:formatCode>0.0%</c:formatCode>
                <c:ptCount val="4"/>
                <c:pt idx="0">
                  <c:v>0.16518444444444444</c:v>
                </c:pt>
                <c:pt idx="1">
                  <c:v>0.36891025641025649</c:v>
                </c:pt>
                <c:pt idx="2">
                  <c:v>0.63213836477987417</c:v>
                </c:pt>
                <c:pt idx="3">
                  <c:v>0</c:v>
                </c:pt>
              </c:numCache>
            </c:numRef>
          </c:val>
          <c:extLst>
            <c:ext xmlns:c16="http://schemas.microsoft.com/office/drawing/2014/chart" uri="{C3380CC4-5D6E-409C-BE32-E72D297353CC}">
              <c16:uniqueId val="{00000000-8CD0-4E79-B08A-1FF7ADCD0124}"/>
            </c:ext>
          </c:extLst>
        </c:ser>
        <c:ser>
          <c:idx val="1"/>
          <c:order val="1"/>
          <c:tx>
            <c:strRef>
              <c:f>'Reporte interactivo'!$E$3</c:f>
              <c:strCache>
                <c:ptCount val="1"/>
                <c:pt idx="0">
                  <c:v>Desempeño respecto a lo programado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interactivo'!$E$4:$E$7</c:f>
              <c:numCache>
                <c:formatCode>0.0%</c:formatCode>
                <c:ptCount val="4"/>
                <c:pt idx="0">
                  <c:v>0.65184888888888892</c:v>
                </c:pt>
                <c:pt idx="1">
                  <c:v>0.75705128205128203</c:v>
                </c:pt>
                <c:pt idx="2">
                  <c:v>0.84771604938271583</c:v>
                </c:pt>
                <c:pt idx="3">
                  <c:v>0</c:v>
                </c:pt>
              </c:numCache>
            </c:numRef>
          </c:val>
          <c:extLst>
            <c:ext xmlns:c16="http://schemas.microsoft.com/office/drawing/2014/chart" uri="{C3380CC4-5D6E-409C-BE32-E72D297353CC}">
              <c16:uniqueId val="{00000001-8CD0-4E79-B08A-1FF7ADCD0124}"/>
            </c:ext>
          </c:extLst>
        </c:ser>
        <c:dLbls>
          <c:showLegendKey val="0"/>
          <c:showVal val="0"/>
          <c:showCatName val="0"/>
          <c:showSerName val="0"/>
          <c:showPercent val="0"/>
          <c:showBubbleSize val="0"/>
        </c:dLbls>
        <c:gapWidth val="219"/>
        <c:overlap val="-27"/>
        <c:axId val="1539074576"/>
        <c:axId val="1539071696"/>
      </c:barChart>
      <c:catAx>
        <c:axId val="153907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1696"/>
        <c:crosses val="autoZero"/>
        <c:auto val="1"/>
        <c:lblAlgn val="ctr"/>
        <c:lblOffset val="100"/>
        <c:noMultiLvlLbl val="0"/>
      </c:catAx>
      <c:valAx>
        <c:axId val="1539071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4576"/>
        <c:crosses val="autoZero"/>
        <c:crossBetween val="between"/>
      </c:valAx>
      <c:spPr>
        <a:noFill/>
        <a:ln>
          <a:noFill/>
        </a:ln>
        <a:effectLst/>
      </c:spPr>
    </c:plotArea>
    <c:legend>
      <c:legendPos val="b"/>
      <c:layout>
        <c:manualLayout>
          <c:xMode val="edge"/>
          <c:yMode val="edge"/>
          <c:x val="0.25569891430594005"/>
          <c:y val="0.93716594753461857"/>
          <c:w val="0.74430104325890301"/>
          <c:h val="6.2834222964838066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Ejecutivo'!$B$107:$B$109</c:f>
              <c:strCache>
                <c:ptCount val="3"/>
                <c:pt idx="0">
                  <c:v>Información</c:v>
                </c:pt>
                <c:pt idx="1">
                  <c:v>Diálogo</c:v>
                </c:pt>
                <c:pt idx="2">
                  <c:v>Responsabilidad</c:v>
                </c:pt>
              </c:strCache>
            </c:strRef>
          </c:cat>
          <c:val>
            <c:numRef>
              <c:f>'Informe Ejecutivo'!$C$107:$C$109</c:f>
              <c:numCache>
                <c:formatCode>0.00%</c:formatCode>
                <c:ptCount val="3"/>
                <c:pt idx="0">
                  <c:v>0.73499999999999999</c:v>
                </c:pt>
                <c:pt idx="1">
                  <c:v>0.75</c:v>
                </c:pt>
                <c:pt idx="2">
                  <c:v>0.58333333333333337</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'Informe Ejecutivo'!$C$118:$C$122</c:f>
              <c:numCache>
                <c:formatCode>0.00%</c:formatCode>
                <c:ptCount val="5"/>
                <c:pt idx="0">
                  <c:v>0.58333333333333337</c:v>
                </c:pt>
                <c:pt idx="1">
                  <c:v>0.66666666666666663</c:v>
                </c:pt>
                <c:pt idx="2">
                  <c:v>0.6</c:v>
                </c:pt>
                <c:pt idx="3">
                  <c:v>0.5</c:v>
                </c:pt>
                <c:pt idx="4">
                  <c:v>0.75</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'Informe Ejecutivo'!$C$135:$C$139</c:f>
              <c:numCache>
                <c:formatCode>0.00%</c:formatCode>
                <c:ptCount val="5"/>
                <c:pt idx="0">
                  <c:v>0.65</c:v>
                </c:pt>
                <c:pt idx="1">
                  <c:v>0.75</c:v>
                </c:pt>
                <c:pt idx="2">
                  <c:v>0.65</c:v>
                </c:pt>
                <c:pt idx="3">
                  <c:v>0.67500000000000004</c:v>
                </c:pt>
                <c:pt idx="4">
                  <c:v>0.6166666666666667</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Ejecutivo'!$B$154:$B$162</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'Informe Ejecutivo'!$C$154:$C$162</c:f>
              <c:numCache>
                <c:formatCode>0.00%</c:formatCode>
                <c:ptCount val="9"/>
                <c:pt idx="0">
                  <c:v>0.5</c:v>
                </c:pt>
                <c:pt idx="1">
                  <c:v>0</c:v>
                </c:pt>
                <c:pt idx="2">
                  <c:v>0.5</c:v>
                </c:pt>
                <c:pt idx="3">
                  <c:v>0.5</c:v>
                </c:pt>
                <c:pt idx="4">
                  <c:v>0.75</c:v>
                </c:pt>
                <c:pt idx="5">
                  <c:v>0.75</c:v>
                </c:pt>
                <c:pt idx="6">
                  <c:v>0</c:v>
                </c:pt>
                <c:pt idx="7">
                  <c:v>0.75</c:v>
                </c:pt>
                <c:pt idx="8">
                  <c:v>0.75</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'Informe Ejecutivo'!$C$47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Ejecutivo'!$C$48:$C$55</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A114-4D35-BF4C-73502F3BF0A2}"/>
            </c:ext>
          </c:extLst>
        </c:ser>
        <c:ser>
          <c:idx val="1"/>
          <c:order val="1"/>
          <c:tx>
            <c:strRef>
              <c:f>'Informe Ejecutivo'!$D$47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Ejecutivo'!$D$48:$D$55</c:f>
              <c:numCache>
                <c:formatCode>0.0%</c:formatCode>
                <c:ptCount val="8"/>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A114-4D35-BF4C-73502F3BF0A2}"/>
            </c:ext>
          </c:extLst>
        </c:ser>
        <c:ser>
          <c:idx val="2"/>
          <c:order val="2"/>
          <c:tx>
            <c:strRef>
              <c:f>'Informe Ejecutivo'!$E$47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Ejecutivo'!$E$48:$E$55</c:f>
              <c:numCache>
                <c:formatCode>0.0%</c:formatCode>
                <c:ptCount val="8"/>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A114-4D35-BF4C-73502F3BF0A2}"/>
            </c:ext>
          </c:extLst>
        </c:ser>
        <c:ser>
          <c:idx val="3"/>
          <c:order val="3"/>
          <c:tx>
            <c:strRef>
              <c:f>'Informe Ejecutivo'!$F$47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Ejecutivo'!$F$48:$F$55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A114-4D35-BF4C-73502F3BF0A2}"/>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'Informe Ejecutivo'!$G$47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Ejecutivo'!$G$48:$G$55</c:f>
              <c:numCache>
                <c:formatCode>0.0%</c:formatCode>
                <c:ptCount val="8"/>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E767-45CA-89B1-315D3E8E95EC}"/>
            </c:ext>
          </c:extLst>
        </c:ser>
        <c:ser>
          <c:idx val="1"/>
          <c:order val="1"/>
          <c:tx>
            <c:strRef>
              <c:f>'Informe Ejecutivo'!$H$47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Ejecutivo'!$H$48:$H$55</c:f>
              <c:numCache>
                <c:formatCode>0.0%</c:formatCode>
                <c:ptCount val="8"/>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E767-45CA-89B1-315D3E8E95EC}"/>
            </c:ext>
          </c:extLst>
        </c:ser>
        <c:ser>
          <c:idx val="2"/>
          <c:order val="2"/>
          <c:tx>
            <c:strRef>
              <c:f>'Informe Ejecutivo'!$I$47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Ejecutivo'!$I$48:$I$55</c:f>
              <c:numCache>
                <c:formatCode>0.0%</c:formatCode>
                <c:ptCount val="8"/>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E767-45CA-89B1-315D3E8E95EC}"/>
            </c:ext>
          </c:extLst>
        </c:ser>
        <c:ser>
          <c:idx val="3"/>
          <c:order val="3"/>
          <c:tx>
            <c:strRef>
              <c:f>'Informe Ejecutivo'!$J$47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Ejecutivo'!$J$48:$J$55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E767-45CA-89B1-315D3E8E95EC}"/>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8-F608-432D-BC0C-67E22167E165}"/>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9-F608-432D-BC0C-67E22167E165}"/>
              </c:ext>
            </c:extLst>
          </c:dPt>
          <c:val>
            <c:numRef>
              <c:f>'Informe Ejecutivo'!$K$37:$L$37</c:f>
              <c:numCache>
                <c:formatCode>0.0%</c:formatCode>
                <c:ptCount val="2"/>
                <c:pt idx="0">
                  <c:v>0.94444444444444442</c:v>
                </c:pt>
                <c:pt idx="1">
                  <c:v>5.555555555555558E-2</c:v>
                </c:pt>
              </c:numCache>
            </c:numRef>
          </c:val>
          <c:extLst>
            <c:ext xmlns:c16="http://schemas.microsoft.com/office/drawing/2014/chart" uri="{C3380CC4-5D6E-409C-BE32-E72D297353CC}">
              <c16:uniqueId val="{00000007-F608-432D-BC0C-67E22167E165}"/>
            </c:ext>
          </c:extLst>
        </c:ser>
        <c:ser>
          <c:idx val="0"/>
          <c:order val="1"/>
          <c:tx>
            <c:strRef>
              <c:f>'Informe Ejecutivo'!$J$37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3-F608-432D-BC0C-67E22167E165}"/>
              </c:ext>
            </c:extLst>
          </c:dPt>
          <c:dPt>
            <c:idx val="1"/>
            <c:bubble3D val="0"/>
            <c:spPr>
              <a:noFill/>
              <a:ln w="63500">
                <a:noFill/>
              </a:ln>
              <a:effectLst/>
            </c:spPr>
            <c:extLst>
              <c:ext xmlns:c16="http://schemas.microsoft.com/office/drawing/2014/chart" uri="{C3380CC4-5D6E-409C-BE32-E72D297353CC}">
                <c16:uniqueId val="{00000005-F608-432D-BC0C-67E22167E165}"/>
              </c:ext>
            </c:extLst>
          </c:dPt>
          <c:val>
            <c:numRef>
              <c:f>'Informe Ejecutivo'!$K$37:$L$37</c:f>
              <c:numCache>
                <c:formatCode>0.0%</c:formatCode>
                <c:ptCount val="2"/>
                <c:pt idx="0">
                  <c:v>0.94444444444444442</c:v>
                </c:pt>
                <c:pt idx="1">
                  <c:v>5.555555555555558E-2</c:v>
                </c:pt>
              </c:numCache>
            </c:numRef>
          </c:val>
          <c:extLst>
            <c:ext xmlns:c16="http://schemas.microsoft.com/office/drawing/2014/chart" uri="{C3380CC4-5D6E-409C-BE32-E72D297353CC}">
              <c16:uniqueId val="{00000006-F608-432D-BC0C-67E22167E165}"/>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svg"/><Relationship Id="rId18" Type="http://schemas.openxmlformats.org/officeDocument/2006/relationships/chart" Target="../charts/chart13.xml"/><Relationship Id="rId3" Type="http://schemas.openxmlformats.org/officeDocument/2006/relationships/chart" Target="../charts/chart3.xml"/><Relationship Id="rId21" Type="http://schemas.openxmlformats.org/officeDocument/2006/relationships/chart" Target="../charts/chart16.xml"/><Relationship Id="rId7" Type="http://schemas.openxmlformats.org/officeDocument/2006/relationships/chart" Target="../charts/chart6.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20.xml"/><Relationship Id="rId2" Type="http://schemas.openxmlformats.org/officeDocument/2006/relationships/chart" Target="../charts/chart2.xml"/><Relationship Id="rId16" Type="http://schemas.openxmlformats.org/officeDocument/2006/relationships/image" Target="../media/image3.png"/><Relationship Id="rId20" Type="http://schemas.openxmlformats.org/officeDocument/2006/relationships/chart" Target="../charts/chart15.xml"/><Relationship Id="rId1" Type="http://schemas.openxmlformats.org/officeDocument/2006/relationships/chart" Target="../charts/chart1.xml"/><Relationship Id="rId6" Type="http://schemas.microsoft.com/office/2014/relationships/chartEx" Target="../charts/chartEx1.xml"/><Relationship Id="rId11" Type="http://schemas.openxmlformats.org/officeDocument/2006/relationships/chart" Target="../charts/chart10.xml"/><Relationship Id="rId24" Type="http://schemas.openxmlformats.org/officeDocument/2006/relationships/chart" Target="../charts/chart19.xml"/><Relationship Id="rId5" Type="http://schemas.openxmlformats.org/officeDocument/2006/relationships/chart" Target="../charts/chart5.xml"/><Relationship Id="rId15" Type="http://schemas.openxmlformats.org/officeDocument/2006/relationships/chart" Target="../charts/chart12.xml"/><Relationship Id="rId23" Type="http://schemas.openxmlformats.org/officeDocument/2006/relationships/chart" Target="../charts/chart18.xml"/><Relationship Id="rId10" Type="http://schemas.openxmlformats.org/officeDocument/2006/relationships/chart" Target="../charts/chart9.xml"/><Relationship Id="rId19" Type="http://schemas.openxmlformats.org/officeDocument/2006/relationships/chart" Target="../charts/chart14.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1.xml"/><Relationship Id="rId22"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245477</xdr:colOff>
      <xdr:row>69</xdr:row>
      <xdr:rowOff>119327</xdr:rowOff>
    </xdr:from>
    <xdr:to>
      <xdr:col>7</xdr:col>
      <xdr:colOff>8440</xdr:colOff>
      <xdr:row>84</xdr:row>
      <xdr:rowOff>158607</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216901</xdr:colOff>
      <xdr:row>100</xdr:row>
      <xdr:rowOff>166820</xdr:rowOff>
    </xdr:from>
    <xdr:to>
      <xdr:col>6</xdr:col>
      <xdr:colOff>1425005</xdr:colOff>
      <xdr:row>112</xdr:row>
      <xdr:rowOff>116927</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222903</xdr:colOff>
      <xdr:row>112</xdr:row>
      <xdr:rowOff>170749</xdr:rowOff>
    </xdr:from>
    <xdr:to>
      <xdr:col>6</xdr:col>
      <xdr:colOff>1439511</xdr:colOff>
      <xdr:row>129</xdr:row>
      <xdr:rowOff>43750</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228905</xdr:colOff>
      <xdr:row>130</xdr:row>
      <xdr:rowOff>22646</xdr:rowOff>
    </xdr:from>
    <xdr:to>
      <xdr:col>6</xdr:col>
      <xdr:colOff>1481231</xdr:colOff>
      <xdr:row>151</xdr:row>
      <xdr:rowOff>10740</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274469</xdr:colOff>
      <xdr:row>85</xdr:row>
      <xdr:rowOff>111519</xdr:rowOff>
    </xdr:from>
    <xdr:to>
      <xdr:col>6</xdr:col>
      <xdr:colOff>1530197</xdr:colOff>
      <xdr:row>99</xdr:row>
      <xdr:rowOff>129886</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274469" y="21533244"/>
              <a:ext cx="12600003"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214290</xdr:colOff>
      <xdr:row>151</xdr:row>
      <xdr:rowOff>119731</xdr:rowOff>
    </xdr:from>
    <xdr:to>
      <xdr:col>6</xdr:col>
      <xdr:colOff>1464726</xdr:colOff>
      <xdr:row>169</xdr:row>
      <xdr:rowOff>154337</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15" name="Rectángulo 14">
          <a:extLst>
            <a:ext uri="{FF2B5EF4-FFF2-40B4-BE49-F238E27FC236}">
              <a16:creationId xmlns:a16="http://schemas.microsoft.com/office/drawing/2014/main" id="{49F97AB7-2FCC-4000-974D-35C49DA52FB3}"/>
            </a:ext>
          </a:extLst>
        </xdr:cNvPr>
        <xdr:cNvSpPr/>
      </xdr:nvSpPr>
      <xdr:spPr>
        <a:xfrm>
          <a:off x="10447675" y="17413432"/>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4" name="Rectángulo 3">
          <a:extLst>
            <a:ext uri="{FF2B5EF4-FFF2-40B4-BE49-F238E27FC236}">
              <a16:creationId xmlns:a16="http://schemas.microsoft.com/office/drawing/2014/main" id="{3424021C-E000-42B7-A242-E9582AC1B84B}"/>
            </a:ext>
          </a:extLst>
        </xdr:cNvPr>
        <xdr:cNvSpPr/>
      </xdr:nvSpPr>
      <xdr:spPr>
        <a:xfrm>
          <a:off x="10218964" y="18563203"/>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81A283ED-1D4E-4C15-A6C2-2583045D25BF}"/>
            </a:ext>
          </a:extLst>
        </xdr:cNvPr>
        <xdr:cNvSpPr/>
      </xdr:nvSpPr>
      <xdr:spPr>
        <a:xfrm>
          <a:off x="10246179" y="19582612"/>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205272</xdr:colOff>
      <xdr:row>44</xdr:row>
      <xdr:rowOff>109540</xdr:rowOff>
    </xdr:from>
    <xdr:to>
      <xdr:col>7</xdr:col>
      <xdr:colOff>301033</xdr:colOff>
      <xdr:row>61</xdr:row>
      <xdr:rowOff>181840</xdr:rowOff>
    </xdr:to>
    <xdr:graphicFrame macro="">
      <xdr:nvGraphicFramePr>
        <xdr:cNvPr id="18" name="Gráfico 17">
          <a:extLst>
            <a:ext uri="{FF2B5EF4-FFF2-40B4-BE49-F238E27FC236}">
              <a16:creationId xmlns:a16="http://schemas.microsoft.com/office/drawing/2014/main" id="{DE19CC16-D2C6-0B31-39F1-D9F6C53DA2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179294</xdr:colOff>
      <xdr:row>44</xdr:row>
      <xdr:rowOff>47225</xdr:rowOff>
    </xdr:from>
    <xdr:to>
      <xdr:col>3</xdr:col>
      <xdr:colOff>121374</xdr:colOff>
      <xdr:row>61</xdr:row>
      <xdr:rowOff>119525</xdr:rowOff>
    </xdr:to>
    <xdr:graphicFrame macro="">
      <xdr:nvGraphicFramePr>
        <xdr:cNvPr id="19" name="Gráfico 18">
          <a:extLst>
            <a:ext uri="{FF2B5EF4-FFF2-40B4-BE49-F238E27FC236}">
              <a16:creationId xmlns:a16="http://schemas.microsoft.com/office/drawing/2014/main" id="{BAA841B0-C43D-452D-8D0E-B9B8702D2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20" name="Rectángulo 19">
          <a:extLst>
            <a:ext uri="{FF2B5EF4-FFF2-40B4-BE49-F238E27FC236}">
              <a16:creationId xmlns:a16="http://schemas.microsoft.com/office/drawing/2014/main" id="{10C7589F-3A53-491F-91F4-07E44ED2CF45}"/>
            </a:ext>
          </a:extLst>
        </xdr:cNvPr>
        <xdr:cNvSpPr/>
      </xdr:nvSpPr>
      <xdr:spPr>
        <a:xfrm>
          <a:off x="10338955" y="18980727"/>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241434</xdr:colOff>
      <xdr:row>9</xdr:row>
      <xdr:rowOff>152399</xdr:rowOff>
    </xdr:from>
    <xdr:to>
      <xdr:col>1</xdr:col>
      <xdr:colOff>2590596</xdr:colOff>
      <xdr:row>25</xdr:row>
      <xdr:rowOff>123264</xdr:rowOff>
    </xdr:to>
    <xdr:grpSp>
      <xdr:nvGrpSpPr>
        <xdr:cNvPr id="116" name="Grupo 115">
          <a:extLst>
            <a:ext uri="{FF2B5EF4-FFF2-40B4-BE49-F238E27FC236}">
              <a16:creationId xmlns:a16="http://schemas.microsoft.com/office/drawing/2014/main" id="{912B13B8-053F-8DA1-758E-D4A62FD4B386}"/>
            </a:ext>
          </a:extLst>
        </xdr:cNvPr>
        <xdr:cNvGrpSpPr/>
      </xdr:nvGrpSpPr>
      <xdr:grpSpPr>
        <a:xfrm>
          <a:off x="241434" y="1911723"/>
          <a:ext cx="2685338" cy="3018865"/>
          <a:chOff x="95758" y="1609164"/>
          <a:chExt cx="2685338" cy="3018865"/>
        </a:xfrm>
      </xdr:grpSpPr>
      <xdr:graphicFrame macro="">
        <xdr:nvGraphicFramePr>
          <xdr:cNvPr id="22" name="Gráfico 21">
            <a:extLst>
              <a:ext uri="{FF2B5EF4-FFF2-40B4-BE49-F238E27FC236}">
                <a16:creationId xmlns:a16="http://schemas.microsoft.com/office/drawing/2014/main" id="{0FB5C7E9-B0F8-686B-D2DD-FEEB98FB5735}"/>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23" name="Elipse 22">
            <a:extLst>
              <a:ext uri="{FF2B5EF4-FFF2-40B4-BE49-F238E27FC236}">
                <a16:creationId xmlns:a16="http://schemas.microsoft.com/office/drawing/2014/main" id="{31ED49DC-9038-ACF6-2AE9-48181B9ED996}"/>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26" name="CuadroTexto 25">
            <a:extLst>
              <a:ext uri="{FF2B5EF4-FFF2-40B4-BE49-F238E27FC236}">
                <a16:creationId xmlns:a16="http://schemas.microsoft.com/office/drawing/2014/main" id="{1DEC0903-74C5-8946-DDBB-786BEB6FAD56}"/>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94,4%</a:t>
            </a:fld>
            <a:endParaRPr lang="es-CO" sz="2800" b="1">
              <a:solidFill>
                <a:schemeClr val="bg1"/>
              </a:solidFill>
            </a:endParaRPr>
          </a:p>
        </xdr:txBody>
      </xdr:sp>
      <xdr:grpSp>
        <xdr:nvGrpSpPr>
          <xdr:cNvPr id="29" name="Gráfico 27" descr="Advertencia contorno">
            <a:extLst>
              <a:ext uri="{FF2B5EF4-FFF2-40B4-BE49-F238E27FC236}">
                <a16:creationId xmlns:a16="http://schemas.microsoft.com/office/drawing/2014/main" id="{4642C97C-1E03-9609-D03B-2638B2D86652}"/>
              </a:ext>
            </a:extLst>
          </xdr:cNvPr>
          <xdr:cNvGrpSpPr/>
        </xdr:nvGrpSpPr>
        <xdr:grpSpPr>
          <a:xfrm>
            <a:off x="1061781" y="2320692"/>
            <a:ext cx="750770" cy="580408"/>
            <a:chOff x="8393791" y="4147456"/>
            <a:chExt cx="821538" cy="724148"/>
          </a:xfrm>
          <a:solidFill>
            <a:schemeClr val="bg1"/>
          </a:solidFill>
        </xdr:grpSpPr>
        <xdr:sp macro="" textlink="">
          <xdr:nvSpPr>
            <xdr:cNvPr id="30" name="Forma libre: forma 29">
              <a:extLst>
                <a:ext uri="{FF2B5EF4-FFF2-40B4-BE49-F238E27FC236}">
                  <a16:creationId xmlns:a16="http://schemas.microsoft.com/office/drawing/2014/main" id="{B4754D88-AA77-532D-49BF-CE29B3A7870C}"/>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1" name="Forma libre: forma 30">
              <a:extLst>
                <a:ext uri="{FF2B5EF4-FFF2-40B4-BE49-F238E27FC236}">
                  <a16:creationId xmlns:a16="http://schemas.microsoft.com/office/drawing/2014/main" id="{92AECE79-4284-1399-A825-511FB63C1895}"/>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2" name="Forma libre: forma 31">
              <a:extLst>
                <a:ext uri="{FF2B5EF4-FFF2-40B4-BE49-F238E27FC236}">
                  <a16:creationId xmlns:a16="http://schemas.microsoft.com/office/drawing/2014/main" id="{C77084D1-E71A-7F67-4284-D3916C19ACDF}"/>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33" name="Rectángulo 32">
            <a:extLst>
              <a:ext uri="{FF2B5EF4-FFF2-40B4-BE49-F238E27FC236}">
                <a16:creationId xmlns:a16="http://schemas.microsoft.com/office/drawing/2014/main" id="{5E4C1D15-41C7-C3D4-0DA7-3A686B793AC1}"/>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117" name="Grupo 116">
          <a:extLst>
            <a:ext uri="{FF2B5EF4-FFF2-40B4-BE49-F238E27FC236}">
              <a16:creationId xmlns:a16="http://schemas.microsoft.com/office/drawing/2014/main" id="{3265B404-9CC7-0041-C6FC-0FE08F8FF42E}"/>
            </a:ext>
          </a:extLst>
        </xdr:cNvPr>
        <xdr:cNvGrpSpPr/>
      </xdr:nvGrpSpPr>
      <xdr:grpSpPr>
        <a:xfrm>
          <a:off x="2881033" y="2099983"/>
          <a:ext cx="2589474" cy="2662516"/>
          <a:chOff x="3217210" y="1539689"/>
          <a:chExt cx="2589474" cy="2662516"/>
        </a:xfrm>
      </xdr:grpSpPr>
      <xdr:graphicFrame macro="">
        <xdr:nvGraphicFramePr>
          <xdr:cNvPr id="36" name="Gráfico 35">
            <a:extLst>
              <a:ext uri="{FF2B5EF4-FFF2-40B4-BE49-F238E27FC236}">
                <a16:creationId xmlns:a16="http://schemas.microsoft.com/office/drawing/2014/main" id="{D480B5DE-2168-4FA9-BE67-4FAFBBB18865}"/>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37" name="Elipse 36">
            <a:extLst>
              <a:ext uri="{FF2B5EF4-FFF2-40B4-BE49-F238E27FC236}">
                <a16:creationId xmlns:a16="http://schemas.microsoft.com/office/drawing/2014/main" id="{B1166E74-D400-4934-B408-38ED5B9B8404}"/>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39" name="CuadroTexto 38">
            <a:extLst>
              <a:ext uri="{FF2B5EF4-FFF2-40B4-BE49-F238E27FC236}">
                <a16:creationId xmlns:a16="http://schemas.microsoft.com/office/drawing/2014/main" id="{B6458129-E5F6-465D-955B-4FCF7757BDC0}"/>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41,7%</a:t>
            </a:fld>
            <a:endParaRPr lang="es-CO" sz="2800" b="1" i="0" u="none" strike="noStrike">
              <a:solidFill>
                <a:schemeClr val="bg1"/>
              </a:solidFill>
              <a:latin typeface="Calibri"/>
              <a:ea typeface="Calibri"/>
              <a:cs typeface="Calibri"/>
            </a:endParaRPr>
          </a:p>
        </xdr:txBody>
      </xdr:sp>
      <xdr:pic>
        <xdr:nvPicPr>
          <xdr:cNvPr id="41" name="Gráfico 40" descr="Selfie con relleno sólido">
            <a:extLst>
              <a:ext uri="{FF2B5EF4-FFF2-40B4-BE49-F238E27FC236}">
                <a16:creationId xmlns:a16="http://schemas.microsoft.com/office/drawing/2014/main" id="{E3487954-EB56-53C9-A91D-88E20DBBE1B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51" name="Rectángulo 50">
            <a:extLst>
              <a:ext uri="{FF2B5EF4-FFF2-40B4-BE49-F238E27FC236}">
                <a16:creationId xmlns:a16="http://schemas.microsoft.com/office/drawing/2014/main" id="{2601ED2E-4558-46C9-8765-37D6077B2D5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118" name="Grupo 117">
          <a:extLst>
            <a:ext uri="{FF2B5EF4-FFF2-40B4-BE49-F238E27FC236}">
              <a16:creationId xmlns:a16="http://schemas.microsoft.com/office/drawing/2014/main" id="{F0E1A897-3752-E448-AA87-284C70D75CC0}"/>
            </a:ext>
          </a:extLst>
        </xdr:cNvPr>
        <xdr:cNvGrpSpPr/>
      </xdr:nvGrpSpPr>
      <xdr:grpSpPr>
        <a:xfrm>
          <a:off x="5905499" y="1962710"/>
          <a:ext cx="2559067" cy="2877673"/>
          <a:chOff x="5905499" y="1581710"/>
          <a:chExt cx="2559067" cy="2877673"/>
        </a:xfrm>
      </xdr:grpSpPr>
      <xdr:graphicFrame macro="">
        <xdr:nvGraphicFramePr>
          <xdr:cNvPr id="52" name="Gráfico 51">
            <a:extLst>
              <a:ext uri="{FF2B5EF4-FFF2-40B4-BE49-F238E27FC236}">
                <a16:creationId xmlns:a16="http://schemas.microsoft.com/office/drawing/2014/main" id="{973214CA-835F-4434-9053-A38B0D16ED8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53" name="Rectángulo 52">
            <a:extLst>
              <a:ext uri="{FF2B5EF4-FFF2-40B4-BE49-F238E27FC236}">
                <a16:creationId xmlns:a16="http://schemas.microsoft.com/office/drawing/2014/main" id="{9FE90300-1973-4333-A28A-E79839120B3A}"/>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54" name="Elipse 53">
            <a:extLst>
              <a:ext uri="{FF2B5EF4-FFF2-40B4-BE49-F238E27FC236}">
                <a16:creationId xmlns:a16="http://schemas.microsoft.com/office/drawing/2014/main" id="{E244687D-60D3-452F-9F85-553FB11B4774}"/>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55" name="CuadroTexto 54">
            <a:extLst>
              <a:ext uri="{FF2B5EF4-FFF2-40B4-BE49-F238E27FC236}">
                <a16:creationId xmlns:a16="http://schemas.microsoft.com/office/drawing/2014/main" id="{12832364-5C3D-4766-AA87-FA2E736676A5}"/>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88,2%</a:t>
            </a:fld>
            <a:endParaRPr lang="es-CO" sz="2800" b="1" i="0" u="none" strike="noStrike">
              <a:solidFill>
                <a:schemeClr val="bg1"/>
              </a:solidFill>
              <a:latin typeface="Calibri"/>
              <a:ea typeface="Calibri"/>
              <a:cs typeface="Calibri"/>
            </a:endParaRPr>
          </a:p>
        </xdr:txBody>
      </xdr:sp>
      <xdr:grpSp>
        <xdr:nvGrpSpPr>
          <xdr:cNvPr id="66" name="Grupo 65">
            <a:extLst>
              <a:ext uri="{FF2B5EF4-FFF2-40B4-BE49-F238E27FC236}">
                <a16:creationId xmlns:a16="http://schemas.microsoft.com/office/drawing/2014/main" id="{596D2594-BB3F-6609-1BCA-B520F6F8974B}"/>
              </a:ext>
            </a:extLst>
          </xdr:cNvPr>
          <xdr:cNvGrpSpPr/>
        </xdr:nvGrpSpPr>
        <xdr:grpSpPr>
          <a:xfrm>
            <a:off x="6798048" y="2285600"/>
            <a:ext cx="800100" cy="677235"/>
            <a:chOff x="11401425" y="1170615"/>
            <a:chExt cx="800099" cy="573788"/>
          </a:xfrm>
        </xdr:grpSpPr>
        <xdr:sp macro="" textlink="">
          <xdr:nvSpPr>
            <xdr:cNvPr id="59" name="Forma libre: forma 58">
              <a:extLst>
                <a:ext uri="{FF2B5EF4-FFF2-40B4-BE49-F238E27FC236}">
                  <a16:creationId xmlns:a16="http://schemas.microsoft.com/office/drawing/2014/main" id="{F5EEE912-3C26-5746-816B-8DFD104E174F}"/>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FECD7DE4-61B6-4F95-6509-087F7DF87EA6}"/>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57C7F2ED-2F62-88BD-8DB9-EC8AC0BB48AF}"/>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96EE46E8-42E3-469A-F742-B57D055D6A6C}"/>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3" name="Forma libre: forma 62">
              <a:extLst>
                <a:ext uri="{FF2B5EF4-FFF2-40B4-BE49-F238E27FC236}">
                  <a16:creationId xmlns:a16="http://schemas.microsoft.com/office/drawing/2014/main" id="{8D6BA65C-4467-AF8C-F76D-09B05C19B2E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4" name="Forma libre: forma 63">
              <a:extLst>
                <a:ext uri="{FF2B5EF4-FFF2-40B4-BE49-F238E27FC236}">
                  <a16:creationId xmlns:a16="http://schemas.microsoft.com/office/drawing/2014/main" id="{4F36FFAA-18A3-F84B-D764-5247DCFB5B82}"/>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5" name="Forma libre: forma 64">
              <a:extLst>
                <a:ext uri="{FF2B5EF4-FFF2-40B4-BE49-F238E27FC236}">
                  <a16:creationId xmlns:a16="http://schemas.microsoft.com/office/drawing/2014/main" id="{5F224E02-9650-4F27-CCEF-67F0FD3DEF8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119" name="Grupo 118">
          <a:extLst>
            <a:ext uri="{FF2B5EF4-FFF2-40B4-BE49-F238E27FC236}">
              <a16:creationId xmlns:a16="http://schemas.microsoft.com/office/drawing/2014/main" id="{5E2E73A7-8452-8781-42D6-3839A4FEF791}"/>
            </a:ext>
          </a:extLst>
        </xdr:cNvPr>
        <xdr:cNvGrpSpPr/>
      </xdr:nvGrpSpPr>
      <xdr:grpSpPr>
        <a:xfrm>
          <a:off x="8763510" y="2029945"/>
          <a:ext cx="2584483" cy="2990291"/>
          <a:chOff x="8763510" y="1648945"/>
          <a:chExt cx="2584483" cy="2990291"/>
        </a:xfrm>
      </xdr:grpSpPr>
      <xdr:graphicFrame macro="">
        <xdr:nvGraphicFramePr>
          <xdr:cNvPr id="68" name="Gráfico 67">
            <a:extLst>
              <a:ext uri="{FF2B5EF4-FFF2-40B4-BE49-F238E27FC236}">
                <a16:creationId xmlns:a16="http://schemas.microsoft.com/office/drawing/2014/main" id="{6F046048-1DE6-4ACA-80E5-19F0575E859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69" name="Rectángulo 68">
            <a:extLst>
              <a:ext uri="{FF2B5EF4-FFF2-40B4-BE49-F238E27FC236}">
                <a16:creationId xmlns:a16="http://schemas.microsoft.com/office/drawing/2014/main" id="{B9879AAC-A39D-4160-BB28-85107A7105E5}"/>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70" name="Elipse 69">
            <a:extLst>
              <a:ext uri="{FF2B5EF4-FFF2-40B4-BE49-F238E27FC236}">
                <a16:creationId xmlns:a16="http://schemas.microsoft.com/office/drawing/2014/main" id="{83086A40-4F0C-431B-B019-2530DE796BEF}"/>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71" name="CuadroTexto 70">
            <a:extLst>
              <a:ext uri="{FF2B5EF4-FFF2-40B4-BE49-F238E27FC236}">
                <a16:creationId xmlns:a16="http://schemas.microsoft.com/office/drawing/2014/main" id="{B97836BA-5CCF-475F-B669-270A6CCB8252}"/>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78,6%</a:t>
            </a:fld>
            <a:endParaRPr lang="es-CO" sz="2800" b="1" i="0" u="none" strike="noStrike">
              <a:solidFill>
                <a:schemeClr val="bg1"/>
              </a:solidFill>
              <a:latin typeface="Calibri"/>
              <a:ea typeface="Calibri"/>
              <a:cs typeface="Calibri"/>
            </a:endParaRPr>
          </a:p>
        </xdr:txBody>
      </xdr:sp>
      <xdr:pic>
        <xdr:nvPicPr>
          <xdr:cNvPr id="75" name="Gráfico 74" descr="Sala de juntas con relleno sólido">
            <a:extLst>
              <a:ext uri="{FF2B5EF4-FFF2-40B4-BE49-F238E27FC236}">
                <a16:creationId xmlns:a16="http://schemas.microsoft.com/office/drawing/2014/main" id="{499CA9FA-58C1-B5FF-C725-8E0D953BA0DD}"/>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120" name="Grupo 119">
          <a:extLst>
            <a:ext uri="{FF2B5EF4-FFF2-40B4-BE49-F238E27FC236}">
              <a16:creationId xmlns:a16="http://schemas.microsoft.com/office/drawing/2014/main" id="{1569B9B4-6457-5D80-D4D8-521ECCF77BCE}"/>
            </a:ext>
          </a:extLst>
        </xdr:cNvPr>
        <xdr:cNvGrpSpPr/>
      </xdr:nvGrpSpPr>
      <xdr:grpSpPr>
        <a:xfrm>
          <a:off x="3066489" y="5020235"/>
          <a:ext cx="2548574" cy="2902323"/>
          <a:chOff x="3066489" y="4639235"/>
          <a:chExt cx="2548574" cy="2902323"/>
        </a:xfrm>
      </xdr:grpSpPr>
      <xdr:graphicFrame macro="">
        <xdr:nvGraphicFramePr>
          <xdr:cNvPr id="78" name="Gráfico 77">
            <a:extLst>
              <a:ext uri="{FF2B5EF4-FFF2-40B4-BE49-F238E27FC236}">
                <a16:creationId xmlns:a16="http://schemas.microsoft.com/office/drawing/2014/main" id="{E75F22AE-31C6-4837-A610-50B83233B76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79" name="Elipse 78">
            <a:extLst>
              <a:ext uri="{FF2B5EF4-FFF2-40B4-BE49-F238E27FC236}">
                <a16:creationId xmlns:a16="http://schemas.microsoft.com/office/drawing/2014/main" id="{B47E946D-BE7E-46A0-83FB-F766029ED887}"/>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80" name="CuadroTexto 79">
            <a:extLst>
              <a:ext uri="{FF2B5EF4-FFF2-40B4-BE49-F238E27FC236}">
                <a16:creationId xmlns:a16="http://schemas.microsoft.com/office/drawing/2014/main" id="{6BCEA386-67D4-4C8D-831D-90046348DAE7}"/>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93,3%</a:t>
            </a:fld>
            <a:endParaRPr lang="es-CO" sz="2800" b="1" i="0" u="none" strike="noStrike">
              <a:solidFill>
                <a:schemeClr val="bg1"/>
              </a:solidFill>
              <a:latin typeface="Calibri"/>
              <a:ea typeface="Calibri"/>
              <a:cs typeface="Calibri"/>
            </a:endParaRPr>
          </a:p>
        </xdr:txBody>
      </xdr:sp>
      <xdr:sp macro="" textlink="$J$41">
        <xdr:nvSpPr>
          <xdr:cNvPr id="81" name="Rectángulo 80">
            <a:extLst>
              <a:ext uri="{FF2B5EF4-FFF2-40B4-BE49-F238E27FC236}">
                <a16:creationId xmlns:a16="http://schemas.microsoft.com/office/drawing/2014/main" id="{64DB37DC-432B-429C-AA3C-3A67D776B15E}"/>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91" name="Grupo 90">
            <a:extLst>
              <a:ext uri="{FF2B5EF4-FFF2-40B4-BE49-F238E27FC236}">
                <a16:creationId xmlns:a16="http://schemas.microsoft.com/office/drawing/2014/main" id="{DA839731-D146-F5BA-FAF1-7BB0E0D2A2D2}"/>
              </a:ext>
            </a:extLst>
          </xdr:cNvPr>
          <xdr:cNvGrpSpPr/>
        </xdr:nvGrpSpPr>
        <xdr:grpSpPr>
          <a:xfrm>
            <a:off x="3911524" y="5522987"/>
            <a:ext cx="823969" cy="495484"/>
            <a:chOff x="14769464" y="999172"/>
            <a:chExt cx="826770" cy="495484"/>
          </a:xfrm>
        </xdr:grpSpPr>
        <xdr:sp macro="" textlink="">
          <xdr:nvSpPr>
            <xdr:cNvPr id="83" name="Forma libre: forma 82">
              <a:extLst>
                <a:ext uri="{FF2B5EF4-FFF2-40B4-BE49-F238E27FC236}">
                  <a16:creationId xmlns:a16="http://schemas.microsoft.com/office/drawing/2014/main" id="{ACC19CB1-5DF2-09F8-1688-4695DF110CC1}"/>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4" name="Forma libre: forma 83">
              <a:extLst>
                <a:ext uri="{FF2B5EF4-FFF2-40B4-BE49-F238E27FC236}">
                  <a16:creationId xmlns:a16="http://schemas.microsoft.com/office/drawing/2014/main" id="{D250C144-A4BA-EA00-59E9-D66AB566CF45}"/>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5" name="Forma libre: forma 84">
              <a:extLst>
                <a:ext uri="{FF2B5EF4-FFF2-40B4-BE49-F238E27FC236}">
                  <a16:creationId xmlns:a16="http://schemas.microsoft.com/office/drawing/2014/main" id="{0A48FD61-C6A6-839B-086F-E1922478C1FC}"/>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6" name="Forma libre: forma 85">
              <a:extLst>
                <a:ext uri="{FF2B5EF4-FFF2-40B4-BE49-F238E27FC236}">
                  <a16:creationId xmlns:a16="http://schemas.microsoft.com/office/drawing/2014/main" id="{E60E0DB5-96A2-697C-04D9-B719AFDC9D2D}"/>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7" name="Forma libre: forma 86">
              <a:extLst>
                <a:ext uri="{FF2B5EF4-FFF2-40B4-BE49-F238E27FC236}">
                  <a16:creationId xmlns:a16="http://schemas.microsoft.com/office/drawing/2014/main" id="{F1857C39-0DC7-0EC7-5491-0E3368939FFC}"/>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88" name="Forma libre: forma 87">
              <a:extLst>
                <a:ext uri="{FF2B5EF4-FFF2-40B4-BE49-F238E27FC236}">
                  <a16:creationId xmlns:a16="http://schemas.microsoft.com/office/drawing/2014/main" id="{E0561770-9AAE-AB4E-9FF8-F9960C45000C}"/>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9" name="Forma libre: forma 88">
              <a:extLst>
                <a:ext uri="{FF2B5EF4-FFF2-40B4-BE49-F238E27FC236}">
                  <a16:creationId xmlns:a16="http://schemas.microsoft.com/office/drawing/2014/main" id="{7CEBDF63-6CD0-A380-8A01-C0859B6E011D}"/>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90" name="Forma libre: forma 89">
              <a:extLst>
                <a:ext uri="{FF2B5EF4-FFF2-40B4-BE49-F238E27FC236}">
                  <a16:creationId xmlns:a16="http://schemas.microsoft.com/office/drawing/2014/main" id="{4CC2E260-48D4-04CD-CD49-3ACD481EF660}"/>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115" name="Grupo 114">
          <a:extLst>
            <a:ext uri="{FF2B5EF4-FFF2-40B4-BE49-F238E27FC236}">
              <a16:creationId xmlns:a16="http://schemas.microsoft.com/office/drawing/2014/main" id="{0608F8B9-6FBD-2E41-F081-F5DE15BC26FE}"/>
            </a:ext>
          </a:extLst>
        </xdr:cNvPr>
        <xdr:cNvGrpSpPr/>
      </xdr:nvGrpSpPr>
      <xdr:grpSpPr>
        <a:xfrm>
          <a:off x="5644963" y="5154707"/>
          <a:ext cx="2628135" cy="2814356"/>
          <a:chOff x="6205257" y="4572001"/>
          <a:chExt cx="2628135" cy="2814356"/>
        </a:xfrm>
      </xdr:grpSpPr>
      <xdr:graphicFrame macro="">
        <xdr:nvGraphicFramePr>
          <xdr:cNvPr id="92" name="Gráfico 91">
            <a:extLst>
              <a:ext uri="{FF2B5EF4-FFF2-40B4-BE49-F238E27FC236}">
                <a16:creationId xmlns:a16="http://schemas.microsoft.com/office/drawing/2014/main" id="{BACEB9A4-4F50-4946-87B9-9EBFD29A82D9}"/>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93" name="Rectángulo 92">
            <a:extLst>
              <a:ext uri="{FF2B5EF4-FFF2-40B4-BE49-F238E27FC236}">
                <a16:creationId xmlns:a16="http://schemas.microsoft.com/office/drawing/2014/main" id="{B4BEB606-3D46-4845-8076-48AD19628CCD}"/>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94" name="Elipse 93">
            <a:extLst>
              <a:ext uri="{FF2B5EF4-FFF2-40B4-BE49-F238E27FC236}">
                <a16:creationId xmlns:a16="http://schemas.microsoft.com/office/drawing/2014/main" id="{FA4CCEC3-C43A-4887-9864-DCC98FA6CE2C}"/>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95" name="CuadroTexto 94">
            <a:extLst>
              <a:ext uri="{FF2B5EF4-FFF2-40B4-BE49-F238E27FC236}">
                <a16:creationId xmlns:a16="http://schemas.microsoft.com/office/drawing/2014/main" id="{8D728A0C-9FB1-44E0-A120-BFFAD271B1DA}"/>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75,0%</a:t>
            </a:fld>
            <a:endParaRPr lang="es-CO" sz="2800" b="1" i="0" u="none" strike="noStrike">
              <a:solidFill>
                <a:schemeClr val="bg1"/>
              </a:solidFill>
              <a:latin typeface="Calibri"/>
              <a:ea typeface="Calibri"/>
              <a:cs typeface="Calibri"/>
            </a:endParaRPr>
          </a:p>
        </xdr:txBody>
      </xdr:sp>
      <xdr:grpSp>
        <xdr:nvGrpSpPr>
          <xdr:cNvPr id="107" name="Grupo 106">
            <a:extLst>
              <a:ext uri="{FF2B5EF4-FFF2-40B4-BE49-F238E27FC236}">
                <a16:creationId xmlns:a16="http://schemas.microsoft.com/office/drawing/2014/main" id="{8F11F51C-4CF4-E7CA-3861-BE1BCD2DB1F3}"/>
              </a:ext>
            </a:extLst>
          </xdr:cNvPr>
          <xdr:cNvGrpSpPr/>
        </xdr:nvGrpSpPr>
        <xdr:grpSpPr>
          <a:xfrm>
            <a:off x="7124829" y="5265402"/>
            <a:ext cx="702049" cy="687123"/>
            <a:chOff x="11790959" y="913038"/>
            <a:chExt cx="704850" cy="687123"/>
          </a:xfrm>
        </xdr:grpSpPr>
        <xdr:sp macro="" textlink="">
          <xdr:nvSpPr>
            <xdr:cNvPr id="97" name="Forma libre: forma 96">
              <a:extLst>
                <a:ext uri="{FF2B5EF4-FFF2-40B4-BE49-F238E27FC236}">
                  <a16:creationId xmlns:a16="http://schemas.microsoft.com/office/drawing/2014/main" id="{9ED6D819-D3E4-25DD-ADBB-45DB8924AE77}"/>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8" name="Forma libre: forma 97">
              <a:extLst>
                <a:ext uri="{FF2B5EF4-FFF2-40B4-BE49-F238E27FC236}">
                  <a16:creationId xmlns:a16="http://schemas.microsoft.com/office/drawing/2014/main" id="{C4D40407-22E1-89C1-928D-E9C1531E32DC}"/>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9" name="Forma libre: forma 98">
              <a:extLst>
                <a:ext uri="{FF2B5EF4-FFF2-40B4-BE49-F238E27FC236}">
                  <a16:creationId xmlns:a16="http://schemas.microsoft.com/office/drawing/2014/main" id="{6BC07FA9-E7EB-EE1A-FD17-D95A8C028F1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0" name="Forma libre: forma 99">
              <a:extLst>
                <a:ext uri="{FF2B5EF4-FFF2-40B4-BE49-F238E27FC236}">
                  <a16:creationId xmlns:a16="http://schemas.microsoft.com/office/drawing/2014/main" id="{C8335FCE-6840-9E51-0930-AE71B0C104E4}"/>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1" name="Forma libre: forma 100">
              <a:extLst>
                <a:ext uri="{FF2B5EF4-FFF2-40B4-BE49-F238E27FC236}">
                  <a16:creationId xmlns:a16="http://schemas.microsoft.com/office/drawing/2014/main" id="{CB96246B-CE12-EB74-53AC-74AEAC3362CC}"/>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2" name="Forma libre: forma 101">
              <a:extLst>
                <a:ext uri="{FF2B5EF4-FFF2-40B4-BE49-F238E27FC236}">
                  <a16:creationId xmlns:a16="http://schemas.microsoft.com/office/drawing/2014/main" id="{EDF726BE-A44D-35F0-9592-93E24E9185D7}"/>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3" name="Forma libre: forma 102">
              <a:extLst>
                <a:ext uri="{FF2B5EF4-FFF2-40B4-BE49-F238E27FC236}">
                  <a16:creationId xmlns:a16="http://schemas.microsoft.com/office/drawing/2014/main" id="{2BDFCF54-6906-7C99-BE2F-300A1C464068}"/>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4" name="Forma libre: forma 103">
              <a:extLst>
                <a:ext uri="{FF2B5EF4-FFF2-40B4-BE49-F238E27FC236}">
                  <a16:creationId xmlns:a16="http://schemas.microsoft.com/office/drawing/2014/main" id="{8722A0F8-572D-49B3-8BD2-680F8B36B8AB}"/>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5" name="Forma libre: forma 104">
              <a:extLst>
                <a:ext uri="{FF2B5EF4-FFF2-40B4-BE49-F238E27FC236}">
                  <a16:creationId xmlns:a16="http://schemas.microsoft.com/office/drawing/2014/main" id="{CF29EAA2-EB2A-47CC-65A6-E335678E350C}"/>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6" name="Forma libre: forma 105">
              <a:extLst>
                <a:ext uri="{FF2B5EF4-FFF2-40B4-BE49-F238E27FC236}">
                  <a16:creationId xmlns:a16="http://schemas.microsoft.com/office/drawing/2014/main" id="{ABDC21E5-1CD4-0E5D-9A86-9CABEF1B085F}"/>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3" name="Grupo 2">
          <a:extLst>
            <a:ext uri="{FF2B5EF4-FFF2-40B4-BE49-F238E27FC236}">
              <a16:creationId xmlns:a16="http://schemas.microsoft.com/office/drawing/2014/main" id="{A31FE057-2A84-4962-8C9E-1ACDCF5C1632}"/>
            </a:ext>
          </a:extLst>
        </xdr:cNvPr>
        <xdr:cNvGrpSpPr/>
      </xdr:nvGrpSpPr>
      <xdr:grpSpPr>
        <a:xfrm>
          <a:off x="3724354" y="231322"/>
          <a:ext cx="4736286" cy="2407362"/>
          <a:chOff x="4106954" y="0"/>
          <a:chExt cx="4723279" cy="2933699"/>
        </a:xfrm>
      </xdr:grpSpPr>
      <xdr:grpSp>
        <xdr:nvGrpSpPr>
          <xdr:cNvPr id="12" name="Grupo 11">
            <a:extLst>
              <a:ext uri="{FF2B5EF4-FFF2-40B4-BE49-F238E27FC236}">
                <a16:creationId xmlns:a16="http://schemas.microsoft.com/office/drawing/2014/main" id="{281EB3EB-7B12-35FA-278B-324CC20AAD39}"/>
              </a:ext>
            </a:extLst>
          </xdr:cNvPr>
          <xdr:cNvGrpSpPr/>
        </xdr:nvGrpSpPr>
        <xdr:grpSpPr>
          <a:xfrm>
            <a:off x="4106954" y="0"/>
            <a:ext cx="4723279" cy="2933699"/>
            <a:chOff x="8903073" y="5144620"/>
            <a:chExt cx="4723279" cy="2933699"/>
          </a:xfrm>
        </xdr:grpSpPr>
        <xdr:graphicFrame macro="">
          <xdr:nvGraphicFramePr>
            <xdr:cNvPr id="14" name="Gráfico 13">
              <a:extLst>
                <a:ext uri="{FF2B5EF4-FFF2-40B4-BE49-F238E27FC236}">
                  <a16:creationId xmlns:a16="http://schemas.microsoft.com/office/drawing/2014/main" id="{CFC50C9A-8365-6B03-7FBE-6625999E97B4}"/>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16" name="Gráfico 15">
              <a:extLst>
                <a:ext uri="{FF2B5EF4-FFF2-40B4-BE49-F238E27FC236}">
                  <a16:creationId xmlns:a16="http://schemas.microsoft.com/office/drawing/2014/main" id="{26A9106E-DF9D-836E-99BA-0F1795137674}"/>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17" name="Gráfico 16">
              <a:extLst>
                <a:ext uri="{FF2B5EF4-FFF2-40B4-BE49-F238E27FC236}">
                  <a16:creationId xmlns:a16="http://schemas.microsoft.com/office/drawing/2014/main" id="{89B9BCE2-29E3-2DED-D997-A8C16052326C}"/>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21" name="Gráfico 20">
              <a:extLst>
                <a:ext uri="{FF2B5EF4-FFF2-40B4-BE49-F238E27FC236}">
                  <a16:creationId xmlns:a16="http://schemas.microsoft.com/office/drawing/2014/main" id="{49C713B5-C410-30FD-8D2E-68EB2D8B14D5}"/>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24" name="Gráfico 23">
              <a:extLst>
                <a:ext uri="{FF2B5EF4-FFF2-40B4-BE49-F238E27FC236}">
                  <a16:creationId xmlns:a16="http://schemas.microsoft.com/office/drawing/2014/main" id="{475EFBE8-B0B5-A351-8736-C024712B38FA}"/>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25" name="Elipse 24">
              <a:extLst>
                <a:ext uri="{FF2B5EF4-FFF2-40B4-BE49-F238E27FC236}">
                  <a16:creationId xmlns:a16="http://schemas.microsoft.com/office/drawing/2014/main" id="{1E8AF28B-3D4F-948D-3002-8801CCAC5D2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27" name="CuadroTexto 26">
              <a:extLst>
                <a:ext uri="{FF2B5EF4-FFF2-40B4-BE49-F238E27FC236}">
                  <a16:creationId xmlns:a16="http://schemas.microsoft.com/office/drawing/2014/main" id="{A7D76FA7-90C8-462C-6A10-B19D7964C179}"/>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78,5%</a:t>
              </a:fld>
              <a:endParaRPr lang="es-CO" sz="1600" b="1">
                <a:latin typeface="Verdana" panose="020B0604030504040204" pitchFamily="34" charset="0"/>
                <a:ea typeface="Verdana" panose="020B0604030504040204" pitchFamily="34" charset="0"/>
              </a:endParaRPr>
            </a:p>
          </xdr:txBody>
        </xdr:sp>
      </xdr:grpSp>
      <xdr:graphicFrame macro="">
        <xdr:nvGraphicFramePr>
          <xdr:cNvPr id="13" name="Gráfico 12">
            <a:extLst>
              <a:ext uri="{FF2B5EF4-FFF2-40B4-BE49-F238E27FC236}">
                <a16:creationId xmlns:a16="http://schemas.microsoft.com/office/drawing/2014/main" id="{08DF25C6-DD3B-C0F6-43B6-07CF17ADBFD4}"/>
              </a:ext>
            </a:extLst>
          </xdr:cNvPr>
          <xdr:cNvGraphicFramePr/>
        </xdr:nvGraphicFramePr>
        <xdr:xfrm>
          <a:off x="4224617" y="146797"/>
          <a:ext cx="4572000" cy="2743200"/>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1</xdr:row>
      <xdr:rowOff>320653</xdr:rowOff>
    </xdr:from>
    <xdr:to>
      <xdr:col>20</xdr:col>
      <xdr:colOff>458158</xdr:colOff>
      <xdr:row>3</xdr:row>
      <xdr:rowOff>327705</xdr:rowOff>
    </xdr:to>
    <mc:AlternateContent xmlns:mc="http://schemas.openxmlformats.org/markup-compatibility/2006" xmlns:sle15="http://schemas.microsoft.com/office/drawing/2012/slicer">
      <mc:Choice Requires="sle15">
        <xdr:graphicFrame macro="">
          <xdr:nvGraphicFramePr>
            <xdr:cNvPr id="2" name="COMPONENTE">
              <a:extLst>
                <a:ext uri="{FF2B5EF4-FFF2-40B4-BE49-F238E27FC236}">
                  <a16:creationId xmlns:a16="http://schemas.microsoft.com/office/drawing/2014/main" id="{FEBDDD22-E7C6-25E5-777C-EE402A472191}"/>
                </a:ext>
              </a:extLst>
            </xdr:cNvPr>
            <xdr:cNvGraphicFramePr/>
          </xdr:nvGraphicFramePr>
          <xdr:xfrm>
            <a:off x="0" y="0"/>
            <a:ext cx="0" cy="0"/>
          </xdr:xfrm>
          <a:graphic>
            <a:graphicData uri="http://schemas.microsoft.com/office/drawing/2010/slicer">
              <sle:slicer xmlns:sle="http://schemas.microsoft.com/office/drawing/2010/slicer" name="COMPONENTE"/>
            </a:graphicData>
          </a:graphic>
        </xdr:graphicFrame>
      </mc:Choice>
      <mc:Fallback xmlns="">
        <xdr:sp macro="" textlink="">
          <xdr:nvSpPr>
            <xdr:cNvPr id="0" name=""/>
            <xdr:cNvSpPr>
              <a:spLocks noTextEdit="1"/>
            </xdr:cNvSpPr>
          </xdr:nvSpPr>
          <xdr:spPr>
            <a:xfrm>
              <a:off x="0" y="645624"/>
              <a:ext cx="8348118" cy="1015581"/>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0</xdr:colOff>
      <xdr:row>3</xdr:row>
      <xdr:rowOff>376213</xdr:rowOff>
    </xdr:from>
    <xdr:to>
      <xdr:col>20</xdr:col>
      <xdr:colOff>454758</xdr:colOff>
      <xdr:row>8</xdr:row>
      <xdr:rowOff>127002</xdr:rowOff>
    </xdr:to>
    <mc:AlternateContent xmlns:mc="http://schemas.openxmlformats.org/markup-compatibility/2006" xmlns:sle15="http://schemas.microsoft.com/office/drawing/2012/slicer">
      <mc:Choice Requires="sle15">
        <xdr:graphicFrame macro="">
          <xdr:nvGraphicFramePr>
            <xdr:cNvPr id="3" name="Subcomponente">
              <a:extLst>
                <a:ext uri="{FF2B5EF4-FFF2-40B4-BE49-F238E27FC236}">
                  <a16:creationId xmlns:a16="http://schemas.microsoft.com/office/drawing/2014/main" id="{3531FE8F-0C20-E421-AEF5-5C7539860442}"/>
                </a:ext>
              </a:extLst>
            </xdr:cNvPr>
            <xdr:cNvGraphicFramePr/>
          </xdr:nvGraphicFramePr>
          <xdr:xfrm>
            <a:off x="0" y="0"/>
            <a:ext cx="0" cy="0"/>
          </xdr:xfrm>
          <a:graphic>
            <a:graphicData uri="http://schemas.microsoft.com/office/drawing/2010/slicer">
              <sle:slicer xmlns:sle="http://schemas.microsoft.com/office/drawing/2010/slicer" name="Subcomponente"/>
            </a:graphicData>
          </a:graphic>
        </xdr:graphicFrame>
      </mc:Choice>
      <mc:Fallback xmlns="">
        <xdr:sp macro="" textlink="">
          <xdr:nvSpPr>
            <xdr:cNvPr id="0" name=""/>
            <xdr:cNvSpPr>
              <a:spLocks noTextEdit="1"/>
            </xdr:cNvSpPr>
          </xdr:nvSpPr>
          <xdr:spPr>
            <a:xfrm>
              <a:off x="0" y="1709713"/>
              <a:ext cx="8344718" cy="2272113"/>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20</xdr:col>
      <xdr:colOff>626115</xdr:colOff>
      <xdr:row>1</xdr:row>
      <xdr:rowOff>322035</xdr:rowOff>
    </xdr:from>
    <xdr:to>
      <xdr:col>21</xdr:col>
      <xdr:colOff>2522322</xdr:colOff>
      <xdr:row>8</xdr:row>
      <xdr:rowOff>90715</xdr:rowOff>
    </xdr:to>
    <mc:AlternateContent xmlns:mc="http://schemas.openxmlformats.org/markup-compatibility/2006" xmlns:sle15="http://schemas.microsoft.com/office/drawing/2012/slicer">
      <mc:Choice Requires="sle15">
        <xdr:graphicFrame macro="">
          <xdr:nvGraphicFramePr>
            <xdr:cNvPr id="4" name="LÍDER">
              <a:extLst>
                <a:ext uri="{FF2B5EF4-FFF2-40B4-BE49-F238E27FC236}">
                  <a16:creationId xmlns:a16="http://schemas.microsoft.com/office/drawing/2014/main" id="{7D477203-16FD-97F4-9B68-A4D5FE33384F}"/>
                </a:ext>
              </a:extLst>
            </xdr:cNvPr>
            <xdr:cNvGraphicFramePr/>
          </xdr:nvGraphicFramePr>
          <xdr:xfrm>
            <a:off x="0" y="0"/>
            <a:ext cx="0" cy="0"/>
          </xdr:xfrm>
          <a:graphic>
            <a:graphicData uri="http://schemas.microsoft.com/office/drawing/2010/slicer">
              <sle:slicer xmlns:sle="http://schemas.microsoft.com/office/drawing/2010/slicer" name="LÍDER"/>
            </a:graphicData>
          </a:graphic>
        </xdr:graphicFrame>
      </mc:Choice>
      <mc:Fallback xmlns="">
        <xdr:sp macro="" textlink="">
          <xdr:nvSpPr>
            <xdr:cNvPr id="0" name=""/>
            <xdr:cNvSpPr>
              <a:spLocks noTextEdit="1"/>
            </xdr:cNvSpPr>
          </xdr:nvSpPr>
          <xdr:spPr>
            <a:xfrm>
              <a:off x="8516075" y="647006"/>
              <a:ext cx="2883343" cy="3298533"/>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21</xdr:col>
      <xdr:colOff>3476625</xdr:colOff>
      <xdr:row>1</xdr:row>
      <xdr:rowOff>337343</xdr:rowOff>
    </xdr:from>
    <xdr:to>
      <xdr:col>39</xdr:col>
      <xdr:colOff>4095750</xdr:colOff>
      <xdr:row>8</xdr:row>
      <xdr:rowOff>79375</xdr:rowOff>
    </xdr:to>
    <xdr:graphicFrame macro="">
      <xdr:nvGraphicFramePr>
        <xdr:cNvPr id="6" name="Gráfico 5">
          <a:extLst>
            <a:ext uri="{FF2B5EF4-FFF2-40B4-BE49-F238E27FC236}">
              <a16:creationId xmlns:a16="http://schemas.microsoft.com/office/drawing/2014/main" id="{77FB6135-2258-56F2-1E50-D228FC32A9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2</xdr:row>
      <xdr:rowOff>201706</xdr:rowOff>
    </xdr:to>
    <xdr:pic>
      <xdr:nvPicPr>
        <xdr:cNvPr id="2" name="Picture 1">
          <a:extLst>
            <a:ext uri="{FF2B5EF4-FFF2-40B4-BE49-F238E27FC236}">
              <a16:creationId xmlns:a16="http://schemas.microsoft.com/office/drawing/2014/main" id="{A67AE0EF-CB12-4DAE-BA17-F16A332E1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0125" cy="573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jdelaparra_invias_gov_co/Documents/1.%20TELETRABAJO/2024/1.%20Riesgos/Monitoreo%202024/3%20Trimestre/Estado%20del%20arte%20Riesgos%203T%202024%20Parcial%20sep10.xlsx" TargetMode="External"/><Relationship Id="rId1" Type="http://schemas.openxmlformats.org/officeDocument/2006/relationships/externalLinkPath" Target="/personal/jdelaparra_invias_gov_co/Documents/1.%20TELETRABAJO/2024/1.%20Riesgos/Monitoreo%202024/3%20Trimestre/Estado%20del%20arte%20Riesgos%203T%202024%20Parcial%20sep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e Cierre 2022"/>
      <sheetName val="Informe 2024 3T "/>
      <sheetName val="Informe 2024 2T"/>
      <sheetName val="Comparativos"/>
      <sheetName val="Resumen TRIMESTRE"/>
      <sheetName val="Detalle RG 2T"/>
      <sheetName val="Detalle RC 2T"/>
      <sheetName val="Detalle RG 3T"/>
      <sheetName val="Detalle RC 3T"/>
      <sheetName val="CONV"/>
      <sheetName val="Detalle en recolección"/>
    </sheetNames>
    <sheetDataSet>
      <sheetData sheetId="0"/>
      <sheetData sheetId="1"/>
      <sheetData sheetId="2"/>
      <sheetData sheetId="3"/>
      <sheetData sheetId="4"/>
      <sheetData sheetId="5"/>
      <sheetData sheetId="6"/>
      <sheetData sheetId="7"/>
      <sheetData sheetId="8"/>
      <sheetData sheetId="9">
        <row r="10">
          <cell r="B10" t="str">
            <v>No aplica/Pendiente</v>
          </cell>
        </row>
        <row r="11">
          <cell r="B11" t="str">
            <v>Actualmente en mesas de trabajo</v>
          </cell>
        </row>
        <row r="12">
          <cell r="B12" t="str">
            <v>Mapa de riesgos aprobado e implementado en KAWAK en 2022 o 2023 - Con Riesgos de Gestión o Corrupción</v>
          </cell>
        </row>
        <row r="13">
          <cell r="B13" t="str">
            <v>Mapa de riesgos aprobado e implementado en KAWAK en 2022 o 2023 - Con Riesgos de Gestión y Corrupción</v>
          </cell>
        </row>
        <row r="14">
          <cell r="B14" t="str">
            <v xml:space="preserve"> Nueva versión del Mapa de Riesgos en curso</v>
          </cell>
        </row>
        <row r="15">
          <cell r="B15" t="str">
            <v>Nueva versión del Mapa de riesgos aprobada e implementada en KAWAK en 2024 - Con Riesgos de Gestión y/o Corrupción</v>
          </cell>
        </row>
        <row r="26">
          <cell r="D26" t="str">
            <v>No aplica</v>
          </cell>
        </row>
        <row r="27">
          <cell r="D27" t="str">
            <v>No se ejecuta (según reporte)</v>
          </cell>
        </row>
        <row r="28">
          <cell r="D28" t="str">
            <v>Sin reporte durante la vigencia</v>
          </cell>
        </row>
        <row r="29">
          <cell r="D29" t="str">
            <v>Aleatoria (reportes parciales o hasta 2T)</v>
          </cell>
        </row>
        <row r="30">
          <cell r="D30" t="str">
            <v>Consistente (reporte hasta 3T)</v>
          </cell>
        </row>
        <row r="45">
          <cell r="B45" t="str">
            <v>No aplica/Pendiente reporte de monitoreo desde el trimestre anterior</v>
          </cell>
          <cell r="C45">
            <v>0</v>
          </cell>
        </row>
        <row r="46">
          <cell r="B46" t="str">
            <v>Reporte completo de la implementación de controles y medición de indicador (incidentes si aplica) del trimestre anterior al corte</v>
          </cell>
          <cell r="C46">
            <v>0.25</v>
          </cell>
        </row>
        <row r="47">
          <cell r="B47" t="str">
            <v xml:space="preserve">Reporte parcial de la implementación de controles y/o medición de indicador (incidentes si aplica) del trimestre evaluado </v>
          </cell>
          <cell r="C47">
            <v>0.5</v>
          </cell>
        </row>
        <row r="48">
          <cell r="B48" t="str">
            <v>Reporte completo de la implementación de controles y medición de indicador (incidentes si aplica) del corte evaluado</v>
          </cell>
          <cell r="C48">
            <v>1</v>
          </cell>
        </row>
      </sheetData>
      <sheetData sheetId="10"/>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OMPONENTE" xr10:uid="{16E7C87F-D14B-4BEC-9DD5-7AAA98F634A4}" sourceName="COMPONENT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componente" xr10:uid="{691B6C18-3081-40F2-9E85-F4EFF76FE315}" sourceName="Subcomponente">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LÍDER" xr10:uid="{FB975A4D-C828-4B44-B44F-B70DCF507F26}" sourceName="LÍDER">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MPONENTE" xr10:uid="{F577BFE9-58AE-4133-A06C-4374E187EF1B}" cache="SegmentaciónDeDatos_COMPONENTE" caption="COMPONENTE" columnCount="3" rowHeight="241300"/>
  <slicer name="Subcomponente" xr10:uid="{85DA4336-21CC-4D44-88AF-3A6C74A8641A}" cache="SegmentaciónDeDatos_Subcomponente" caption="Subcomponente" columnCount="3" style="SlicerStyleLight2" rowHeight="241300"/>
  <slicer name="LÍDER" xr10:uid="{22C7E95F-FF54-4723-8AEF-A0B2D927AFA7}" cache="SegmentaciónDeDatos_LÍDER" caption="LÍDER"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1D951-6089-41B4-8F25-06361FE701E3}" name="Tabla1" displayName="Tabla1" ref="A12:AS69" totalsRowShown="0" headerRowDxfId="113" dataDxfId="112">
  <autoFilter ref="A12:AS69" xr:uid="{D1B1D951-6089-41B4-8F25-06361FE701E3}">
    <filterColumn colId="9">
      <filters>
        <filter val="0,50"/>
        <filter val="0,60"/>
        <filter val="0,67"/>
        <filter val="0,75"/>
        <filter val="1,00"/>
      </filters>
    </filterColumn>
  </autoFilter>
  <tableColumns count="45">
    <tableColumn id="1" xr3:uid="{4B33B009-AAA9-4881-8E77-4AEAD14B37CE}" name="COMPONENTE" dataDxfId="111">
      <calculatedColumnFormula>A12</calculatedColumnFormula>
    </tableColumn>
    <tableColumn id="2" xr3:uid="{09085299-322E-42E6-894A-DBDE0E8D6AAA}" name="Subcomponente" dataDxfId="110">
      <calculatedColumnFormula>B12</calculatedColumnFormula>
    </tableColumn>
    <tableColumn id="3" xr3:uid="{EC2F183F-E4CB-4E1D-A41A-9E270C638759}" name="Actividades" dataDxfId="109"/>
    <tableColumn id="4" xr3:uid="{0103F563-9173-4672-82E4-0DFE1F371571}" name="Meta o producto" dataDxfId="108"/>
    <tableColumn id="5" xr3:uid="{E3ADCD74-13ED-4E7E-BBA5-56F912491FA8}" name="LÍDER" dataDxfId="107"/>
    <tableColumn id="16" xr3:uid="{BA945EB7-C9B6-4761-B7A2-31A60A07786A}" name="Cantidad 1°T" dataDxfId="106"/>
    <tableColumn id="17" xr3:uid="{52B22D5C-4769-4240-8005-78B7DA4CC78C}" name="% 1°T" dataDxfId="105" dataCellStyle="Porcentaje">
      <calculatedColumnFormula>F13/L13</calculatedColumnFormula>
    </tableColumn>
    <tableColumn id="18" xr3:uid="{A6DD5650-A452-4847-AB0D-F25AC6398910}" name="Cantidad 2°T" dataDxfId="104"/>
    <tableColumn id="19" xr3:uid="{AA8352EA-4F0D-4A3F-95E1-1E07A9D32C47}" name="% 2°T" dataDxfId="103" dataCellStyle="Porcentaje">
      <calculatedColumnFormula>H13/L13</calculatedColumnFormula>
    </tableColumn>
    <tableColumn id="20" xr3:uid="{3CD330D7-415B-427E-B7E5-46B29DD8F848}" name="Cantidad 3°T" dataDxfId="102"/>
    <tableColumn id="21" xr3:uid="{869AF60A-B12C-4CFD-A0F8-0FA8274D7BF4}" name="% 3°T" dataDxfId="101" dataCellStyle="Porcentaje">
      <calculatedColumnFormula>J13/L13</calculatedColumnFormula>
    </tableColumn>
    <tableColumn id="22" xr3:uid="{0741D4F3-F08C-4CDA-A32F-756688211776}" name="Cantidad 4°T" dataDxfId="100"/>
    <tableColumn id="23" xr3:uid="{2A02D2D6-BB01-4FA0-9CE1-7C3DA68D1F18}" name="% 4°T" dataDxfId="99" dataCellStyle="Porcentaje">
      <calculatedColumnFormula>L13/L13</calculatedColumnFormula>
    </tableColumn>
    <tableColumn id="25" xr3:uid="{6DD656E8-335D-4111-B29E-266F17FCEBC9}" name="% AVANCE - Corte 1° T" dataDxfId="98" dataCellStyle="Porcentaje"/>
    <tableColumn id="26" xr3:uid="{8C36583E-E865-4772-B302-752B232EEA54}" name="Desempeño - Corte 1° T" dataDxfId="97" dataCellStyle="Porcentaje">
      <calculatedColumnFormula>N13/G13</calculatedColumnFormula>
    </tableColumn>
    <tableColumn id="27" xr3:uid="{C02B5DE7-628F-4E34-B2E8-826292E0EDEF}" name="OBSERVACIÓN - Corte 1° T" dataDxfId="96"/>
    <tableColumn id="28" xr3:uid="{1A257CC5-9A9E-44FF-B352-298C8832CEE1}" name="% AVANCE - Corte 2° T" dataDxfId="95" dataCellStyle="Porcentaje"/>
    <tableColumn id="29" xr3:uid="{F5E4DD47-7128-4B17-AA4E-15299B46C1C0}" name="Desempeño - Corte 2° T" dataDxfId="94" dataCellStyle="Porcentaje">
      <calculatedColumnFormula>Q13/I13</calculatedColumnFormula>
    </tableColumn>
    <tableColumn id="30" xr3:uid="{4C28A64A-78FD-4D7D-96CC-F2B0290DF76C}" name="OBSERVACIÓN DE CUMPLIMEINTO - Corte 2° T" dataDxfId="93"/>
    <tableColumn id="31" xr3:uid="{6B99EEF8-652A-42E8-9F40-78F0B39D4CD3}" name="% AVANCE - Corte 3° T" dataDxfId="92" dataCellStyle="Porcentaje"/>
    <tableColumn id="32" xr3:uid="{A7C49BCA-3167-4D7A-9DF3-E41ABD937E9D}" name="Desempeño - Corte 3° T" dataDxfId="91" dataCellStyle="Porcentaje">
      <calculatedColumnFormula>T13/K13</calculatedColumnFormula>
    </tableColumn>
    <tableColumn id="33" xr3:uid="{E4AC8BD3-FB26-409E-B502-E6D9EA0946A5}" name="OBSERVACIÓN DE CUMPLIMEINTO - Corte 3° T" dataDxfId="90"/>
    <tableColumn id="34" xr3:uid="{B4584A97-5989-4136-87D3-F8773B00938F}" name="% AVANCE - Corte 4° T" dataDxfId="89" dataCellStyle="Porcentaje"/>
    <tableColumn id="35" xr3:uid="{5861C337-3EF5-4DD4-B1E5-A95F87956B20}" name="Desempeño - Corte 4° T" dataDxfId="88" dataCellStyle="Porcentaje">
      <calculatedColumnFormula>W13/M13</calculatedColumnFormula>
    </tableColumn>
    <tableColumn id="36" xr3:uid="{E1BC58A1-1BCC-4164-88FF-4E82ABAF0669}" name="OBSERVACIÓN - Corte 4° T" dataDxfId="87"/>
    <tableColumn id="37" xr3:uid="{6F4924B0-6A10-4CC1-8F59-FFD065CD5C7C}" name="Cr1. Más de 8 responsables" dataDxfId="86"/>
    <tableColumn id="38" xr3:uid="{EA335C1E-5A82-4DC9-94E9-5E2EADFF4435}" name="Cr2. Incumplimiento periodo anterior" dataDxfId="85"/>
    <tableColumn id="39" xr3:uid="{053B2627-D7D8-4040-B411-3892E85F0F81}" name="Cr3. Temas criticos OCI O Alta Dirección" dataDxfId="84"/>
    <tableColumn id="40" xr3:uid="{DB9325A6-DF4D-49E5-829D-E62776752AAA}" name="Actividad   seleccionada 1° T" dataDxfId="83">
      <calculatedColumnFormula>IF((COUNTIF(Z13:AB13,"X"))&gt;=1,"Si","No")</calculatedColumnFormula>
    </tableColumn>
    <tableColumn id="41" xr3:uid="{6DBC3FD6-45BC-4D4D-B428-456C20BF7310}" name="Observaciones OAP 1° T - oportunidad en el cumplimiento de la actividad, la integridad y coherencia de las evidencias reportadas frente a la actividad formulada"/>
    <tableColumn id="42" xr3:uid="{EBA31F02-9663-433A-BE77-AF6AA2767B07}" name="Cr1. Más de 8 responsables2" dataDxfId="82">
      <calculatedColumnFormula>Z13</calculatedColumnFormula>
    </tableColumn>
    <tableColumn id="43" xr3:uid="{AAB31E26-36D7-40C7-BBFB-5FDEBE97C503}" name="Cr2. Incumplimiento periodo anterior (O incia ejecución)" dataDxfId="81">
      <calculatedColumnFormula>IF(O13&lt;100%,"X","")</calculatedColumnFormula>
    </tableColumn>
    <tableColumn id="44" xr3:uid="{A7498605-EB02-4D90-A3B8-50404937FEBE}" name="Cr3. Temas criticos OCI O Alta Dirección3" dataDxfId="80"/>
    <tableColumn id="45" xr3:uid="{8490CD96-8D8E-4B58-B019-E13DFA2E02BB}" name="Actividad   seleccionada 2° T" dataDxfId="79">
      <calculatedColumnFormula>IF((COUNTIF(AE13:AG13,"X"))&gt;=1,"Si","No")</calculatedColumnFormula>
    </tableColumn>
    <tableColumn id="46" xr3:uid="{886DC0AD-3BDA-4866-8356-E0A0E1B991A2}" name="Observaciones OAP 2° T- oportunidad en el cumplimiento de la actividad, la integridad y coherencia de las evidencias reportadas frente a la actividad formulada5" dataDxfId="78"/>
    <tableColumn id="47" xr3:uid="{F71D63A5-3357-4739-AFFC-62B205DD92FE}" name="Cr1. Más de 8 responsables6" dataDxfId="77">
      <calculatedColumnFormula>AE13</calculatedColumnFormula>
    </tableColumn>
    <tableColumn id="48" xr3:uid="{FEC284F6-CC1D-4DF6-833E-4E7A98B61983}" name="Cr2. Incumplimiento periodo anterior7" dataDxfId="76">
      <calculatedColumnFormula>IF(R13&lt;100%,"X","")</calculatedColumnFormula>
    </tableColumn>
    <tableColumn id="49" xr3:uid="{FE70C9FA-97D4-4317-97C1-B011BF58E7B9}" name="Cr3. Temas criticos OCI O Alta Dirección8" dataDxfId="75"/>
    <tableColumn id="50" xr3:uid="{33E8886D-BCC7-4EF2-AE0E-E1875036BA34}" name="Actividad   seleccionada 3° T" dataDxfId="74">
      <calculatedColumnFormula>IF((COUNTIF(AJ13:AL13,"X"))&gt;=1,"Si","No")</calculatedColumnFormula>
    </tableColumn>
    <tableColumn id="51" xr3:uid="{52469DB4-6907-4E31-AF48-22881D03FE75}" name="Observaciones OAP 3° T- oportunidad en el cumplimiento de la actividad, la integridad y coherencia de las evidencias reportadas frente a la actividad formulada10" dataDxfId="73"/>
    <tableColumn id="52" xr3:uid="{BB2956B2-F6C6-4623-88CA-C6C0E087A5C0}" name="Cr1. Más de 8 responsables62" dataDxfId="72">
      <calculatedColumnFormula>AJ13</calculatedColumnFormula>
    </tableColumn>
    <tableColumn id="53" xr3:uid="{CB6207AF-092B-4700-8296-AA30354D2C7A}" name="Cr2. Incumplimiento periodo anterior73" dataDxfId="71">
      <calculatedColumnFormula>IF(U13&lt;100%,"X","")</calculatedColumnFormula>
    </tableColumn>
    <tableColumn id="54" xr3:uid="{870EA3EA-BBB2-4A5B-9076-F7F762CB564F}" name="Cr3. Temas criticos OCI O Alta Dirección84" dataDxfId="70"/>
    <tableColumn id="55" xr3:uid="{72973358-E41A-4F12-A566-DD1703F8C715}" name="Actividad   seleccionada 3° T5" dataDxfId="69">
      <calculatedColumnFormula>IF((COUNTIF(AO13:AQ13,"X"))&gt;=1,"Si","No")</calculatedColumnFormula>
    </tableColumn>
    <tableColumn id="56" xr3:uid="{562908A3-32FA-4D4A-9882-0CC7A10D9ED7}" name="Observaciones OAP 4° T- oportunidad en el cumplimiento de la actividad, la integridad y coherencia de las evidencias reportadas frente a la actividad formulada106" dataDxfId="68"/>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microsoft.com/office/2007/relationships/slicer" Target="../slicers/slicer1.xml"/><Relationship Id="rId3" Type="http://schemas.openxmlformats.org/officeDocument/2006/relationships/hyperlink" Target="https://invias-my.sharepoint.com/:f:/g/personal/oap_invias_gov_co/En-uySqA97BKrZDELB778TkBaKknI68fMPPmBkIsbB867Q?e=TCGT8e" TargetMode="External"/><Relationship Id="rId7" Type="http://schemas.openxmlformats.org/officeDocument/2006/relationships/table" Target="../tables/table1.xml"/><Relationship Id="rId2" Type="http://schemas.openxmlformats.org/officeDocument/2006/relationships/hyperlink" Target="https://www.invias.gov.co/index.php/archivo-y-documentos/atencion-al-ciudadano/16754-informe-de-percepcion-y-satisfaccion-de-la-ciudadania-de-octubre-a-diciembre-de-2023" TargetMode="External"/><Relationship Id="rId1" Type="http://schemas.openxmlformats.org/officeDocument/2006/relationships/hyperlink" Target="https://www.secop.gov.co/CO1BusinessLine/App/AnnualPurchasingPlanEditSupplier/View?id=389573Informaci&#243;n%20del%20PAA.%20Plan%20anual%20de%20Adquisiciones.Corte%20a%20enero%2031%20de%202024%20%20%20%20%20%20Versi&#243;n%20No.%204Corte%20a%20febrero%2029%20de%202024%20%20%20%20Versi&#243;n%20No.%2012Corte%20a%20marzo%20%2031%20de%202024%20%20%20%20%20Versi&#243;n%20No.%2016"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M182"/>
  <sheetViews>
    <sheetView topLeftCell="A37" zoomScale="85" zoomScaleNormal="85" zoomScaleSheetLayoutView="70" workbookViewId="0">
      <selection activeCell="K54" sqref="B46:K54"/>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c r="A1" s="313" t="s">
        <v>416</v>
      </c>
      <c r="B1" s="313"/>
      <c r="C1" s="313"/>
      <c r="D1" s="313"/>
      <c r="E1" s="313"/>
      <c r="F1" s="313"/>
      <c r="G1" s="313"/>
      <c r="H1" s="313"/>
    </row>
    <row r="2" spans="1:13">
      <c r="A2" s="7"/>
      <c r="B2" s="7"/>
      <c r="C2" s="7"/>
      <c r="D2" s="7"/>
      <c r="E2" s="7"/>
      <c r="F2" s="7"/>
      <c r="G2" s="9"/>
      <c r="H2" s="9"/>
      <c r="I2" s="296"/>
      <c r="J2" s="296"/>
      <c r="K2" s="296"/>
      <c r="L2" s="296"/>
    </row>
    <row r="3" spans="1:13">
      <c r="A3" s="7"/>
      <c r="B3" s="7"/>
      <c r="C3" s="7"/>
      <c r="D3" s="7"/>
      <c r="E3" s="7"/>
      <c r="F3" s="7"/>
      <c r="G3" s="9"/>
      <c r="H3" s="9"/>
      <c r="I3" s="296"/>
      <c r="J3" s="296"/>
      <c r="K3" s="296"/>
      <c r="L3" s="296"/>
    </row>
    <row r="4" spans="1:13">
      <c r="A4" s="7"/>
      <c r="B4" s="7"/>
      <c r="C4" s="7"/>
      <c r="D4" s="7"/>
      <c r="E4" s="7"/>
      <c r="F4" s="7"/>
      <c r="G4" s="9"/>
      <c r="H4" s="9"/>
      <c r="I4" s="296"/>
      <c r="J4" s="296"/>
      <c r="K4" s="296"/>
      <c r="L4" s="296"/>
    </row>
    <row r="5" spans="1:13">
      <c r="A5" s="7"/>
      <c r="B5" s="7"/>
      <c r="C5" s="7"/>
      <c r="D5" s="7"/>
      <c r="E5" s="7"/>
      <c r="F5" s="8"/>
      <c r="G5" s="9"/>
      <c r="H5" s="9"/>
      <c r="I5" s="296"/>
      <c r="J5" s="296"/>
      <c r="K5" s="296"/>
      <c r="L5" s="296"/>
    </row>
    <row r="6" spans="1:13">
      <c r="A6" s="7"/>
      <c r="B6" s="7"/>
      <c r="C6" s="7"/>
      <c r="D6" s="7"/>
      <c r="E6" s="7"/>
      <c r="F6" s="8"/>
      <c r="G6" s="9"/>
      <c r="H6" s="9"/>
      <c r="I6" s="296"/>
      <c r="J6" s="17"/>
      <c r="K6" s="17"/>
      <c r="L6" s="17"/>
      <c r="M6" s="17"/>
    </row>
    <row r="7" spans="1:13" ht="15" customHeight="1">
      <c r="A7" s="73"/>
      <c r="B7" s="7"/>
      <c r="C7" s="7"/>
      <c r="D7" s="7"/>
      <c r="E7" s="7"/>
      <c r="F7" s="8"/>
      <c r="G7" s="312"/>
      <c r="H7" s="9"/>
      <c r="I7" s="9"/>
      <c r="J7" s="17"/>
      <c r="K7" s="17"/>
      <c r="L7" s="17"/>
      <c r="M7" s="17"/>
    </row>
    <row r="8" spans="1:13">
      <c r="A8" s="73"/>
      <c r="B8" s="7"/>
      <c r="C8" s="7"/>
      <c r="D8" s="7"/>
      <c r="E8" s="7"/>
      <c r="F8" s="8"/>
      <c r="G8" s="9"/>
      <c r="H8" s="9"/>
      <c r="I8" s="9"/>
      <c r="J8" s="17"/>
      <c r="K8" s="17"/>
      <c r="L8" s="17"/>
      <c r="M8" s="17"/>
    </row>
    <row r="9" spans="1:13">
      <c r="A9" s="73"/>
      <c r="B9" s="7"/>
      <c r="C9" s="7"/>
      <c r="D9" s="7"/>
      <c r="E9" s="7"/>
      <c r="F9" s="8"/>
      <c r="G9" s="9"/>
      <c r="H9" s="9"/>
      <c r="I9" s="9"/>
      <c r="J9" s="17" t="s">
        <v>424</v>
      </c>
      <c r="K9" s="306">
        <v>0.78500000000000003</v>
      </c>
      <c r="L9" s="17"/>
      <c r="M9" s="17"/>
    </row>
    <row r="10" spans="1:13">
      <c r="A10" s="73"/>
      <c r="B10" s="7"/>
      <c r="C10" s="7"/>
      <c r="D10" s="7"/>
      <c r="E10" s="7"/>
      <c r="F10" s="8"/>
      <c r="G10" s="9"/>
      <c r="H10" s="9"/>
      <c r="I10" s="296"/>
      <c r="J10" s="17"/>
      <c r="K10" s="307"/>
      <c r="L10" s="17"/>
      <c r="M10" s="17"/>
    </row>
    <row r="11" spans="1:13">
      <c r="A11" s="73"/>
      <c r="B11" s="8"/>
      <c r="C11" s="8"/>
      <c r="D11" s="8"/>
      <c r="E11" s="8"/>
      <c r="F11" s="8"/>
      <c r="G11" s="9"/>
      <c r="H11" s="9"/>
      <c r="I11" s="296"/>
      <c r="J11" s="17" t="s">
        <v>425</v>
      </c>
      <c r="K11" s="307"/>
      <c r="L11" s="17"/>
      <c r="M11" s="17"/>
    </row>
    <row r="12" spans="1:13">
      <c r="A12" s="73"/>
      <c r="B12" s="8"/>
      <c r="C12" s="8"/>
      <c r="D12" s="8"/>
      <c r="E12" s="8"/>
      <c r="F12" s="8"/>
      <c r="G12" s="9"/>
      <c r="H12" s="9"/>
      <c r="I12" s="296"/>
      <c r="J12" s="17" t="s">
        <v>426</v>
      </c>
      <c r="K12" s="307">
        <v>1</v>
      </c>
      <c r="L12" s="17"/>
      <c r="M12" s="17"/>
    </row>
    <row r="13" spans="1:13">
      <c r="A13" s="7"/>
      <c r="B13" s="8"/>
      <c r="C13" s="8"/>
      <c r="D13" s="8"/>
      <c r="E13" s="8"/>
      <c r="F13" s="8"/>
      <c r="G13" s="9"/>
      <c r="H13" s="9"/>
      <c r="I13" s="296"/>
      <c r="J13" s="17" t="s">
        <v>427</v>
      </c>
      <c r="K13" s="307">
        <v>1</v>
      </c>
      <c r="L13" s="17"/>
      <c r="M13" s="17"/>
    </row>
    <row r="14" spans="1:13">
      <c r="A14" s="7"/>
      <c r="B14" s="8"/>
      <c r="C14" s="8"/>
      <c r="D14" s="8"/>
      <c r="E14" s="8"/>
      <c r="F14" s="8"/>
      <c r="G14" s="9"/>
      <c r="H14" s="9"/>
      <c r="I14" s="296"/>
      <c r="J14" s="17"/>
      <c r="K14" s="307"/>
      <c r="L14" s="17"/>
      <c r="M14" s="17"/>
    </row>
    <row r="15" spans="1:13">
      <c r="A15" s="7"/>
      <c r="B15" s="8"/>
      <c r="C15" s="8"/>
      <c r="D15" s="8"/>
      <c r="E15" s="8"/>
      <c r="F15" s="8"/>
      <c r="G15" s="9"/>
      <c r="H15" s="9"/>
      <c r="I15" s="296"/>
      <c r="J15" s="17"/>
      <c r="K15" s="307"/>
      <c r="L15" s="17"/>
      <c r="M15" s="17"/>
    </row>
    <row r="16" spans="1:13">
      <c r="A16" s="7"/>
      <c r="B16" s="8"/>
      <c r="C16" s="8"/>
      <c r="D16" s="8"/>
      <c r="E16" s="8"/>
      <c r="F16" s="8"/>
      <c r="G16" s="9"/>
      <c r="H16" s="9"/>
      <c r="I16" s="296"/>
      <c r="J16" s="17" t="s">
        <v>367</v>
      </c>
      <c r="K16" s="307">
        <v>0.25</v>
      </c>
      <c r="L16" s="17"/>
      <c r="M16" s="17"/>
    </row>
    <row r="17" spans="1:13">
      <c r="A17" s="7"/>
      <c r="B17" s="8"/>
      <c r="C17" s="8"/>
      <c r="D17" s="8"/>
      <c r="E17" s="8"/>
      <c r="F17" s="8"/>
      <c r="G17" s="9"/>
      <c r="H17" s="9"/>
      <c r="I17" s="296"/>
      <c r="J17" s="17" t="s">
        <v>424</v>
      </c>
      <c r="K17" s="307">
        <f>IF(K9&lt;=K16,K9,0)</f>
        <v>0</v>
      </c>
      <c r="L17" s="17"/>
      <c r="M17" s="17"/>
    </row>
    <row r="18" spans="1:13">
      <c r="A18" s="7"/>
      <c r="B18" s="8"/>
      <c r="C18" s="8"/>
      <c r="D18" s="8"/>
      <c r="E18" s="8"/>
      <c r="F18" s="8"/>
      <c r="G18" s="9"/>
      <c r="H18" s="9"/>
      <c r="I18" s="296"/>
      <c r="J18" s="17" t="s">
        <v>428</v>
      </c>
      <c r="K18" s="307">
        <f>2-K17</f>
        <v>2</v>
      </c>
      <c r="L18" s="17"/>
      <c r="M18" s="17"/>
    </row>
    <row r="19" spans="1:13">
      <c r="A19" s="7"/>
      <c r="B19" s="8"/>
      <c r="C19" s="8"/>
      <c r="D19" s="8"/>
      <c r="E19" s="8"/>
      <c r="F19" s="8"/>
      <c r="G19" s="9"/>
      <c r="H19" s="9"/>
      <c r="I19" s="296"/>
      <c r="J19" s="17"/>
      <c r="K19" s="307"/>
      <c r="L19" s="17"/>
      <c r="M19" s="17"/>
    </row>
    <row r="20" spans="1:13">
      <c r="A20" s="7"/>
      <c r="B20" s="7"/>
      <c r="C20" s="7"/>
      <c r="D20" s="7"/>
      <c r="E20" s="7"/>
      <c r="F20" s="7"/>
      <c r="G20" s="9"/>
      <c r="H20" s="9"/>
      <c r="I20" s="296"/>
      <c r="J20" s="17" t="s">
        <v>368</v>
      </c>
      <c r="K20" s="307">
        <v>0.5</v>
      </c>
      <c r="L20" s="17"/>
      <c r="M20" s="17"/>
    </row>
    <row r="21" spans="1:13">
      <c r="A21" s="7"/>
      <c r="B21" s="7"/>
      <c r="C21" s="7"/>
      <c r="D21" s="7"/>
      <c r="E21" s="7"/>
      <c r="F21" s="7"/>
      <c r="G21" s="9"/>
      <c r="H21" s="9"/>
      <c r="I21" s="296"/>
      <c r="J21" s="17" t="s">
        <v>424</v>
      </c>
      <c r="K21" s="307">
        <f>IF(AND(K9&gt;K16,K9&lt;=K20),K9,0)</f>
        <v>0</v>
      </c>
      <c r="L21" s="17"/>
      <c r="M21" s="17"/>
    </row>
    <row r="22" spans="1:13">
      <c r="A22" s="7"/>
      <c r="B22" s="7"/>
      <c r="C22" s="7"/>
      <c r="D22" s="7"/>
      <c r="E22" s="7"/>
      <c r="F22" s="7"/>
      <c r="G22" s="9"/>
      <c r="H22" s="9"/>
      <c r="I22" s="296"/>
      <c r="J22" s="17" t="s">
        <v>428</v>
      </c>
      <c r="K22" s="307">
        <f>2-K21</f>
        <v>2</v>
      </c>
      <c r="L22" s="17"/>
      <c r="M22" s="17"/>
    </row>
    <row r="23" spans="1:13">
      <c r="A23" s="7"/>
      <c r="B23" s="7"/>
      <c r="C23" s="7"/>
      <c r="D23" s="7"/>
      <c r="E23" s="7"/>
      <c r="F23" s="7"/>
      <c r="G23" s="9"/>
      <c r="H23" s="9"/>
      <c r="I23" s="296"/>
      <c r="J23" s="17"/>
      <c r="K23" s="307"/>
      <c r="L23" s="17"/>
      <c r="M23" s="17"/>
    </row>
    <row r="24" spans="1:13">
      <c r="A24" s="7"/>
      <c r="B24" s="7"/>
      <c r="C24" s="7"/>
      <c r="D24" s="7"/>
      <c r="E24" s="7"/>
      <c r="F24" s="7"/>
      <c r="G24" s="9"/>
      <c r="H24" s="9"/>
      <c r="I24" s="296"/>
      <c r="J24" s="17" t="s">
        <v>369</v>
      </c>
      <c r="K24" s="307">
        <v>0.75</v>
      </c>
      <c r="L24" s="17"/>
      <c r="M24" s="17"/>
    </row>
    <row r="25" spans="1:13">
      <c r="A25" s="7"/>
      <c r="B25" s="7"/>
      <c r="C25" s="7"/>
      <c r="D25" s="7"/>
      <c r="E25" s="7"/>
      <c r="F25" s="7"/>
      <c r="G25" s="9"/>
      <c r="H25" s="9"/>
      <c r="I25" s="296"/>
      <c r="J25" s="17" t="s">
        <v>424</v>
      </c>
      <c r="K25" s="307">
        <f>IF(AND(K9&gt;K20,K9&lt;=K24),K9,0)</f>
        <v>0</v>
      </c>
      <c r="L25" s="17"/>
      <c r="M25" s="17"/>
    </row>
    <row r="26" spans="1:13">
      <c r="A26" s="7"/>
      <c r="B26" s="7"/>
      <c r="C26" s="7"/>
      <c r="D26" s="7"/>
      <c r="E26" s="7"/>
      <c r="F26" s="7"/>
      <c r="G26" s="9"/>
      <c r="H26" s="9"/>
      <c r="I26" s="296"/>
      <c r="J26" s="17" t="s">
        <v>428</v>
      </c>
      <c r="K26" s="307">
        <f>2-K25</f>
        <v>2</v>
      </c>
      <c r="L26" s="17"/>
      <c r="M26" s="17"/>
    </row>
    <row r="27" spans="1:13">
      <c r="A27" s="7"/>
      <c r="B27" s="7"/>
      <c r="C27" s="7"/>
      <c r="D27" s="7"/>
      <c r="E27" s="7"/>
      <c r="F27" s="7"/>
      <c r="G27" s="9"/>
      <c r="H27" s="9"/>
      <c r="I27" s="296"/>
      <c r="J27" s="17"/>
      <c r="K27" s="17"/>
      <c r="L27" s="17"/>
      <c r="M27" s="17"/>
    </row>
    <row r="28" spans="1:13">
      <c r="A28" s="7"/>
      <c r="B28" s="7"/>
      <c r="C28" s="7"/>
      <c r="D28" s="7"/>
      <c r="E28" s="7"/>
      <c r="F28" s="7"/>
      <c r="G28" s="9"/>
      <c r="H28" s="9"/>
      <c r="I28" s="296"/>
      <c r="J28" s="17" t="s">
        <v>429</v>
      </c>
      <c r="K28" s="307">
        <v>0.9</v>
      </c>
      <c r="L28" s="17"/>
      <c r="M28" s="17"/>
    </row>
    <row r="29" spans="1:13">
      <c r="A29" s="7"/>
      <c r="B29" s="7"/>
      <c r="C29" s="7"/>
      <c r="D29" s="7"/>
      <c r="E29" s="7"/>
      <c r="F29" s="7"/>
      <c r="G29" s="9"/>
      <c r="H29" s="9"/>
      <c r="I29" s="296"/>
      <c r="J29" s="17" t="s">
        <v>424</v>
      </c>
      <c r="K29" s="307">
        <f>IF(AND(K9&gt;K24,K9&lt;=K28),K24,0)</f>
        <v>0.75</v>
      </c>
      <c r="L29" s="17"/>
      <c r="M29" s="17"/>
    </row>
    <row r="30" spans="1:13">
      <c r="A30" s="7"/>
      <c r="B30" s="7"/>
      <c r="C30" s="7"/>
      <c r="D30" s="7"/>
      <c r="E30" s="7"/>
      <c r="F30" s="9"/>
      <c r="G30" s="9"/>
      <c r="H30" s="9"/>
      <c r="I30" s="296"/>
      <c r="J30" s="17" t="s">
        <v>428</v>
      </c>
      <c r="K30" s="307">
        <f>2-K29</f>
        <v>1.25</v>
      </c>
      <c r="L30" s="17"/>
      <c r="M30" s="17"/>
    </row>
    <row r="31" spans="1:13">
      <c r="A31" s="7"/>
      <c r="B31" s="7"/>
      <c r="C31" s="7"/>
      <c r="D31" s="7"/>
      <c r="E31" s="7"/>
      <c r="F31" s="9"/>
      <c r="G31" s="9"/>
      <c r="H31" s="9"/>
      <c r="I31" s="296"/>
      <c r="J31" s="17"/>
      <c r="K31" s="17"/>
      <c r="L31" s="17"/>
      <c r="M31" s="17"/>
    </row>
    <row r="32" spans="1:13">
      <c r="A32" s="7"/>
      <c r="B32" s="7"/>
      <c r="C32" s="7"/>
      <c r="D32" s="7"/>
      <c r="E32" s="7"/>
      <c r="F32" s="9"/>
      <c r="G32" s="9"/>
      <c r="H32" s="9"/>
      <c r="I32" s="296"/>
      <c r="J32" s="17" t="s">
        <v>430</v>
      </c>
      <c r="K32" s="17"/>
      <c r="L32" s="17"/>
      <c r="M32" s="17"/>
    </row>
    <row r="33" spans="1:13">
      <c r="A33" s="7"/>
      <c r="B33" s="7"/>
      <c r="C33" s="7"/>
      <c r="D33" s="7"/>
      <c r="E33" s="7"/>
      <c r="F33" s="9"/>
      <c r="G33" s="9"/>
      <c r="H33" s="9"/>
      <c r="I33" s="296"/>
      <c r="J33" s="17" t="s">
        <v>431</v>
      </c>
      <c r="K33" s="308">
        <f>K9-K34</f>
        <v>0.755</v>
      </c>
      <c r="L33" s="17"/>
      <c r="M33" s="17"/>
    </row>
    <row r="34" spans="1:13">
      <c r="A34" s="7"/>
      <c r="B34" s="7"/>
      <c r="C34" s="7"/>
      <c r="D34" s="7"/>
      <c r="E34" s="7"/>
      <c r="F34" s="9"/>
      <c r="G34" s="9"/>
      <c r="H34" s="9"/>
      <c r="I34" s="296"/>
      <c r="J34" s="17" t="s">
        <v>432</v>
      </c>
      <c r="K34" s="308">
        <v>0.03</v>
      </c>
      <c r="L34" s="17"/>
      <c r="M34" s="17"/>
    </row>
    <row r="35" spans="1:13">
      <c r="A35" s="7"/>
      <c r="B35" s="7"/>
      <c r="C35" s="7"/>
      <c r="D35" s="7"/>
      <c r="E35" s="7"/>
      <c r="F35" s="9"/>
      <c r="G35" s="9"/>
      <c r="H35" s="9"/>
      <c r="I35" s="296"/>
      <c r="J35" s="17" t="s">
        <v>433</v>
      </c>
      <c r="K35" s="308">
        <f>2-K34-K33</f>
        <v>1.2149999999999999</v>
      </c>
      <c r="L35" s="17"/>
      <c r="M35" s="17"/>
    </row>
    <row r="36" spans="1:13">
      <c r="A36" s="7"/>
      <c r="B36" s="7"/>
      <c r="C36" s="7"/>
      <c r="D36" s="7"/>
      <c r="E36" s="7"/>
      <c r="F36" s="9"/>
      <c r="G36" s="9"/>
      <c r="H36" s="9"/>
      <c r="I36" s="296"/>
      <c r="J36" s="17"/>
      <c r="K36" s="17"/>
      <c r="L36" s="17"/>
      <c r="M36" s="17"/>
    </row>
    <row r="37" spans="1:13">
      <c r="A37" s="7"/>
      <c r="B37" s="7"/>
      <c r="C37" s="7"/>
      <c r="D37" s="7"/>
      <c r="E37" s="7"/>
      <c r="F37" s="9"/>
      <c r="G37" s="9"/>
      <c r="H37" s="9"/>
      <c r="I37" s="296"/>
      <c r="J37" s="309" t="s">
        <v>20</v>
      </c>
      <c r="K37" s="309">
        <f>I48</f>
        <v>0.94444444444444442</v>
      </c>
      <c r="L37" s="309">
        <f>100%-K37</f>
        <v>5.555555555555558E-2</v>
      </c>
      <c r="M37" s="17"/>
    </row>
    <row r="38" spans="1:13">
      <c r="A38" s="7"/>
      <c r="B38" s="7"/>
      <c r="C38" s="7"/>
      <c r="D38" s="7"/>
      <c r="E38" s="7"/>
      <c r="F38" s="9"/>
      <c r="G38" s="9"/>
      <c r="H38" s="9"/>
      <c r="I38" s="296"/>
      <c r="J38" s="309" t="s">
        <v>0</v>
      </c>
      <c r="K38" s="309">
        <f t="shared" ref="K38:K42" si="0">I49</f>
        <v>0.41666666666666663</v>
      </c>
      <c r="L38" s="309">
        <f t="shared" ref="L38:L43" si="1">100%-K38</f>
        <v>0.58333333333333337</v>
      </c>
      <c r="M38" s="17"/>
    </row>
    <row r="39" spans="1:13">
      <c r="A39" s="7"/>
      <c r="B39" s="7"/>
      <c r="C39" s="7"/>
      <c r="D39" s="7"/>
      <c r="E39" s="7"/>
      <c r="F39" s="9"/>
      <c r="G39" s="9"/>
      <c r="H39" s="9"/>
      <c r="I39" s="296"/>
      <c r="J39" s="10" t="s">
        <v>1</v>
      </c>
      <c r="K39" s="309">
        <f t="shared" si="0"/>
        <v>0.88222222222222235</v>
      </c>
      <c r="L39" s="309">
        <f t="shared" si="1"/>
        <v>0.11777777777777765</v>
      </c>
      <c r="M39" s="17"/>
    </row>
    <row r="40" spans="1:13">
      <c r="A40" s="7"/>
      <c r="B40" s="7"/>
      <c r="C40" s="7"/>
      <c r="D40" s="7"/>
      <c r="E40" s="7"/>
      <c r="F40" s="9"/>
      <c r="G40" s="9"/>
      <c r="H40" s="9"/>
      <c r="I40" s="296"/>
      <c r="J40" s="10" t="s">
        <v>2</v>
      </c>
      <c r="K40" s="309">
        <f t="shared" si="0"/>
        <v>0.78589743589743588</v>
      </c>
      <c r="L40" s="309">
        <f t="shared" si="1"/>
        <v>0.21410256410256412</v>
      </c>
      <c r="M40" s="17"/>
    </row>
    <row r="41" spans="1:13">
      <c r="A41" s="7"/>
      <c r="B41" s="7"/>
      <c r="C41" s="7"/>
      <c r="D41" s="7"/>
      <c r="E41" s="7"/>
      <c r="F41" s="9"/>
      <c r="G41" s="9"/>
      <c r="H41" s="9"/>
      <c r="I41" s="296"/>
      <c r="J41" s="10" t="s">
        <v>3</v>
      </c>
      <c r="K41" s="309">
        <f t="shared" si="0"/>
        <v>0.93333333333333335</v>
      </c>
      <c r="L41" s="309">
        <f t="shared" si="1"/>
        <v>6.6666666666666652E-2</v>
      </c>
      <c r="M41" s="17"/>
    </row>
    <row r="42" spans="1:13">
      <c r="A42" s="7"/>
      <c r="B42" s="7"/>
      <c r="C42" s="7"/>
      <c r="D42" s="7"/>
      <c r="E42" s="7"/>
      <c r="F42" s="9"/>
      <c r="G42" s="9"/>
      <c r="H42" s="9"/>
      <c r="I42" s="296"/>
      <c r="J42" s="10" t="s">
        <v>127</v>
      </c>
      <c r="K42" s="309">
        <f t="shared" si="0"/>
        <v>0.75</v>
      </c>
      <c r="L42" s="309">
        <f t="shared" si="1"/>
        <v>0.25</v>
      </c>
      <c r="M42" s="17"/>
    </row>
    <row r="43" spans="1:13">
      <c r="A43" s="7"/>
      <c r="B43" s="7"/>
      <c r="C43" s="7"/>
      <c r="D43" s="7"/>
      <c r="E43" s="7"/>
      <c r="F43" s="9"/>
      <c r="G43" s="9"/>
      <c r="H43" s="9"/>
      <c r="I43" s="296"/>
      <c r="J43" s="17"/>
      <c r="K43" s="290">
        <f>AVERAGE(K37:K42)</f>
        <v>0.78542735042735046</v>
      </c>
      <c r="L43" s="17">
        <f t="shared" si="1"/>
        <v>0.21457264957264954</v>
      </c>
      <c r="M43" s="17"/>
    </row>
    <row r="44" spans="1:13" ht="18.75">
      <c r="A44" s="313" t="s">
        <v>370</v>
      </c>
      <c r="B44" s="313"/>
      <c r="C44" s="313"/>
      <c r="D44" s="313"/>
      <c r="E44" s="313"/>
      <c r="F44" s="313"/>
      <c r="G44" s="313"/>
      <c r="H44" s="313"/>
      <c r="J44" s="17"/>
      <c r="K44" s="17"/>
      <c r="L44" s="17"/>
      <c r="M44" s="17"/>
    </row>
    <row r="45" spans="1:13" ht="15.75" thickBot="1">
      <c r="A45" s="7"/>
      <c r="B45" s="7"/>
      <c r="C45" s="10"/>
      <c r="D45" s="10"/>
      <c r="E45" s="10"/>
      <c r="F45" s="10"/>
      <c r="G45" s="10"/>
      <c r="H45" s="10"/>
      <c r="I45" s="17"/>
      <c r="J45" s="17"/>
      <c r="K45" s="17"/>
      <c r="L45" s="17"/>
    </row>
    <row r="46" spans="1:13" ht="15.75" customHeight="1" thickBot="1">
      <c r="A46" s="10"/>
      <c r="B46" s="10"/>
      <c r="C46" s="323" t="s">
        <v>170</v>
      </c>
      <c r="D46" s="323"/>
      <c r="E46" s="323"/>
      <c r="F46" s="324"/>
      <c r="G46" s="320" t="s">
        <v>420</v>
      </c>
      <c r="H46" s="321"/>
      <c r="I46" s="321"/>
      <c r="J46" s="322"/>
      <c r="K46" s="17"/>
      <c r="L46" s="17"/>
    </row>
    <row r="47" spans="1:13">
      <c r="A47" s="10"/>
      <c r="B47" s="309"/>
      <c r="C47" s="310" t="s">
        <v>171</v>
      </c>
      <c r="D47" s="310" t="s">
        <v>172</v>
      </c>
      <c r="E47" s="310" t="s">
        <v>173</v>
      </c>
      <c r="F47" s="310" t="s">
        <v>174</v>
      </c>
      <c r="G47" s="310" t="s">
        <v>171</v>
      </c>
      <c r="H47" s="310" t="s">
        <v>172</v>
      </c>
      <c r="I47" s="310" t="s">
        <v>173</v>
      </c>
      <c r="J47" s="310" t="s">
        <v>174</v>
      </c>
      <c r="K47" s="17"/>
      <c r="L47" s="296"/>
    </row>
    <row r="48" spans="1:13">
      <c r="A48" s="10"/>
      <c r="B48" s="309" t="s">
        <v>20</v>
      </c>
      <c r="C48" s="18">
        <f>Semaforos!C13</f>
        <v>0.28125</v>
      </c>
      <c r="D48" s="18">
        <f>Semaforos!D13</f>
        <v>0.44444444444444442</v>
      </c>
      <c r="E48" s="18">
        <f>Semaforos!E13</f>
        <v>0.67592592592592593</v>
      </c>
      <c r="F48" s="18" t="e">
        <f>Semaforos!F13</f>
        <v>#DIV/0!</v>
      </c>
      <c r="G48" s="18">
        <f>Semaforos!G13</f>
        <v>1</v>
      </c>
      <c r="H48" s="18">
        <f>Semaforos!H13</f>
        <v>0.88888888888888884</v>
      </c>
      <c r="I48" s="18">
        <f>Semaforos!I13</f>
        <v>0.94444444444444442</v>
      </c>
      <c r="J48" s="18">
        <f>Semaforos!J13</f>
        <v>0</v>
      </c>
      <c r="K48" s="18"/>
      <c r="L48" s="296"/>
    </row>
    <row r="49" spans="1:12">
      <c r="A49" s="10"/>
      <c r="B49" s="309" t="s">
        <v>0</v>
      </c>
      <c r="C49" s="18">
        <f>Semaforos!C14</f>
        <v>0</v>
      </c>
      <c r="D49" s="18">
        <f>Semaforos!D14</f>
        <v>0.125</v>
      </c>
      <c r="E49" s="18">
        <f>Semaforos!E14</f>
        <v>0.25</v>
      </c>
      <c r="F49" s="18" t="e">
        <f>Semaforos!F14</f>
        <v>#DIV/0!</v>
      </c>
      <c r="G49" s="18">
        <f>Semaforos!G14</f>
        <v>0</v>
      </c>
      <c r="H49" s="18">
        <f>Semaforos!H14</f>
        <v>0.25</v>
      </c>
      <c r="I49" s="18">
        <f>Semaforos!I14</f>
        <v>0.41666666666666663</v>
      </c>
      <c r="J49" s="18">
        <f>Semaforos!J14</f>
        <v>0</v>
      </c>
      <c r="K49" s="18"/>
      <c r="L49" s="296"/>
    </row>
    <row r="50" spans="1:12">
      <c r="A50" s="10"/>
      <c r="B50" s="10" t="s">
        <v>1</v>
      </c>
      <c r="C50" s="18">
        <f>Semaforos!C15</f>
        <v>0.16666666666666666</v>
      </c>
      <c r="D50" s="18">
        <f>Semaforos!D15</f>
        <v>0.33333333333333331</v>
      </c>
      <c r="E50" s="18">
        <f>Semaforos!E15</f>
        <v>0.66166666666666663</v>
      </c>
      <c r="F50" s="18" t="e">
        <f>Semaforos!F15</f>
        <v>#DIV/0!</v>
      </c>
      <c r="G50" s="18">
        <f>Semaforos!G15</f>
        <v>0.66666666666666663</v>
      </c>
      <c r="H50" s="18">
        <f>Semaforos!H15</f>
        <v>0.66666666666666663</v>
      </c>
      <c r="I50" s="18">
        <f>Semaforos!I15</f>
        <v>0.88222222222222235</v>
      </c>
      <c r="J50" s="18">
        <f>Semaforos!J15</f>
        <v>0</v>
      </c>
      <c r="K50" s="18"/>
      <c r="L50" s="296"/>
    </row>
    <row r="51" spans="1:12">
      <c r="A51" s="10"/>
      <c r="B51" s="10" t="s">
        <v>2</v>
      </c>
      <c r="C51" s="18">
        <f>Semaforos!C16</f>
        <v>0.1875</v>
      </c>
      <c r="D51" s="18">
        <f>Semaforos!D16</f>
        <v>0.36212121212121207</v>
      </c>
      <c r="E51" s="18">
        <f>Semaforos!E16</f>
        <v>0.62916666666666665</v>
      </c>
      <c r="F51" s="18" t="e">
        <f>Semaforos!F16</f>
        <v>#DIV/0!</v>
      </c>
      <c r="G51" s="18">
        <f>Semaforos!G16</f>
        <v>0.75</v>
      </c>
      <c r="H51" s="18">
        <f>Semaforos!H16</f>
        <v>0.75454545454545463</v>
      </c>
      <c r="I51" s="18">
        <f>Semaforos!I16</f>
        <v>0.78589743589743588</v>
      </c>
      <c r="J51" s="18">
        <f>Semaforos!J16</f>
        <v>0</v>
      </c>
      <c r="K51" s="18"/>
      <c r="L51" s="296"/>
    </row>
    <row r="52" spans="1:12">
      <c r="A52" s="10"/>
      <c r="B52" s="10" t="s">
        <v>3</v>
      </c>
      <c r="C52" s="18">
        <f>Semaforos!C17</f>
        <v>0.125</v>
      </c>
      <c r="D52" s="18">
        <f>Semaforos!D17</f>
        <v>0.37187500000000001</v>
      </c>
      <c r="E52" s="18">
        <f>Semaforos!E17</f>
        <v>0.68125000000000002</v>
      </c>
      <c r="F52" s="18" t="e">
        <f>Semaforos!F17</f>
        <v>#DIV/0!</v>
      </c>
      <c r="G52" s="18">
        <f>Semaforos!G17</f>
        <v>0.53749999999999998</v>
      </c>
      <c r="H52" s="18">
        <f>Semaforos!H17</f>
        <v>0.78541666666666665</v>
      </c>
      <c r="I52" s="18">
        <f>Semaforos!I17</f>
        <v>0.93333333333333335</v>
      </c>
      <c r="J52" s="18">
        <f>Semaforos!J17</f>
        <v>0</v>
      </c>
      <c r="K52" s="18"/>
      <c r="L52" s="296"/>
    </row>
    <row r="53" spans="1:12">
      <c r="A53" s="10"/>
      <c r="B53" s="10" t="s">
        <v>127</v>
      </c>
      <c r="C53" s="18">
        <f>Semaforos!C18</f>
        <v>0.1322875</v>
      </c>
      <c r="D53" s="18">
        <f>Semaforos!D18</f>
        <v>0.375</v>
      </c>
      <c r="E53" s="18">
        <f>Semaforos!E18</f>
        <v>0.5625</v>
      </c>
      <c r="F53" s="18" t="e">
        <f>Semaforos!F18</f>
        <v>#DIV/0!</v>
      </c>
      <c r="G53" s="18">
        <f>Semaforos!G18</f>
        <v>0.52915000000000001</v>
      </c>
      <c r="H53" s="18">
        <f>Semaforos!H18</f>
        <v>0.75</v>
      </c>
      <c r="I53" s="18">
        <f>Semaforos!I18</f>
        <v>0.75</v>
      </c>
      <c r="J53" s="18">
        <f>Semaforos!J18</f>
        <v>0</v>
      </c>
      <c r="K53" s="18"/>
      <c r="L53" s="296"/>
    </row>
    <row r="54" spans="1:12">
      <c r="A54" s="10"/>
      <c r="B54" s="10" t="s">
        <v>417</v>
      </c>
      <c r="C54" s="18"/>
      <c r="D54" s="18"/>
      <c r="E54" s="18"/>
      <c r="F54" s="18"/>
      <c r="G54" s="18"/>
      <c r="H54" s="18"/>
      <c r="I54" s="18"/>
      <c r="J54" s="18"/>
      <c r="K54" s="17"/>
      <c r="L54" s="296"/>
    </row>
    <row r="55" spans="1:12">
      <c r="A55" s="10"/>
      <c r="B55" s="10" t="s">
        <v>418</v>
      </c>
      <c r="C55" s="18"/>
      <c r="D55" s="311"/>
      <c r="E55" s="10"/>
      <c r="F55" s="10"/>
      <c r="G55" s="10"/>
      <c r="H55" s="10"/>
      <c r="I55" s="10"/>
      <c r="J55" s="10"/>
      <c r="K55" s="17"/>
      <c r="L55" s="17"/>
    </row>
    <row r="56" spans="1:12">
      <c r="A56" s="10"/>
      <c r="B56" s="8"/>
      <c r="C56" s="8"/>
      <c r="D56" s="8"/>
      <c r="E56" s="88"/>
      <c r="F56" s="8"/>
      <c r="G56" s="10"/>
      <c r="H56" s="10"/>
      <c r="I56" s="17"/>
      <c r="J56" s="17"/>
      <c r="K56" s="17"/>
      <c r="L56" s="17"/>
    </row>
    <row r="57" spans="1:12">
      <c r="A57" s="10"/>
      <c r="B57" s="8"/>
      <c r="C57" s="8"/>
      <c r="D57" s="8"/>
      <c r="E57" s="8"/>
      <c r="F57" s="8"/>
      <c r="G57" s="10"/>
      <c r="H57" s="10"/>
      <c r="I57" s="17"/>
      <c r="J57" s="17"/>
      <c r="K57" s="17"/>
      <c r="L57" s="17"/>
    </row>
    <row r="58" spans="1:12">
      <c r="A58" s="10"/>
      <c r="B58" s="10"/>
      <c r="C58" s="10"/>
      <c r="D58" s="10"/>
      <c r="E58" s="10"/>
      <c r="F58" s="10"/>
      <c r="G58" s="10"/>
      <c r="H58" s="10"/>
      <c r="I58" s="17"/>
      <c r="J58" s="17"/>
      <c r="K58" s="17"/>
      <c r="L58" s="17"/>
    </row>
    <row r="59" spans="1:12">
      <c r="A59" s="10"/>
      <c r="B59" s="10"/>
      <c r="C59" s="10"/>
      <c r="D59" s="10"/>
      <c r="E59" s="10"/>
      <c r="F59" s="10"/>
      <c r="G59" s="10"/>
      <c r="H59" s="10"/>
      <c r="I59" s="17"/>
      <c r="J59" s="17"/>
      <c r="K59" s="17"/>
      <c r="L59" s="17"/>
    </row>
    <row r="60" spans="1:12">
      <c r="A60" s="7"/>
      <c r="B60" s="7"/>
      <c r="C60" s="7"/>
      <c r="D60" s="7"/>
      <c r="E60" s="7"/>
      <c r="F60" s="7"/>
      <c r="G60" s="7"/>
      <c r="H60" s="7"/>
    </row>
    <row r="61" spans="1:12">
      <c r="A61" s="7"/>
      <c r="B61" s="7"/>
      <c r="C61" s="7"/>
      <c r="D61" s="7"/>
      <c r="E61" s="7"/>
      <c r="F61" s="7"/>
      <c r="G61" s="7"/>
      <c r="H61" s="7"/>
    </row>
    <row r="62" spans="1:12">
      <c r="A62" s="7"/>
      <c r="B62" s="7"/>
      <c r="C62" s="7"/>
      <c r="D62" s="7"/>
      <c r="E62" s="7"/>
      <c r="F62" s="7"/>
      <c r="G62" s="7"/>
      <c r="H62" s="7"/>
    </row>
    <row r="63" spans="1:12" ht="18.75">
      <c r="A63" s="313"/>
      <c r="B63" s="313"/>
      <c r="C63" s="313"/>
      <c r="D63" s="313"/>
      <c r="E63" s="313"/>
      <c r="F63" s="313"/>
      <c r="G63" s="313"/>
      <c r="H63" s="313"/>
    </row>
    <row r="64" spans="1:12" ht="15.75" thickBot="1">
      <c r="A64" s="7"/>
      <c r="B64" s="7"/>
      <c r="C64" s="7"/>
      <c r="D64" s="7"/>
      <c r="E64" s="7"/>
      <c r="F64" s="7"/>
      <c r="G64" s="7"/>
      <c r="H64" s="7"/>
    </row>
    <row r="65" spans="1:8">
      <c r="A65" s="7"/>
      <c r="B65" s="314" t="s">
        <v>265</v>
      </c>
      <c r="C65" s="315"/>
      <c r="D65" s="315" t="s">
        <v>163</v>
      </c>
      <c r="E65" s="315"/>
      <c r="F65" s="315"/>
      <c r="G65" s="316"/>
      <c r="H65" s="7"/>
    </row>
    <row r="66" spans="1:8" ht="409.5" customHeight="1" thickBot="1">
      <c r="A66" s="7"/>
      <c r="B66" s="294" t="s">
        <v>541</v>
      </c>
      <c r="C66" s="295"/>
      <c r="D66" s="317" t="s">
        <v>542</v>
      </c>
      <c r="E66" s="318"/>
      <c r="F66" s="318"/>
      <c r="G66" s="319"/>
      <c r="H66" s="7"/>
    </row>
    <row r="67" spans="1:8">
      <c r="A67" s="7"/>
      <c r="B67" s="7"/>
      <c r="C67" s="12"/>
      <c r="D67" s="7" t="s">
        <v>540</v>
      </c>
      <c r="E67" s="7"/>
      <c r="F67" s="7"/>
      <c r="G67" s="7"/>
      <c r="H67" s="7"/>
    </row>
    <row r="68" spans="1:8">
      <c r="A68" s="7"/>
      <c r="B68" s="7"/>
      <c r="C68" s="7"/>
      <c r="D68" s="7"/>
      <c r="E68" s="7"/>
      <c r="F68" s="7"/>
      <c r="G68" s="7"/>
      <c r="H68" s="7"/>
    </row>
    <row r="69" spans="1:8" ht="18.75">
      <c r="A69" s="313" t="s">
        <v>377</v>
      </c>
      <c r="B69" s="313"/>
      <c r="C69" s="313"/>
      <c r="D69" s="313"/>
      <c r="E69" s="313"/>
      <c r="F69" s="313"/>
      <c r="G69" s="313"/>
      <c r="H69" s="313"/>
    </row>
    <row r="70" spans="1:8">
      <c r="A70" s="7"/>
      <c r="B70" s="7"/>
      <c r="C70" s="7"/>
      <c r="D70" s="7"/>
      <c r="E70" s="7"/>
      <c r="F70" s="7"/>
      <c r="G70" s="7"/>
      <c r="H70" s="7"/>
    </row>
    <row r="71" spans="1:8">
      <c r="A71" s="7"/>
      <c r="B71" s="7" t="s">
        <v>21</v>
      </c>
      <c r="C71" s="13">
        <f>AVERAGE('Reporte interactivo'!T13:T14)</f>
        <v>0.75</v>
      </c>
      <c r="D71" s="7"/>
      <c r="E71" s="7"/>
      <c r="F71" s="7"/>
      <c r="G71" s="7"/>
      <c r="H71" s="7"/>
    </row>
    <row r="72" spans="1:8">
      <c r="A72" s="7"/>
      <c r="B72" s="7" t="s">
        <v>26</v>
      </c>
      <c r="C72" s="13">
        <f>AVERAGE('Reporte interactivo'!T15:T25)</f>
        <v>0.59575757575757571</v>
      </c>
      <c r="D72" s="7"/>
      <c r="E72" s="7"/>
      <c r="F72" s="7"/>
      <c r="G72" s="7"/>
      <c r="H72" s="7"/>
    </row>
    <row r="73" spans="1:8">
      <c r="A73" s="7"/>
      <c r="B73" s="7" t="s">
        <v>29</v>
      </c>
      <c r="C73" s="13">
        <f>AVERAGE('Reporte interactivo'!T16:T17)</f>
        <v>0.625</v>
      </c>
      <c r="D73" s="7"/>
      <c r="E73" s="7"/>
      <c r="F73" s="7"/>
      <c r="G73" s="7"/>
      <c r="H73" s="7"/>
    </row>
    <row r="74" spans="1:8">
      <c r="A74" s="7"/>
      <c r="B74" s="7" t="s">
        <v>33</v>
      </c>
      <c r="C74" s="13">
        <f>AVERAGE('Reporte interactivo'!T18:T19)</f>
        <v>0.75</v>
      </c>
      <c r="D74" s="7"/>
      <c r="E74" s="7"/>
      <c r="F74" s="7"/>
      <c r="G74" s="7"/>
      <c r="H74" s="7"/>
    </row>
    <row r="75" spans="1:8">
      <c r="A75" s="7"/>
      <c r="B75" s="7" t="s">
        <v>38</v>
      </c>
      <c r="C75" s="13">
        <f>AVERAGE('Reporte interactivo'!T20:T21)</f>
        <v>0.54166666666666663</v>
      </c>
      <c r="D75" s="7"/>
      <c r="E75" s="7"/>
      <c r="F75" s="7"/>
      <c r="G75" s="7"/>
      <c r="H75" s="7"/>
    </row>
    <row r="76" spans="1:8">
      <c r="A76" s="7"/>
      <c r="B76" s="7"/>
      <c r="C76" s="13"/>
      <c r="D76" s="7"/>
      <c r="E76" s="7"/>
      <c r="F76" s="7"/>
      <c r="G76" s="7"/>
      <c r="H76" s="7"/>
    </row>
    <row r="77" spans="1:8">
      <c r="A77" s="7"/>
      <c r="B77" s="7"/>
      <c r="C77" s="7">
        <v>1</v>
      </c>
      <c r="D77" s="7"/>
      <c r="E77" s="7"/>
      <c r="F77" s="7"/>
      <c r="G77" s="7"/>
      <c r="H77" s="7"/>
    </row>
    <row r="78" spans="1:8">
      <c r="A78" s="7"/>
      <c r="B78" s="7"/>
      <c r="C78" s="14">
        <f>C76-C77</f>
        <v>-1</v>
      </c>
      <c r="D78" s="7"/>
      <c r="E78" s="7"/>
      <c r="F78" s="7"/>
      <c r="G78" s="7"/>
      <c r="H78" s="7"/>
    </row>
    <row r="79" spans="1:8">
      <c r="A79" s="7"/>
      <c r="B79" s="7"/>
      <c r="C79" s="7"/>
      <c r="D79" s="7"/>
      <c r="E79" s="7"/>
      <c r="F79" s="7"/>
      <c r="G79" s="7"/>
      <c r="H79" s="7"/>
    </row>
    <row r="80" spans="1:8">
      <c r="A80" s="7"/>
      <c r="B80" s="7"/>
      <c r="C80" s="7"/>
      <c r="D80" s="7"/>
      <c r="E80" s="7"/>
      <c r="F80" s="7"/>
      <c r="G80" s="7"/>
      <c r="H80" s="7"/>
    </row>
    <row r="81" spans="1:8">
      <c r="A81" s="7"/>
      <c r="B81" s="7"/>
      <c r="C81" s="7"/>
      <c r="D81" s="7"/>
      <c r="E81" s="7"/>
      <c r="F81" s="7"/>
      <c r="G81" s="7"/>
      <c r="H81" s="7"/>
    </row>
    <row r="82" spans="1:8">
      <c r="A82" s="7"/>
      <c r="B82" s="7"/>
      <c r="C82" s="7"/>
      <c r="D82" s="7"/>
      <c r="E82" s="7"/>
      <c r="F82" s="7"/>
      <c r="G82" s="7"/>
      <c r="H82" s="7"/>
    </row>
    <row r="83" spans="1:8">
      <c r="A83" s="7"/>
      <c r="B83" s="7"/>
      <c r="C83" s="7"/>
      <c r="D83" s="7"/>
      <c r="E83" s="7"/>
      <c r="F83" s="7"/>
      <c r="G83" s="7"/>
      <c r="H83" s="7"/>
    </row>
    <row r="84" spans="1:8">
      <c r="A84" s="7"/>
      <c r="B84" s="7"/>
      <c r="C84" s="7"/>
      <c r="D84" s="7"/>
      <c r="E84" s="7"/>
      <c r="F84" s="7"/>
      <c r="G84" s="7"/>
      <c r="H84" s="7"/>
    </row>
    <row r="85" spans="1:8">
      <c r="A85" s="7"/>
      <c r="B85" s="7"/>
      <c r="C85" s="7"/>
      <c r="D85" s="7"/>
      <c r="E85" s="7"/>
      <c r="F85" s="7"/>
      <c r="G85" s="7"/>
      <c r="H85" s="7"/>
    </row>
    <row r="86" spans="1:8" ht="14.25" customHeight="1">
      <c r="A86" s="7"/>
      <c r="B86" s="7"/>
      <c r="C86" s="7"/>
      <c r="D86" s="7"/>
      <c r="E86" s="7"/>
      <c r="F86" s="7"/>
      <c r="G86" s="7"/>
      <c r="H86" s="7"/>
    </row>
    <row r="87" spans="1:8">
      <c r="A87" s="7"/>
      <c r="B87" s="7" t="str">
        <f>'Reporte interactivo'!C22</f>
        <v>Desarrollar ejercicios semestrales de participación para la identificación y priorización de mejoras de los trámites</v>
      </c>
      <c r="C87" s="13">
        <f>'Reporte interactivo'!T22</f>
        <v>0.25</v>
      </c>
      <c r="D87" s="7"/>
      <c r="E87" s="7"/>
      <c r="F87" s="7"/>
      <c r="G87" s="7"/>
      <c r="H87" s="7"/>
    </row>
    <row r="88" spans="1:8">
      <c r="A88" s="7"/>
      <c r="B88" s="7" t="str">
        <f>'Reporte interactivo'!C23</f>
        <v>Cuantificar los costos administrativos de cada trámite e identificar mejoras en los procedimientos internos para reducirlos</v>
      </c>
      <c r="C88" s="13">
        <f>'Reporte interactivo'!T23</f>
        <v>0.25</v>
      </c>
      <c r="D88" s="7"/>
      <c r="E88" s="7"/>
      <c r="F88" s="7"/>
      <c r="G88" s="7"/>
      <c r="H88" s="7"/>
    </row>
    <row r="89" spans="1:8" hidden="1">
      <c r="A89" s="7"/>
      <c r="B89" s="7" t="s">
        <v>261</v>
      </c>
      <c r="C89" s="13">
        <v>0.2</v>
      </c>
      <c r="D89" s="7"/>
      <c r="E89" s="7"/>
      <c r="F89" s="7"/>
      <c r="G89" s="7"/>
      <c r="H89" s="7"/>
    </row>
    <row r="90" spans="1:8" hidden="1">
      <c r="A90" s="7"/>
      <c r="B90" s="7" t="s">
        <v>179</v>
      </c>
      <c r="C90" s="13">
        <v>0</v>
      </c>
      <c r="D90" s="7"/>
      <c r="E90" s="7"/>
      <c r="F90" s="7"/>
      <c r="G90" s="7"/>
      <c r="H90" s="7"/>
    </row>
    <row r="91" spans="1:8" hidden="1">
      <c r="A91" s="7"/>
      <c r="B91" s="7" t="s">
        <v>262</v>
      </c>
      <c r="C91" s="13">
        <v>0</v>
      </c>
      <c r="D91" s="7"/>
      <c r="E91" s="7"/>
      <c r="F91" s="7"/>
      <c r="G91" s="7"/>
      <c r="H91" s="7"/>
    </row>
    <row r="92" spans="1:8" hidden="1">
      <c r="A92" s="7"/>
      <c r="B92" s="7" t="s">
        <v>263</v>
      </c>
      <c r="C92" s="13">
        <v>0.2</v>
      </c>
      <c r="D92" s="7"/>
      <c r="E92" s="7"/>
      <c r="F92" s="7"/>
      <c r="G92" s="7"/>
      <c r="H92" s="7"/>
    </row>
    <row r="93" spans="1:8">
      <c r="A93" s="7"/>
      <c r="B93" s="7" t="s">
        <v>421</v>
      </c>
      <c r="C93" s="13">
        <v>0.2</v>
      </c>
      <c r="D93" s="7"/>
      <c r="E93" s="7"/>
      <c r="F93" s="7"/>
      <c r="G93" s="7"/>
      <c r="H93" s="7"/>
    </row>
    <row r="94" spans="1:8">
      <c r="A94" s="7"/>
      <c r="B94" s="7" t="s">
        <v>422</v>
      </c>
      <c r="C94" s="13">
        <v>0.2</v>
      </c>
      <c r="D94" s="7"/>
      <c r="E94" s="7"/>
      <c r="F94" s="7"/>
      <c r="G94" s="7"/>
      <c r="H94" s="7"/>
    </row>
    <row r="95" spans="1:8">
      <c r="A95" s="7"/>
      <c r="B95" s="7"/>
      <c r="C95" s="13"/>
      <c r="D95" s="7"/>
      <c r="E95" s="7"/>
      <c r="F95" s="7"/>
      <c r="G95" s="7"/>
      <c r="H95" s="7"/>
    </row>
    <row r="96" spans="1:8">
      <c r="A96" s="7"/>
      <c r="B96" s="7"/>
      <c r="C96" s="13"/>
      <c r="D96" s="7"/>
      <c r="E96" s="7"/>
      <c r="F96" s="7"/>
      <c r="G96" s="7"/>
      <c r="H96" s="7"/>
    </row>
    <row r="97" spans="1:8">
      <c r="A97" s="7"/>
      <c r="B97" s="7"/>
      <c r="C97" s="13"/>
      <c r="D97" s="7"/>
      <c r="E97" s="7"/>
      <c r="F97" s="7"/>
      <c r="G97" s="7"/>
      <c r="H97" s="7"/>
    </row>
    <row r="98" spans="1:8">
      <c r="A98" s="7"/>
      <c r="B98" s="7"/>
      <c r="C98" s="13"/>
      <c r="D98" s="7"/>
      <c r="E98" s="7"/>
      <c r="F98" s="7"/>
      <c r="G98" s="7"/>
      <c r="H98" s="7"/>
    </row>
    <row r="99" spans="1:8">
      <c r="A99" s="7"/>
      <c r="B99" s="7"/>
      <c r="C99" s="13"/>
      <c r="D99" s="7"/>
      <c r="E99" s="7"/>
      <c r="F99" s="7"/>
      <c r="G99" s="7"/>
      <c r="H99" s="7"/>
    </row>
    <row r="100" spans="1:8">
      <c r="A100" s="7"/>
      <c r="B100" s="7"/>
      <c r="C100" s="7"/>
      <c r="D100" s="7"/>
      <c r="E100" s="7"/>
      <c r="F100" s="7"/>
      <c r="G100" s="7"/>
      <c r="H100" s="7"/>
    </row>
    <row r="101" spans="1:8">
      <c r="A101" s="7"/>
      <c r="B101" s="7"/>
      <c r="C101" s="7"/>
      <c r="D101" s="7"/>
      <c r="E101" s="7"/>
      <c r="F101" s="7"/>
      <c r="G101" s="7"/>
      <c r="H101" s="7"/>
    </row>
    <row r="102" spans="1:8">
      <c r="A102" s="7"/>
      <c r="B102" s="7"/>
      <c r="C102" s="7"/>
      <c r="D102" s="7"/>
      <c r="E102" s="7"/>
      <c r="F102" s="7"/>
      <c r="G102" s="7"/>
      <c r="H102" s="7"/>
    </row>
    <row r="103" spans="1:8">
      <c r="A103" s="7"/>
      <c r="B103" s="7"/>
      <c r="C103" s="7"/>
      <c r="D103" s="7"/>
      <c r="E103" s="7"/>
      <c r="F103" s="7"/>
      <c r="G103" s="7"/>
      <c r="H103" s="7"/>
    </row>
    <row r="104" spans="1:8">
      <c r="A104" s="7"/>
      <c r="B104" s="7"/>
      <c r="C104" s="7"/>
      <c r="D104" s="7"/>
      <c r="E104" s="7"/>
      <c r="F104" s="7"/>
      <c r="G104" s="7"/>
      <c r="H104" s="7"/>
    </row>
    <row r="105" spans="1:8">
      <c r="A105" s="7"/>
      <c r="B105" s="7"/>
      <c r="C105" s="7"/>
      <c r="D105" s="7"/>
      <c r="E105" s="7"/>
      <c r="F105" s="7"/>
      <c r="G105" s="7"/>
      <c r="H105" s="7"/>
    </row>
    <row r="106" spans="1:8">
      <c r="A106" s="7"/>
      <c r="B106" s="7"/>
      <c r="C106" s="7"/>
      <c r="D106" s="7"/>
      <c r="E106" s="7"/>
      <c r="F106" s="7"/>
      <c r="G106" s="7"/>
      <c r="H106" s="7"/>
    </row>
    <row r="107" spans="1:8">
      <c r="A107" s="7"/>
      <c r="B107" s="7" t="s">
        <v>48</v>
      </c>
      <c r="C107" s="13">
        <f>AVERAGE('Reporte interactivo'!T24:T25)</f>
        <v>0.73499999999999999</v>
      </c>
      <c r="D107" s="7"/>
      <c r="E107" s="7"/>
      <c r="F107" s="7"/>
      <c r="G107" s="7"/>
      <c r="H107" s="7"/>
    </row>
    <row r="108" spans="1:8">
      <c r="A108" s="7"/>
      <c r="B108" s="7" t="s">
        <v>53</v>
      </c>
      <c r="C108" s="13">
        <f>AVERAGE('Reporte interactivo'!T26:T27)</f>
        <v>0.75</v>
      </c>
      <c r="D108" s="7"/>
      <c r="E108" s="7"/>
      <c r="F108" s="7"/>
      <c r="G108" s="7"/>
      <c r="H108" s="7"/>
    </row>
    <row r="109" spans="1:8">
      <c r="A109" s="7"/>
      <c r="B109" s="7" t="s">
        <v>58</v>
      </c>
      <c r="C109" s="13">
        <f>AVERAGE('Reporte interactivo'!T28:T31)</f>
        <v>0.58333333333333337</v>
      </c>
      <c r="D109" s="7"/>
      <c r="E109" s="7"/>
      <c r="F109" s="7"/>
      <c r="G109" s="7"/>
      <c r="H109" s="7"/>
    </row>
    <row r="110" spans="1:8">
      <c r="A110" s="7"/>
      <c r="B110" s="7"/>
      <c r="C110" s="13">
        <f>AVERAGE(C107:C109)</f>
        <v>0.68944444444444442</v>
      </c>
      <c r="D110" s="7"/>
      <c r="E110" s="7"/>
      <c r="F110" s="7"/>
      <c r="G110" s="7"/>
      <c r="H110" s="7"/>
    </row>
    <row r="111" spans="1:8">
      <c r="A111" s="7"/>
      <c r="B111" s="7"/>
      <c r="C111" s="7"/>
      <c r="D111" s="7"/>
      <c r="E111" s="7"/>
      <c r="F111" s="7"/>
      <c r="G111" s="7"/>
      <c r="H111" s="7"/>
    </row>
    <row r="112" spans="1:8">
      <c r="A112" s="7"/>
      <c r="B112" s="7"/>
      <c r="C112" s="7"/>
      <c r="D112" s="7"/>
      <c r="E112" s="7"/>
      <c r="F112" s="7"/>
      <c r="G112" s="7"/>
      <c r="H112" s="7"/>
    </row>
    <row r="113" spans="1:8">
      <c r="A113" s="7"/>
      <c r="B113" s="7"/>
      <c r="C113" s="7"/>
      <c r="D113" s="7"/>
      <c r="E113" s="7"/>
      <c r="F113" s="7"/>
      <c r="G113" s="7"/>
      <c r="H113" s="7"/>
    </row>
    <row r="114" spans="1:8">
      <c r="A114" s="7"/>
      <c r="B114" s="7"/>
      <c r="C114" s="7"/>
      <c r="D114" s="7"/>
      <c r="E114" s="7"/>
      <c r="F114" s="7"/>
      <c r="G114" s="7"/>
      <c r="H114" s="7"/>
    </row>
    <row r="115" spans="1:8">
      <c r="A115" s="7"/>
      <c r="B115" s="7"/>
      <c r="C115" s="7"/>
      <c r="D115" s="7"/>
      <c r="E115" s="7"/>
      <c r="F115" s="7"/>
      <c r="G115" s="7"/>
      <c r="H115" s="7"/>
    </row>
    <row r="116" spans="1:8">
      <c r="A116" s="7"/>
      <c r="B116" s="7"/>
      <c r="C116" s="7"/>
      <c r="D116" s="7"/>
      <c r="E116" s="7"/>
      <c r="F116" s="7"/>
      <c r="G116" s="7"/>
      <c r="H116" s="7"/>
    </row>
    <row r="117" spans="1:8">
      <c r="A117" s="7"/>
      <c r="B117" s="7"/>
      <c r="C117" s="7"/>
      <c r="D117" s="7"/>
      <c r="E117" s="7"/>
      <c r="F117" s="7"/>
      <c r="G117" s="7"/>
      <c r="H117" s="7"/>
    </row>
    <row r="118" spans="1:8">
      <c r="A118" s="7"/>
      <c r="B118" s="7" t="s">
        <v>184</v>
      </c>
      <c r="C118" s="13">
        <f>AVERAGE('Reporte interactivo'!T32:T34)</f>
        <v>0.58333333333333337</v>
      </c>
      <c r="D118" s="7"/>
      <c r="E118" s="7"/>
      <c r="F118" s="7"/>
      <c r="G118" s="7"/>
      <c r="H118" s="7"/>
    </row>
    <row r="119" spans="1:8">
      <c r="A119" s="7"/>
      <c r="B119" s="7" t="s">
        <v>74</v>
      </c>
      <c r="C119" s="13">
        <f>AVERAGE('Reporte interactivo'!T35:T38)</f>
        <v>0.66666666666666663</v>
      </c>
      <c r="D119" s="7"/>
      <c r="E119" s="7"/>
      <c r="F119" s="7"/>
      <c r="G119" s="7"/>
      <c r="H119" s="7"/>
    </row>
    <row r="120" spans="1:8">
      <c r="A120" s="7"/>
      <c r="B120" s="7" t="s">
        <v>82</v>
      </c>
      <c r="C120" s="13">
        <f>AVERAGE('Reporte interactivo'!T39:T41)</f>
        <v>0.6</v>
      </c>
      <c r="D120" s="7"/>
      <c r="E120" s="7"/>
      <c r="F120" s="7"/>
      <c r="G120" s="7"/>
      <c r="H120" s="7"/>
    </row>
    <row r="121" spans="1:8">
      <c r="A121" s="7"/>
      <c r="B121" s="7" t="s">
        <v>88</v>
      </c>
      <c r="C121" s="13">
        <f>AVERAGE('Reporte interactivo'!T42)</f>
        <v>0.5</v>
      </c>
      <c r="D121" s="7"/>
      <c r="E121" s="7"/>
      <c r="F121" s="7"/>
      <c r="G121" s="7"/>
      <c r="H121" s="7"/>
    </row>
    <row r="122" spans="1:8">
      <c r="A122" s="7"/>
      <c r="B122" s="7" t="s">
        <v>91</v>
      </c>
      <c r="C122" s="13">
        <f>AVERAGE('Reporte interactivo'!T43:T44)</f>
        <v>0.75</v>
      </c>
      <c r="D122" s="7"/>
      <c r="E122" s="7"/>
      <c r="F122" s="7"/>
      <c r="G122" s="7"/>
      <c r="H122" s="7"/>
    </row>
    <row r="123" spans="1:8">
      <c r="A123" s="7"/>
      <c r="B123" s="7"/>
      <c r="C123" s="13">
        <f>AVERAGE(C118:C122)</f>
        <v>0.62</v>
      </c>
      <c r="D123" s="7"/>
      <c r="E123" s="7"/>
      <c r="F123" s="7"/>
      <c r="G123" s="7"/>
      <c r="H123" s="7"/>
    </row>
    <row r="124" spans="1:8">
      <c r="A124" s="7"/>
      <c r="B124" s="7"/>
      <c r="C124" s="7"/>
      <c r="D124" s="7"/>
      <c r="E124" s="7"/>
      <c r="F124" s="7"/>
      <c r="G124" s="7"/>
      <c r="H124" s="7"/>
    </row>
    <row r="125" spans="1:8">
      <c r="A125" s="7"/>
      <c r="B125" s="7"/>
      <c r="C125" s="7"/>
      <c r="D125" s="7"/>
      <c r="E125" s="7"/>
      <c r="F125" s="7"/>
      <c r="G125" s="7"/>
      <c r="H125" s="7"/>
    </row>
    <row r="126" spans="1:8">
      <c r="A126" s="7"/>
      <c r="B126" s="7"/>
      <c r="C126" s="7"/>
      <c r="D126" s="7"/>
      <c r="E126" s="7"/>
      <c r="F126" s="7"/>
      <c r="G126" s="7"/>
      <c r="H126" s="7"/>
    </row>
    <row r="127" spans="1:8">
      <c r="A127" s="7"/>
      <c r="B127" s="7"/>
      <c r="C127" s="7"/>
      <c r="D127" s="7"/>
      <c r="E127" s="7"/>
      <c r="F127" s="7"/>
      <c r="G127" s="7"/>
      <c r="H127" s="7"/>
    </row>
    <row r="128" spans="1:8">
      <c r="A128" s="7"/>
      <c r="B128" s="7"/>
      <c r="C128" s="7"/>
      <c r="D128" s="7"/>
      <c r="E128" s="7"/>
      <c r="F128" s="7"/>
      <c r="G128" s="7"/>
      <c r="H128" s="7"/>
    </row>
    <row r="129" spans="1:8">
      <c r="A129" s="7"/>
      <c r="B129" s="7"/>
      <c r="C129" s="7"/>
      <c r="D129" s="7"/>
      <c r="E129" s="7"/>
      <c r="F129" s="7"/>
      <c r="G129" s="7"/>
      <c r="H129" s="7"/>
    </row>
    <row r="130" spans="1:8">
      <c r="A130" s="7"/>
      <c r="B130" s="7"/>
      <c r="C130" s="7"/>
      <c r="D130" s="7"/>
      <c r="E130" s="7"/>
      <c r="F130" s="7"/>
      <c r="G130" s="7"/>
      <c r="H130" s="7"/>
    </row>
    <row r="131" spans="1:8">
      <c r="A131" s="7"/>
      <c r="B131" s="7"/>
      <c r="C131" s="7"/>
      <c r="D131" s="7"/>
      <c r="E131" s="7"/>
      <c r="F131" s="7"/>
      <c r="G131" s="7"/>
      <c r="H131" s="7"/>
    </row>
    <row r="132" spans="1:8">
      <c r="A132" s="7"/>
      <c r="B132" s="7"/>
      <c r="C132" s="7"/>
      <c r="D132" s="7"/>
      <c r="E132" s="7"/>
      <c r="F132" s="7"/>
      <c r="G132" s="7"/>
      <c r="H132" s="7"/>
    </row>
    <row r="133" spans="1:8">
      <c r="A133" s="7"/>
      <c r="B133" s="7"/>
      <c r="C133" s="7"/>
      <c r="D133" s="7"/>
      <c r="E133" s="7"/>
      <c r="F133" s="7"/>
      <c r="G133" s="7"/>
      <c r="H133" s="7"/>
    </row>
    <row r="134" spans="1:8">
      <c r="A134" s="7"/>
      <c r="B134" s="7"/>
      <c r="C134" s="7"/>
      <c r="D134" s="7"/>
      <c r="E134" s="7"/>
      <c r="F134" s="7"/>
      <c r="G134" s="7"/>
      <c r="H134" s="7"/>
    </row>
    <row r="135" spans="1:8">
      <c r="A135" s="7"/>
      <c r="B135" s="7" t="s">
        <v>96</v>
      </c>
      <c r="C135" s="13">
        <f>AVERAGE('Reporte interactivo'!T45:T47)</f>
        <v>0.65</v>
      </c>
      <c r="D135" s="7"/>
      <c r="E135" s="7"/>
      <c r="F135" s="7"/>
      <c r="G135" s="7"/>
      <c r="H135" s="7"/>
    </row>
    <row r="136" spans="1:8">
      <c r="A136" s="7"/>
      <c r="B136" s="7" t="s">
        <v>102</v>
      </c>
      <c r="C136" s="13">
        <f>AVERAGE('Reporte interactivo'!T48:T52)</f>
        <v>0.75</v>
      </c>
      <c r="D136" s="7"/>
      <c r="E136" s="7"/>
      <c r="F136" s="7"/>
      <c r="G136" s="7"/>
      <c r="H136" s="7"/>
    </row>
    <row r="137" spans="1:8">
      <c r="A137" s="7"/>
      <c r="B137" s="7" t="s">
        <v>113</v>
      </c>
      <c r="C137" s="13">
        <f>AVERAGE('Reporte interactivo'!T53)</f>
        <v>0.65</v>
      </c>
      <c r="D137" s="7"/>
      <c r="E137" s="7"/>
      <c r="F137" s="7"/>
      <c r="G137" s="7"/>
      <c r="H137" s="7"/>
    </row>
    <row r="138" spans="1:8">
      <c r="A138" s="7"/>
      <c r="B138" s="7" t="s">
        <v>116</v>
      </c>
      <c r="C138" s="13">
        <f>AVERAGE('Reporte interactivo'!T54:T57)</f>
        <v>0.67500000000000004</v>
      </c>
      <c r="D138" s="7"/>
      <c r="E138" s="7"/>
      <c r="F138" s="7"/>
      <c r="G138" s="7"/>
      <c r="H138" s="7"/>
    </row>
    <row r="139" spans="1:8">
      <c r="A139" s="7"/>
      <c r="B139" s="7" t="s">
        <v>122</v>
      </c>
      <c r="C139" s="13">
        <f>AVERAGE('Reporte interactivo'!T58:T60)</f>
        <v>0.6166666666666667</v>
      </c>
      <c r="D139" s="7"/>
      <c r="E139" s="7"/>
      <c r="F139" s="7"/>
      <c r="G139" s="7"/>
      <c r="H139" s="7"/>
    </row>
    <row r="140" spans="1:8">
      <c r="A140" s="7"/>
      <c r="B140" s="7"/>
      <c r="C140" s="13">
        <f>AVERAGE(C135:C139)</f>
        <v>0.66833333333333322</v>
      </c>
      <c r="D140" s="7"/>
      <c r="E140" s="7"/>
      <c r="F140" s="7"/>
      <c r="G140" s="7"/>
      <c r="H140" s="7"/>
    </row>
    <row r="141" spans="1:8">
      <c r="A141" s="7"/>
      <c r="B141" s="7"/>
      <c r="C141" s="7"/>
      <c r="D141" s="7"/>
      <c r="E141" s="7"/>
      <c r="F141" s="7"/>
      <c r="G141" s="7"/>
      <c r="H141" s="7"/>
    </row>
    <row r="142" spans="1:8">
      <c r="A142" s="7"/>
      <c r="B142" s="7"/>
      <c r="C142" s="7"/>
      <c r="D142" s="7"/>
      <c r="E142" s="7"/>
      <c r="F142" s="7"/>
      <c r="G142" s="7"/>
      <c r="H142" s="7"/>
    </row>
    <row r="143" spans="1:8">
      <c r="A143" s="7"/>
      <c r="B143" s="7"/>
      <c r="C143" s="7"/>
      <c r="D143" s="7"/>
      <c r="E143" s="7"/>
      <c r="F143" s="7"/>
      <c r="G143" s="7"/>
      <c r="H143" s="7"/>
    </row>
    <row r="144" spans="1:8">
      <c r="A144" s="7"/>
      <c r="B144" s="7"/>
      <c r="C144" s="7"/>
      <c r="D144" s="7"/>
      <c r="E144" s="7"/>
      <c r="F144" s="7"/>
      <c r="G144" s="7"/>
      <c r="H144" s="7"/>
    </row>
    <row r="145" spans="1:8">
      <c r="A145" s="7"/>
      <c r="B145" s="7"/>
      <c r="C145" s="7"/>
      <c r="D145" s="7"/>
      <c r="E145" s="7"/>
      <c r="F145" s="7"/>
      <c r="G145" s="7"/>
      <c r="H145" s="7"/>
    </row>
    <row r="146" spans="1:8">
      <c r="A146" s="7"/>
      <c r="B146" s="7"/>
      <c r="C146" s="7"/>
      <c r="D146" s="7"/>
      <c r="E146" s="7"/>
      <c r="F146" s="7"/>
      <c r="G146" s="7"/>
      <c r="H146" s="7"/>
    </row>
    <row r="147" spans="1:8">
      <c r="A147" s="7"/>
      <c r="B147" s="7"/>
      <c r="C147" s="7"/>
      <c r="D147" s="7"/>
      <c r="E147" s="7"/>
      <c r="F147" s="7"/>
      <c r="G147" s="7"/>
      <c r="H147" s="7"/>
    </row>
    <row r="148" spans="1:8">
      <c r="A148" s="7"/>
      <c r="B148" s="7"/>
      <c r="C148" s="7"/>
      <c r="D148" s="7"/>
      <c r="E148" s="7"/>
      <c r="F148" s="7"/>
      <c r="G148" s="7"/>
      <c r="H148" s="7"/>
    </row>
    <row r="149" spans="1:8">
      <c r="A149" s="7"/>
      <c r="B149" s="7"/>
      <c r="C149" s="7"/>
      <c r="D149" s="7"/>
      <c r="E149" s="7"/>
      <c r="F149" s="7"/>
      <c r="G149" s="7"/>
      <c r="H149" s="7"/>
    </row>
    <row r="150" spans="1:8">
      <c r="A150" s="7"/>
      <c r="B150" s="7"/>
      <c r="C150" s="7"/>
      <c r="D150" s="7"/>
      <c r="E150" s="7"/>
      <c r="F150" s="7"/>
      <c r="G150" s="7"/>
      <c r="H150" s="7"/>
    </row>
    <row r="151" spans="1:8">
      <c r="A151" s="7"/>
      <c r="B151" s="7"/>
      <c r="C151" s="7"/>
      <c r="D151" s="7"/>
      <c r="E151" s="7"/>
      <c r="F151" s="7"/>
      <c r="G151" s="7"/>
      <c r="H151" s="7"/>
    </row>
    <row r="152" spans="1:8">
      <c r="A152" s="7"/>
      <c r="B152" s="7"/>
      <c r="C152" s="7"/>
      <c r="D152" s="7"/>
      <c r="E152" s="7"/>
      <c r="F152" s="7"/>
      <c r="G152" s="7"/>
      <c r="H152" s="7"/>
    </row>
    <row r="153" spans="1:8">
      <c r="A153" s="7"/>
      <c r="B153" s="7"/>
      <c r="C153" s="7"/>
      <c r="D153" s="7"/>
      <c r="E153" s="7"/>
      <c r="F153" s="7"/>
      <c r="G153" s="7"/>
      <c r="H153" s="7"/>
    </row>
    <row r="154" spans="1:8">
      <c r="A154" s="7"/>
      <c r="B154" s="7" t="str">
        <f>'Reporte interactivo'!C61</f>
        <v>Implementar la caja de herramientas del código de integridad</v>
      </c>
      <c r="C154" s="13">
        <f>'Reporte interactivo'!T61</f>
        <v>0.5</v>
      </c>
      <c r="D154" s="7"/>
      <c r="E154" s="7"/>
      <c r="F154" s="7"/>
      <c r="G154" s="7"/>
      <c r="H154" s="7"/>
    </row>
    <row r="155" spans="1:8">
      <c r="A155" s="7"/>
      <c r="B155"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5" s="13">
        <f>'Reporte interactivo'!T62</f>
        <v>0</v>
      </c>
      <c r="D155" s="7"/>
      <c r="E155" s="7"/>
      <c r="F155" s="7"/>
      <c r="G155" s="7"/>
      <c r="H155" s="7"/>
    </row>
    <row r="156" spans="1:8">
      <c r="A156" s="7"/>
      <c r="B156" s="7" t="str">
        <f>'Reporte interactivo'!C63</f>
        <v>Realizar jornadas de capacitación para divulgar información sobre conflictos de intereses y su respectivo trámite (identificación, canales, implicaciones, etc.)</v>
      </c>
      <c r="C156" s="13">
        <f>'Reporte interactivo'!T63</f>
        <v>0.5</v>
      </c>
      <c r="D156" s="7"/>
      <c r="E156" s="7"/>
      <c r="F156" s="7"/>
      <c r="G156" s="7"/>
      <c r="H156" s="7"/>
    </row>
    <row r="157" spans="1:8">
      <c r="A157" s="7"/>
      <c r="B157" s="7" t="str">
        <f>'Reporte interactivo'!C64</f>
        <v>Analizar y gestionar las declaraciones de conflictos de intereses, impedimentos y recusaciones según el procedimiento establecido</v>
      </c>
      <c r="C157" s="13">
        <f>'Reporte interactivo'!T64</f>
        <v>0.5</v>
      </c>
      <c r="D157" s="7"/>
      <c r="E157" s="7"/>
      <c r="F157" s="7"/>
      <c r="G157" s="7"/>
      <c r="H157" s="7"/>
    </row>
    <row r="158" spans="1:8">
      <c r="A158" s="7"/>
      <c r="B158" s="7" t="str">
        <f>'Reporte interactivo'!C65</f>
        <v>Realizar seguimiento al proceso de socializaciones de proyectos, con el fin de garantizar la comunicación efectiva con las comunidades.</v>
      </c>
      <c r="C158" s="13">
        <f>'Reporte interactivo'!T65</f>
        <v>0.75</v>
      </c>
      <c r="D158" s="7"/>
      <c r="E158" s="7"/>
      <c r="F158" s="7"/>
      <c r="G158" s="7"/>
      <c r="H158" s="7"/>
    </row>
    <row r="159" spans="1:8">
      <c r="A159" s="7"/>
      <c r="B159" s="7" t="str">
        <f>'Reporte interactivo'!C66</f>
        <v xml:space="preserve">Realizar Obras con Participación Comunitaria, como principal propuesta de reactivación de las regiones. </v>
      </c>
      <c r="C159" s="13">
        <f>'Reporte interactivo'!T66</f>
        <v>0.75</v>
      </c>
      <c r="D159" s="7"/>
      <c r="E159" s="7"/>
      <c r="F159" s="7"/>
      <c r="G159" s="7"/>
      <c r="H159" s="7"/>
    </row>
    <row r="160" spans="1:8">
      <c r="A160" s="7"/>
      <c r="B160" s="7" t="str">
        <f>'Reporte interactivo'!C67</f>
        <v>Generar confianza en la comunidad a través de la siembra y reforestación de árboles</v>
      </c>
      <c r="C160" s="13">
        <f>'Reporte interactivo'!T67</f>
        <v>0</v>
      </c>
      <c r="D160" s="7"/>
      <c r="E160" s="7"/>
      <c r="F160" s="7"/>
      <c r="G160" s="7"/>
      <c r="H160" s="7"/>
    </row>
    <row r="161" spans="1:8">
      <c r="A161" s="7"/>
      <c r="B161" s="7" t="str">
        <f>'Reporte interactivo'!C68</f>
        <v>Atender el 100% de los requerimientos dando respuesta a la comunidad para el reporte y protección de fauna vulnerable a atropellamiento en las vías administradas por el INVIAS</v>
      </c>
      <c r="C161" s="13">
        <f>'Reporte interactivo'!T68</f>
        <v>0.75</v>
      </c>
      <c r="D161" s="7"/>
      <c r="E161" s="7"/>
      <c r="F161" s="7"/>
      <c r="G161" s="7"/>
      <c r="H161" s="7"/>
    </row>
    <row r="162" spans="1:8">
      <c r="A162" s="7"/>
      <c r="B162" s="7" t="str">
        <f>'Reporte interactivo'!C69</f>
        <v>Realizar reuniones de sensibilización o capacitaciones en temas de sostenibilidad dirigidas a grupos de interés</v>
      </c>
      <c r="C162" s="13">
        <f>'Reporte interactivo'!T69</f>
        <v>0.75</v>
      </c>
      <c r="D162" s="7"/>
      <c r="E162" s="7"/>
      <c r="F162" s="7"/>
      <c r="G162" s="7"/>
      <c r="H162" s="7"/>
    </row>
    <row r="163" spans="1:8">
      <c r="A163" s="7"/>
      <c r="B163" s="7"/>
      <c r="C163" s="13">
        <f>AVERAGE(C154:C162)</f>
        <v>0.5</v>
      </c>
      <c r="D163" s="7"/>
      <c r="E163" s="7"/>
      <c r="F163" s="7"/>
      <c r="G163" s="7"/>
      <c r="H163" s="7"/>
    </row>
    <row r="164" spans="1:8">
      <c r="A164" s="7"/>
      <c r="B164" s="7"/>
      <c r="C164" s="13"/>
      <c r="D164" s="7"/>
      <c r="E164" s="7"/>
      <c r="F164" s="7"/>
      <c r="G164" s="7"/>
      <c r="H164" s="7"/>
    </row>
    <row r="165" spans="1:8">
      <c r="A165" s="7"/>
      <c r="B165" s="7"/>
      <c r="C165" s="13"/>
      <c r="D165" s="7"/>
      <c r="E165" s="7"/>
      <c r="F165" s="7"/>
      <c r="G165" s="7"/>
      <c r="H165" s="7"/>
    </row>
    <row r="166" spans="1:8">
      <c r="A166" s="7"/>
      <c r="B166" s="7"/>
      <c r="C166" s="13"/>
      <c r="D166" s="7"/>
      <c r="E166" s="7"/>
      <c r="F166" s="7"/>
      <c r="G166" s="7"/>
      <c r="H166" s="7"/>
    </row>
    <row r="167" spans="1:8">
      <c r="A167" s="7"/>
      <c r="B167" s="7"/>
      <c r="C167" s="13"/>
      <c r="D167" s="7"/>
      <c r="E167" s="7"/>
      <c r="F167" s="7"/>
      <c r="G167" s="7"/>
      <c r="H167" s="7"/>
    </row>
    <row r="168" spans="1:8">
      <c r="A168" s="7"/>
      <c r="B168" s="7"/>
      <c r="C168" s="13"/>
      <c r="D168" s="7"/>
      <c r="E168" s="7"/>
      <c r="F168" s="7"/>
      <c r="G168" s="7"/>
      <c r="H168" s="7"/>
    </row>
    <row r="169" spans="1:8">
      <c r="A169" s="7"/>
      <c r="B169" s="7"/>
      <c r="C169" s="13"/>
      <c r="D169" s="7"/>
      <c r="E169" s="7"/>
      <c r="F169" s="7"/>
      <c r="G169" s="7"/>
      <c r="H169" s="7"/>
    </row>
    <row r="170" spans="1:8">
      <c r="A170" s="7"/>
      <c r="B170" s="7"/>
      <c r="C170" s="13"/>
      <c r="D170" s="7"/>
      <c r="E170" s="7"/>
      <c r="F170" s="7"/>
      <c r="G170" s="7"/>
      <c r="H170" s="7"/>
    </row>
    <row r="171" spans="1:8">
      <c r="A171" s="7"/>
      <c r="B171" s="7"/>
      <c r="C171" s="13"/>
      <c r="D171" s="7"/>
      <c r="E171" s="7"/>
      <c r="F171" s="7"/>
      <c r="G171" s="7"/>
      <c r="H171" s="7"/>
    </row>
    <row r="172" spans="1:8">
      <c r="A172" s="7"/>
      <c r="B172" s="7"/>
      <c r="C172" s="13"/>
      <c r="D172" s="7"/>
      <c r="E172" s="7"/>
      <c r="F172" s="7"/>
      <c r="G172" s="7"/>
      <c r="H172" s="7"/>
    </row>
    <row r="173" spans="1:8">
      <c r="A173" s="7"/>
      <c r="B173" s="7"/>
      <c r="C173" s="13"/>
      <c r="D173" s="7"/>
      <c r="E173" s="7"/>
      <c r="F173" s="7"/>
      <c r="G173" s="7"/>
      <c r="H173" s="7"/>
    </row>
    <row r="174" spans="1:8">
      <c r="A174" s="7"/>
      <c r="B174" s="7"/>
      <c r="C174" s="13"/>
      <c r="D174" s="7"/>
      <c r="E174" s="7"/>
      <c r="F174" s="7"/>
      <c r="G174" s="7"/>
      <c r="H174" s="7"/>
    </row>
    <row r="175" spans="1:8">
      <c r="A175" s="7"/>
      <c r="B175" s="7"/>
      <c r="C175" s="13"/>
      <c r="D175" s="7"/>
      <c r="E175" s="7"/>
      <c r="F175" s="7"/>
      <c r="G175" s="7"/>
      <c r="H175" s="7"/>
    </row>
    <row r="176" spans="1:8">
      <c r="A176" s="7"/>
      <c r="B176" s="7"/>
      <c r="C176" s="13"/>
      <c r="D176" s="7"/>
      <c r="E176" s="7"/>
      <c r="F176" s="7"/>
      <c r="G176" s="7"/>
      <c r="H176" s="7"/>
    </row>
    <row r="177" spans="1:8">
      <c r="A177" s="7"/>
      <c r="B177" s="7"/>
      <c r="C177" s="13"/>
      <c r="D177" s="7"/>
      <c r="E177" s="7"/>
      <c r="F177" s="7"/>
      <c r="G177" s="7"/>
      <c r="H177" s="7"/>
    </row>
    <row r="178" spans="1:8">
      <c r="A178" s="7"/>
      <c r="B178" s="7"/>
      <c r="C178" s="13"/>
      <c r="D178" s="7"/>
      <c r="E178" s="7"/>
      <c r="F178" s="7"/>
      <c r="G178" s="7"/>
      <c r="H178" s="7"/>
    </row>
    <row r="179" spans="1:8">
      <c r="A179" s="7"/>
      <c r="B179" s="7"/>
      <c r="C179" s="13"/>
      <c r="D179" s="7"/>
      <c r="E179" s="7"/>
      <c r="F179" s="7"/>
      <c r="G179" s="7"/>
      <c r="H179" s="7"/>
    </row>
    <row r="180" spans="1:8">
      <c r="A180" s="7"/>
      <c r="B180" s="7"/>
      <c r="C180" s="13"/>
      <c r="D180" s="7"/>
      <c r="E180" s="7"/>
      <c r="F180" s="7"/>
      <c r="G180" s="7"/>
      <c r="H180" s="7"/>
    </row>
    <row r="181" spans="1:8">
      <c r="A181" s="7"/>
      <c r="B181" s="7"/>
      <c r="C181" s="13"/>
      <c r="D181" s="7"/>
      <c r="E181" s="7"/>
      <c r="F181" s="7"/>
      <c r="G181" s="7"/>
      <c r="H181" s="7"/>
    </row>
    <row r="182" spans="1:8">
      <c r="A182" s="7"/>
      <c r="B182" s="7"/>
      <c r="C182" s="7"/>
      <c r="D182" s="7"/>
      <c r="E182" s="7"/>
      <c r="F182" s="7"/>
      <c r="G182" s="7"/>
      <c r="H182" s="7"/>
    </row>
  </sheetData>
  <sheetProtection algorithmName="SHA-512" hashValue="B9i7Q7805uXXxoBnjLKUjC9y7ls8i82t6sOZjNepiNVNknjOCzvMM2xdRAHqcNCmc4xSu2moYbFL71BFj8zWWw==" saltValue="av7+T5sRPJbyOmoLTN64jw==" spinCount="100000" sheet="1" objects="1" scenarios="1"/>
  <mergeCells count="9">
    <mergeCell ref="A1:H1"/>
    <mergeCell ref="A44:H44"/>
    <mergeCell ref="A63:H63"/>
    <mergeCell ref="A69:H69"/>
    <mergeCell ref="B65:C65"/>
    <mergeCell ref="D65:G65"/>
    <mergeCell ref="D66:G66"/>
    <mergeCell ref="G46:J46"/>
    <mergeCell ref="C46:F46"/>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66"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10EA-7259-47A5-8DD1-D8B2FADC0E14}">
  <dimension ref="A1:AS76"/>
  <sheetViews>
    <sheetView zoomScale="55" zoomScaleNormal="55" zoomScaleSheetLayoutView="70" workbookViewId="0">
      <pane xSplit="4" ySplit="12" topLeftCell="E68" activePane="bottomRight" state="frozen"/>
      <selection pane="topRight" activeCell="E1" sqref="E1"/>
      <selection pane="bottomLeft" activeCell="A4" sqref="A4"/>
      <selection pane="bottomRight" activeCell="AY21" sqref="AY21"/>
    </sheetView>
  </sheetViews>
  <sheetFormatPr baseColWidth="10" defaultColWidth="11.42578125" defaultRowHeight="15"/>
  <cols>
    <col min="1" max="1" width="11.42578125" hidden="1" customWidth="1"/>
    <col min="2" max="2" width="28.140625" hidden="1" customWidth="1"/>
    <col min="3" max="3" width="52.140625" customWidth="1"/>
    <col min="4" max="4" width="22.28515625" customWidth="1"/>
    <col min="5" max="5" width="31.42578125" customWidth="1"/>
    <col min="6" max="13" width="15.140625" hidden="1" customWidth="1"/>
    <col min="14" max="14" width="20.7109375" hidden="1" customWidth="1"/>
    <col min="15" max="15" width="21.7109375" hidden="1" customWidth="1"/>
    <col min="16" max="16" width="41.140625" hidden="1" customWidth="1"/>
    <col min="17" max="17" width="14.140625" hidden="1" customWidth="1"/>
    <col min="18" max="18" width="21.7109375" hidden="1" customWidth="1"/>
    <col min="19" max="19" width="97.85546875" hidden="1" customWidth="1"/>
    <col min="20" max="20" width="12.5703125" customWidth="1"/>
    <col min="21" max="21" width="14.7109375" customWidth="1"/>
    <col min="22" max="22" width="70.7109375" customWidth="1"/>
    <col min="23" max="23" width="21.7109375" hidden="1" customWidth="1"/>
    <col min="24" max="24" width="21.140625" hidden="1" customWidth="1"/>
    <col min="25" max="25" width="21.7109375" hidden="1" customWidth="1"/>
    <col min="26" max="26" width="10.7109375" hidden="1" customWidth="1"/>
    <col min="27" max="28" width="21.7109375" hidden="1" customWidth="1"/>
    <col min="29" max="29" width="7.42578125" hidden="1" customWidth="1"/>
    <col min="30" max="30" width="33.42578125" hidden="1" customWidth="1"/>
    <col min="31" max="33" width="21.7109375" hidden="1" customWidth="1"/>
    <col min="34" max="34" width="7.42578125" hidden="1" customWidth="1"/>
    <col min="35" max="35" width="33.42578125" hidden="1" customWidth="1"/>
    <col min="36" max="38" width="21.7109375" hidden="1" customWidth="1"/>
    <col min="39" max="39" width="7.42578125" customWidth="1"/>
    <col min="40" max="40" width="62" customWidth="1"/>
    <col min="41" max="44" width="5.140625" hidden="1" customWidth="1"/>
    <col min="45" max="45" width="33.42578125" hidden="1" customWidth="1"/>
  </cols>
  <sheetData>
    <row r="1" spans="1:45" ht="25.5" customHeight="1">
      <c r="A1" s="331" t="s">
        <v>415</v>
      </c>
      <c r="B1" s="331"/>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331"/>
      <c r="AK1" s="331"/>
      <c r="AL1" s="331"/>
      <c r="AM1" s="331"/>
      <c r="AN1" s="331"/>
    </row>
    <row r="2" spans="1:45" ht="39.75" customHeight="1">
      <c r="C2" s="292"/>
      <c r="D2" s="293"/>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row>
    <row r="3" spans="1:45" ht="39.75" customHeight="1">
      <c r="C3" s="17"/>
      <c r="D3" s="17" t="s">
        <v>423</v>
      </c>
      <c r="E3" s="289" t="s">
        <v>408</v>
      </c>
      <c r="F3" s="17"/>
      <c r="G3" s="17"/>
      <c r="H3" s="17"/>
      <c r="I3" s="17"/>
      <c r="J3" s="17"/>
      <c r="K3" s="17"/>
      <c r="L3" s="17"/>
      <c r="M3" s="17"/>
      <c r="N3" s="17"/>
      <c r="O3" s="17"/>
      <c r="P3" s="17"/>
      <c r="Q3" s="17"/>
      <c r="R3" s="17"/>
      <c r="S3" s="17"/>
      <c r="W3" s="17"/>
      <c r="X3" s="17"/>
      <c r="Y3" s="17"/>
      <c r="Z3" s="17"/>
      <c r="AA3" s="17"/>
      <c r="AB3" s="17"/>
      <c r="AC3" s="17"/>
      <c r="AD3" s="17"/>
      <c r="AE3" s="17"/>
      <c r="AF3" s="17"/>
      <c r="AG3" s="17"/>
      <c r="AH3" s="17"/>
      <c r="AI3" s="17"/>
    </row>
    <row r="4" spans="1:45" ht="39.75" customHeight="1">
      <c r="C4" s="17" t="s">
        <v>405</v>
      </c>
      <c r="D4" s="290">
        <f>N71</f>
        <v>0.16518444444444444</v>
      </c>
      <c r="E4" s="290">
        <f>O71</f>
        <v>0.65184888888888892</v>
      </c>
      <c r="F4" s="17"/>
      <c r="G4" s="17"/>
      <c r="H4" s="17"/>
      <c r="I4" s="17"/>
      <c r="J4" s="17"/>
      <c r="K4" s="17"/>
      <c r="L4" s="17"/>
      <c r="M4" s="17"/>
      <c r="N4" s="17"/>
      <c r="O4" s="17"/>
      <c r="P4" s="17"/>
      <c r="Q4" s="17"/>
      <c r="R4" s="17"/>
      <c r="S4" s="17"/>
      <c r="W4" s="17"/>
      <c r="X4" s="17"/>
      <c r="Y4" s="17"/>
      <c r="Z4" s="17"/>
      <c r="AA4" s="17"/>
      <c r="AB4" s="17"/>
      <c r="AC4" s="17"/>
      <c r="AD4" s="17"/>
      <c r="AE4" s="17"/>
      <c r="AF4" s="17"/>
      <c r="AG4" s="17"/>
      <c r="AH4" s="17"/>
      <c r="AI4" s="17"/>
    </row>
    <row r="5" spans="1:45" ht="39.75" customHeight="1">
      <c r="C5" s="17" t="s">
        <v>9</v>
      </c>
      <c r="D5" s="290">
        <f>Q71</f>
        <v>0.36891025641025649</v>
      </c>
      <c r="E5" s="290">
        <f>R71</f>
        <v>0.75705128205128203</v>
      </c>
      <c r="F5" s="17"/>
      <c r="G5" s="17"/>
      <c r="H5" s="17"/>
      <c r="I5" s="17"/>
      <c r="J5" s="17"/>
      <c r="K5" s="17"/>
      <c r="L5" s="17"/>
      <c r="M5" s="17"/>
      <c r="N5" s="17"/>
      <c r="O5" s="17"/>
      <c r="P5" s="17"/>
      <c r="Q5" s="17"/>
      <c r="R5" s="17"/>
      <c r="S5" s="17"/>
      <c r="W5" s="17"/>
      <c r="X5" s="17"/>
      <c r="Y5" s="17"/>
      <c r="Z5" s="17"/>
      <c r="AA5" s="17"/>
      <c r="AB5" s="17"/>
      <c r="AC5" s="17"/>
      <c r="AD5" s="17"/>
      <c r="AE5" s="17"/>
      <c r="AF5" s="17"/>
      <c r="AG5" s="17"/>
      <c r="AH5" s="17"/>
      <c r="AI5" s="17"/>
    </row>
    <row r="6" spans="1:45" ht="39.75" customHeight="1">
      <c r="C6" s="17" t="s">
        <v>406</v>
      </c>
      <c r="D6" s="290">
        <f>T71</f>
        <v>0.63213836477987417</v>
      </c>
      <c r="E6" s="290">
        <f>U71</f>
        <v>0.84771604938271583</v>
      </c>
      <c r="F6" s="17"/>
      <c r="G6" s="17"/>
      <c r="H6" s="17"/>
      <c r="I6" s="17"/>
      <c r="J6" s="17"/>
      <c r="K6" s="17"/>
      <c r="L6" s="17"/>
      <c r="M6" s="17"/>
      <c r="N6" s="17"/>
      <c r="O6" s="17"/>
      <c r="P6" s="17"/>
      <c r="Q6" s="17"/>
      <c r="R6" s="17"/>
      <c r="S6" s="17"/>
      <c r="W6" s="17"/>
      <c r="X6" s="17"/>
      <c r="Y6" s="17"/>
      <c r="Z6" s="17"/>
      <c r="AA6" s="17"/>
      <c r="AB6" s="17"/>
      <c r="AC6" s="17"/>
      <c r="AD6" s="17"/>
      <c r="AE6" s="17"/>
      <c r="AF6" s="17"/>
      <c r="AG6" s="17"/>
      <c r="AH6" s="17"/>
      <c r="AI6" s="17"/>
    </row>
    <row r="7" spans="1:45" ht="39.75" customHeight="1">
      <c r="C7" s="17" t="s">
        <v>407</v>
      </c>
      <c r="D7" s="290" t="e">
        <f>W71</f>
        <v>#DIV/0!</v>
      </c>
      <c r="E7" s="290">
        <f>X71</f>
        <v>0</v>
      </c>
      <c r="F7" s="17"/>
      <c r="G7" s="17"/>
      <c r="H7" s="17"/>
      <c r="I7" s="17"/>
      <c r="J7" s="17"/>
      <c r="K7" s="17"/>
      <c r="L7" s="17"/>
      <c r="M7" s="17"/>
      <c r="N7" s="17"/>
      <c r="O7" s="17"/>
      <c r="P7" s="17"/>
      <c r="Q7" s="17"/>
      <c r="R7" s="17"/>
      <c r="S7" s="17"/>
      <c r="W7" s="17"/>
      <c r="X7" s="17"/>
      <c r="Y7" s="17"/>
      <c r="Z7" s="17"/>
      <c r="AA7" s="17"/>
      <c r="AB7" s="17"/>
      <c r="AC7" s="17"/>
      <c r="AD7" s="17"/>
      <c r="AE7" s="17"/>
      <c r="AF7" s="17"/>
      <c r="AG7" s="17"/>
      <c r="AH7" s="17"/>
      <c r="AI7" s="17"/>
    </row>
    <row r="8" spans="1:45" ht="39.75" customHeight="1">
      <c r="C8" s="292"/>
      <c r="D8" s="291"/>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row>
    <row r="9" spans="1:45">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row>
    <row r="10" spans="1:45" ht="15.75" thickBot="1">
      <c r="D10" s="296"/>
      <c r="E10" s="17"/>
      <c r="F10" s="17"/>
      <c r="G10" s="17"/>
      <c r="H10" s="17"/>
      <c r="I10" s="17"/>
      <c r="J10" s="17"/>
      <c r="K10" s="17"/>
      <c r="L10" s="17"/>
      <c r="M10" s="17"/>
      <c r="N10" s="17"/>
      <c r="O10" s="17"/>
      <c r="P10" s="17"/>
      <c r="Q10" s="17"/>
      <c r="R10" s="17"/>
      <c r="S10" s="17"/>
      <c r="T10" s="17"/>
      <c r="U10" s="17"/>
      <c r="V10" s="296"/>
      <c r="W10" s="17"/>
      <c r="X10" s="17"/>
      <c r="Y10" s="17"/>
      <c r="Z10" s="17"/>
      <c r="AA10" s="17"/>
      <c r="AB10" s="17"/>
      <c r="AC10" s="17"/>
      <c r="AD10" s="17"/>
      <c r="AE10" s="17"/>
      <c r="AF10" s="17"/>
      <c r="AG10" s="17"/>
      <c r="AH10" s="17"/>
      <c r="AI10" s="17"/>
    </row>
    <row r="11" spans="1:45" ht="15.75" thickBot="1">
      <c r="F11" s="325" t="s">
        <v>4</v>
      </c>
      <c r="G11" s="326"/>
      <c r="H11" s="326"/>
      <c r="I11" s="326"/>
      <c r="J11" s="326"/>
      <c r="K11" s="326"/>
      <c r="L11" s="326"/>
      <c r="M11" s="327"/>
      <c r="N11" s="328" t="s">
        <v>166</v>
      </c>
      <c r="O11" s="329"/>
      <c r="P11" s="329"/>
      <c r="Q11" s="329"/>
      <c r="R11" s="329"/>
      <c r="S11" s="329"/>
      <c r="T11" s="329"/>
      <c r="U11" s="329"/>
      <c r="V11" s="329"/>
      <c r="W11" s="329"/>
      <c r="X11" s="329"/>
      <c r="Y11" s="330"/>
      <c r="Z11" s="332" t="s">
        <v>399</v>
      </c>
      <c r="AA11" s="333"/>
      <c r="AB11" s="333"/>
      <c r="AC11" s="333"/>
      <c r="AD11" s="333"/>
      <c r="AE11" s="333"/>
      <c r="AF11" s="333"/>
      <c r="AG11" s="333"/>
      <c r="AH11" s="333"/>
      <c r="AI11" s="333"/>
      <c r="AJ11" s="333"/>
      <c r="AK11" s="333"/>
      <c r="AL11" s="333"/>
      <c r="AM11" s="333"/>
      <c r="AN11" s="333"/>
      <c r="AO11" s="333"/>
      <c r="AP11" s="333"/>
      <c r="AQ11" s="333"/>
      <c r="AR11" s="333"/>
      <c r="AS11" s="333"/>
    </row>
    <row r="12" spans="1:45" ht="52.5" customHeight="1" thickBot="1">
      <c r="A12" s="266" t="s">
        <v>386</v>
      </c>
      <c r="B12" s="267" t="s">
        <v>5</v>
      </c>
      <c r="C12" s="242" t="s">
        <v>6</v>
      </c>
      <c r="D12" s="241" t="s">
        <v>7</v>
      </c>
      <c r="E12" s="261" t="s">
        <v>8</v>
      </c>
      <c r="F12" s="262" t="s">
        <v>378</v>
      </c>
      <c r="G12" s="263" t="s">
        <v>379</v>
      </c>
      <c r="H12" s="264" t="s">
        <v>380</v>
      </c>
      <c r="I12" s="263" t="s">
        <v>381</v>
      </c>
      <c r="J12" s="264" t="s">
        <v>382</v>
      </c>
      <c r="K12" s="263" t="s">
        <v>383</v>
      </c>
      <c r="L12" s="264" t="s">
        <v>384</v>
      </c>
      <c r="M12" s="265" t="s">
        <v>385</v>
      </c>
      <c r="N12" s="277" t="s">
        <v>387</v>
      </c>
      <c r="O12" s="278" t="s">
        <v>388</v>
      </c>
      <c r="P12" s="279" t="s">
        <v>389</v>
      </c>
      <c r="Q12" s="278" t="s">
        <v>390</v>
      </c>
      <c r="R12" s="278" t="s">
        <v>391</v>
      </c>
      <c r="S12" s="279" t="s">
        <v>392</v>
      </c>
      <c r="T12" s="280" t="s">
        <v>393</v>
      </c>
      <c r="U12" s="280" t="s">
        <v>394</v>
      </c>
      <c r="V12" s="143" t="s">
        <v>395</v>
      </c>
      <c r="W12" s="278" t="s">
        <v>396</v>
      </c>
      <c r="X12" s="278" t="s">
        <v>397</v>
      </c>
      <c r="Y12" s="281" t="s">
        <v>398</v>
      </c>
      <c r="Z12" s="282" t="s">
        <v>167</v>
      </c>
      <c r="AA12" s="283" t="s">
        <v>164</v>
      </c>
      <c r="AB12" s="283" t="s">
        <v>165</v>
      </c>
      <c r="AC12" s="284" t="s">
        <v>409</v>
      </c>
      <c r="AD12" s="285" t="s">
        <v>410</v>
      </c>
      <c r="AE12" s="283" t="s">
        <v>400</v>
      </c>
      <c r="AF12" s="286" t="s">
        <v>266</v>
      </c>
      <c r="AG12" s="283" t="s">
        <v>401</v>
      </c>
      <c r="AH12" s="287" t="s">
        <v>411</v>
      </c>
      <c r="AI12" s="285" t="s">
        <v>412</v>
      </c>
      <c r="AJ12" s="283" t="s">
        <v>402</v>
      </c>
      <c r="AK12" s="283" t="s">
        <v>403</v>
      </c>
      <c r="AL12" s="283" t="s">
        <v>404</v>
      </c>
      <c r="AM12" s="284" t="s">
        <v>413</v>
      </c>
      <c r="AN12" s="288" t="s">
        <v>414</v>
      </c>
      <c r="AO12" s="283" t="s">
        <v>543</v>
      </c>
      <c r="AP12" s="283" t="s">
        <v>544</v>
      </c>
      <c r="AQ12" s="283" t="s">
        <v>545</v>
      </c>
      <c r="AR12" s="284" t="s">
        <v>546</v>
      </c>
      <c r="AS12" s="288" t="s">
        <v>547</v>
      </c>
    </row>
    <row r="13" spans="1:45" ht="409.6" thickBot="1">
      <c r="A13" s="246" t="s">
        <v>20</v>
      </c>
      <c r="B13" s="243" t="s">
        <v>21</v>
      </c>
      <c r="C13" s="89" t="s">
        <v>22</v>
      </c>
      <c r="D13" s="90" t="s">
        <v>23</v>
      </c>
      <c r="E13" s="91" t="s">
        <v>15</v>
      </c>
      <c r="F13" s="92">
        <v>0.25</v>
      </c>
      <c r="G13" s="38">
        <f t="shared" ref="G13:G33" si="0">F13/L13</f>
        <v>0.25</v>
      </c>
      <c r="H13" s="93">
        <v>0.5</v>
      </c>
      <c r="I13" s="38">
        <f t="shared" ref="I13:I69" si="1">H13/L13</f>
        <v>0.5</v>
      </c>
      <c r="J13" s="93">
        <v>0.75</v>
      </c>
      <c r="K13" s="38">
        <f t="shared" ref="K13:K69" si="2">J13/L13</f>
        <v>0.75</v>
      </c>
      <c r="L13" s="93">
        <v>1</v>
      </c>
      <c r="M13" s="38">
        <f t="shared" ref="M13:M69" si="3">L13/L13</f>
        <v>1</v>
      </c>
      <c r="N13" s="27">
        <v>0.25</v>
      </c>
      <c r="O13" s="28">
        <f t="shared" ref="O13:O20" si="4">N13/G13</f>
        <v>1</v>
      </c>
      <c r="P13" s="94" t="s">
        <v>227</v>
      </c>
      <c r="Q13" s="28">
        <v>0.5</v>
      </c>
      <c r="R13" s="28">
        <f t="shared" ref="R13:R25" si="5">Q13/I13</f>
        <v>1</v>
      </c>
      <c r="S13" s="94" t="s">
        <v>342</v>
      </c>
      <c r="T13" s="76">
        <v>0.75</v>
      </c>
      <c r="U13" s="28">
        <f t="shared" ref="U13:U25" si="6">T13/K13</f>
        <v>1</v>
      </c>
      <c r="V13" s="45" t="s">
        <v>451</v>
      </c>
      <c r="W13" s="28"/>
      <c r="X13" s="28">
        <f t="shared" ref="X13:X44" si="7">W13/M13</f>
        <v>0</v>
      </c>
      <c r="Y13" s="95"/>
      <c r="Z13" s="96" t="s">
        <v>548</v>
      </c>
      <c r="AA13" s="97" t="s">
        <v>168</v>
      </c>
      <c r="AB13" s="97"/>
      <c r="AC13" s="97" t="str">
        <f>IF((COUNTIF(Z13:AB13,"X"))&gt;=1,"Si","No")</f>
        <v>Si</v>
      </c>
      <c r="AD13" s="98" t="s">
        <v>244</v>
      </c>
      <c r="AE13" s="99" t="str">
        <f>Z13</f>
        <v>x</v>
      </c>
      <c r="AF13" s="99" t="str">
        <f>IF(O13&lt;100%,"X","")</f>
        <v/>
      </c>
      <c r="AG13" s="99"/>
      <c r="AH13" s="97" t="str">
        <f>IF((COUNTIF(AE13:AG13,"X"))&gt;=1,"Si","No")</f>
        <v>Si</v>
      </c>
      <c r="AI13" s="234" t="s">
        <v>371</v>
      </c>
      <c r="AJ13" s="99" t="str">
        <f>AE13</f>
        <v>x</v>
      </c>
      <c r="AK13" s="99" t="str">
        <f>IF(R13&lt;100%,"X","")</f>
        <v/>
      </c>
      <c r="AL13" s="99"/>
      <c r="AM13" s="97" t="str">
        <f>IF((COUNTIF(AJ13:AL13,"X"))&gt;=1,"Si","No")</f>
        <v>Si</v>
      </c>
      <c r="AN13" s="234" t="s">
        <v>371</v>
      </c>
      <c r="AO13" s="99" t="str">
        <f>AJ13</f>
        <v>x</v>
      </c>
      <c r="AP13" s="99" t="str">
        <f>IF(U13&lt;100%,"X","")</f>
        <v/>
      </c>
      <c r="AQ13" s="99"/>
      <c r="AR13" s="97" t="str">
        <f>IF((COUNTIF(AO13:AQ13,"X"))&gt;=1,"Si","No")</f>
        <v>Si</v>
      </c>
      <c r="AS13" s="100"/>
    </row>
    <row r="14" spans="1:45" ht="409.5" customHeight="1" thickBot="1">
      <c r="A14" s="247" t="str">
        <f>A13</f>
        <v>1 - Gestión del Riesgo de Corrupción “MAPA DE RIESGOS DE CORRUPCIÓN"</v>
      </c>
      <c r="B14" s="253" t="str">
        <f>B13</f>
        <v>1. Política de Administración de Riesgos de Corrupción</v>
      </c>
      <c r="C14" s="101" t="s">
        <v>24</v>
      </c>
      <c r="D14" s="102" t="s">
        <v>25</v>
      </c>
      <c r="E14" s="103" t="s">
        <v>15</v>
      </c>
      <c r="F14" s="104">
        <v>0.25</v>
      </c>
      <c r="G14" s="43">
        <f t="shared" si="0"/>
        <v>0.25</v>
      </c>
      <c r="H14" s="105">
        <v>0.5</v>
      </c>
      <c r="I14" s="43">
        <f t="shared" si="1"/>
        <v>0.5</v>
      </c>
      <c r="J14" s="105">
        <v>0.75</v>
      </c>
      <c r="K14" s="43">
        <f t="shared" si="2"/>
        <v>0.75</v>
      </c>
      <c r="L14" s="105">
        <v>1</v>
      </c>
      <c r="M14" s="43">
        <f t="shared" si="3"/>
        <v>1</v>
      </c>
      <c r="N14" s="30">
        <v>0.25</v>
      </c>
      <c r="O14" s="31">
        <f t="shared" si="4"/>
        <v>1</v>
      </c>
      <c r="P14" s="106" t="s">
        <v>228</v>
      </c>
      <c r="Q14" s="31">
        <v>0.5</v>
      </c>
      <c r="R14" s="31">
        <f t="shared" si="5"/>
        <v>1</v>
      </c>
      <c r="S14" s="106" t="s">
        <v>341</v>
      </c>
      <c r="T14" s="77">
        <v>0.75</v>
      </c>
      <c r="U14" s="31">
        <f t="shared" si="6"/>
        <v>1</v>
      </c>
      <c r="V14" s="44" t="s">
        <v>452</v>
      </c>
      <c r="W14" s="31"/>
      <c r="X14" s="31">
        <f t="shared" si="7"/>
        <v>0</v>
      </c>
      <c r="Y14" s="107"/>
      <c r="Z14" s="108" t="s">
        <v>548</v>
      </c>
      <c r="AA14" s="109" t="s">
        <v>168</v>
      </c>
      <c r="AB14" s="109"/>
      <c r="AC14" s="109" t="str">
        <f t="shared" ref="AC14:AC69" si="8">IF((COUNTIF(Z14:AB14,"X"))&gt;=1,"Si","No")</f>
        <v>Si</v>
      </c>
      <c r="AD14" s="110" t="s">
        <v>244</v>
      </c>
      <c r="AE14" s="111" t="str">
        <f t="shared" ref="AE14:AE69" si="9">Z14</f>
        <v>x</v>
      </c>
      <c r="AF14" s="111" t="str">
        <f t="shared" ref="AF14:AF69" si="10">IF(O14&lt;100%,"X","")</f>
        <v/>
      </c>
      <c r="AG14" s="111"/>
      <c r="AH14" s="109" t="str">
        <f t="shared" ref="AH14:AH69" si="11">IF((COUNTIF(AE14:AG14,"X"))&gt;=1,"Si","No")</f>
        <v>Si</v>
      </c>
      <c r="AI14" s="234" t="s">
        <v>371</v>
      </c>
      <c r="AJ14" s="111" t="str">
        <f t="shared" ref="AJ14:AJ69" si="12">AE14</f>
        <v>x</v>
      </c>
      <c r="AK14" s="111" t="str">
        <f t="shared" ref="AK14:AK69" si="13">IF(R14&lt;100%,"X","")</f>
        <v/>
      </c>
      <c r="AL14" s="111"/>
      <c r="AM14" s="109" t="str">
        <f t="shared" ref="AM14:AM69" si="14">IF((COUNTIF(AJ14:AL14,"X"))&gt;=1,"Si","No")</f>
        <v>Si</v>
      </c>
      <c r="AN14" s="234" t="s">
        <v>371</v>
      </c>
      <c r="AO14" s="111" t="str">
        <f t="shared" ref="AO14:AO69" si="15">AJ14</f>
        <v>x</v>
      </c>
      <c r="AP14" s="111" t="str">
        <f t="shared" ref="AP14:AP69" si="16">IF(U14&lt;100%,"X","")</f>
        <v/>
      </c>
      <c r="AQ14" s="111"/>
      <c r="AR14" s="109" t="str">
        <f t="shared" ref="AR14:AR69" si="17">IF((COUNTIF(AO14:AQ14,"X"))&gt;=1,"Si","No")</f>
        <v>Si</v>
      </c>
      <c r="AS14" s="112"/>
    </row>
    <row r="15" spans="1:45" ht="409.6" thickBot="1">
      <c r="A15" s="247" t="str">
        <f t="shared" ref="A15:A21" si="18">A14</f>
        <v>1 - Gestión del Riesgo de Corrupción “MAPA DE RIESGOS DE CORRUPCIÓN"</v>
      </c>
      <c r="B15" s="113" t="s">
        <v>26</v>
      </c>
      <c r="C15" s="114" t="s">
        <v>27</v>
      </c>
      <c r="D15" s="115" t="s">
        <v>28</v>
      </c>
      <c r="E15" s="116" t="s">
        <v>15</v>
      </c>
      <c r="F15" s="117">
        <v>0.25</v>
      </c>
      <c r="G15" s="50">
        <f t="shared" si="0"/>
        <v>0.25</v>
      </c>
      <c r="H15" s="118">
        <v>0.5</v>
      </c>
      <c r="I15" s="50">
        <f t="shared" si="1"/>
        <v>0.5</v>
      </c>
      <c r="J15" s="118">
        <v>0.75</v>
      </c>
      <c r="K15" s="50">
        <f t="shared" si="2"/>
        <v>0.75</v>
      </c>
      <c r="L15" s="118">
        <v>1</v>
      </c>
      <c r="M15" s="50">
        <f t="shared" si="3"/>
        <v>1</v>
      </c>
      <c r="N15" s="35">
        <v>0.25</v>
      </c>
      <c r="O15" s="36">
        <f t="shared" si="4"/>
        <v>1</v>
      </c>
      <c r="P15" s="119" t="s">
        <v>229</v>
      </c>
      <c r="Q15" s="36">
        <v>0.5</v>
      </c>
      <c r="R15" s="36">
        <f t="shared" si="5"/>
        <v>1</v>
      </c>
      <c r="S15" s="119" t="s">
        <v>267</v>
      </c>
      <c r="T15" s="78">
        <v>0.75</v>
      </c>
      <c r="U15" s="36">
        <f t="shared" si="6"/>
        <v>1</v>
      </c>
      <c r="V15" s="51" t="s">
        <v>453</v>
      </c>
      <c r="W15" s="36"/>
      <c r="X15" s="36">
        <f t="shared" si="7"/>
        <v>0</v>
      </c>
      <c r="Y15" s="120"/>
      <c r="Z15" s="121" t="s">
        <v>548</v>
      </c>
      <c r="AA15" s="122" t="s">
        <v>168</v>
      </c>
      <c r="AB15" s="122"/>
      <c r="AC15" s="122" t="str">
        <f t="shared" si="8"/>
        <v>Si</v>
      </c>
      <c r="AD15" s="123"/>
      <c r="AE15" s="124" t="str">
        <f t="shared" si="9"/>
        <v>x</v>
      </c>
      <c r="AF15" s="124" t="str">
        <f t="shared" si="10"/>
        <v/>
      </c>
      <c r="AG15" s="124"/>
      <c r="AH15" s="122" t="str">
        <f t="shared" si="11"/>
        <v>Si</v>
      </c>
      <c r="AI15" s="234" t="s">
        <v>371</v>
      </c>
      <c r="AJ15" s="124" t="str">
        <f t="shared" si="12"/>
        <v>x</v>
      </c>
      <c r="AK15" s="124" t="str">
        <f t="shared" si="13"/>
        <v/>
      </c>
      <c r="AL15" s="124"/>
      <c r="AM15" s="122" t="str">
        <f t="shared" si="14"/>
        <v>Si</v>
      </c>
      <c r="AN15" s="234" t="s">
        <v>371</v>
      </c>
      <c r="AO15" s="124" t="str">
        <f t="shared" si="15"/>
        <v>x</v>
      </c>
      <c r="AP15" s="124" t="str">
        <f t="shared" si="16"/>
        <v/>
      </c>
      <c r="AQ15" s="124"/>
      <c r="AR15" s="122" t="str">
        <f t="shared" si="17"/>
        <v>Si</v>
      </c>
      <c r="AS15" s="125"/>
    </row>
    <row r="16" spans="1:45" ht="409.6" thickBot="1">
      <c r="A16" s="247" t="str">
        <f t="shared" si="18"/>
        <v>1 - Gestión del Riesgo de Corrupción “MAPA DE RIESGOS DE CORRUPCIÓN"</v>
      </c>
      <c r="B16" s="248" t="s">
        <v>29</v>
      </c>
      <c r="C16" s="126" t="s">
        <v>161</v>
      </c>
      <c r="D16" s="127" t="s">
        <v>30</v>
      </c>
      <c r="E16" s="128" t="s">
        <v>15</v>
      </c>
      <c r="F16" s="129">
        <v>0.5</v>
      </c>
      <c r="G16" s="40">
        <f t="shared" si="0"/>
        <v>0.5</v>
      </c>
      <c r="H16" s="130">
        <v>0.5</v>
      </c>
      <c r="I16" s="40">
        <f t="shared" si="1"/>
        <v>0.5</v>
      </c>
      <c r="J16" s="130">
        <v>0.5</v>
      </c>
      <c r="K16" s="40">
        <f t="shared" si="2"/>
        <v>0.5</v>
      </c>
      <c r="L16" s="130">
        <v>1</v>
      </c>
      <c r="M16" s="40">
        <f t="shared" si="3"/>
        <v>1</v>
      </c>
      <c r="N16" s="33">
        <v>0.5</v>
      </c>
      <c r="O16" s="26">
        <f t="shared" si="4"/>
        <v>1</v>
      </c>
      <c r="P16" s="131" t="s">
        <v>187</v>
      </c>
      <c r="Q16" s="26">
        <v>0.5</v>
      </c>
      <c r="R16" s="26">
        <f t="shared" si="5"/>
        <v>1</v>
      </c>
      <c r="S16" s="131" t="s">
        <v>268</v>
      </c>
      <c r="T16" s="79">
        <v>0.5</v>
      </c>
      <c r="U16" s="26">
        <f t="shared" si="6"/>
        <v>1</v>
      </c>
      <c r="V16" s="47" t="str">
        <f>V14</f>
        <v>A. Seguimiento estratégia de Racionalización de trámites: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B.	Coordinación asistencia Técnica Secretaría de Transparencia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C.	Vinculación actores claves 
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D.	Promoción de Capacitaciones Secretaría de Transparencia a actores claves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Ver soportes en https://invias-my.sharepoint.com/:f:/g/personal/oap_invias_gov_co/EjR2JpzNYmtGhSXloLxtfFIBEW_M1AQNN9CEDwfH3dJ4pg?e=iSCZ6D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2024I-VBOG-073715 del 04/10/24 OFICINA DE CONTROL INTERNO
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v>
      </c>
      <c r="W16" s="26"/>
      <c r="X16" s="26">
        <f t="shared" si="7"/>
        <v>0</v>
      </c>
      <c r="Y16" s="132"/>
      <c r="Z16" s="133"/>
      <c r="AA16" s="134" t="s">
        <v>168</v>
      </c>
      <c r="AB16" s="134"/>
      <c r="AC16" s="134" t="str">
        <f t="shared" si="8"/>
        <v>No</v>
      </c>
      <c r="AD16" s="135" t="s">
        <v>244</v>
      </c>
      <c r="AE16" s="136">
        <f t="shared" si="9"/>
        <v>0</v>
      </c>
      <c r="AF16" s="136" t="str">
        <f t="shared" si="10"/>
        <v/>
      </c>
      <c r="AG16" s="136"/>
      <c r="AH16" s="134" t="str">
        <f t="shared" si="11"/>
        <v>No</v>
      </c>
      <c r="AI16" s="234" t="s">
        <v>371</v>
      </c>
      <c r="AJ16" s="136">
        <f t="shared" si="12"/>
        <v>0</v>
      </c>
      <c r="AK16" s="136" t="str">
        <f t="shared" si="13"/>
        <v/>
      </c>
      <c r="AL16" s="136"/>
      <c r="AM16" s="134" t="str">
        <f t="shared" si="14"/>
        <v>No</v>
      </c>
      <c r="AN16" s="234" t="s">
        <v>371</v>
      </c>
      <c r="AO16" s="136">
        <f t="shared" si="15"/>
        <v>0</v>
      </c>
      <c r="AP16" s="136" t="str">
        <f t="shared" si="16"/>
        <v/>
      </c>
      <c r="AQ16" s="136"/>
      <c r="AR16" s="134" t="str">
        <f t="shared" si="17"/>
        <v>No</v>
      </c>
      <c r="AS16" s="137"/>
    </row>
    <row r="17" spans="1:45" ht="409.6" thickBot="1">
      <c r="A17" s="247" t="str">
        <f t="shared" si="18"/>
        <v>1 - Gestión del Riesgo de Corrupción “MAPA DE RIESGOS DE CORRUPCIÓN"</v>
      </c>
      <c r="B17" s="253" t="str">
        <f>B16</f>
        <v xml:space="preserve">3. Consulta y divulgación </v>
      </c>
      <c r="C17" s="101" t="s">
        <v>31</v>
      </c>
      <c r="D17" s="102" t="s">
        <v>32</v>
      </c>
      <c r="E17" s="103" t="s">
        <v>15</v>
      </c>
      <c r="F17" s="104">
        <v>0.25</v>
      </c>
      <c r="G17" s="43">
        <f t="shared" si="0"/>
        <v>0.25</v>
      </c>
      <c r="H17" s="105">
        <v>0.5</v>
      </c>
      <c r="I17" s="43">
        <f t="shared" si="1"/>
        <v>0.5</v>
      </c>
      <c r="J17" s="105">
        <v>0.75</v>
      </c>
      <c r="K17" s="43">
        <f t="shared" si="2"/>
        <v>0.75</v>
      </c>
      <c r="L17" s="105">
        <v>1</v>
      </c>
      <c r="M17" s="43">
        <f t="shared" si="3"/>
        <v>1</v>
      </c>
      <c r="N17" s="30">
        <v>0.25</v>
      </c>
      <c r="O17" s="31">
        <f t="shared" si="4"/>
        <v>1</v>
      </c>
      <c r="P17" s="106" t="s">
        <v>186</v>
      </c>
      <c r="Q17" s="31">
        <v>0.5</v>
      </c>
      <c r="R17" s="31">
        <f t="shared" si="5"/>
        <v>1</v>
      </c>
      <c r="S17" s="106" t="s">
        <v>337</v>
      </c>
      <c r="T17" s="77">
        <v>0.75</v>
      </c>
      <c r="U17" s="31">
        <f t="shared" si="6"/>
        <v>1</v>
      </c>
      <c r="V17" s="44" t="s">
        <v>454</v>
      </c>
      <c r="W17" s="31"/>
      <c r="X17" s="31">
        <f t="shared" si="7"/>
        <v>0</v>
      </c>
      <c r="Y17" s="107"/>
      <c r="Z17" s="108"/>
      <c r="AA17" s="109" t="s">
        <v>168</v>
      </c>
      <c r="AB17" s="109"/>
      <c r="AC17" s="109" t="str">
        <f t="shared" si="8"/>
        <v>No</v>
      </c>
      <c r="AD17" s="110" t="s">
        <v>244</v>
      </c>
      <c r="AE17" s="111">
        <f t="shared" si="9"/>
        <v>0</v>
      </c>
      <c r="AF17" s="111" t="str">
        <f t="shared" si="10"/>
        <v/>
      </c>
      <c r="AG17" s="111"/>
      <c r="AH17" s="109" t="str">
        <f t="shared" si="11"/>
        <v>No</v>
      </c>
      <c r="AI17" s="234" t="s">
        <v>371</v>
      </c>
      <c r="AJ17" s="111">
        <f t="shared" si="12"/>
        <v>0</v>
      </c>
      <c r="AK17" s="111" t="str">
        <f t="shared" si="13"/>
        <v/>
      </c>
      <c r="AL17" s="111"/>
      <c r="AM17" s="109" t="str">
        <f t="shared" si="14"/>
        <v>No</v>
      </c>
      <c r="AN17" s="234" t="s">
        <v>371</v>
      </c>
      <c r="AO17" s="111">
        <f t="shared" si="15"/>
        <v>0</v>
      </c>
      <c r="AP17" s="111" t="str">
        <f t="shared" si="16"/>
        <v/>
      </c>
      <c r="AQ17" s="111"/>
      <c r="AR17" s="109" t="str">
        <f t="shared" si="17"/>
        <v>No</v>
      </c>
      <c r="AS17" s="112"/>
    </row>
    <row r="18" spans="1:45" ht="409.6" thickBot="1">
      <c r="A18" s="247" t="str">
        <f t="shared" si="18"/>
        <v>1 - Gestión del Riesgo de Corrupción “MAPA DE RIESGOS DE CORRUPCIÓN"</v>
      </c>
      <c r="B18" s="243" t="s">
        <v>33</v>
      </c>
      <c r="C18" s="89" t="s">
        <v>34</v>
      </c>
      <c r="D18" s="90" t="s">
        <v>35</v>
      </c>
      <c r="E18" s="91" t="s">
        <v>15</v>
      </c>
      <c r="F18" s="138">
        <v>0.25</v>
      </c>
      <c r="G18" s="38">
        <f t="shared" si="0"/>
        <v>0.25</v>
      </c>
      <c r="H18" s="93">
        <v>0.5</v>
      </c>
      <c r="I18" s="38">
        <f t="shared" si="1"/>
        <v>0.5</v>
      </c>
      <c r="J18" s="139">
        <v>0.75</v>
      </c>
      <c r="K18" s="38">
        <f t="shared" si="2"/>
        <v>0.75</v>
      </c>
      <c r="L18" s="93">
        <v>1</v>
      </c>
      <c r="M18" s="38">
        <f t="shared" si="3"/>
        <v>1</v>
      </c>
      <c r="N18" s="27">
        <v>0.25</v>
      </c>
      <c r="O18" s="28">
        <f t="shared" si="4"/>
        <v>1</v>
      </c>
      <c r="P18" s="94" t="s">
        <v>230</v>
      </c>
      <c r="Q18" s="28">
        <v>0.5</v>
      </c>
      <c r="R18" s="28">
        <f t="shared" si="5"/>
        <v>1</v>
      </c>
      <c r="S18" s="94" t="s">
        <v>343</v>
      </c>
      <c r="T18" s="76">
        <v>0.75</v>
      </c>
      <c r="U18" s="28">
        <f t="shared" si="6"/>
        <v>1</v>
      </c>
      <c r="V18" s="45" t="s">
        <v>455</v>
      </c>
      <c r="W18" s="28"/>
      <c r="X18" s="28">
        <f t="shared" si="7"/>
        <v>0</v>
      </c>
      <c r="Y18" s="95"/>
      <c r="Z18" s="96" t="s">
        <v>548</v>
      </c>
      <c r="AA18" s="97" t="s">
        <v>168</v>
      </c>
      <c r="AB18" s="97"/>
      <c r="AC18" s="97" t="str">
        <f t="shared" si="8"/>
        <v>Si</v>
      </c>
      <c r="AD18" s="98"/>
      <c r="AE18" s="99" t="str">
        <f t="shared" si="9"/>
        <v>x</v>
      </c>
      <c r="AF18" s="99" t="str">
        <f t="shared" si="10"/>
        <v/>
      </c>
      <c r="AG18" s="99"/>
      <c r="AH18" s="97" t="str">
        <f t="shared" si="11"/>
        <v>Si</v>
      </c>
      <c r="AI18" s="234" t="s">
        <v>371</v>
      </c>
      <c r="AJ18" s="99" t="str">
        <f t="shared" si="12"/>
        <v>x</v>
      </c>
      <c r="AK18" s="99" t="str">
        <f t="shared" si="13"/>
        <v/>
      </c>
      <c r="AL18" s="99"/>
      <c r="AM18" s="97" t="str">
        <f t="shared" si="14"/>
        <v>Si</v>
      </c>
      <c r="AN18" s="234" t="s">
        <v>371</v>
      </c>
      <c r="AO18" s="99" t="str">
        <f t="shared" si="15"/>
        <v>x</v>
      </c>
      <c r="AP18" s="99" t="str">
        <f t="shared" si="16"/>
        <v/>
      </c>
      <c r="AQ18" s="99"/>
      <c r="AR18" s="97" t="str">
        <f t="shared" si="17"/>
        <v>Si</v>
      </c>
      <c r="AS18" s="100"/>
    </row>
    <row r="19" spans="1:45" ht="409.6" thickBot="1">
      <c r="A19" s="247" t="str">
        <f t="shared" si="18"/>
        <v>1 - Gestión del Riesgo de Corrupción “MAPA DE RIESGOS DE CORRUPCIÓN"</v>
      </c>
      <c r="B19" s="245" t="str">
        <f>B18</f>
        <v>4. Monitoreo o revisión</v>
      </c>
      <c r="C19" s="140" t="s">
        <v>36</v>
      </c>
      <c r="D19" s="141" t="s">
        <v>37</v>
      </c>
      <c r="E19" s="142" t="s">
        <v>15</v>
      </c>
      <c r="F19" s="144">
        <v>0.25</v>
      </c>
      <c r="G19" s="42">
        <f t="shared" si="0"/>
        <v>0.25</v>
      </c>
      <c r="H19" s="145">
        <v>0.5</v>
      </c>
      <c r="I19" s="42">
        <f t="shared" si="1"/>
        <v>0.5</v>
      </c>
      <c r="J19" s="145">
        <v>0.75</v>
      </c>
      <c r="K19" s="42">
        <f t="shared" si="2"/>
        <v>0.75</v>
      </c>
      <c r="L19" s="145">
        <v>1</v>
      </c>
      <c r="M19" s="42">
        <f t="shared" si="3"/>
        <v>1</v>
      </c>
      <c r="N19" s="23">
        <v>0.25</v>
      </c>
      <c r="O19" s="24">
        <f t="shared" si="4"/>
        <v>1</v>
      </c>
      <c r="P19" s="146" t="s">
        <v>237</v>
      </c>
      <c r="Q19" s="24">
        <v>0.5</v>
      </c>
      <c r="R19" s="24">
        <f t="shared" si="5"/>
        <v>1</v>
      </c>
      <c r="S19" s="146" t="s">
        <v>338</v>
      </c>
      <c r="T19" s="80">
        <v>0.75</v>
      </c>
      <c r="U19" s="24">
        <f t="shared" si="6"/>
        <v>1</v>
      </c>
      <c r="V19" s="46" t="s">
        <v>456</v>
      </c>
      <c r="W19" s="24"/>
      <c r="X19" s="24">
        <f t="shared" si="7"/>
        <v>0</v>
      </c>
      <c r="Y19" s="147"/>
      <c r="Z19" s="148"/>
      <c r="AA19" s="149" t="s">
        <v>168</v>
      </c>
      <c r="AB19" s="149"/>
      <c r="AC19" s="149" t="str">
        <f t="shared" si="8"/>
        <v>No</v>
      </c>
      <c r="AD19" s="150" t="s">
        <v>244</v>
      </c>
      <c r="AE19" s="151">
        <f t="shared" si="9"/>
        <v>0</v>
      </c>
      <c r="AF19" s="151" t="str">
        <f t="shared" si="10"/>
        <v/>
      </c>
      <c r="AG19" s="151"/>
      <c r="AH19" s="149" t="str">
        <f t="shared" si="11"/>
        <v>No</v>
      </c>
      <c r="AI19" s="234" t="s">
        <v>371</v>
      </c>
      <c r="AJ19" s="151">
        <f t="shared" si="12"/>
        <v>0</v>
      </c>
      <c r="AK19" s="151" t="str">
        <f t="shared" si="13"/>
        <v/>
      </c>
      <c r="AL19" s="151"/>
      <c r="AM19" s="149" t="str">
        <f t="shared" si="14"/>
        <v>No</v>
      </c>
      <c r="AN19" s="234" t="s">
        <v>371</v>
      </c>
      <c r="AO19" s="151">
        <f t="shared" si="15"/>
        <v>0</v>
      </c>
      <c r="AP19" s="151" t="str">
        <f t="shared" si="16"/>
        <v/>
      </c>
      <c r="AQ19" s="151"/>
      <c r="AR19" s="149" t="str">
        <f t="shared" si="17"/>
        <v>No</v>
      </c>
      <c r="AS19" s="152"/>
    </row>
    <row r="20" spans="1:45" ht="225">
      <c r="A20" s="247" t="str">
        <f t="shared" si="18"/>
        <v>1 - Gestión del Riesgo de Corrupción “MAPA DE RIESGOS DE CORRUPCIÓN"</v>
      </c>
      <c r="B20" s="248" t="s">
        <v>38</v>
      </c>
      <c r="C20" s="126" t="s">
        <v>39</v>
      </c>
      <c r="D20" s="127" t="s">
        <v>40</v>
      </c>
      <c r="E20" s="128" t="s">
        <v>17</v>
      </c>
      <c r="F20" s="129">
        <v>0.25</v>
      </c>
      <c r="G20" s="40">
        <f t="shared" si="0"/>
        <v>0.25</v>
      </c>
      <c r="H20" s="130">
        <v>0.5</v>
      </c>
      <c r="I20" s="40">
        <f t="shared" si="1"/>
        <v>0.5</v>
      </c>
      <c r="J20" s="130">
        <v>0.75</v>
      </c>
      <c r="K20" s="40">
        <f t="shared" si="2"/>
        <v>0.75</v>
      </c>
      <c r="L20" s="130">
        <v>1</v>
      </c>
      <c r="M20" s="40">
        <f t="shared" si="3"/>
        <v>1</v>
      </c>
      <c r="N20" s="33">
        <v>0.25</v>
      </c>
      <c r="O20" s="26">
        <f t="shared" si="4"/>
        <v>1</v>
      </c>
      <c r="P20" s="131" t="s">
        <v>238</v>
      </c>
      <c r="Q20" s="26">
        <v>0.5</v>
      </c>
      <c r="R20" s="26">
        <f t="shared" si="5"/>
        <v>1</v>
      </c>
      <c r="S20" s="131" t="s">
        <v>339</v>
      </c>
      <c r="T20" s="79">
        <v>0.75</v>
      </c>
      <c r="U20" s="26">
        <f t="shared" si="6"/>
        <v>1</v>
      </c>
      <c r="V20" s="47" t="s">
        <v>457</v>
      </c>
      <c r="W20" s="26"/>
      <c r="X20" s="26">
        <f t="shared" si="7"/>
        <v>0</v>
      </c>
      <c r="Y20" s="132"/>
      <c r="Z20" s="133"/>
      <c r="AA20" s="134" t="s">
        <v>168</v>
      </c>
      <c r="AB20" s="134"/>
      <c r="AC20" s="134" t="str">
        <f t="shared" si="8"/>
        <v>No</v>
      </c>
      <c r="AD20" s="135" t="s">
        <v>243</v>
      </c>
      <c r="AE20" s="136">
        <f t="shared" si="9"/>
        <v>0</v>
      </c>
      <c r="AF20" s="136" t="str">
        <f t="shared" si="10"/>
        <v/>
      </c>
      <c r="AG20" s="136"/>
      <c r="AH20" s="134" t="str">
        <f t="shared" si="11"/>
        <v>No</v>
      </c>
      <c r="AI20" s="136"/>
      <c r="AJ20" s="136">
        <f t="shared" si="12"/>
        <v>0</v>
      </c>
      <c r="AK20" s="136" t="str">
        <f t="shared" si="13"/>
        <v/>
      </c>
      <c r="AL20" s="136"/>
      <c r="AM20" s="134" t="str">
        <f t="shared" si="14"/>
        <v>No</v>
      </c>
      <c r="AN20" s="136" t="s">
        <v>371</v>
      </c>
      <c r="AO20" s="136">
        <f t="shared" si="15"/>
        <v>0</v>
      </c>
      <c r="AP20" s="136" t="str">
        <f t="shared" si="16"/>
        <v/>
      </c>
      <c r="AQ20" s="136"/>
      <c r="AR20" s="134" t="str">
        <f t="shared" si="17"/>
        <v>No</v>
      </c>
      <c r="AS20" s="137"/>
    </row>
    <row r="21" spans="1:45" ht="309.75" customHeight="1" thickBot="1">
      <c r="A21" s="247" t="str">
        <f t="shared" si="18"/>
        <v>1 - Gestión del Riesgo de Corrupción “MAPA DE RIESGOS DE CORRUPCIÓN"</v>
      </c>
      <c r="B21" s="248" t="s">
        <v>38</v>
      </c>
      <c r="C21" s="153" t="s">
        <v>41</v>
      </c>
      <c r="D21" s="141" t="s">
        <v>42</v>
      </c>
      <c r="E21" s="142" t="s">
        <v>19</v>
      </c>
      <c r="F21" s="154">
        <v>0</v>
      </c>
      <c r="G21" s="42">
        <f t="shared" si="0"/>
        <v>0</v>
      </c>
      <c r="H21" s="145">
        <f>1/3</f>
        <v>0.33333333333333331</v>
      </c>
      <c r="I21" s="42">
        <f t="shared" si="1"/>
        <v>0.33333333333333331</v>
      </c>
      <c r="J21" s="145">
        <f>2/3</f>
        <v>0.66666666666666663</v>
      </c>
      <c r="K21" s="42">
        <f t="shared" si="2"/>
        <v>0.66666666666666663</v>
      </c>
      <c r="L21" s="145">
        <v>1</v>
      </c>
      <c r="M21" s="42">
        <f t="shared" si="3"/>
        <v>1</v>
      </c>
      <c r="N21" s="23"/>
      <c r="O21" s="24"/>
      <c r="P21" s="146" t="s">
        <v>189</v>
      </c>
      <c r="Q21" s="24">
        <v>0</v>
      </c>
      <c r="R21" s="24">
        <f t="shared" si="5"/>
        <v>0</v>
      </c>
      <c r="S21" s="146" t="s">
        <v>305</v>
      </c>
      <c r="T21" s="80">
        <f>1/3</f>
        <v>0.33333333333333331</v>
      </c>
      <c r="U21" s="24">
        <f t="shared" si="6"/>
        <v>0.5</v>
      </c>
      <c r="V21" s="298" t="s">
        <v>473</v>
      </c>
      <c r="W21" s="24"/>
      <c r="X21" s="24">
        <f t="shared" si="7"/>
        <v>0</v>
      </c>
      <c r="Y21" s="147"/>
      <c r="Z21" s="148"/>
      <c r="AA21" s="149" t="s">
        <v>168</v>
      </c>
      <c r="AB21" s="149"/>
      <c r="AC21" s="149" t="str">
        <f t="shared" si="8"/>
        <v>No</v>
      </c>
      <c r="AD21" s="151"/>
      <c r="AE21" s="151">
        <f>Z21</f>
        <v>0</v>
      </c>
      <c r="AF21" s="151" t="str">
        <f t="shared" si="10"/>
        <v>X</v>
      </c>
      <c r="AG21" s="151"/>
      <c r="AH21" s="149" t="str">
        <f t="shared" si="11"/>
        <v>Si</v>
      </c>
      <c r="AI21" s="155" t="s">
        <v>306</v>
      </c>
      <c r="AJ21" s="151">
        <f t="shared" si="12"/>
        <v>0</v>
      </c>
      <c r="AK21" s="151" t="str">
        <f t="shared" si="13"/>
        <v>X</v>
      </c>
      <c r="AL21" s="151"/>
      <c r="AM21" s="149" t="str">
        <f t="shared" si="14"/>
        <v>Si</v>
      </c>
      <c r="AN21" s="155" t="s">
        <v>496</v>
      </c>
      <c r="AO21" s="151">
        <f t="shared" si="15"/>
        <v>0</v>
      </c>
      <c r="AP21" s="151" t="str">
        <f t="shared" si="16"/>
        <v>X</v>
      </c>
      <c r="AQ21" s="151"/>
      <c r="AR21" s="149" t="str">
        <f t="shared" si="17"/>
        <v>Si</v>
      </c>
      <c r="AS21" s="152"/>
    </row>
    <row r="22" spans="1:45" ht="255.75" thickBot="1">
      <c r="A22" s="249" t="s">
        <v>0</v>
      </c>
      <c r="B22" s="251" t="s">
        <v>43</v>
      </c>
      <c r="C22" s="156" t="s">
        <v>44</v>
      </c>
      <c r="D22" s="157" t="s">
        <v>45</v>
      </c>
      <c r="E22" s="158" t="s">
        <v>19</v>
      </c>
      <c r="F22" s="159">
        <v>0</v>
      </c>
      <c r="G22" s="40">
        <f t="shared" si="0"/>
        <v>0</v>
      </c>
      <c r="H22" s="130">
        <v>1</v>
      </c>
      <c r="I22" s="40">
        <f t="shared" si="1"/>
        <v>0.5</v>
      </c>
      <c r="J22" s="130">
        <v>1</v>
      </c>
      <c r="K22" s="40">
        <f t="shared" si="2"/>
        <v>0.5</v>
      </c>
      <c r="L22" s="130">
        <v>2</v>
      </c>
      <c r="M22" s="40">
        <f t="shared" si="3"/>
        <v>1</v>
      </c>
      <c r="N22" s="33"/>
      <c r="O22" s="26"/>
      <c r="P22" s="131" t="s">
        <v>188</v>
      </c>
      <c r="Q22" s="26">
        <v>0</v>
      </c>
      <c r="R22" s="26">
        <f t="shared" si="5"/>
        <v>0</v>
      </c>
      <c r="S22" s="131" t="s">
        <v>274</v>
      </c>
      <c r="T22" s="79">
        <v>0.25</v>
      </c>
      <c r="U22" s="26">
        <f t="shared" si="6"/>
        <v>0.5</v>
      </c>
      <c r="V22" s="298" t="s">
        <v>474</v>
      </c>
      <c r="W22" s="26"/>
      <c r="X22" s="26">
        <f t="shared" si="7"/>
        <v>0</v>
      </c>
      <c r="Y22" s="132"/>
      <c r="Z22" s="133"/>
      <c r="AA22" s="134" t="s">
        <v>168</v>
      </c>
      <c r="AB22" s="134"/>
      <c r="AC22" s="134" t="str">
        <f t="shared" si="8"/>
        <v>No</v>
      </c>
      <c r="AD22" s="136"/>
      <c r="AE22" s="136">
        <f t="shared" si="9"/>
        <v>0</v>
      </c>
      <c r="AF22" s="136" t="str">
        <f t="shared" si="10"/>
        <v>X</v>
      </c>
      <c r="AG22" s="136"/>
      <c r="AH22" s="134" t="str">
        <f t="shared" si="11"/>
        <v>Si</v>
      </c>
      <c r="AI22" s="155" t="s">
        <v>307</v>
      </c>
      <c r="AJ22" s="136">
        <f t="shared" si="12"/>
        <v>0</v>
      </c>
      <c r="AK22" s="136" t="str">
        <f t="shared" si="13"/>
        <v>X</v>
      </c>
      <c r="AL22" s="136"/>
      <c r="AM22" s="134" t="str">
        <f t="shared" si="14"/>
        <v>Si</v>
      </c>
      <c r="AN22" s="303" t="s">
        <v>539</v>
      </c>
      <c r="AO22" s="136">
        <f t="shared" si="15"/>
        <v>0</v>
      </c>
      <c r="AP22" s="136" t="str">
        <f t="shared" si="16"/>
        <v>X</v>
      </c>
      <c r="AQ22" s="136"/>
      <c r="AR22" s="134" t="str">
        <f t="shared" si="17"/>
        <v>Si</v>
      </c>
      <c r="AS22" s="137"/>
    </row>
    <row r="23" spans="1:45" ht="138.75" customHeight="1" thickBot="1">
      <c r="A23" s="250" t="str">
        <f>A22</f>
        <v xml:space="preserve"> 2 - Racionalización de Trámites</v>
      </c>
      <c r="B23" s="252" t="str">
        <f>B22</f>
        <v>Sin subcomponente</v>
      </c>
      <c r="C23" s="160" t="s">
        <v>46</v>
      </c>
      <c r="D23" s="161" t="s">
        <v>47</v>
      </c>
      <c r="E23" s="162" t="s">
        <v>13</v>
      </c>
      <c r="F23" s="104">
        <v>0.25</v>
      </c>
      <c r="G23" s="43">
        <f t="shared" si="0"/>
        <v>0.25</v>
      </c>
      <c r="H23" s="105">
        <v>0.5</v>
      </c>
      <c r="I23" s="43">
        <f t="shared" si="1"/>
        <v>0.5</v>
      </c>
      <c r="J23" s="105">
        <v>0.75</v>
      </c>
      <c r="K23" s="43">
        <f t="shared" si="2"/>
        <v>0.75</v>
      </c>
      <c r="L23" s="105">
        <v>1</v>
      </c>
      <c r="M23" s="43">
        <f t="shared" si="3"/>
        <v>1</v>
      </c>
      <c r="N23" s="30">
        <v>0</v>
      </c>
      <c r="O23" s="31">
        <f>N23/G23</f>
        <v>0</v>
      </c>
      <c r="P23" s="106" t="s">
        <v>246</v>
      </c>
      <c r="Q23" s="31">
        <v>0.25</v>
      </c>
      <c r="R23" s="31">
        <f t="shared" si="5"/>
        <v>0.5</v>
      </c>
      <c r="S23" s="106" t="s">
        <v>348</v>
      </c>
      <c r="T23" s="77">
        <v>0.25</v>
      </c>
      <c r="U23" s="31">
        <f t="shared" si="6"/>
        <v>0.33333333333333331</v>
      </c>
      <c r="V23" s="44" t="s">
        <v>522</v>
      </c>
      <c r="W23" s="31"/>
      <c r="X23" s="31">
        <f t="shared" si="7"/>
        <v>0</v>
      </c>
      <c r="Y23" s="107"/>
      <c r="Z23" s="108"/>
      <c r="AA23" s="109" t="s">
        <v>168</v>
      </c>
      <c r="AB23" s="109"/>
      <c r="AC23" s="109" t="str">
        <f t="shared" si="8"/>
        <v>No</v>
      </c>
      <c r="AD23" s="163" t="s">
        <v>246</v>
      </c>
      <c r="AE23" s="111">
        <f t="shared" si="9"/>
        <v>0</v>
      </c>
      <c r="AF23" s="111" t="str">
        <f t="shared" si="10"/>
        <v>X</v>
      </c>
      <c r="AG23" s="111"/>
      <c r="AH23" s="109" t="str">
        <f t="shared" si="11"/>
        <v>Si</v>
      </c>
      <c r="AI23" s="164" t="s">
        <v>320</v>
      </c>
      <c r="AJ23" s="111">
        <f t="shared" si="12"/>
        <v>0</v>
      </c>
      <c r="AK23" s="111" t="str">
        <f t="shared" si="13"/>
        <v>X</v>
      </c>
      <c r="AL23" s="111"/>
      <c r="AM23" s="109" t="str">
        <f t="shared" si="14"/>
        <v>Si</v>
      </c>
      <c r="AN23" s="305" t="s">
        <v>536</v>
      </c>
      <c r="AO23" s="111">
        <f t="shared" si="15"/>
        <v>0</v>
      </c>
      <c r="AP23" s="111" t="str">
        <f t="shared" si="16"/>
        <v>X</v>
      </c>
      <c r="AQ23" s="111"/>
      <c r="AR23" s="109" t="str">
        <f t="shared" si="17"/>
        <v>Si</v>
      </c>
      <c r="AS23" s="112"/>
    </row>
    <row r="24" spans="1:45" ht="138.75" customHeight="1">
      <c r="A24" s="246" t="s">
        <v>1</v>
      </c>
      <c r="B24" s="243" t="s">
        <v>440</v>
      </c>
      <c r="C24" s="165" t="s">
        <v>49</v>
      </c>
      <c r="D24" s="90" t="s">
        <v>50</v>
      </c>
      <c r="E24" s="91" t="s">
        <v>11</v>
      </c>
      <c r="F24" s="92">
        <v>0.25</v>
      </c>
      <c r="G24" s="38">
        <f t="shared" si="0"/>
        <v>0.25</v>
      </c>
      <c r="H24" s="93">
        <v>0.5</v>
      </c>
      <c r="I24" s="38">
        <f t="shared" si="1"/>
        <v>0.5</v>
      </c>
      <c r="J24" s="93">
        <v>0.75</v>
      </c>
      <c r="K24" s="38">
        <f t="shared" si="2"/>
        <v>0.75</v>
      </c>
      <c r="L24" s="93">
        <v>1</v>
      </c>
      <c r="M24" s="38">
        <f t="shared" si="3"/>
        <v>1</v>
      </c>
      <c r="N24" s="27">
        <v>0.25</v>
      </c>
      <c r="O24" s="28">
        <f>N24/G24</f>
        <v>1</v>
      </c>
      <c r="P24" s="94" t="s">
        <v>234</v>
      </c>
      <c r="Q24" s="28">
        <v>0.5</v>
      </c>
      <c r="R24" s="28">
        <f t="shared" si="5"/>
        <v>1</v>
      </c>
      <c r="S24" s="94" t="s">
        <v>363</v>
      </c>
      <c r="T24" s="76">
        <v>0.75</v>
      </c>
      <c r="U24" s="28">
        <f t="shared" si="6"/>
        <v>1</v>
      </c>
      <c r="V24" s="45" t="s">
        <v>458</v>
      </c>
      <c r="W24" s="28"/>
      <c r="X24" s="28">
        <f t="shared" si="7"/>
        <v>0</v>
      </c>
      <c r="Y24" s="95"/>
      <c r="Z24" s="96"/>
      <c r="AA24" s="97" t="s">
        <v>168</v>
      </c>
      <c r="AB24" s="97"/>
      <c r="AC24" s="97" t="str">
        <f t="shared" si="8"/>
        <v>No</v>
      </c>
      <c r="AD24" s="98" t="s">
        <v>185</v>
      </c>
      <c r="AE24" s="99">
        <f t="shared" si="9"/>
        <v>0</v>
      </c>
      <c r="AF24" s="99" t="str">
        <f t="shared" si="10"/>
        <v/>
      </c>
      <c r="AG24" s="99"/>
      <c r="AH24" s="97" t="str">
        <f t="shared" si="11"/>
        <v>No</v>
      </c>
      <c r="AI24" s="166" t="s">
        <v>331</v>
      </c>
      <c r="AJ24" s="99">
        <f t="shared" si="12"/>
        <v>0</v>
      </c>
      <c r="AK24" s="99" t="str">
        <f t="shared" si="13"/>
        <v/>
      </c>
      <c r="AL24" s="99"/>
      <c r="AM24" s="97" t="str">
        <f t="shared" si="14"/>
        <v>No</v>
      </c>
      <c r="AN24" s="166" t="s">
        <v>435</v>
      </c>
      <c r="AO24" s="99">
        <f t="shared" si="15"/>
        <v>0</v>
      </c>
      <c r="AP24" s="99" t="str">
        <f t="shared" si="16"/>
        <v/>
      </c>
      <c r="AQ24" s="99"/>
      <c r="AR24" s="97" t="str">
        <f t="shared" si="17"/>
        <v>No</v>
      </c>
      <c r="AS24" s="100"/>
    </row>
    <row r="25" spans="1:45" ht="300">
      <c r="A25" s="247" t="str">
        <f>A24</f>
        <v xml:space="preserve"> 3 - Rendición de Cuentas (RdC)</v>
      </c>
      <c r="B25" s="253" t="s">
        <v>440</v>
      </c>
      <c r="C25" s="167" t="s">
        <v>51</v>
      </c>
      <c r="D25" s="102" t="s">
        <v>52</v>
      </c>
      <c r="E25" s="103" t="s">
        <v>11</v>
      </c>
      <c r="F25" s="104">
        <v>0.25</v>
      </c>
      <c r="G25" s="43">
        <f t="shared" si="0"/>
        <v>0.25</v>
      </c>
      <c r="H25" s="105">
        <v>0.5</v>
      </c>
      <c r="I25" s="43">
        <f t="shared" si="1"/>
        <v>0.5</v>
      </c>
      <c r="J25" s="105">
        <v>0.75</v>
      </c>
      <c r="K25" s="43">
        <f t="shared" si="2"/>
        <v>0.75</v>
      </c>
      <c r="L25" s="105">
        <v>1</v>
      </c>
      <c r="M25" s="43">
        <f t="shared" si="3"/>
        <v>1</v>
      </c>
      <c r="N25" s="30">
        <v>0.25</v>
      </c>
      <c r="O25" s="31">
        <f>N25/G25</f>
        <v>1</v>
      </c>
      <c r="P25" s="106" t="s">
        <v>235</v>
      </c>
      <c r="Q25" s="31">
        <v>0.5</v>
      </c>
      <c r="R25" s="31">
        <f t="shared" si="5"/>
        <v>1</v>
      </c>
      <c r="S25" s="106" t="s">
        <v>364</v>
      </c>
      <c r="T25" s="77">
        <v>0.72</v>
      </c>
      <c r="U25" s="31">
        <f t="shared" si="6"/>
        <v>0.96</v>
      </c>
      <c r="V25" s="44" t="s">
        <v>459</v>
      </c>
      <c r="W25" s="31"/>
      <c r="X25" s="31">
        <f t="shared" si="7"/>
        <v>0</v>
      </c>
      <c r="Y25" s="107"/>
      <c r="Z25" s="108"/>
      <c r="AA25" s="109" t="s">
        <v>168</v>
      </c>
      <c r="AB25" s="109"/>
      <c r="AC25" s="109" t="str">
        <f t="shared" si="8"/>
        <v>No</v>
      </c>
      <c r="AD25" s="110"/>
      <c r="AE25" s="111">
        <f t="shared" si="9"/>
        <v>0</v>
      </c>
      <c r="AF25" s="111" t="str">
        <f t="shared" si="10"/>
        <v/>
      </c>
      <c r="AG25" s="111"/>
      <c r="AH25" s="109" t="str">
        <f t="shared" si="11"/>
        <v>No</v>
      </c>
      <c r="AI25" s="166" t="s">
        <v>330</v>
      </c>
      <c r="AJ25" s="111">
        <f t="shared" si="12"/>
        <v>0</v>
      </c>
      <c r="AK25" s="111" t="str">
        <f t="shared" si="13"/>
        <v/>
      </c>
      <c r="AL25" s="111"/>
      <c r="AM25" s="109" t="str">
        <f t="shared" si="14"/>
        <v>No</v>
      </c>
      <c r="AN25" s="166" t="s">
        <v>438</v>
      </c>
      <c r="AO25" s="111">
        <f t="shared" si="15"/>
        <v>0</v>
      </c>
      <c r="AP25" s="111" t="str">
        <f t="shared" si="16"/>
        <v>X</v>
      </c>
      <c r="AQ25" s="111"/>
      <c r="AR25" s="109" t="str">
        <f t="shared" si="17"/>
        <v>Si</v>
      </c>
      <c r="AS25" s="112"/>
    </row>
    <row r="26" spans="1:45" ht="125.25" hidden="1">
      <c r="A26" s="247" t="str">
        <f t="shared" ref="A26:A31" si="19">A25</f>
        <v xml:space="preserve"> 3 - Rendición de Cuentas (RdC)</v>
      </c>
      <c r="B26" s="243" t="s">
        <v>441</v>
      </c>
      <c r="C26" s="89" t="s">
        <v>54</v>
      </c>
      <c r="D26" s="90" t="s">
        <v>55</v>
      </c>
      <c r="E26" s="91" t="s">
        <v>10</v>
      </c>
      <c r="F26" s="168">
        <v>0</v>
      </c>
      <c r="G26" s="38">
        <f t="shared" si="0"/>
        <v>0</v>
      </c>
      <c r="H26" s="93">
        <v>0</v>
      </c>
      <c r="I26" s="38">
        <f t="shared" si="1"/>
        <v>0</v>
      </c>
      <c r="J26" s="93">
        <v>0</v>
      </c>
      <c r="K26" s="38">
        <f t="shared" si="2"/>
        <v>0</v>
      </c>
      <c r="L26" s="93">
        <v>1</v>
      </c>
      <c r="M26" s="38">
        <f t="shared" si="3"/>
        <v>1</v>
      </c>
      <c r="N26" s="27"/>
      <c r="O26" s="28"/>
      <c r="P26" s="94" t="s">
        <v>178</v>
      </c>
      <c r="Q26" s="28"/>
      <c r="R26" s="28"/>
      <c r="S26" s="94" t="s">
        <v>178</v>
      </c>
      <c r="T26" s="76"/>
      <c r="U26" s="28"/>
      <c r="V26" s="45" t="s">
        <v>460</v>
      </c>
      <c r="W26" s="28"/>
      <c r="X26" s="28">
        <f t="shared" si="7"/>
        <v>0</v>
      </c>
      <c r="Y26" s="95"/>
      <c r="Z26" s="96" t="s">
        <v>548</v>
      </c>
      <c r="AA26" s="97" t="s">
        <v>168</v>
      </c>
      <c r="AB26" s="97"/>
      <c r="AC26" s="97" t="str">
        <f t="shared" si="8"/>
        <v>Si</v>
      </c>
      <c r="AD26" s="99"/>
      <c r="AE26" s="99" t="str">
        <f t="shared" si="9"/>
        <v>x</v>
      </c>
      <c r="AF26" s="99" t="str">
        <f>IF(O26&lt;100%,"X","")</f>
        <v>X</v>
      </c>
      <c r="AG26" s="99"/>
      <c r="AH26" s="97" t="str">
        <f t="shared" si="11"/>
        <v>Si</v>
      </c>
      <c r="AI26" s="166"/>
      <c r="AJ26" s="99" t="str">
        <f t="shared" si="12"/>
        <v>x</v>
      </c>
      <c r="AK26" s="99" t="str">
        <f t="shared" si="13"/>
        <v>X</v>
      </c>
      <c r="AL26" s="99"/>
      <c r="AM26" s="97" t="str">
        <f t="shared" si="14"/>
        <v>Si</v>
      </c>
      <c r="AN26" s="166" t="s">
        <v>537</v>
      </c>
      <c r="AO26" s="99" t="str">
        <f t="shared" si="15"/>
        <v>x</v>
      </c>
      <c r="AP26" s="99" t="str">
        <f t="shared" si="16"/>
        <v>X</v>
      </c>
      <c r="AQ26" s="99"/>
      <c r="AR26" s="97" t="str">
        <f t="shared" si="17"/>
        <v>Si</v>
      </c>
      <c r="AS26" s="100"/>
    </row>
    <row r="27" spans="1:45" s="19" customFormat="1" ht="409.6" thickBot="1">
      <c r="A27" s="247" t="str">
        <f t="shared" si="19"/>
        <v xml:space="preserve"> 3 - Rendición de Cuentas (RdC)</v>
      </c>
      <c r="B27" s="245" t="s">
        <v>441</v>
      </c>
      <c r="C27" s="153" t="s">
        <v>56</v>
      </c>
      <c r="D27" s="141" t="s">
        <v>57</v>
      </c>
      <c r="E27" s="142" t="s">
        <v>11</v>
      </c>
      <c r="F27" s="144">
        <v>0.25</v>
      </c>
      <c r="G27" s="42">
        <f t="shared" si="0"/>
        <v>0.25</v>
      </c>
      <c r="H27" s="145">
        <v>0.5</v>
      </c>
      <c r="I27" s="42">
        <f t="shared" si="1"/>
        <v>0.5</v>
      </c>
      <c r="J27" s="145">
        <v>0.75</v>
      </c>
      <c r="K27" s="42">
        <f t="shared" si="2"/>
        <v>0.75</v>
      </c>
      <c r="L27" s="145">
        <v>1</v>
      </c>
      <c r="M27" s="42">
        <f t="shared" si="3"/>
        <v>1</v>
      </c>
      <c r="N27" s="23">
        <v>0.25</v>
      </c>
      <c r="O27" s="24">
        <f>N27/G27</f>
        <v>1</v>
      </c>
      <c r="P27" s="146" t="s">
        <v>236</v>
      </c>
      <c r="Q27" s="24">
        <v>0.5</v>
      </c>
      <c r="R27" s="24">
        <f>Q27/I27</f>
        <v>1</v>
      </c>
      <c r="S27" s="146" t="s">
        <v>365</v>
      </c>
      <c r="T27" s="80">
        <v>0.75</v>
      </c>
      <c r="U27" s="24">
        <f>T27/K27</f>
        <v>1</v>
      </c>
      <c r="V27" s="46" t="s">
        <v>461</v>
      </c>
      <c r="W27" s="24"/>
      <c r="X27" s="24">
        <f t="shared" si="7"/>
        <v>0</v>
      </c>
      <c r="Y27" s="147"/>
      <c r="Z27" s="148"/>
      <c r="AA27" s="149" t="s">
        <v>168</v>
      </c>
      <c r="AB27" s="149"/>
      <c r="AC27" s="149" t="str">
        <f t="shared" si="8"/>
        <v>No</v>
      </c>
      <c r="AD27" s="150"/>
      <c r="AE27" s="151">
        <f t="shared" si="9"/>
        <v>0</v>
      </c>
      <c r="AF27" s="151" t="str">
        <f t="shared" si="10"/>
        <v/>
      </c>
      <c r="AG27" s="151"/>
      <c r="AH27" s="149" t="str">
        <f t="shared" si="11"/>
        <v>No</v>
      </c>
      <c r="AI27" s="166" t="s">
        <v>349</v>
      </c>
      <c r="AJ27" s="151">
        <f t="shared" si="12"/>
        <v>0</v>
      </c>
      <c r="AK27" s="151" t="str">
        <f t="shared" si="13"/>
        <v/>
      </c>
      <c r="AL27" s="151"/>
      <c r="AM27" s="149" t="str">
        <f t="shared" si="14"/>
        <v>No</v>
      </c>
      <c r="AN27" s="166" t="s">
        <v>437</v>
      </c>
      <c r="AO27" s="151">
        <f t="shared" si="15"/>
        <v>0</v>
      </c>
      <c r="AP27" s="151" t="str">
        <f t="shared" si="16"/>
        <v/>
      </c>
      <c r="AQ27" s="151"/>
      <c r="AR27" s="149" t="str">
        <f t="shared" si="17"/>
        <v>No</v>
      </c>
      <c r="AS27" s="152"/>
    </row>
    <row r="28" spans="1:45" ht="409.5">
      <c r="A28" s="247" t="str">
        <f t="shared" si="19"/>
        <v xml:space="preserve"> 3 - Rendición de Cuentas (RdC)</v>
      </c>
      <c r="B28" s="248" t="s">
        <v>442</v>
      </c>
      <c r="C28" s="169" t="s">
        <v>59</v>
      </c>
      <c r="D28" s="170" t="s">
        <v>60</v>
      </c>
      <c r="E28" s="128" t="s">
        <v>13</v>
      </c>
      <c r="F28" s="129">
        <v>0.25</v>
      </c>
      <c r="G28" s="40">
        <f t="shared" si="0"/>
        <v>0.25</v>
      </c>
      <c r="H28" s="130">
        <v>0.5</v>
      </c>
      <c r="I28" s="40">
        <f t="shared" si="1"/>
        <v>0.5</v>
      </c>
      <c r="J28" s="130">
        <v>0.75</v>
      </c>
      <c r="K28" s="40">
        <f t="shared" si="2"/>
        <v>0.75</v>
      </c>
      <c r="L28" s="130">
        <v>1</v>
      </c>
      <c r="M28" s="40">
        <f t="shared" si="3"/>
        <v>1</v>
      </c>
      <c r="N28" s="33">
        <v>0.25</v>
      </c>
      <c r="O28" s="26">
        <f>N28/G28</f>
        <v>1</v>
      </c>
      <c r="P28" s="131" t="s">
        <v>255</v>
      </c>
      <c r="Q28" s="26">
        <v>0.5</v>
      </c>
      <c r="R28" s="26">
        <f>Q28/I28</f>
        <v>1</v>
      </c>
      <c r="S28" s="131" t="s">
        <v>313</v>
      </c>
      <c r="T28" s="79">
        <v>0.75</v>
      </c>
      <c r="U28" s="26">
        <f>T28/K28</f>
        <v>1</v>
      </c>
      <c r="V28" s="47" t="s">
        <v>523</v>
      </c>
      <c r="W28" s="26"/>
      <c r="X28" s="26">
        <f t="shared" si="7"/>
        <v>0</v>
      </c>
      <c r="Y28" s="132"/>
      <c r="Z28" s="171"/>
      <c r="AA28" s="172" t="s">
        <v>168</v>
      </c>
      <c r="AB28" s="172"/>
      <c r="AC28" s="172" t="str">
        <f t="shared" si="8"/>
        <v>No</v>
      </c>
      <c r="AD28" s="173" t="s">
        <v>259</v>
      </c>
      <c r="AE28" s="136">
        <f t="shared" si="9"/>
        <v>0</v>
      </c>
      <c r="AF28" s="136" t="str">
        <f t="shared" si="10"/>
        <v/>
      </c>
      <c r="AG28" s="136"/>
      <c r="AH28" s="134" t="str">
        <f t="shared" si="11"/>
        <v>No</v>
      </c>
      <c r="AI28" s="166" t="s">
        <v>531</v>
      </c>
      <c r="AJ28" s="136">
        <f t="shared" si="12"/>
        <v>0</v>
      </c>
      <c r="AK28" s="136" t="str">
        <f t="shared" si="13"/>
        <v/>
      </c>
      <c r="AL28" s="136"/>
      <c r="AM28" s="134" t="str">
        <f t="shared" si="14"/>
        <v>No</v>
      </c>
      <c r="AN28" s="166" t="s">
        <v>446</v>
      </c>
      <c r="AO28" s="136">
        <f t="shared" si="15"/>
        <v>0</v>
      </c>
      <c r="AP28" s="136" t="str">
        <f t="shared" si="16"/>
        <v/>
      </c>
      <c r="AQ28" s="136"/>
      <c r="AR28" s="134" t="str">
        <f t="shared" si="17"/>
        <v>No</v>
      </c>
      <c r="AS28" s="137"/>
    </row>
    <row r="29" spans="1:45" ht="409.5">
      <c r="A29" s="247" t="str">
        <f t="shared" si="19"/>
        <v xml:space="preserve"> 3 - Rendición de Cuentas (RdC)</v>
      </c>
      <c r="B29" s="244" t="s">
        <v>442</v>
      </c>
      <c r="C29" s="174" t="s">
        <v>61</v>
      </c>
      <c r="D29" s="175" t="s">
        <v>62</v>
      </c>
      <c r="E29" s="176" t="s">
        <v>19</v>
      </c>
      <c r="F29" s="177">
        <v>0.25</v>
      </c>
      <c r="G29" s="39">
        <f t="shared" si="0"/>
        <v>0.25</v>
      </c>
      <c r="H29" s="178">
        <v>0.5</v>
      </c>
      <c r="I29" s="39">
        <f t="shared" si="1"/>
        <v>0.5</v>
      </c>
      <c r="J29" s="178">
        <v>0.75</v>
      </c>
      <c r="K29" s="39">
        <f t="shared" si="2"/>
        <v>0.75</v>
      </c>
      <c r="L29" s="178">
        <v>1</v>
      </c>
      <c r="M29" s="39">
        <f t="shared" si="3"/>
        <v>1</v>
      </c>
      <c r="N29" s="21">
        <v>0</v>
      </c>
      <c r="O29" s="15">
        <f>N29/G29</f>
        <v>0</v>
      </c>
      <c r="P29" s="179" t="s">
        <v>239</v>
      </c>
      <c r="Q29" s="15">
        <v>0</v>
      </c>
      <c r="R29" s="15">
        <f>Q29/I29</f>
        <v>0</v>
      </c>
      <c r="S29" s="179" t="s">
        <v>275</v>
      </c>
      <c r="T29" s="81">
        <v>0.5</v>
      </c>
      <c r="U29" s="15">
        <f>T29/K29</f>
        <v>0.66666666666666663</v>
      </c>
      <c r="V29" s="299" t="s">
        <v>475</v>
      </c>
      <c r="W29" s="15"/>
      <c r="X29" s="15">
        <f t="shared" si="7"/>
        <v>0</v>
      </c>
      <c r="Y29" s="180"/>
      <c r="Z29" s="181"/>
      <c r="AA29" s="182" t="s">
        <v>168</v>
      </c>
      <c r="AB29" s="182"/>
      <c r="AC29" s="182" t="str">
        <f t="shared" si="8"/>
        <v>No</v>
      </c>
      <c r="AD29" s="163" t="s">
        <v>221</v>
      </c>
      <c r="AE29" s="183">
        <f t="shared" si="9"/>
        <v>0</v>
      </c>
      <c r="AF29" s="183" t="str">
        <f t="shared" si="10"/>
        <v>X</v>
      </c>
      <c r="AG29" s="183"/>
      <c r="AH29" s="182" t="str">
        <f t="shared" si="11"/>
        <v>Si</v>
      </c>
      <c r="AI29" s="166" t="s">
        <v>308</v>
      </c>
      <c r="AJ29" s="183">
        <f t="shared" si="12"/>
        <v>0</v>
      </c>
      <c r="AK29" s="183" t="str">
        <f t="shared" si="13"/>
        <v>X</v>
      </c>
      <c r="AL29" s="183"/>
      <c r="AM29" s="182" t="str">
        <f t="shared" si="14"/>
        <v>Si</v>
      </c>
      <c r="AN29" s="166" t="s">
        <v>497</v>
      </c>
      <c r="AO29" s="183">
        <f t="shared" si="15"/>
        <v>0</v>
      </c>
      <c r="AP29" s="183" t="str">
        <f t="shared" si="16"/>
        <v>X</v>
      </c>
      <c r="AQ29" s="183"/>
      <c r="AR29" s="182" t="str">
        <f t="shared" si="17"/>
        <v>Si</v>
      </c>
      <c r="AS29" s="184"/>
    </row>
    <row r="30" spans="1:45" ht="409.6" thickBot="1">
      <c r="A30" s="247" t="str">
        <f t="shared" si="19"/>
        <v xml:space="preserve"> 3 - Rendición de Cuentas (RdC)</v>
      </c>
      <c r="B30" s="244" t="s">
        <v>442</v>
      </c>
      <c r="C30" s="185" t="s">
        <v>63</v>
      </c>
      <c r="D30" s="175" t="s">
        <v>64</v>
      </c>
      <c r="E30" s="176" t="s">
        <v>19</v>
      </c>
      <c r="F30" s="177">
        <v>0.25</v>
      </c>
      <c r="G30" s="39">
        <f t="shared" si="0"/>
        <v>0.25</v>
      </c>
      <c r="H30" s="178">
        <v>0.5</v>
      </c>
      <c r="I30" s="39">
        <f t="shared" si="1"/>
        <v>0.5</v>
      </c>
      <c r="J30" s="178">
        <v>0.75</v>
      </c>
      <c r="K30" s="39">
        <f t="shared" si="2"/>
        <v>0.75</v>
      </c>
      <c r="L30" s="178">
        <v>1</v>
      </c>
      <c r="M30" s="39">
        <f t="shared" si="3"/>
        <v>1</v>
      </c>
      <c r="N30" s="21">
        <v>0</v>
      </c>
      <c r="O30" s="15">
        <f>N30/G30</f>
        <v>0</v>
      </c>
      <c r="P30" s="179" t="s">
        <v>220</v>
      </c>
      <c r="Q30" s="15">
        <v>0</v>
      </c>
      <c r="R30" s="15">
        <f>Q30/I30</f>
        <v>0</v>
      </c>
      <c r="S30" s="179" t="s">
        <v>276</v>
      </c>
      <c r="T30" s="81">
        <v>0.5</v>
      </c>
      <c r="U30" s="15">
        <f>T30/K30</f>
        <v>0.66666666666666663</v>
      </c>
      <c r="V30" s="299" t="s">
        <v>476</v>
      </c>
      <c r="W30" s="15"/>
      <c r="X30" s="15">
        <f t="shared" si="7"/>
        <v>0</v>
      </c>
      <c r="Y30" s="180"/>
      <c r="Z30" s="181"/>
      <c r="AA30" s="182" t="s">
        <v>168</v>
      </c>
      <c r="AB30" s="182"/>
      <c r="AC30" s="182" t="str">
        <f t="shared" si="8"/>
        <v>No</v>
      </c>
      <c r="AD30" s="163" t="s">
        <v>215</v>
      </c>
      <c r="AE30" s="183">
        <f t="shared" si="9"/>
        <v>0</v>
      </c>
      <c r="AF30" s="183" t="str">
        <f t="shared" si="10"/>
        <v>X</v>
      </c>
      <c r="AG30" s="183"/>
      <c r="AH30" s="182" t="str">
        <f t="shared" si="11"/>
        <v>Si</v>
      </c>
      <c r="AI30" s="166" t="s">
        <v>309</v>
      </c>
      <c r="AJ30" s="183">
        <f t="shared" si="12"/>
        <v>0</v>
      </c>
      <c r="AK30" s="183" t="str">
        <f t="shared" si="13"/>
        <v>X</v>
      </c>
      <c r="AL30" s="183"/>
      <c r="AM30" s="182" t="str">
        <f t="shared" si="14"/>
        <v>Si</v>
      </c>
      <c r="AN30" s="166" t="s">
        <v>498</v>
      </c>
      <c r="AO30" s="183">
        <f t="shared" si="15"/>
        <v>0</v>
      </c>
      <c r="AP30" s="183" t="str">
        <f t="shared" si="16"/>
        <v>X</v>
      </c>
      <c r="AQ30" s="183"/>
      <c r="AR30" s="182" t="str">
        <f t="shared" si="17"/>
        <v>Si</v>
      </c>
      <c r="AS30" s="184"/>
    </row>
    <row r="31" spans="1:45" ht="45" hidden="1" customHeight="1" thickBot="1">
      <c r="A31" s="247" t="str">
        <f t="shared" si="19"/>
        <v xml:space="preserve"> 3 - Rendición de Cuentas (RdC)</v>
      </c>
      <c r="B31" s="245" t="s">
        <v>442</v>
      </c>
      <c r="C31" s="153" t="s">
        <v>65</v>
      </c>
      <c r="D31" s="141" t="s">
        <v>66</v>
      </c>
      <c r="E31" s="142" t="s">
        <v>15</v>
      </c>
      <c r="F31" s="154">
        <v>0</v>
      </c>
      <c r="G31" s="42">
        <f t="shared" si="0"/>
        <v>0</v>
      </c>
      <c r="H31" s="145">
        <v>0</v>
      </c>
      <c r="I31" s="42">
        <f t="shared" si="1"/>
        <v>0</v>
      </c>
      <c r="J31" s="145">
        <v>0</v>
      </c>
      <c r="K31" s="42">
        <f t="shared" si="2"/>
        <v>0</v>
      </c>
      <c r="L31" s="145">
        <v>1</v>
      </c>
      <c r="M31" s="42">
        <f t="shared" si="3"/>
        <v>1</v>
      </c>
      <c r="N31" s="23"/>
      <c r="O31" s="24"/>
      <c r="P31" s="146" t="s">
        <v>178</v>
      </c>
      <c r="Q31" s="24"/>
      <c r="R31" s="24"/>
      <c r="S31" s="146" t="s">
        <v>178</v>
      </c>
      <c r="T31" s="80"/>
      <c r="U31" s="24"/>
      <c r="V31" s="46" t="s">
        <v>462</v>
      </c>
      <c r="W31" s="24"/>
      <c r="X31" s="24">
        <f t="shared" si="7"/>
        <v>0</v>
      </c>
      <c r="Y31" s="147"/>
      <c r="Z31" s="148"/>
      <c r="AA31" s="149" t="s">
        <v>168</v>
      </c>
      <c r="AB31" s="149"/>
      <c r="AC31" s="149" t="str">
        <f t="shared" si="8"/>
        <v>No</v>
      </c>
      <c r="AD31" s="151"/>
      <c r="AE31" s="151">
        <f t="shared" si="9"/>
        <v>0</v>
      </c>
      <c r="AF31" s="151" t="str">
        <f>IF(O31&lt;100%,"X","")</f>
        <v>X</v>
      </c>
      <c r="AG31" s="151"/>
      <c r="AH31" s="149" t="str">
        <f t="shared" si="11"/>
        <v>Si</v>
      </c>
      <c r="AI31" s="166"/>
      <c r="AJ31" s="151">
        <f t="shared" si="12"/>
        <v>0</v>
      </c>
      <c r="AK31" s="151" t="str">
        <f t="shared" si="13"/>
        <v>X</v>
      </c>
      <c r="AL31" s="151"/>
      <c r="AM31" s="149" t="str">
        <f t="shared" si="14"/>
        <v>Si</v>
      </c>
      <c r="AN31" s="166" t="s">
        <v>537</v>
      </c>
      <c r="AO31" s="151">
        <f t="shared" si="15"/>
        <v>0</v>
      </c>
      <c r="AP31" s="151" t="str">
        <f t="shared" si="16"/>
        <v>X</v>
      </c>
      <c r="AQ31" s="151"/>
      <c r="AR31" s="149" t="str">
        <f t="shared" si="17"/>
        <v>Si</v>
      </c>
      <c r="AS31" s="152"/>
    </row>
    <row r="32" spans="1:45" ht="240.75" thickBot="1">
      <c r="A32" s="246" t="s">
        <v>2</v>
      </c>
      <c r="B32" s="254" t="s">
        <v>67</v>
      </c>
      <c r="C32" s="186" t="s">
        <v>68</v>
      </c>
      <c r="D32" s="187" t="s">
        <v>69</v>
      </c>
      <c r="E32" s="91" t="s">
        <v>19</v>
      </c>
      <c r="F32" s="168">
        <v>0</v>
      </c>
      <c r="G32" s="38">
        <f t="shared" si="0"/>
        <v>0</v>
      </c>
      <c r="H32" s="93">
        <v>0</v>
      </c>
      <c r="I32" s="38">
        <f t="shared" si="1"/>
        <v>0</v>
      </c>
      <c r="J32" s="93">
        <v>0.5</v>
      </c>
      <c r="K32" s="38">
        <f t="shared" si="2"/>
        <v>0.5</v>
      </c>
      <c r="L32" s="93">
        <v>1</v>
      </c>
      <c r="M32" s="38">
        <f t="shared" si="3"/>
        <v>1</v>
      </c>
      <c r="N32" s="27"/>
      <c r="O32" s="28"/>
      <c r="P32" s="94" t="s">
        <v>189</v>
      </c>
      <c r="Q32" s="28"/>
      <c r="R32" s="28"/>
      <c r="S32" s="94" t="s">
        <v>277</v>
      </c>
      <c r="T32" s="76">
        <v>0.25</v>
      </c>
      <c r="U32" s="28">
        <f t="shared" ref="U32:U69" si="20">T32/K32</f>
        <v>0.5</v>
      </c>
      <c r="V32" s="300" t="s">
        <v>499</v>
      </c>
      <c r="W32" s="28"/>
      <c r="X32" s="28">
        <f t="shared" si="7"/>
        <v>0</v>
      </c>
      <c r="Y32" s="95"/>
      <c r="Z32" s="96"/>
      <c r="AA32" s="97" t="s">
        <v>168</v>
      </c>
      <c r="AB32" s="97"/>
      <c r="AC32" s="97" t="str">
        <f t="shared" si="8"/>
        <v>No</v>
      </c>
      <c r="AD32" s="99"/>
      <c r="AE32" s="99">
        <f t="shared" si="9"/>
        <v>0</v>
      </c>
      <c r="AF32" s="99" t="str">
        <f t="shared" si="10"/>
        <v>X</v>
      </c>
      <c r="AG32" s="99"/>
      <c r="AH32" s="97" t="str">
        <f t="shared" si="11"/>
        <v>Si</v>
      </c>
      <c r="AI32" s="166" t="s">
        <v>178</v>
      </c>
      <c r="AJ32" s="99">
        <f t="shared" si="12"/>
        <v>0</v>
      </c>
      <c r="AK32" s="99" t="str">
        <f t="shared" si="13"/>
        <v>X</v>
      </c>
      <c r="AL32" s="99"/>
      <c r="AM32" s="97" t="str">
        <f t="shared" si="14"/>
        <v>Si</v>
      </c>
      <c r="AN32" s="166" t="s">
        <v>500</v>
      </c>
      <c r="AO32" s="99">
        <f t="shared" si="15"/>
        <v>0</v>
      </c>
      <c r="AP32" s="99" t="str">
        <f t="shared" si="16"/>
        <v>X</v>
      </c>
      <c r="AQ32" s="99"/>
      <c r="AR32" s="97" t="str">
        <f t="shared" si="17"/>
        <v>Si</v>
      </c>
      <c r="AS32" s="100"/>
    </row>
    <row r="33" spans="1:45" ht="147.75" customHeight="1" thickBot="1">
      <c r="A33" s="247" t="str">
        <f>A32</f>
        <v xml:space="preserve"> 4 - Mecanismos para mejorar la Atención al Ciudadano</v>
      </c>
      <c r="B33" s="255" t="str">
        <f>B32</f>
        <v>1. Planeación estratégica del servicio al ciudadano</v>
      </c>
      <c r="C33" s="185" t="s">
        <v>70</v>
      </c>
      <c r="D33" s="175" t="s">
        <v>71</v>
      </c>
      <c r="E33" s="176" t="s">
        <v>19</v>
      </c>
      <c r="F33" s="177">
        <v>0.25</v>
      </c>
      <c r="G33" s="39">
        <f t="shared" si="0"/>
        <v>0.25</v>
      </c>
      <c r="H33" s="178">
        <v>0.5</v>
      </c>
      <c r="I33" s="39">
        <f t="shared" si="1"/>
        <v>0.5</v>
      </c>
      <c r="J33" s="178">
        <v>0.75</v>
      </c>
      <c r="K33" s="39">
        <f t="shared" si="2"/>
        <v>0.75</v>
      </c>
      <c r="L33" s="178">
        <v>1</v>
      </c>
      <c r="M33" s="39">
        <f t="shared" si="3"/>
        <v>1</v>
      </c>
      <c r="N33" s="21">
        <v>0.25</v>
      </c>
      <c r="O33" s="15">
        <f>N33/G33</f>
        <v>1</v>
      </c>
      <c r="P33" s="179" t="s">
        <v>190</v>
      </c>
      <c r="Q33" s="15">
        <v>0.4</v>
      </c>
      <c r="R33" s="15">
        <f>Q33/I33</f>
        <v>0.8</v>
      </c>
      <c r="S33" s="179" t="s">
        <v>278</v>
      </c>
      <c r="T33" s="81">
        <v>0.75</v>
      </c>
      <c r="U33" s="15">
        <f t="shared" si="20"/>
        <v>1</v>
      </c>
      <c r="V33" s="299" t="s">
        <v>477</v>
      </c>
      <c r="W33" s="15"/>
      <c r="X33" s="15">
        <f t="shared" si="7"/>
        <v>0</v>
      </c>
      <c r="Y33" s="180"/>
      <c r="Z33" s="181"/>
      <c r="AA33" s="182" t="s">
        <v>168</v>
      </c>
      <c r="AB33" s="182"/>
      <c r="AC33" s="182" t="str">
        <f t="shared" si="8"/>
        <v>No</v>
      </c>
      <c r="AD33" s="98" t="s">
        <v>206</v>
      </c>
      <c r="AE33" s="183">
        <f t="shared" si="9"/>
        <v>0</v>
      </c>
      <c r="AF33" s="183" t="str">
        <f t="shared" si="10"/>
        <v/>
      </c>
      <c r="AG33" s="183"/>
      <c r="AH33" s="182" t="str">
        <f t="shared" si="11"/>
        <v>No</v>
      </c>
      <c r="AI33" s="166" t="s">
        <v>350</v>
      </c>
      <c r="AJ33" s="183">
        <f t="shared" si="12"/>
        <v>0</v>
      </c>
      <c r="AK33" s="183" t="str">
        <f t="shared" si="13"/>
        <v>X</v>
      </c>
      <c r="AL33" s="183"/>
      <c r="AM33" s="182" t="str">
        <f t="shared" si="14"/>
        <v>Si</v>
      </c>
      <c r="AN33" s="166" t="s">
        <v>501</v>
      </c>
      <c r="AO33" s="183">
        <f t="shared" si="15"/>
        <v>0</v>
      </c>
      <c r="AP33" s="183" t="str">
        <f t="shared" si="16"/>
        <v/>
      </c>
      <c r="AQ33" s="183"/>
      <c r="AR33" s="182" t="str">
        <f t="shared" si="17"/>
        <v>No</v>
      </c>
      <c r="AS33" s="184"/>
    </row>
    <row r="34" spans="1:45" ht="270.75" customHeight="1" thickBot="1">
      <c r="A34" s="247" t="str">
        <f t="shared" ref="A34:A44" si="21">A33</f>
        <v xml:space="preserve"> 4 - Mecanismos para mejorar la Atención al Ciudadano</v>
      </c>
      <c r="B34" s="257" t="str">
        <f>B32</f>
        <v>1. Planeación estratégica del servicio al ciudadano</v>
      </c>
      <c r="C34" s="153" t="s">
        <v>72</v>
      </c>
      <c r="D34" s="141" t="s">
        <v>73</v>
      </c>
      <c r="E34" s="142" t="s">
        <v>19</v>
      </c>
      <c r="F34" s="144">
        <v>0.25</v>
      </c>
      <c r="G34" s="42">
        <v>0</v>
      </c>
      <c r="H34" s="145">
        <v>0.5</v>
      </c>
      <c r="I34" s="42">
        <f t="shared" si="1"/>
        <v>0.5</v>
      </c>
      <c r="J34" s="145">
        <v>1</v>
      </c>
      <c r="K34" s="42">
        <f t="shared" si="2"/>
        <v>1</v>
      </c>
      <c r="L34" s="145">
        <v>1</v>
      </c>
      <c r="M34" s="42">
        <f t="shared" si="3"/>
        <v>1</v>
      </c>
      <c r="N34" s="23"/>
      <c r="O34" s="24"/>
      <c r="P34" s="146" t="s">
        <v>189</v>
      </c>
      <c r="Q34" s="24">
        <v>0.4</v>
      </c>
      <c r="R34" s="24">
        <f>Q34/I34</f>
        <v>0.8</v>
      </c>
      <c r="S34" s="146" t="s">
        <v>279</v>
      </c>
      <c r="T34" s="80">
        <v>0.75</v>
      </c>
      <c r="U34" s="24">
        <f t="shared" si="20"/>
        <v>0.75</v>
      </c>
      <c r="V34" s="46" t="s">
        <v>478</v>
      </c>
      <c r="W34" s="24"/>
      <c r="X34" s="24">
        <f t="shared" si="7"/>
        <v>0</v>
      </c>
      <c r="Y34" s="147"/>
      <c r="Z34" s="148"/>
      <c r="AA34" s="149" t="s">
        <v>168</v>
      </c>
      <c r="AB34" s="149"/>
      <c r="AC34" s="149" t="str">
        <f t="shared" si="8"/>
        <v>No</v>
      </c>
      <c r="AD34" s="173"/>
      <c r="AE34" s="151">
        <f t="shared" si="9"/>
        <v>0</v>
      </c>
      <c r="AF34" s="151" t="str">
        <f t="shared" si="10"/>
        <v>X</v>
      </c>
      <c r="AG34" s="151"/>
      <c r="AH34" s="149" t="str">
        <f t="shared" si="11"/>
        <v>Si</v>
      </c>
      <c r="AI34" s="166" t="s">
        <v>302</v>
      </c>
      <c r="AJ34" s="151">
        <f t="shared" si="12"/>
        <v>0</v>
      </c>
      <c r="AK34" s="151" t="str">
        <f t="shared" si="13"/>
        <v>X</v>
      </c>
      <c r="AL34" s="151"/>
      <c r="AM34" s="149" t="str">
        <f t="shared" si="14"/>
        <v>Si</v>
      </c>
      <c r="AN34" s="166" t="s">
        <v>502</v>
      </c>
      <c r="AO34" s="151">
        <f t="shared" si="15"/>
        <v>0</v>
      </c>
      <c r="AP34" s="151" t="str">
        <f t="shared" si="16"/>
        <v>X</v>
      </c>
      <c r="AQ34" s="151"/>
      <c r="AR34" s="149" t="str">
        <f t="shared" si="17"/>
        <v>Si</v>
      </c>
      <c r="AS34" s="152"/>
    </row>
    <row r="35" spans="1:45" ht="285.75" thickBot="1">
      <c r="A35" s="247" t="str">
        <f t="shared" si="21"/>
        <v xml:space="preserve"> 4 - Mecanismos para mejorar la Atención al Ciudadano</v>
      </c>
      <c r="B35" s="248" t="s">
        <v>74</v>
      </c>
      <c r="C35" s="126" t="s">
        <v>75</v>
      </c>
      <c r="D35" s="127" t="s">
        <v>76</v>
      </c>
      <c r="E35" s="128" t="s">
        <v>19</v>
      </c>
      <c r="F35" s="159">
        <v>0</v>
      </c>
      <c r="G35" s="40">
        <f t="shared" ref="G35:G69" si="22">F35/L35</f>
        <v>0</v>
      </c>
      <c r="H35" s="130">
        <v>0.5</v>
      </c>
      <c r="I35" s="40">
        <f t="shared" si="1"/>
        <v>0.5</v>
      </c>
      <c r="J35" s="130">
        <v>0.5</v>
      </c>
      <c r="K35" s="40">
        <f t="shared" si="2"/>
        <v>0.5</v>
      </c>
      <c r="L35" s="130">
        <v>1</v>
      </c>
      <c r="M35" s="40">
        <f t="shared" si="3"/>
        <v>1</v>
      </c>
      <c r="N35" s="33"/>
      <c r="O35" s="26"/>
      <c r="P35" s="131" t="s">
        <v>189</v>
      </c>
      <c r="Q35" s="26">
        <v>0.4</v>
      </c>
      <c r="R35" s="26">
        <f>Q35/I35</f>
        <v>0.8</v>
      </c>
      <c r="S35" s="131" t="s">
        <v>280</v>
      </c>
      <c r="T35" s="79">
        <v>0.4</v>
      </c>
      <c r="U35" s="26">
        <f t="shared" si="20"/>
        <v>0.8</v>
      </c>
      <c r="V35" s="47" t="s">
        <v>479</v>
      </c>
      <c r="W35" s="26"/>
      <c r="X35" s="26">
        <f t="shared" si="7"/>
        <v>0</v>
      </c>
      <c r="Y35" s="132"/>
      <c r="Z35" s="133"/>
      <c r="AA35" s="134" t="s">
        <v>168</v>
      </c>
      <c r="AB35" s="134"/>
      <c r="AC35" s="134" t="str">
        <f t="shared" si="8"/>
        <v>No</v>
      </c>
      <c r="AD35" s="173"/>
      <c r="AE35" s="136">
        <f t="shared" si="9"/>
        <v>0</v>
      </c>
      <c r="AF35" s="136" t="str">
        <f t="shared" si="10"/>
        <v>X</v>
      </c>
      <c r="AG35" s="136"/>
      <c r="AH35" s="134" t="str">
        <f t="shared" si="11"/>
        <v>Si</v>
      </c>
      <c r="AI35" s="166" t="s">
        <v>301</v>
      </c>
      <c r="AJ35" s="136">
        <f t="shared" si="12"/>
        <v>0</v>
      </c>
      <c r="AK35" s="136" t="str">
        <f t="shared" si="13"/>
        <v>X</v>
      </c>
      <c r="AL35" s="136"/>
      <c r="AM35" s="134" t="str">
        <f t="shared" si="14"/>
        <v>Si</v>
      </c>
      <c r="AN35" s="166" t="s">
        <v>504</v>
      </c>
      <c r="AO35" s="136">
        <f t="shared" si="15"/>
        <v>0</v>
      </c>
      <c r="AP35" s="136" t="str">
        <f t="shared" si="16"/>
        <v>X</v>
      </c>
      <c r="AQ35" s="136"/>
      <c r="AR35" s="134" t="str">
        <f t="shared" si="17"/>
        <v>Si</v>
      </c>
      <c r="AS35" s="137"/>
    </row>
    <row r="36" spans="1:45" ht="264" thickBot="1">
      <c r="A36" s="247" t="str">
        <f t="shared" si="21"/>
        <v xml:space="preserve"> 4 - Mecanismos para mejorar la Atención al Ciudadano</v>
      </c>
      <c r="B36" s="244" t="str">
        <f>B35</f>
        <v>2. Fortalecimiento del Talento humano al servicio del ciudadano</v>
      </c>
      <c r="C36" s="188" t="s">
        <v>180</v>
      </c>
      <c r="D36" s="175" t="s">
        <v>77</v>
      </c>
      <c r="E36" s="176" t="s">
        <v>19</v>
      </c>
      <c r="F36" s="189">
        <v>0</v>
      </c>
      <c r="G36" s="39">
        <f t="shared" si="22"/>
        <v>0</v>
      </c>
      <c r="H36" s="178">
        <v>0</v>
      </c>
      <c r="I36" s="39">
        <f t="shared" si="1"/>
        <v>0</v>
      </c>
      <c r="J36" s="178">
        <v>1</v>
      </c>
      <c r="K36" s="39">
        <f t="shared" si="2"/>
        <v>1</v>
      </c>
      <c r="L36" s="178">
        <v>1</v>
      </c>
      <c r="M36" s="39">
        <f t="shared" si="3"/>
        <v>1</v>
      </c>
      <c r="N36" s="21"/>
      <c r="O36" s="15"/>
      <c r="P36" s="179" t="s">
        <v>189</v>
      </c>
      <c r="Q36" s="15"/>
      <c r="R36" s="15"/>
      <c r="S36" s="179" t="s">
        <v>281</v>
      </c>
      <c r="T36" s="81">
        <v>1</v>
      </c>
      <c r="U36" s="15">
        <f t="shared" si="20"/>
        <v>1</v>
      </c>
      <c r="V36" s="16" t="s">
        <v>480</v>
      </c>
      <c r="W36" s="15"/>
      <c r="X36" s="15">
        <f t="shared" si="7"/>
        <v>0</v>
      </c>
      <c r="Y36" s="180"/>
      <c r="Z36" s="181"/>
      <c r="AA36" s="182" t="s">
        <v>168</v>
      </c>
      <c r="AB36" s="182"/>
      <c r="AC36" s="182" t="str">
        <f t="shared" si="8"/>
        <v>No</v>
      </c>
      <c r="AD36" s="173"/>
      <c r="AE36" s="183">
        <f t="shared" si="9"/>
        <v>0</v>
      </c>
      <c r="AF36" s="183" t="str">
        <f t="shared" si="10"/>
        <v>X</v>
      </c>
      <c r="AG36" s="183"/>
      <c r="AH36" s="182" t="str">
        <f t="shared" si="11"/>
        <v>Si</v>
      </c>
      <c r="AI36" s="166" t="s">
        <v>351</v>
      </c>
      <c r="AJ36" s="183">
        <f t="shared" si="12"/>
        <v>0</v>
      </c>
      <c r="AK36" s="183" t="str">
        <f t="shared" si="13"/>
        <v>X</v>
      </c>
      <c r="AL36" s="183"/>
      <c r="AM36" s="182" t="str">
        <f t="shared" si="14"/>
        <v>Si</v>
      </c>
      <c r="AN36" s="166" t="s">
        <v>503</v>
      </c>
      <c r="AO36" s="183">
        <f t="shared" si="15"/>
        <v>0</v>
      </c>
      <c r="AP36" s="183" t="str">
        <f t="shared" si="16"/>
        <v/>
      </c>
      <c r="AQ36" s="183"/>
      <c r="AR36" s="182" t="str">
        <f t="shared" si="17"/>
        <v>No</v>
      </c>
      <c r="AS36" s="184"/>
    </row>
    <row r="37" spans="1:45" ht="150" customHeight="1" thickBot="1">
      <c r="A37" s="247" t="str">
        <f t="shared" si="21"/>
        <v xml:space="preserve"> 4 - Mecanismos para mejorar la Atención al Ciudadano</v>
      </c>
      <c r="B37" s="244" t="str">
        <f>B36</f>
        <v>2. Fortalecimiento del Talento humano al servicio del ciudadano</v>
      </c>
      <c r="C37" s="188" t="s">
        <v>78</v>
      </c>
      <c r="D37" s="175" t="s">
        <v>79</v>
      </c>
      <c r="E37" s="176" t="s">
        <v>19</v>
      </c>
      <c r="F37" s="189">
        <v>0</v>
      </c>
      <c r="G37" s="39">
        <f t="shared" si="22"/>
        <v>0</v>
      </c>
      <c r="H37" s="178">
        <f>1/3</f>
        <v>0.33333333333333331</v>
      </c>
      <c r="I37" s="39">
        <f t="shared" si="1"/>
        <v>0.33333333333333331</v>
      </c>
      <c r="J37" s="178">
        <f>2/3</f>
        <v>0.66666666666666663</v>
      </c>
      <c r="K37" s="39">
        <f t="shared" si="2"/>
        <v>0.66666666666666663</v>
      </c>
      <c r="L37" s="178">
        <v>1</v>
      </c>
      <c r="M37" s="39">
        <f t="shared" si="3"/>
        <v>1</v>
      </c>
      <c r="N37" s="21"/>
      <c r="O37" s="15"/>
      <c r="P37" s="179" t="s">
        <v>189</v>
      </c>
      <c r="Q37" s="15">
        <f>1/3</f>
        <v>0.33333333333333331</v>
      </c>
      <c r="R37" s="15">
        <f t="shared" ref="R37:R69" si="23">Q37/I37</f>
        <v>1</v>
      </c>
      <c r="S37" s="179" t="s">
        <v>282</v>
      </c>
      <c r="T37" s="81">
        <v>0.6</v>
      </c>
      <c r="U37" s="15">
        <f t="shared" si="20"/>
        <v>0.9</v>
      </c>
      <c r="V37" s="16" t="s">
        <v>481</v>
      </c>
      <c r="W37" s="15"/>
      <c r="X37" s="15">
        <f t="shared" si="7"/>
        <v>0</v>
      </c>
      <c r="Y37" s="180"/>
      <c r="Z37" s="181"/>
      <c r="AA37" s="182" t="s">
        <v>168</v>
      </c>
      <c r="AB37" s="182"/>
      <c r="AC37" s="182" t="str">
        <f t="shared" si="8"/>
        <v>No</v>
      </c>
      <c r="AD37" s="173"/>
      <c r="AE37" s="183">
        <f t="shared" si="9"/>
        <v>0</v>
      </c>
      <c r="AF37" s="183" t="str">
        <f t="shared" si="10"/>
        <v>X</v>
      </c>
      <c r="AG37" s="183"/>
      <c r="AH37" s="182" t="str">
        <f t="shared" si="11"/>
        <v>Si</v>
      </c>
      <c r="AI37" s="166" t="s">
        <v>323</v>
      </c>
      <c r="AJ37" s="183">
        <f t="shared" si="12"/>
        <v>0</v>
      </c>
      <c r="AK37" s="183" t="str">
        <f t="shared" si="13"/>
        <v/>
      </c>
      <c r="AL37" s="183"/>
      <c r="AM37" s="182" t="str">
        <f t="shared" si="14"/>
        <v>No</v>
      </c>
      <c r="AN37" s="166" t="s">
        <v>505</v>
      </c>
      <c r="AO37" s="183">
        <f t="shared" si="15"/>
        <v>0</v>
      </c>
      <c r="AP37" s="183" t="str">
        <f t="shared" si="16"/>
        <v>X</v>
      </c>
      <c r="AQ37" s="183"/>
      <c r="AR37" s="182" t="str">
        <f t="shared" si="17"/>
        <v>Si</v>
      </c>
      <c r="AS37" s="184"/>
    </row>
    <row r="38" spans="1:45" ht="45" customHeight="1" thickBot="1">
      <c r="A38" s="247" t="str">
        <f t="shared" si="21"/>
        <v xml:space="preserve"> 4 - Mecanismos para mejorar la Atención al Ciudadano</v>
      </c>
      <c r="B38" s="253" t="str">
        <f>B37</f>
        <v>2. Fortalecimiento del Talento humano al servicio del ciudadano</v>
      </c>
      <c r="C38" s="190" t="s">
        <v>80</v>
      </c>
      <c r="D38" s="191" t="s">
        <v>81</v>
      </c>
      <c r="E38" s="192" t="s">
        <v>18</v>
      </c>
      <c r="F38" s="193">
        <v>0</v>
      </c>
      <c r="G38" s="43">
        <f t="shared" si="22"/>
        <v>0</v>
      </c>
      <c r="H38" s="105">
        <v>0.5</v>
      </c>
      <c r="I38" s="43">
        <f t="shared" si="1"/>
        <v>0.5</v>
      </c>
      <c r="J38" s="105">
        <v>0.75</v>
      </c>
      <c r="K38" s="43">
        <f t="shared" si="2"/>
        <v>0.75</v>
      </c>
      <c r="L38" s="105">
        <v>1</v>
      </c>
      <c r="M38" s="43">
        <f t="shared" si="3"/>
        <v>1</v>
      </c>
      <c r="N38" s="30"/>
      <c r="O38" s="31"/>
      <c r="P38" s="106" t="s">
        <v>178</v>
      </c>
      <c r="Q38" s="31">
        <v>0.25</v>
      </c>
      <c r="R38" s="31">
        <f t="shared" si="23"/>
        <v>0.5</v>
      </c>
      <c r="S38" s="194" t="s">
        <v>336</v>
      </c>
      <c r="T38" s="77"/>
      <c r="U38" s="31">
        <f t="shared" si="20"/>
        <v>0</v>
      </c>
      <c r="V38" s="44" t="s">
        <v>463</v>
      </c>
      <c r="W38" s="31"/>
      <c r="X38" s="31">
        <f t="shared" si="7"/>
        <v>0</v>
      </c>
      <c r="Y38" s="107"/>
      <c r="Z38" s="108"/>
      <c r="AA38" s="109" t="s">
        <v>168</v>
      </c>
      <c r="AB38" s="109"/>
      <c r="AC38" s="109" t="str">
        <f t="shared" si="8"/>
        <v>No</v>
      </c>
      <c r="AD38" s="173"/>
      <c r="AE38" s="111">
        <f t="shared" si="9"/>
        <v>0</v>
      </c>
      <c r="AF38" s="111" t="str">
        <f t="shared" si="10"/>
        <v>X</v>
      </c>
      <c r="AG38" s="111"/>
      <c r="AH38" s="109" t="str">
        <f t="shared" si="11"/>
        <v>Si</v>
      </c>
      <c r="AI38" s="166" t="s">
        <v>359</v>
      </c>
      <c r="AJ38" s="111">
        <f t="shared" si="12"/>
        <v>0</v>
      </c>
      <c r="AK38" s="111" t="str">
        <f t="shared" si="13"/>
        <v>X</v>
      </c>
      <c r="AL38" s="111"/>
      <c r="AM38" s="109" t="str">
        <f t="shared" si="14"/>
        <v>Si</v>
      </c>
      <c r="AN38" s="166" t="s">
        <v>538</v>
      </c>
      <c r="AO38" s="111">
        <f t="shared" si="15"/>
        <v>0</v>
      </c>
      <c r="AP38" s="111" t="str">
        <f t="shared" si="16"/>
        <v>X</v>
      </c>
      <c r="AQ38" s="111"/>
      <c r="AR38" s="109" t="str">
        <f t="shared" si="17"/>
        <v>Si</v>
      </c>
      <c r="AS38" s="112"/>
    </row>
    <row r="39" spans="1:45" ht="409.6" thickBot="1">
      <c r="A39" s="247" t="str">
        <f t="shared" si="21"/>
        <v xml:space="preserve"> 4 - Mecanismos para mejorar la Atención al Ciudadano</v>
      </c>
      <c r="B39" s="243" t="s">
        <v>82</v>
      </c>
      <c r="C39" s="89" t="s">
        <v>83</v>
      </c>
      <c r="D39" s="90" t="s">
        <v>84</v>
      </c>
      <c r="E39" s="195" t="s">
        <v>13</v>
      </c>
      <c r="F39" s="92">
        <v>0.25</v>
      </c>
      <c r="G39" s="38">
        <f t="shared" si="22"/>
        <v>0.25</v>
      </c>
      <c r="H39" s="93">
        <v>0.5</v>
      </c>
      <c r="I39" s="38">
        <f t="shared" si="1"/>
        <v>0.5</v>
      </c>
      <c r="J39" s="93">
        <v>0.75</v>
      </c>
      <c r="K39" s="38">
        <f t="shared" si="2"/>
        <v>0.75</v>
      </c>
      <c r="L39" s="93">
        <v>1</v>
      </c>
      <c r="M39" s="38">
        <f t="shared" si="3"/>
        <v>1</v>
      </c>
      <c r="N39" s="27">
        <v>0</v>
      </c>
      <c r="O39" s="28">
        <f>N39/G39</f>
        <v>0</v>
      </c>
      <c r="P39" s="94" t="s">
        <v>216</v>
      </c>
      <c r="Q39" s="28">
        <v>0.5</v>
      </c>
      <c r="R39" s="28">
        <f t="shared" si="23"/>
        <v>1</v>
      </c>
      <c r="S39" s="94" t="s">
        <v>316</v>
      </c>
      <c r="T39" s="76">
        <v>0.75</v>
      </c>
      <c r="U39" s="28">
        <f t="shared" si="20"/>
        <v>1</v>
      </c>
      <c r="V39" s="300" t="s">
        <v>524</v>
      </c>
      <c r="W39" s="28"/>
      <c r="X39" s="28">
        <f t="shared" si="7"/>
        <v>0</v>
      </c>
      <c r="Y39" s="95"/>
      <c r="Z39" s="96"/>
      <c r="AA39" s="97" t="s">
        <v>168</v>
      </c>
      <c r="AB39" s="97"/>
      <c r="AC39" s="97" t="str">
        <f t="shared" si="8"/>
        <v>No</v>
      </c>
      <c r="AD39" s="163" t="s">
        <v>217</v>
      </c>
      <c r="AE39" s="99">
        <f t="shared" si="9"/>
        <v>0</v>
      </c>
      <c r="AF39" s="99" t="str">
        <f t="shared" si="10"/>
        <v>X</v>
      </c>
      <c r="AG39" s="99"/>
      <c r="AH39" s="97" t="str">
        <f t="shared" si="11"/>
        <v>Si</v>
      </c>
      <c r="AI39" s="166" t="s">
        <v>352</v>
      </c>
      <c r="AJ39" s="99">
        <f t="shared" si="12"/>
        <v>0</v>
      </c>
      <c r="AK39" s="99" t="str">
        <f t="shared" si="13"/>
        <v/>
      </c>
      <c r="AL39" s="99"/>
      <c r="AM39" s="97" t="str">
        <f t="shared" si="14"/>
        <v>No</v>
      </c>
      <c r="AN39" s="166" t="s">
        <v>532</v>
      </c>
      <c r="AO39" s="99">
        <f t="shared" si="15"/>
        <v>0</v>
      </c>
      <c r="AP39" s="99" t="str">
        <f t="shared" si="16"/>
        <v/>
      </c>
      <c r="AQ39" s="99"/>
      <c r="AR39" s="97" t="str">
        <f t="shared" si="17"/>
        <v>No</v>
      </c>
      <c r="AS39" s="100"/>
    </row>
    <row r="40" spans="1:45" ht="264" thickBot="1">
      <c r="A40" s="247" t="str">
        <f t="shared" si="21"/>
        <v xml:space="preserve"> 4 - Mecanismos para mejorar la Atención al Ciudadano</v>
      </c>
      <c r="B40" s="244" t="str">
        <f>B39</f>
        <v>3. Gestión de relacionamiento con los ciudadanos</v>
      </c>
      <c r="C40" s="196" t="s">
        <v>85</v>
      </c>
      <c r="D40" s="197" t="s">
        <v>86</v>
      </c>
      <c r="E40" s="176" t="s">
        <v>19</v>
      </c>
      <c r="F40" s="198">
        <v>0</v>
      </c>
      <c r="G40" s="41">
        <f t="shared" si="22"/>
        <v>0</v>
      </c>
      <c r="H40" s="199">
        <v>1</v>
      </c>
      <c r="I40" s="41">
        <f t="shared" si="1"/>
        <v>0.5</v>
      </c>
      <c r="J40" s="199">
        <v>1</v>
      </c>
      <c r="K40" s="41">
        <f t="shared" si="2"/>
        <v>0.5</v>
      </c>
      <c r="L40" s="199">
        <v>2</v>
      </c>
      <c r="M40" s="41">
        <f t="shared" si="3"/>
        <v>1</v>
      </c>
      <c r="N40" s="21"/>
      <c r="O40" s="15"/>
      <c r="P40" s="179" t="s">
        <v>189</v>
      </c>
      <c r="Q40" s="15">
        <v>0.3</v>
      </c>
      <c r="R40" s="15">
        <f t="shared" si="23"/>
        <v>0.6</v>
      </c>
      <c r="S40" s="179" t="s">
        <v>283</v>
      </c>
      <c r="T40" s="81">
        <v>0.3</v>
      </c>
      <c r="U40" s="15">
        <f t="shared" si="20"/>
        <v>0.6</v>
      </c>
      <c r="V40" s="299" t="s">
        <v>482</v>
      </c>
      <c r="W40" s="15"/>
      <c r="X40" s="15">
        <f t="shared" si="7"/>
        <v>0</v>
      </c>
      <c r="Y40" s="180"/>
      <c r="Z40" s="181"/>
      <c r="AA40" s="182" t="s">
        <v>168</v>
      </c>
      <c r="AB40" s="182"/>
      <c r="AC40" s="182" t="str">
        <f t="shared" si="8"/>
        <v>No</v>
      </c>
      <c r="AD40" s="173"/>
      <c r="AE40" s="183">
        <f t="shared" si="9"/>
        <v>0</v>
      </c>
      <c r="AF40" s="183" t="str">
        <f t="shared" si="10"/>
        <v>X</v>
      </c>
      <c r="AG40" s="183"/>
      <c r="AH40" s="182" t="str">
        <f t="shared" si="11"/>
        <v>Si</v>
      </c>
      <c r="AI40" s="166" t="s">
        <v>303</v>
      </c>
      <c r="AJ40" s="183">
        <f t="shared" si="12"/>
        <v>0</v>
      </c>
      <c r="AK40" s="183" t="str">
        <f t="shared" si="13"/>
        <v>X</v>
      </c>
      <c r="AL40" s="183"/>
      <c r="AM40" s="182" t="str">
        <f t="shared" si="14"/>
        <v>Si</v>
      </c>
      <c r="AN40" s="166" t="s">
        <v>506</v>
      </c>
      <c r="AO40" s="183">
        <f t="shared" si="15"/>
        <v>0</v>
      </c>
      <c r="AP40" s="183" t="str">
        <f t="shared" si="16"/>
        <v>X</v>
      </c>
      <c r="AQ40" s="183"/>
      <c r="AR40" s="182" t="str">
        <f t="shared" si="17"/>
        <v>Si</v>
      </c>
      <c r="AS40" s="184"/>
    </row>
    <row r="41" spans="1:45" ht="213" thickBot="1">
      <c r="A41" s="247" t="str">
        <f t="shared" si="21"/>
        <v xml:space="preserve"> 4 - Mecanismos para mejorar la Atención al Ciudadano</v>
      </c>
      <c r="B41" s="245" t="str">
        <f>B40</f>
        <v>3. Gestión de relacionamiento con los ciudadanos</v>
      </c>
      <c r="C41" s="140" t="s">
        <v>181</v>
      </c>
      <c r="D41" s="141" t="s">
        <v>87</v>
      </c>
      <c r="E41" s="142" t="s">
        <v>19</v>
      </c>
      <c r="F41" s="144">
        <v>0.25</v>
      </c>
      <c r="G41" s="42">
        <f t="shared" si="22"/>
        <v>0.25</v>
      </c>
      <c r="H41" s="145">
        <v>0.5</v>
      </c>
      <c r="I41" s="42">
        <f t="shared" si="1"/>
        <v>0.5</v>
      </c>
      <c r="J41" s="145">
        <v>0.75</v>
      </c>
      <c r="K41" s="42">
        <f t="shared" si="2"/>
        <v>0.75</v>
      </c>
      <c r="L41" s="145">
        <v>1</v>
      </c>
      <c r="M41" s="42">
        <f t="shared" si="3"/>
        <v>1</v>
      </c>
      <c r="N41" s="23">
        <v>0.25</v>
      </c>
      <c r="O41" s="24">
        <f t="shared" ref="O41:O61" si="24">N41/G41</f>
        <v>1</v>
      </c>
      <c r="P41" s="146" t="s">
        <v>191</v>
      </c>
      <c r="Q41" s="24">
        <v>0.4</v>
      </c>
      <c r="R41" s="24">
        <f t="shared" si="23"/>
        <v>0.8</v>
      </c>
      <c r="S41" s="146" t="s">
        <v>300</v>
      </c>
      <c r="T41" s="80">
        <v>0.75</v>
      </c>
      <c r="U41" s="24">
        <f t="shared" si="20"/>
        <v>1</v>
      </c>
      <c r="V41" s="298" t="s">
        <v>483</v>
      </c>
      <c r="W41" s="24"/>
      <c r="X41" s="24">
        <f t="shared" si="7"/>
        <v>0</v>
      </c>
      <c r="Y41" s="147"/>
      <c r="Z41" s="148"/>
      <c r="AA41" s="149" t="s">
        <v>168</v>
      </c>
      <c r="AB41" s="149"/>
      <c r="AC41" s="149" t="str">
        <f t="shared" si="8"/>
        <v>No</v>
      </c>
      <c r="AD41" s="98" t="s">
        <v>208</v>
      </c>
      <c r="AE41" s="151">
        <f t="shared" si="9"/>
        <v>0</v>
      </c>
      <c r="AF41" s="151" t="str">
        <f t="shared" si="10"/>
        <v/>
      </c>
      <c r="AG41" s="151"/>
      <c r="AH41" s="149" t="str">
        <f t="shared" si="11"/>
        <v>No</v>
      </c>
      <c r="AI41" s="166" t="s">
        <v>360</v>
      </c>
      <c r="AJ41" s="151">
        <f t="shared" si="12"/>
        <v>0</v>
      </c>
      <c r="AK41" s="151" t="str">
        <f t="shared" si="13"/>
        <v>X</v>
      </c>
      <c r="AL41" s="151"/>
      <c r="AM41" s="149" t="str">
        <f t="shared" si="14"/>
        <v>Si</v>
      </c>
      <c r="AN41" s="166" t="s">
        <v>507</v>
      </c>
      <c r="AO41" s="151">
        <f t="shared" si="15"/>
        <v>0</v>
      </c>
      <c r="AP41" s="151" t="str">
        <f t="shared" si="16"/>
        <v/>
      </c>
      <c r="AQ41" s="151"/>
      <c r="AR41" s="149" t="str">
        <f t="shared" si="17"/>
        <v>No</v>
      </c>
      <c r="AS41" s="152"/>
    </row>
    <row r="42" spans="1:45" ht="241.5" customHeight="1" thickBot="1">
      <c r="A42" s="247" t="str">
        <f t="shared" si="21"/>
        <v xml:space="preserve"> 4 - Mecanismos para mejorar la Atención al Ciudadano</v>
      </c>
      <c r="B42" s="200" t="s">
        <v>88</v>
      </c>
      <c r="C42" s="201" t="s">
        <v>89</v>
      </c>
      <c r="D42" s="202" t="s">
        <v>90</v>
      </c>
      <c r="E42" s="203" t="s">
        <v>19</v>
      </c>
      <c r="F42" s="204">
        <v>0.25</v>
      </c>
      <c r="G42" s="48">
        <f t="shared" si="22"/>
        <v>0.25</v>
      </c>
      <c r="H42" s="205">
        <v>0.5</v>
      </c>
      <c r="I42" s="48">
        <f t="shared" si="1"/>
        <v>0.5</v>
      </c>
      <c r="J42" s="205">
        <v>0.75</v>
      </c>
      <c r="K42" s="48">
        <f t="shared" si="2"/>
        <v>0.75</v>
      </c>
      <c r="L42" s="205">
        <v>1</v>
      </c>
      <c r="M42" s="48">
        <f t="shared" si="3"/>
        <v>1</v>
      </c>
      <c r="N42" s="74">
        <v>0.125</v>
      </c>
      <c r="O42" s="20">
        <f t="shared" si="24"/>
        <v>0.5</v>
      </c>
      <c r="P42" s="206" t="s">
        <v>192</v>
      </c>
      <c r="Q42" s="20">
        <v>0</v>
      </c>
      <c r="R42" s="20">
        <f t="shared" si="23"/>
        <v>0</v>
      </c>
      <c r="S42" s="206" t="s">
        <v>284</v>
      </c>
      <c r="T42" s="82">
        <v>0.5</v>
      </c>
      <c r="U42" s="20">
        <f t="shared" si="20"/>
        <v>0.66666666666666663</v>
      </c>
      <c r="V42" s="301" t="s">
        <v>484</v>
      </c>
      <c r="W42" s="20"/>
      <c r="X42" s="20">
        <f t="shared" si="7"/>
        <v>0</v>
      </c>
      <c r="Y42" s="207"/>
      <c r="Z42" s="208"/>
      <c r="AA42" s="209" t="s">
        <v>168</v>
      </c>
      <c r="AB42" s="209"/>
      <c r="AC42" s="209" t="str">
        <f t="shared" si="8"/>
        <v>No</v>
      </c>
      <c r="AD42" s="210" t="s">
        <v>248</v>
      </c>
      <c r="AE42" s="211">
        <f t="shared" si="9"/>
        <v>0</v>
      </c>
      <c r="AF42" s="211" t="str">
        <f t="shared" si="10"/>
        <v>X</v>
      </c>
      <c r="AG42" s="211"/>
      <c r="AH42" s="209" t="str">
        <f t="shared" si="11"/>
        <v>Si</v>
      </c>
      <c r="AI42" s="166" t="s">
        <v>310</v>
      </c>
      <c r="AJ42" s="211">
        <f t="shared" si="12"/>
        <v>0</v>
      </c>
      <c r="AK42" s="211" t="str">
        <f t="shared" si="13"/>
        <v>X</v>
      </c>
      <c r="AL42" s="211"/>
      <c r="AM42" s="209" t="str">
        <f t="shared" si="14"/>
        <v>Si</v>
      </c>
      <c r="AN42" s="166" t="s">
        <v>508</v>
      </c>
      <c r="AO42" s="211">
        <f t="shared" si="15"/>
        <v>0</v>
      </c>
      <c r="AP42" s="211" t="str">
        <f t="shared" si="16"/>
        <v>X</v>
      </c>
      <c r="AQ42" s="211"/>
      <c r="AR42" s="209" t="str">
        <f t="shared" si="17"/>
        <v>Si</v>
      </c>
      <c r="AS42" s="212"/>
    </row>
    <row r="43" spans="1:45" ht="372" customHeight="1">
      <c r="A43" s="247" t="str">
        <f t="shared" si="21"/>
        <v xml:space="preserve"> 4 - Mecanismos para mejorar la Atención al Ciudadano</v>
      </c>
      <c r="B43" s="243" t="s">
        <v>91</v>
      </c>
      <c r="C43" s="89" t="s">
        <v>92</v>
      </c>
      <c r="D43" s="90" t="s">
        <v>93</v>
      </c>
      <c r="E43" s="91" t="s">
        <v>19</v>
      </c>
      <c r="F43" s="92">
        <v>0.25</v>
      </c>
      <c r="G43" s="38">
        <f t="shared" si="22"/>
        <v>0.25</v>
      </c>
      <c r="H43" s="93">
        <v>0.5</v>
      </c>
      <c r="I43" s="38">
        <f t="shared" si="1"/>
        <v>0.5</v>
      </c>
      <c r="J43" s="93">
        <v>0.75</v>
      </c>
      <c r="K43" s="38">
        <f t="shared" si="2"/>
        <v>0.75</v>
      </c>
      <c r="L43" s="93">
        <v>1</v>
      </c>
      <c r="M43" s="38">
        <f t="shared" si="3"/>
        <v>1</v>
      </c>
      <c r="N43" s="27">
        <v>0.25</v>
      </c>
      <c r="O43" s="28">
        <f t="shared" si="24"/>
        <v>1</v>
      </c>
      <c r="P43" s="75" t="s">
        <v>193</v>
      </c>
      <c r="Q43" s="28">
        <v>0.5</v>
      </c>
      <c r="R43" s="28">
        <f t="shared" si="23"/>
        <v>1</v>
      </c>
      <c r="S43" s="94" t="s">
        <v>285</v>
      </c>
      <c r="T43" s="76">
        <v>0.75</v>
      </c>
      <c r="U43" s="28">
        <f t="shared" si="20"/>
        <v>1</v>
      </c>
      <c r="V43" s="300" t="s">
        <v>510</v>
      </c>
      <c r="W43" s="28"/>
      <c r="X43" s="28">
        <f t="shared" si="7"/>
        <v>0</v>
      </c>
      <c r="Y43" s="95"/>
      <c r="Z43" s="96"/>
      <c r="AA43" s="97" t="s">
        <v>168</v>
      </c>
      <c r="AB43" s="97"/>
      <c r="AC43" s="97" t="str">
        <f t="shared" si="8"/>
        <v>No</v>
      </c>
      <c r="AD43" s="98" t="s">
        <v>207</v>
      </c>
      <c r="AE43" s="99">
        <f t="shared" si="9"/>
        <v>0</v>
      </c>
      <c r="AF43" s="99" t="str">
        <f t="shared" si="10"/>
        <v/>
      </c>
      <c r="AG43" s="99"/>
      <c r="AH43" s="97" t="str">
        <f t="shared" si="11"/>
        <v>No</v>
      </c>
      <c r="AI43" s="166" t="s">
        <v>286</v>
      </c>
      <c r="AJ43" s="99">
        <f t="shared" si="12"/>
        <v>0</v>
      </c>
      <c r="AK43" s="99" t="str">
        <f t="shared" si="13"/>
        <v/>
      </c>
      <c r="AL43" s="99"/>
      <c r="AM43" s="97" t="str">
        <f t="shared" si="14"/>
        <v>No</v>
      </c>
      <c r="AN43" s="166" t="s">
        <v>509</v>
      </c>
      <c r="AO43" s="99">
        <f t="shared" si="15"/>
        <v>0</v>
      </c>
      <c r="AP43" s="99" t="str">
        <f t="shared" si="16"/>
        <v/>
      </c>
      <c r="AQ43" s="99"/>
      <c r="AR43" s="97" t="str">
        <f t="shared" si="17"/>
        <v>No</v>
      </c>
      <c r="AS43" s="100"/>
    </row>
    <row r="44" spans="1:45" ht="264" customHeight="1" thickBot="1">
      <c r="A44" s="247" t="str">
        <f t="shared" si="21"/>
        <v xml:space="preserve"> 4 - Mecanismos para mejorar la Atención al Ciudadano</v>
      </c>
      <c r="B44" s="245" t="str">
        <f>B43</f>
        <v>5. Evaluación de gestión y medición de la percepción ciudadana</v>
      </c>
      <c r="C44" s="140" t="s">
        <v>94</v>
      </c>
      <c r="D44" s="141" t="s">
        <v>95</v>
      </c>
      <c r="E44" s="142" t="s">
        <v>12</v>
      </c>
      <c r="F44" s="144">
        <v>0.25</v>
      </c>
      <c r="G44" s="42">
        <f t="shared" si="22"/>
        <v>0.25</v>
      </c>
      <c r="H44" s="145">
        <v>0.5</v>
      </c>
      <c r="I44" s="42">
        <f t="shared" si="1"/>
        <v>0.5</v>
      </c>
      <c r="J44" s="145">
        <v>0.75</v>
      </c>
      <c r="K44" s="42">
        <f t="shared" si="2"/>
        <v>0.75</v>
      </c>
      <c r="L44" s="145">
        <v>1</v>
      </c>
      <c r="M44" s="42">
        <f t="shared" si="3"/>
        <v>1</v>
      </c>
      <c r="N44" s="23">
        <v>0.25</v>
      </c>
      <c r="O44" s="24">
        <f t="shared" si="24"/>
        <v>1</v>
      </c>
      <c r="P44" s="146" t="s">
        <v>214</v>
      </c>
      <c r="Q44" s="24">
        <v>0.5</v>
      </c>
      <c r="R44" s="24">
        <f t="shared" si="23"/>
        <v>1</v>
      </c>
      <c r="S44" s="146" t="s">
        <v>340</v>
      </c>
      <c r="T44" s="80">
        <v>0.75</v>
      </c>
      <c r="U44" s="24">
        <f t="shared" si="20"/>
        <v>1</v>
      </c>
      <c r="V44" s="46" t="s">
        <v>464</v>
      </c>
      <c r="W44" s="24"/>
      <c r="X44" s="24">
        <f t="shared" si="7"/>
        <v>0</v>
      </c>
      <c r="Y44" s="147"/>
      <c r="Z44" s="148"/>
      <c r="AA44" s="149" t="s">
        <v>168</v>
      </c>
      <c r="AB44" s="149"/>
      <c r="AC44" s="149" t="str">
        <f t="shared" si="8"/>
        <v>No</v>
      </c>
      <c r="AD44" s="150" t="s">
        <v>213</v>
      </c>
      <c r="AE44" s="151">
        <f t="shared" si="9"/>
        <v>0</v>
      </c>
      <c r="AF44" s="151" t="str">
        <f t="shared" si="10"/>
        <v/>
      </c>
      <c r="AG44" s="151"/>
      <c r="AH44" s="149" t="str">
        <f t="shared" si="11"/>
        <v>No</v>
      </c>
      <c r="AI44" s="166" t="s">
        <v>329</v>
      </c>
      <c r="AJ44" s="151">
        <f t="shared" si="12"/>
        <v>0</v>
      </c>
      <c r="AK44" s="151" t="str">
        <f t="shared" si="13"/>
        <v/>
      </c>
      <c r="AL44" s="151"/>
      <c r="AM44" s="149" t="str">
        <f t="shared" si="14"/>
        <v>No</v>
      </c>
      <c r="AN44" s="166" t="s">
        <v>439</v>
      </c>
      <c r="AO44" s="151">
        <f t="shared" si="15"/>
        <v>0</v>
      </c>
      <c r="AP44" s="151" t="str">
        <f t="shared" si="16"/>
        <v/>
      </c>
      <c r="AQ44" s="151"/>
      <c r="AR44" s="149" t="str">
        <f t="shared" si="17"/>
        <v>No</v>
      </c>
      <c r="AS44" s="152"/>
    </row>
    <row r="45" spans="1:45" ht="304.5">
      <c r="A45" s="246" t="s">
        <v>3</v>
      </c>
      <c r="B45" s="254" t="s">
        <v>96</v>
      </c>
      <c r="C45" s="89" t="s">
        <v>97</v>
      </c>
      <c r="D45" s="90" t="s">
        <v>98</v>
      </c>
      <c r="E45" s="91" t="s">
        <v>19</v>
      </c>
      <c r="F45" s="92">
        <v>0.25</v>
      </c>
      <c r="G45" s="38">
        <f t="shared" si="22"/>
        <v>0.25</v>
      </c>
      <c r="H45" s="93">
        <v>0.5</v>
      </c>
      <c r="I45" s="38">
        <f t="shared" si="1"/>
        <v>0.5</v>
      </c>
      <c r="J45" s="93">
        <v>0.75</v>
      </c>
      <c r="K45" s="38">
        <f t="shared" si="2"/>
        <v>0.75</v>
      </c>
      <c r="L45" s="93">
        <v>1</v>
      </c>
      <c r="M45" s="38">
        <f t="shared" si="3"/>
        <v>1</v>
      </c>
      <c r="N45" s="27">
        <v>0</v>
      </c>
      <c r="O45" s="28">
        <f t="shared" si="24"/>
        <v>0</v>
      </c>
      <c r="P45" s="94" t="s">
        <v>194</v>
      </c>
      <c r="Q45" s="28">
        <v>0.3</v>
      </c>
      <c r="R45" s="28">
        <f t="shared" si="23"/>
        <v>0.6</v>
      </c>
      <c r="S45" s="94" t="s">
        <v>287</v>
      </c>
      <c r="T45" s="76">
        <v>0.6</v>
      </c>
      <c r="U45" s="28">
        <f t="shared" si="20"/>
        <v>0.79999999999999993</v>
      </c>
      <c r="V45" s="300" t="s">
        <v>485</v>
      </c>
      <c r="W45" s="28"/>
      <c r="X45" s="28">
        <f t="shared" ref="X45:X69" si="25">W45/M45</f>
        <v>0</v>
      </c>
      <c r="Y45" s="95"/>
      <c r="Z45" s="96"/>
      <c r="AA45" s="97" t="s">
        <v>168</v>
      </c>
      <c r="AB45" s="97"/>
      <c r="AC45" s="97" t="str">
        <f t="shared" si="8"/>
        <v>No</v>
      </c>
      <c r="AD45" s="213" t="s">
        <v>201</v>
      </c>
      <c r="AE45" s="99">
        <f t="shared" si="9"/>
        <v>0</v>
      </c>
      <c r="AF45" s="99" t="str">
        <f t="shared" si="10"/>
        <v>X</v>
      </c>
      <c r="AG45" s="99"/>
      <c r="AH45" s="97" t="str">
        <f t="shared" si="11"/>
        <v>Si</v>
      </c>
      <c r="AI45" s="166" t="s">
        <v>304</v>
      </c>
      <c r="AJ45" s="99">
        <f t="shared" si="12"/>
        <v>0</v>
      </c>
      <c r="AK45" s="99" t="str">
        <f t="shared" si="13"/>
        <v>X</v>
      </c>
      <c r="AL45" s="99"/>
      <c r="AM45" s="97" t="str">
        <f t="shared" si="14"/>
        <v>Si</v>
      </c>
      <c r="AN45" s="166" t="s">
        <v>511</v>
      </c>
      <c r="AO45" s="99">
        <f t="shared" si="15"/>
        <v>0</v>
      </c>
      <c r="AP45" s="99" t="str">
        <f t="shared" si="16"/>
        <v>X</v>
      </c>
      <c r="AQ45" s="99"/>
      <c r="AR45" s="97" t="str">
        <f t="shared" si="17"/>
        <v>Si</v>
      </c>
      <c r="AS45" s="100"/>
    </row>
    <row r="46" spans="1:45" ht="409.5">
      <c r="A46" s="247" t="str">
        <f>A45</f>
        <v xml:space="preserve"> 5 - Mecanismos para la Transparencia y Acceso a la Información</v>
      </c>
      <c r="B46" s="255" t="str">
        <f>B45</f>
        <v>1. Lineamientos de Transparencia Activa</v>
      </c>
      <c r="C46" s="188" t="s">
        <v>99</v>
      </c>
      <c r="D46" s="175" t="s">
        <v>100</v>
      </c>
      <c r="E46" s="176" t="s">
        <v>16</v>
      </c>
      <c r="F46" s="177">
        <v>0.1</v>
      </c>
      <c r="G46" s="39">
        <f t="shared" si="22"/>
        <v>0.1</v>
      </c>
      <c r="H46" s="178">
        <v>0.3</v>
      </c>
      <c r="I46" s="39">
        <f t="shared" si="1"/>
        <v>0.3</v>
      </c>
      <c r="J46" s="178">
        <v>0.6</v>
      </c>
      <c r="K46" s="39">
        <f t="shared" si="2"/>
        <v>0.6</v>
      </c>
      <c r="L46" s="178">
        <v>1</v>
      </c>
      <c r="M46" s="39">
        <f t="shared" si="3"/>
        <v>1</v>
      </c>
      <c r="N46" s="21">
        <v>0</v>
      </c>
      <c r="O46" s="15">
        <f t="shared" si="24"/>
        <v>0</v>
      </c>
      <c r="P46" s="179" t="s">
        <v>218</v>
      </c>
      <c r="Q46" s="15">
        <v>0.3</v>
      </c>
      <c r="R46" s="15">
        <f t="shared" si="23"/>
        <v>1</v>
      </c>
      <c r="S46" s="214" t="s">
        <v>269</v>
      </c>
      <c r="T46" s="81">
        <v>0.6</v>
      </c>
      <c r="U46" s="15">
        <f t="shared" si="20"/>
        <v>1</v>
      </c>
      <c r="V46" s="16" t="s">
        <v>465</v>
      </c>
      <c r="W46" s="15"/>
      <c r="X46" s="15">
        <f t="shared" si="25"/>
        <v>0</v>
      </c>
      <c r="Y46" s="180"/>
      <c r="Z46" s="181"/>
      <c r="AA46" s="182" t="s">
        <v>168</v>
      </c>
      <c r="AB46" s="182"/>
      <c r="AC46" s="182" t="str">
        <f t="shared" si="8"/>
        <v>No</v>
      </c>
      <c r="AD46" s="163" t="s">
        <v>219</v>
      </c>
      <c r="AE46" s="183">
        <f t="shared" si="9"/>
        <v>0</v>
      </c>
      <c r="AF46" s="183" t="str">
        <f t="shared" si="10"/>
        <v>X</v>
      </c>
      <c r="AG46" s="183"/>
      <c r="AH46" s="182" t="str">
        <f t="shared" si="11"/>
        <v>Si</v>
      </c>
      <c r="AI46" s="166" t="s">
        <v>328</v>
      </c>
      <c r="AJ46" s="183">
        <f t="shared" si="12"/>
        <v>0</v>
      </c>
      <c r="AK46" s="183" t="str">
        <f t="shared" si="13"/>
        <v/>
      </c>
      <c r="AL46" s="183"/>
      <c r="AM46" s="182" t="str">
        <f t="shared" si="14"/>
        <v>No</v>
      </c>
      <c r="AN46" s="166" t="s">
        <v>373</v>
      </c>
      <c r="AO46" s="183">
        <f t="shared" si="15"/>
        <v>0</v>
      </c>
      <c r="AP46" s="183" t="str">
        <f t="shared" si="16"/>
        <v/>
      </c>
      <c r="AQ46" s="183"/>
      <c r="AR46" s="182" t="str">
        <f t="shared" si="17"/>
        <v>No</v>
      </c>
      <c r="AS46" s="184"/>
    </row>
    <row r="47" spans="1:45" ht="409.6" thickBot="1">
      <c r="A47" s="247" t="str">
        <f t="shared" ref="A47:B60" si="26">A46</f>
        <v xml:space="preserve"> 5 - Mecanismos para la Transparencia y Acceso a la Información</v>
      </c>
      <c r="B47" s="256" t="str">
        <f>B46</f>
        <v>1. Lineamientos de Transparencia Activa</v>
      </c>
      <c r="C47" s="101" t="s">
        <v>182</v>
      </c>
      <c r="D47" s="102" t="s">
        <v>101</v>
      </c>
      <c r="E47" s="192" t="s">
        <v>13</v>
      </c>
      <c r="F47" s="104">
        <v>0.25</v>
      </c>
      <c r="G47" s="43">
        <f t="shared" si="22"/>
        <v>0.25</v>
      </c>
      <c r="H47" s="105">
        <v>0.5</v>
      </c>
      <c r="I47" s="43">
        <f t="shared" si="1"/>
        <v>0.5</v>
      </c>
      <c r="J47" s="105">
        <v>0.75</v>
      </c>
      <c r="K47" s="43">
        <f t="shared" si="2"/>
        <v>0.75</v>
      </c>
      <c r="L47" s="105">
        <v>1</v>
      </c>
      <c r="M47" s="43">
        <f t="shared" si="3"/>
        <v>1</v>
      </c>
      <c r="N47" s="30">
        <v>0</v>
      </c>
      <c r="O47" s="31">
        <f t="shared" si="24"/>
        <v>0</v>
      </c>
      <c r="P47" s="106" t="s">
        <v>246</v>
      </c>
      <c r="Q47" s="31">
        <v>0.5</v>
      </c>
      <c r="R47" s="31">
        <f t="shared" si="23"/>
        <v>1</v>
      </c>
      <c r="S47" s="106" t="s">
        <v>314</v>
      </c>
      <c r="T47" s="77">
        <v>0.75</v>
      </c>
      <c r="U47" s="31">
        <f t="shared" si="20"/>
        <v>1</v>
      </c>
      <c r="V47" s="302" t="s">
        <v>525</v>
      </c>
      <c r="W47" s="31"/>
      <c r="X47" s="31">
        <f t="shared" si="25"/>
        <v>0</v>
      </c>
      <c r="Y47" s="107"/>
      <c r="Z47" s="108"/>
      <c r="AA47" s="109" t="s">
        <v>168</v>
      </c>
      <c r="AB47" s="109"/>
      <c r="AC47" s="109" t="str">
        <f t="shared" si="8"/>
        <v>No</v>
      </c>
      <c r="AD47" s="215" t="s">
        <v>246</v>
      </c>
      <c r="AE47" s="111">
        <f t="shared" si="9"/>
        <v>0</v>
      </c>
      <c r="AF47" s="111" t="str">
        <f t="shared" si="10"/>
        <v>X</v>
      </c>
      <c r="AG47" s="111"/>
      <c r="AH47" s="109" t="str">
        <f t="shared" si="11"/>
        <v>Si</v>
      </c>
      <c r="AI47" s="164" t="s">
        <v>353</v>
      </c>
      <c r="AJ47" s="111">
        <f t="shared" si="12"/>
        <v>0</v>
      </c>
      <c r="AK47" s="111" t="str">
        <f t="shared" si="13"/>
        <v/>
      </c>
      <c r="AL47" s="111"/>
      <c r="AM47" s="109" t="str">
        <f t="shared" si="14"/>
        <v>No</v>
      </c>
      <c r="AN47" s="166" t="s">
        <v>533</v>
      </c>
      <c r="AO47" s="111">
        <f t="shared" si="15"/>
        <v>0</v>
      </c>
      <c r="AP47" s="111" t="str">
        <f t="shared" si="16"/>
        <v/>
      </c>
      <c r="AQ47" s="111"/>
      <c r="AR47" s="109" t="str">
        <f t="shared" si="17"/>
        <v>No</v>
      </c>
      <c r="AS47" s="112"/>
    </row>
    <row r="48" spans="1:45" ht="300.75" thickBot="1">
      <c r="A48" s="247" t="str">
        <f t="shared" si="26"/>
        <v xml:space="preserve"> 5 - Mecanismos para la Transparencia y Acceso a la Información</v>
      </c>
      <c r="B48" s="254" t="s">
        <v>102</v>
      </c>
      <c r="C48" s="89" t="s">
        <v>103</v>
      </c>
      <c r="D48" s="90" t="s">
        <v>104</v>
      </c>
      <c r="E48" s="91" t="s">
        <v>19</v>
      </c>
      <c r="F48" s="92">
        <v>0.25</v>
      </c>
      <c r="G48" s="38">
        <f t="shared" si="22"/>
        <v>0.25</v>
      </c>
      <c r="H48" s="93">
        <v>0.5</v>
      </c>
      <c r="I48" s="38">
        <f t="shared" si="1"/>
        <v>0.5</v>
      </c>
      <c r="J48" s="93">
        <v>0.75</v>
      </c>
      <c r="K48" s="38">
        <f t="shared" si="2"/>
        <v>0.75</v>
      </c>
      <c r="L48" s="93">
        <v>1</v>
      </c>
      <c r="M48" s="38">
        <f t="shared" si="3"/>
        <v>1</v>
      </c>
      <c r="N48" s="27">
        <v>0.25</v>
      </c>
      <c r="O48" s="28">
        <f t="shared" si="24"/>
        <v>1</v>
      </c>
      <c r="P48" s="94" t="s">
        <v>195</v>
      </c>
      <c r="Q48" s="28">
        <v>0.5</v>
      </c>
      <c r="R48" s="28">
        <f t="shared" si="23"/>
        <v>1</v>
      </c>
      <c r="S48" s="94" t="s">
        <v>288</v>
      </c>
      <c r="T48" s="76">
        <v>0.75</v>
      </c>
      <c r="U48" s="28">
        <f t="shared" si="20"/>
        <v>1</v>
      </c>
      <c r="V48" s="300" t="s">
        <v>486</v>
      </c>
      <c r="W48" s="28"/>
      <c r="X48" s="28">
        <f t="shared" si="25"/>
        <v>0</v>
      </c>
      <c r="Y48" s="95"/>
      <c r="Z48" s="96"/>
      <c r="AA48" s="97" t="s">
        <v>168</v>
      </c>
      <c r="AB48" s="97"/>
      <c r="AC48" s="97" t="str">
        <f t="shared" si="8"/>
        <v>No</v>
      </c>
      <c r="AD48" s="98" t="s">
        <v>209</v>
      </c>
      <c r="AE48" s="99">
        <f t="shared" si="9"/>
        <v>0</v>
      </c>
      <c r="AF48" s="99" t="str">
        <f t="shared" si="10"/>
        <v/>
      </c>
      <c r="AG48" s="99"/>
      <c r="AH48" s="216" t="s">
        <v>97</v>
      </c>
      <c r="AI48" s="166" t="s">
        <v>324</v>
      </c>
      <c r="AJ48" s="99">
        <f t="shared" si="12"/>
        <v>0</v>
      </c>
      <c r="AK48" s="99" t="str">
        <f t="shared" si="13"/>
        <v/>
      </c>
      <c r="AL48" s="99"/>
      <c r="AM48" s="97" t="str">
        <f t="shared" si="14"/>
        <v>No</v>
      </c>
      <c r="AN48" s="166" t="s">
        <v>512</v>
      </c>
      <c r="AO48" s="99">
        <f t="shared" si="15"/>
        <v>0</v>
      </c>
      <c r="AP48" s="99" t="str">
        <f t="shared" si="16"/>
        <v/>
      </c>
      <c r="AQ48" s="99"/>
      <c r="AR48" s="97" t="str">
        <f t="shared" si="17"/>
        <v>No</v>
      </c>
      <c r="AS48" s="100"/>
    </row>
    <row r="49" spans="1:45" ht="270">
      <c r="A49" s="247" t="str">
        <f t="shared" si="26"/>
        <v xml:space="preserve"> 5 - Mecanismos para la Transparencia y Acceso a la Información</v>
      </c>
      <c r="B49" s="255" t="str">
        <f>B48</f>
        <v>2. Lineamientos de Transparencia Pasiva</v>
      </c>
      <c r="C49" s="188" t="s">
        <v>105</v>
      </c>
      <c r="D49" s="175" t="s">
        <v>106</v>
      </c>
      <c r="E49" s="176" t="s">
        <v>19</v>
      </c>
      <c r="F49" s="177">
        <v>0.25</v>
      </c>
      <c r="G49" s="39">
        <f t="shared" si="22"/>
        <v>0.25</v>
      </c>
      <c r="H49" s="178">
        <v>0.5</v>
      </c>
      <c r="I49" s="39">
        <f t="shared" si="1"/>
        <v>0.5</v>
      </c>
      <c r="J49" s="178">
        <v>0.75</v>
      </c>
      <c r="K49" s="39">
        <f t="shared" si="2"/>
        <v>0.75</v>
      </c>
      <c r="L49" s="178">
        <v>1</v>
      </c>
      <c r="M49" s="39">
        <f t="shared" si="3"/>
        <v>1</v>
      </c>
      <c r="N49" s="21">
        <v>0.25</v>
      </c>
      <c r="O49" s="15">
        <f t="shared" si="24"/>
        <v>1</v>
      </c>
      <c r="P49" s="179" t="s">
        <v>196</v>
      </c>
      <c r="Q49" s="15">
        <v>0.5</v>
      </c>
      <c r="R49" s="15">
        <f t="shared" si="23"/>
        <v>1</v>
      </c>
      <c r="S49" s="179" t="s">
        <v>289</v>
      </c>
      <c r="T49" s="81">
        <v>0.75</v>
      </c>
      <c r="U49" s="15">
        <f t="shared" si="20"/>
        <v>1</v>
      </c>
      <c r="V49" s="16" t="s">
        <v>487</v>
      </c>
      <c r="W49" s="15"/>
      <c r="X49" s="15">
        <f t="shared" si="25"/>
        <v>0</v>
      </c>
      <c r="Y49" s="180"/>
      <c r="Z49" s="181"/>
      <c r="AA49" s="182" t="s">
        <v>168</v>
      </c>
      <c r="AB49" s="182"/>
      <c r="AC49" s="182" t="str">
        <f t="shared" si="8"/>
        <v>No</v>
      </c>
      <c r="AD49" s="98" t="s">
        <v>210</v>
      </c>
      <c r="AE49" s="183">
        <f t="shared" si="9"/>
        <v>0</v>
      </c>
      <c r="AF49" s="183" t="str">
        <f t="shared" si="10"/>
        <v/>
      </c>
      <c r="AG49" s="183"/>
      <c r="AH49" s="182" t="str">
        <f t="shared" si="11"/>
        <v>No</v>
      </c>
      <c r="AI49" s="166" t="s">
        <v>325</v>
      </c>
      <c r="AJ49" s="183">
        <f t="shared" si="12"/>
        <v>0</v>
      </c>
      <c r="AK49" s="183" t="str">
        <f t="shared" si="13"/>
        <v/>
      </c>
      <c r="AL49" s="183"/>
      <c r="AM49" s="182" t="str">
        <f t="shared" si="14"/>
        <v>No</v>
      </c>
      <c r="AN49" s="166" t="s">
        <v>513</v>
      </c>
      <c r="AO49" s="183">
        <f t="shared" si="15"/>
        <v>0</v>
      </c>
      <c r="AP49" s="183" t="str">
        <f t="shared" si="16"/>
        <v/>
      </c>
      <c r="AQ49" s="183"/>
      <c r="AR49" s="182" t="str">
        <f t="shared" si="17"/>
        <v>No</v>
      </c>
      <c r="AS49" s="184"/>
    </row>
    <row r="50" spans="1:45" ht="304.5">
      <c r="A50" s="247" t="str">
        <f t="shared" si="26"/>
        <v xml:space="preserve"> 5 - Mecanismos para la Transparencia y Acceso a la Información</v>
      </c>
      <c r="B50" s="255" t="str">
        <f>B49</f>
        <v>2. Lineamientos de Transparencia Pasiva</v>
      </c>
      <c r="C50" s="188" t="s">
        <v>107</v>
      </c>
      <c r="D50" s="175" t="s">
        <v>108</v>
      </c>
      <c r="E50" s="176" t="s">
        <v>14</v>
      </c>
      <c r="F50" s="177">
        <v>0.25</v>
      </c>
      <c r="G50" s="39">
        <f t="shared" si="22"/>
        <v>0.25</v>
      </c>
      <c r="H50" s="178">
        <v>0.5</v>
      </c>
      <c r="I50" s="39">
        <f t="shared" si="1"/>
        <v>0.5</v>
      </c>
      <c r="J50" s="178">
        <v>0.75</v>
      </c>
      <c r="K50" s="39">
        <f t="shared" si="2"/>
        <v>0.75</v>
      </c>
      <c r="L50" s="178">
        <v>1</v>
      </c>
      <c r="M50" s="39">
        <f t="shared" si="3"/>
        <v>1</v>
      </c>
      <c r="N50" s="21">
        <v>0.25</v>
      </c>
      <c r="O50" s="15">
        <f t="shared" si="24"/>
        <v>1</v>
      </c>
      <c r="P50" s="179" t="s">
        <v>226</v>
      </c>
      <c r="Q50" s="15">
        <v>0.5</v>
      </c>
      <c r="R50" s="15">
        <f t="shared" si="23"/>
        <v>1</v>
      </c>
      <c r="S50" s="179" t="s">
        <v>333</v>
      </c>
      <c r="T50" s="81">
        <v>0.75</v>
      </c>
      <c r="U50" s="15">
        <f t="shared" si="20"/>
        <v>1</v>
      </c>
      <c r="V50" s="16" t="s">
        <v>466</v>
      </c>
      <c r="W50" s="15"/>
      <c r="X50" s="15">
        <f t="shared" si="25"/>
        <v>0</v>
      </c>
      <c r="Y50" s="180"/>
      <c r="Z50" s="181"/>
      <c r="AA50" s="182" t="s">
        <v>168</v>
      </c>
      <c r="AB50" s="182"/>
      <c r="AC50" s="182" t="str">
        <f t="shared" si="8"/>
        <v>No</v>
      </c>
      <c r="AD50" s="217" t="s">
        <v>223</v>
      </c>
      <c r="AE50" s="183">
        <f t="shared" si="9"/>
        <v>0</v>
      </c>
      <c r="AF50" s="183" t="str">
        <f t="shared" si="10"/>
        <v/>
      </c>
      <c r="AG50" s="183"/>
      <c r="AH50" s="182" t="str">
        <f t="shared" si="11"/>
        <v>No</v>
      </c>
      <c r="AI50" s="166" t="s">
        <v>354</v>
      </c>
      <c r="AJ50" s="183">
        <f t="shared" si="12"/>
        <v>0</v>
      </c>
      <c r="AK50" s="183" t="str">
        <f t="shared" si="13"/>
        <v/>
      </c>
      <c r="AL50" s="183"/>
      <c r="AM50" s="182" t="str">
        <f t="shared" si="14"/>
        <v>No</v>
      </c>
      <c r="AN50" s="166" t="s">
        <v>448</v>
      </c>
      <c r="AO50" s="183">
        <f t="shared" si="15"/>
        <v>0</v>
      </c>
      <c r="AP50" s="183" t="str">
        <f t="shared" si="16"/>
        <v/>
      </c>
      <c r="AQ50" s="183"/>
      <c r="AR50" s="182" t="str">
        <f t="shared" si="17"/>
        <v>No</v>
      </c>
      <c r="AS50" s="184"/>
    </row>
    <row r="51" spans="1:45" ht="213" customHeight="1">
      <c r="A51" s="247" t="str">
        <f t="shared" si="26"/>
        <v xml:space="preserve"> 5 - Mecanismos para la Transparencia y Acceso a la Información</v>
      </c>
      <c r="B51" s="255" t="str">
        <f>B50</f>
        <v>2. Lineamientos de Transparencia Pasiva</v>
      </c>
      <c r="C51" s="188" t="s">
        <v>109</v>
      </c>
      <c r="D51" s="175" t="s">
        <v>110</v>
      </c>
      <c r="E51" s="176" t="s">
        <v>14</v>
      </c>
      <c r="F51" s="177">
        <v>0.25</v>
      </c>
      <c r="G51" s="39">
        <f t="shared" si="22"/>
        <v>0.25</v>
      </c>
      <c r="H51" s="178">
        <v>0.5</v>
      </c>
      <c r="I51" s="39">
        <f t="shared" si="1"/>
        <v>0.5</v>
      </c>
      <c r="J51" s="178">
        <v>0.75</v>
      </c>
      <c r="K51" s="39">
        <f t="shared" si="2"/>
        <v>0.75</v>
      </c>
      <c r="L51" s="178">
        <v>1</v>
      </c>
      <c r="M51" s="39">
        <f t="shared" si="3"/>
        <v>1</v>
      </c>
      <c r="N51" s="21">
        <v>0.25</v>
      </c>
      <c r="O51" s="15">
        <f t="shared" si="24"/>
        <v>1</v>
      </c>
      <c r="P51" s="179" t="s">
        <v>250</v>
      </c>
      <c r="Q51" s="15">
        <v>0.5</v>
      </c>
      <c r="R51" s="15">
        <f t="shared" si="23"/>
        <v>1</v>
      </c>
      <c r="S51" s="179" t="s">
        <v>334</v>
      </c>
      <c r="T51" s="81">
        <v>0.75</v>
      </c>
      <c r="U51" s="15">
        <f t="shared" si="20"/>
        <v>1</v>
      </c>
      <c r="V51" s="16" t="s">
        <v>467</v>
      </c>
      <c r="W51" s="15"/>
      <c r="X51" s="15">
        <f t="shared" si="25"/>
        <v>0</v>
      </c>
      <c r="Y51" s="180"/>
      <c r="Z51" s="181"/>
      <c r="AA51" s="182" t="s">
        <v>168</v>
      </c>
      <c r="AB51" s="182"/>
      <c r="AC51" s="182" t="str">
        <f t="shared" si="8"/>
        <v>No</v>
      </c>
      <c r="AD51" s="217" t="s">
        <v>224</v>
      </c>
      <c r="AE51" s="183">
        <f t="shared" si="9"/>
        <v>0</v>
      </c>
      <c r="AF51" s="183" t="str">
        <f t="shared" si="10"/>
        <v/>
      </c>
      <c r="AG51" s="183"/>
      <c r="AH51" s="182" t="str">
        <f t="shared" si="11"/>
        <v>No</v>
      </c>
      <c r="AI51" s="166" t="s">
        <v>355</v>
      </c>
      <c r="AJ51" s="183">
        <f t="shared" si="12"/>
        <v>0</v>
      </c>
      <c r="AK51" s="183" t="str">
        <f t="shared" si="13"/>
        <v/>
      </c>
      <c r="AL51" s="183"/>
      <c r="AM51" s="182" t="str">
        <f t="shared" si="14"/>
        <v>No</v>
      </c>
      <c r="AN51" s="166" t="s">
        <v>449</v>
      </c>
      <c r="AO51" s="183">
        <f t="shared" si="15"/>
        <v>0</v>
      </c>
      <c r="AP51" s="183" t="str">
        <f t="shared" si="16"/>
        <v/>
      </c>
      <c r="AQ51" s="183"/>
      <c r="AR51" s="182" t="str">
        <f t="shared" si="17"/>
        <v>No</v>
      </c>
      <c r="AS51" s="184"/>
    </row>
    <row r="52" spans="1:45" ht="315.75" thickBot="1">
      <c r="A52" s="247" t="str">
        <f t="shared" si="26"/>
        <v xml:space="preserve"> 5 - Mecanismos para la Transparencia y Acceso a la Información</v>
      </c>
      <c r="B52" s="257" t="str">
        <f>B51</f>
        <v>2. Lineamientos de Transparencia Pasiva</v>
      </c>
      <c r="C52" s="140" t="s">
        <v>111</v>
      </c>
      <c r="D52" s="141" t="s">
        <v>112</v>
      </c>
      <c r="E52" s="142" t="s">
        <v>14</v>
      </c>
      <c r="F52" s="144">
        <v>0.25</v>
      </c>
      <c r="G52" s="42">
        <f t="shared" si="22"/>
        <v>0.25</v>
      </c>
      <c r="H52" s="145">
        <v>0.5</v>
      </c>
      <c r="I52" s="42">
        <f t="shared" si="1"/>
        <v>0.5</v>
      </c>
      <c r="J52" s="145">
        <v>0.75</v>
      </c>
      <c r="K52" s="42">
        <f t="shared" si="2"/>
        <v>0.75</v>
      </c>
      <c r="L52" s="145">
        <v>1</v>
      </c>
      <c r="M52" s="42">
        <f t="shared" si="3"/>
        <v>1</v>
      </c>
      <c r="N52" s="23">
        <v>0.25</v>
      </c>
      <c r="O52" s="24">
        <f t="shared" si="24"/>
        <v>1</v>
      </c>
      <c r="P52" s="179" t="s">
        <v>245</v>
      </c>
      <c r="Q52" s="24">
        <v>0.5</v>
      </c>
      <c r="R52" s="24">
        <f t="shared" si="23"/>
        <v>1</v>
      </c>
      <c r="S52" s="146" t="s">
        <v>332</v>
      </c>
      <c r="T52" s="80">
        <v>0.75</v>
      </c>
      <c r="U52" s="24">
        <f t="shared" si="20"/>
        <v>1</v>
      </c>
      <c r="V52" s="46" t="s">
        <v>468</v>
      </c>
      <c r="W52" s="24"/>
      <c r="X52" s="24">
        <f t="shared" si="25"/>
        <v>0</v>
      </c>
      <c r="Y52" s="147"/>
      <c r="Z52" s="148"/>
      <c r="AA52" s="149" t="s">
        <v>168</v>
      </c>
      <c r="AB52" s="149"/>
      <c r="AC52" s="149" t="str">
        <f t="shared" si="8"/>
        <v>No</v>
      </c>
      <c r="AD52" s="150" t="s">
        <v>225</v>
      </c>
      <c r="AE52" s="151">
        <f t="shared" si="9"/>
        <v>0</v>
      </c>
      <c r="AF52" s="151" t="str">
        <f t="shared" si="10"/>
        <v/>
      </c>
      <c r="AG52" s="151"/>
      <c r="AH52" s="149" t="str">
        <f t="shared" si="11"/>
        <v>No</v>
      </c>
      <c r="AI52" s="166" t="s">
        <v>335</v>
      </c>
      <c r="AJ52" s="151">
        <f t="shared" si="12"/>
        <v>0</v>
      </c>
      <c r="AK52" s="151" t="str">
        <f t="shared" si="13"/>
        <v/>
      </c>
      <c r="AL52" s="151"/>
      <c r="AM52" s="149" t="str">
        <f t="shared" si="14"/>
        <v>No</v>
      </c>
      <c r="AN52" s="166" t="s">
        <v>450</v>
      </c>
      <c r="AO52" s="151">
        <f t="shared" si="15"/>
        <v>0</v>
      </c>
      <c r="AP52" s="151" t="str">
        <f t="shared" si="16"/>
        <v/>
      </c>
      <c r="AQ52" s="151"/>
      <c r="AR52" s="149" t="str">
        <f t="shared" si="17"/>
        <v>No</v>
      </c>
      <c r="AS52" s="152"/>
    </row>
    <row r="53" spans="1:45" ht="105" customHeight="1" thickBot="1">
      <c r="A53" s="247" t="str">
        <f t="shared" si="26"/>
        <v xml:space="preserve"> 5 - Mecanismos para la Transparencia y Acceso a la Información</v>
      </c>
      <c r="B53" s="218" t="s">
        <v>113</v>
      </c>
      <c r="C53" s="201" t="s">
        <v>114</v>
      </c>
      <c r="D53" s="202" t="s">
        <v>115</v>
      </c>
      <c r="E53" s="203" t="s">
        <v>19</v>
      </c>
      <c r="F53" s="204">
        <v>0.25</v>
      </c>
      <c r="G53" s="48">
        <f t="shared" si="22"/>
        <v>0.25</v>
      </c>
      <c r="H53" s="205">
        <v>0.5</v>
      </c>
      <c r="I53" s="48">
        <f t="shared" si="1"/>
        <v>0.5</v>
      </c>
      <c r="J53" s="205">
        <v>0.75</v>
      </c>
      <c r="K53" s="48">
        <f t="shared" si="2"/>
        <v>0.75</v>
      </c>
      <c r="L53" s="205">
        <v>1</v>
      </c>
      <c r="M53" s="48">
        <f t="shared" si="3"/>
        <v>1</v>
      </c>
      <c r="N53" s="74">
        <v>0.2</v>
      </c>
      <c r="O53" s="20">
        <f t="shared" si="24"/>
        <v>0.8</v>
      </c>
      <c r="P53" s="206" t="s">
        <v>240</v>
      </c>
      <c r="Q53" s="20">
        <v>0.5</v>
      </c>
      <c r="R53" s="20">
        <f t="shared" si="23"/>
        <v>1</v>
      </c>
      <c r="S53" s="206" t="s">
        <v>311</v>
      </c>
      <c r="T53" s="82">
        <v>0.65</v>
      </c>
      <c r="U53" s="20">
        <f t="shared" si="20"/>
        <v>0.8666666666666667</v>
      </c>
      <c r="V53" s="49" t="s">
        <v>488</v>
      </c>
      <c r="W53" s="20"/>
      <c r="X53" s="20">
        <f t="shared" si="25"/>
        <v>0</v>
      </c>
      <c r="Y53" s="207"/>
      <c r="Z53" s="208" t="s">
        <v>548</v>
      </c>
      <c r="AA53" s="209" t="s">
        <v>168</v>
      </c>
      <c r="AB53" s="209"/>
      <c r="AC53" s="209" t="str">
        <f t="shared" si="8"/>
        <v>Si</v>
      </c>
      <c r="AD53" s="219" t="s">
        <v>202</v>
      </c>
      <c r="AE53" s="211" t="str">
        <f t="shared" si="9"/>
        <v>x</v>
      </c>
      <c r="AF53" s="211" t="str">
        <f>IF(O53&lt;100%,"X","")</f>
        <v>X</v>
      </c>
      <c r="AG53" s="211"/>
      <c r="AH53" s="209" t="str">
        <f t="shared" si="11"/>
        <v>Si</v>
      </c>
      <c r="AI53" s="166" t="s">
        <v>312</v>
      </c>
      <c r="AJ53" s="211" t="str">
        <f t="shared" si="12"/>
        <v>x</v>
      </c>
      <c r="AK53" s="211" t="str">
        <f t="shared" si="13"/>
        <v/>
      </c>
      <c r="AL53" s="211"/>
      <c r="AM53" s="209" t="str">
        <f t="shared" si="14"/>
        <v>Si</v>
      </c>
      <c r="AN53" s="166" t="s">
        <v>514</v>
      </c>
      <c r="AO53" s="211" t="str">
        <f t="shared" si="15"/>
        <v>x</v>
      </c>
      <c r="AP53" s="211" t="str">
        <f t="shared" si="16"/>
        <v>X</v>
      </c>
      <c r="AQ53" s="211"/>
      <c r="AR53" s="209" t="str">
        <f t="shared" si="17"/>
        <v>Si</v>
      </c>
      <c r="AS53" s="212"/>
    </row>
    <row r="54" spans="1:45" ht="300">
      <c r="A54" s="247" t="str">
        <f t="shared" si="26"/>
        <v xml:space="preserve"> 5 - Mecanismos para la Transparencia y Acceso a la Información</v>
      </c>
      <c r="B54" s="254" t="s">
        <v>116</v>
      </c>
      <c r="C54" s="89" t="s">
        <v>117</v>
      </c>
      <c r="D54" s="90" t="s">
        <v>118</v>
      </c>
      <c r="E54" s="91" t="s">
        <v>19</v>
      </c>
      <c r="F54" s="92">
        <v>0.25</v>
      </c>
      <c r="G54" s="38">
        <f t="shared" si="22"/>
        <v>0.25</v>
      </c>
      <c r="H54" s="93">
        <v>0.5</v>
      </c>
      <c r="I54" s="38">
        <f t="shared" si="1"/>
        <v>0.5</v>
      </c>
      <c r="J54" s="93">
        <v>0.75</v>
      </c>
      <c r="K54" s="38">
        <f t="shared" si="2"/>
        <v>0.75</v>
      </c>
      <c r="L54" s="93">
        <v>1</v>
      </c>
      <c r="M54" s="38">
        <f t="shared" si="3"/>
        <v>1</v>
      </c>
      <c r="N54" s="27">
        <v>0</v>
      </c>
      <c r="O54" s="28">
        <f t="shared" si="24"/>
        <v>0</v>
      </c>
      <c r="P54" s="94" t="s">
        <v>197</v>
      </c>
      <c r="Q54" s="28">
        <v>0</v>
      </c>
      <c r="R54" s="28">
        <f t="shared" si="23"/>
        <v>0</v>
      </c>
      <c r="S54" s="94" t="s">
        <v>290</v>
      </c>
      <c r="T54" s="76">
        <v>1</v>
      </c>
      <c r="U54" s="28">
        <f t="shared" si="20"/>
        <v>1.3333333333333333</v>
      </c>
      <c r="V54" s="45" t="s">
        <v>489</v>
      </c>
      <c r="W54" s="28"/>
      <c r="X54" s="28">
        <f t="shared" si="25"/>
        <v>0</v>
      </c>
      <c r="Y54" s="95"/>
      <c r="Z54" s="96"/>
      <c r="AA54" s="97" t="s">
        <v>168</v>
      </c>
      <c r="AB54" s="97"/>
      <c r="AC54" s="97" t="str">
        <f t="shared" si="8"/>
        <v>No</v>
      </c>
      <c r="AD54" s="220" t="s">
        <v>246</v>
      </c>
      <c r="AE54" s="99">
        <f t="shared" si="9"/>
        <v>0</v>
      </c>
      <c r="AF54" s="99" t="str">
        <f t="shared" si="10"/>
        <v>X</v>
      </c>
      <c r="AG54" s="99"/>
      <c r="AH54" s="97" t="str">
        <f t="shared" si="11"/>
        <v>Si</v>
      </c>
      <c r="AI54" s="166" t="s">
        <v>356</v>
      </c>
      <c r="AJ54" s="99">
        <f t="shared" si="12"/>
        <v>0</v>
      </c>
      <c r="AK54" s="99" t="str">
        <f t="shared" si="13"/>
        <v>X</v>
      </c>
      <c r="AL54" s="99"/>
      <c r="AM54" s="97" t="str">
        <f t="shared" si="14"/>
        <v>Si</v>
      </c>
      <c r="AN54" s="166" t="s">
        <v>515</v>
      </c>
      <c r="AO54" s="99">
        <f t="shared" si="15"/>
        <v>0</v>
      </c>
      <c r="AP54" s="99" t="str">
        <f t="shared" si="16"/>
        <v/>
      </c>
      <c r="AQ54" s="99"/>
      <c r="AR54" s="97" t="str">
        <f t="shared" si="17"/>
        <v>No</v>
      </c>
      <c r="AS54" s="100"/>
    </row>
    <row r="55" spans="1:45" s="3" customFormat="1" ht="409.5">
      <c r="A55" s="247" t="str">
        <f t="shared" si="26"/>
        <v xml:space="preserve"> 5 - Mecanismos para la Transparencia y Acceso a la Información</v>
      </c>
      <c r="B55" s="255" t="str">
        <f>B54</f>
        <v>4. Criterio Diferencial de Accesibilidad</v>
      </c>
      <c r="C55" s="196" t="s">
        <v>119</v>
      </c>
      <c r="D55" s="197" t="s">
        <v>120</v>
      </c>
      <c r="E55" s="176" t="s">
        <v>16</v>
      </c>
      <c r="F55" s="177">
        <v>0.25</v>
      </c>
      <c r="G55" s="39">
        <f t="shared" si="22"/>
        <v>0.25</v>
      </c>
      <c r="H55" s="178">
        <v>0.5</v>
      </c>
      <c r="I55" s="39">
        <f t="shared" si="1"/>
        <v>0.5</v>
      </c>
      <c r="J55" s="178">
        <v>0.75</v>
      </c>
      <c r="K55" s="39">
        <f t="shared" si="2"/>
        <v>0.75</v>
      </c>
      <c r="L55" s="178">
        <v>1</v>
      </c>
      <c r="M55" s="39">
        <f t="shared" si="3"/>
        <v>1</v>
      </c>
      <c r="N55" s="21">
        <v>0</v>
      </c>
      <c r="O55" s="15">
        <f t="shared" si="24"/>
        <v>0</v>
      </c>
      <c r="P55" s="179" t="s">
        <v>231</v>
      </c>
      <c r="Q55" s="15">
        <v>0.5</v>
      </c>
      <c r="R55" s="15">
        <f t="shared" si="23"/>
        <v>1</v>
      </c>
      <c r="S55" s="179" t="s">
        <v>270</v>
      </c>
      <c r="T55" s="81">
        <v>0.75</v>
      </c>
      <c r="U55" s="15">
        <f t="shared" si="20"/>
        <v>1</v>
      </c>
      <c r="V55" s="16" t="s">
        <v>469</v>
      </c>
      <c r="W55" s="15"/>
      <c r="X55" s="15">
        <f t="shared" si="25"/>
        <v>0</v>
      </c>
      <c r="Y55" s="180"/>
      <c r="Z55" s="181"/>
      <c r="AA55" s="182" t="s">
        <v>168</v>
      </c>
      <c r="AB55" s="182"/>
      <c r="AC55" s="182" t="str">
        <f t="shared" si="8"/>
        <v>No</v>
      </c>
      <c r="AD55" s="163" t="s">
        <v>247</v>
      </c>
      <c r="AE55" s="183">
        <f t="shared" si="9"/>
        <v>0</v>
      </c>
      <c r="AF55" s="183" t="str">
        <f t="shared" si="10"/>
        <v>X</v>
      </c>
      <c r="AG55" s="183"/>
      <c r="AH55" s="182" t="str">
        <f t="shared" si="11"/>
        <v>Si</v>
      </c>
      <c r="AI55" s="166" t="s">
        <v>273</v>
      </c>
      <c r="AJ55" s="183">
        <f t="shared" si="12"/>
        <v>0</v>
      </c>
      <c r="AK55" s="183" t="str">
        <f t="shared" si="13"/>
        <v/>
      </c>
      <c r="AL55" s="183"/>
      <c r="AM55" s="182" t="str">
        <f t="shared" si="14"/>
        <v>No</v>
      </c>
      <c r="AN55" s="166" t="s">
        <v>374</v>
      </c>
      <c r="AO55" s="183">
        <f t="shared" si="15"/>
        <v>0</v>
      </c>
      <c r="AP55" s="183" t="str">
        <f t="shared" si="16"/>
        <v/>
      </c>
      <c r="AQ55" s="183"/>
      <c r="AR55" s="182" t="str">
        <f t="shared" si="17"/>
        <v>No</v>
      </c>
      <c r="AS55" s="184"/>
    </row>
    <row r="56" spans="1:45" s="3" customFormat="1" ht="409.5">
      <c r="A56" s="247" t="str">
        <f t="shared" si="26"/>
        <v xml:space="preserve"> 5 - Mecanismos para la Transparencia y Acceso a la Información</v>
      </c>
      <c r="B56" s="255" t="str">
        <f t="shared" si="26"/>
        <v>4. Criterio Diferencial de Accesibilidad</v>
      </c>
      <c r="C56" s="196" t="s">
        <v>162</v>
      </c>
      <c r="D56" s="197" t="s">
        <v>120</v>
      </c>
      <c r="E56" s="221" t="s">
        <v>11</v>
      </c>
      <c r="F56" s="177">
        <v>0.25</v>
      </c>
      <c r="G56" s="39">
        <f t="shared" si="22"/>
        <v>0.25</v>
      </c>
      <c r="H56" s="178">
        <v>0.5</v>
      </c>
      <c r="I56" s="39">
        <f t="shared" si="1"/>
        <v>0.5</v>
      </c>
      <c r="J56" s="178">
        <v>0.75</v>
      </c>
      <c r="K56" s="39">
        <f t="shared" si="2"/>
        <v>0.75</v>
      </c>
      <c r="L56" s="178">
        <v>1</v>
      </c>
      <c r="M56" s="39">
        <f t="shared" si="3"/>
        <v>1</v>
      </c>
      <c r="N56" s="21">
        <v>0</v>
      </c>
      <c r="O56" s="15">
        <f t="shared" si="24"/>
        <v>0</v>
      </c>
      <c r="P56" s="179" t="s">
        <v>233</v>
      </c>
      <c r="Q56" s="15">
        <v>0</v>
      </c>
      <c r="R56" s="15">
        <f t="shared" si="23"/>
        <v>0</v>
      </c>
      <c r="S56" s="179" t="s">
        <v>366</v>
      </c>
      <c r="T56" s="81">
        <v>0.7</v>
      </c>
      <c r="U56" s="15">
        <f t="shared" si="20"/>
        <v>0.93333333333333324</v>
      </c>
      <c r="V56" s="16" t="s">
        <v>470</v>
      </c>
      <c r="W56" s="15"/>
      <c r="X56" s="15">
        <f t="shared" si="25"/>
        <v>0</v>
      </c>
      <c r="Y56" s="180"/>
      <c r="Z56" s="181"/>
      <c r="AA56" s="182" t="s">
        <v>168</v>
      </c>
      <c r="AB56" s="182"/>
      <c r="AC56" s="182" t="str">
        <f t="shared" si="8"/>
        <v>No</v>
      </c>
      <c r="AD56" s="163" t="s">
        <v>249</v>
      </c>
      <c r="AE56" s="183">
        <f t="shared" si="9"/>
        <v>0</v>
      </c>
      <c r="AF56" s="183" t="str">
        <f t="shared" si="10"/>
        <v>X</v>
      </c>
      <c r="AG56" s="183"/>
      <c r="AH56" s="182" t="str">
        <f t="shared" si="11"/>
        <v>Si</v>
      </c>
      <c r="AI56" s="166" t="s">
        <v>357</v>
      </c>
      <c r="AJ56" s="183">
        <f t="shared" si="12"/>
        <v>0</v>
      </c>
      <c r="AK56" s="183" t="str">
        <f t="shared" si="13"/>
        <v>X</v>
      </c>
      <c r="AL56" s="183"/>
      <c r="AM56" s="182" t="str">
        <f t="shared" si="14"/>
        <v>Si</v>
      </c>
      <c r="AN56" s="166" t="s">
        <v>436</v>
      </c>
      <c r="AO56" s="183">
        <f t="shared" si="15"/>
        <v>0</v>
      </c>
      <c r="AP56" s="183" t="str">
        <f t="shared" si="16"/>
        <v>X</v>
      </c>
      <c r="AQ56" s="183"/>
      <c r="AR56" s="182" t="str">
        <f t="shared" si="17"/>
        <v>Si</v>
      </c>
      <c r="AS56" s="184"/>
    </row>
    <row r="57" spans="1:45" ht="409.6" thickBot="1">
      <c r="A57" s="247" t="str">
        <f t="shared" si="26"/>
        <v xml:space="preserve"> 5 - Mecanismos para la Transparencia y Acceso a la Información</v>
      </c>
      <c r="B57" s="255" t="str">
        <f t="shared" si="26"/>
        <v>4. Criterio Diferencial de Accesibilidad</v>
      </c>
      <c r="C57" s="222" t="s">
        <v>121</v>
      </c>
      <c r="D57" s="223" t="s">
        <v>120</v>
      </c>
      <c r="E57" s="224" t="s">
        <v>19</v>
      </c>
      <c r="F57" s="144">
        <v>0.25</v>
      </c>
      <c r="G57" s="42">
        <f t="shared" si="22"/>
        <v>0.25</v>
      </c>
      <c r="H57" s="145">
        <v>0.5</v>
      </c>
      <c r="I57" s="42">
        <f t="shared" si="1"/>
        <v>0.5</v>
      </c>
      <c r="J57" s="145">
        <v>0.75</v>
      </c>
      <c r="K57" s="42">
        <f t="shared" si="2"/>
        <v>0.75</v>
      </c>
      <c r="L57" s="145">
        <v>1</v>
      </c>
      <c r="M57" s="42">
        <f t="shared" si="3"/>
        <v>1</v>
      </c>
      <c r="N57" s="23">
        <v>0.125</v>
      </c>
      <c r="O57" s="24">
        <f t="shared" si="24"/>
        <v>0.5</v>
      </c>
      <c r="P57" s="146" t="s">
        <v>232</v>
      </c>
      <c r="Q57" s="24">
        <v>0.25</v>
      </c>
      <c r="R57" s="24">
        <f t="shared" si="23"/>
        <v>0.5</v>
      </c>
      <c r="S57" s="146" t="s">
        <v>291</v>
      </c>
      <c r="T57" s="80">
        <v>0.25</v>
      </c>
      <c r="U57" s="24">
        <f t="shared" si="20"/>
        <v>0.33333333333333331</v>
      </c>
      <c r="V57" s="298" t="s">
        <v>490</v>
      </c>
      <c r="W57" s="24"/>
      <c r="X57" s="24">
        <f t="shared" si="25"/>
        <v>0</v>
      </c>
      <c r="Y57" s="147"/>
      <c r="Z57" s="148"/>
      <c r="AA57" s="149" t="s">
        <v>168</v>
      </c>
      <c r="AB57" s="149"/>
      <c r="AC57" s="149" t="str">
        <f t="shared" si="8"/>
        <v>No</v>
      </c>
      <c r="AD57" s="219" t="s">
        <v>203</v>
      </c>
      <c r="AE57" s="151">
        <f t="shared" si="9"/>
        <v>0</v>
      </c>
      <c r="AF57" s="151" t="str">
        <f t="shared" si="10"/>
        <v>X</v>
      </c>
      <c r="AG57" s="151"/>
      <c r="AH57" s="149" t="str">
        <f t="shared" si="11"/>
        <v>Si</v>
      </c>
      <c r="AI57" s="166" t="s">
        <v>358</v>
      </c>
      <c r="AJ57" s="151">
        <f t="shared" si="12"/>
        <v>0</v>
      </c>
      <c r="AK57" s="151" t="str">
        <f t="shared" si="13"/>
        <v>X</v>
      </c>
      <c r="AL57" s="151"/>
      <c r="AM57" s="149" t="str">
        <f t="shared" si="14"/>
        <v>Si</v>
      </c>
      <c r="AN57" s="155" t="s">
        <v>521</v>
      </c>
      <c r="AO57" s="151">
        <f t="shared" si="15"/>
        <v>0</v>
      </c>
      <c r="AP57" s="151" t="str">
        <f t="shared" si="16"/>
        <v>X</v>
      </c>
      <c r="AQ57" s="151"/>
      <c r="AR57" s="149" t="str">
        <f t="shared" si="17"/>
        <v>Si</v>
      </c>
      <c r="AS57" s="152"/>
    </row>
    <row r="58" spans="1:45" ht="409.5">
      <c r="A58" s="247" t="str">
        <f t="shared" si="26"/>
        <v xml:space="preserve"> 5 - Mecanismos para la Transparencia y Acceso a la Información</v>
      </c>
      <c r="B58" s="258" t="s">
        <v>122</v>
      </c>
      <c r="C58" s="126" t="s">
        <v>123</v>
      </c>
      <c r="D58" s="127" t="s">
        <v>124</v>
      </c>
      <c r="E58" s="128" t="s">
        <v>19</v>
      </c>
      <c r="F58" s="129">
        <v>0.25</v>
      </c>
      <c r="G58" s="40">
        <f t="shared" si="22"/>
        <v>0.25</v>
      </c>
      <c r="H58" s="130">
        <v>0.5</v>
      </c>
      <c r="I58" s="40">
        <f t="shared" si="1"/>
        <v>0.5</v>
      </c>
      <c r="J58" s="130">
        <v>0.75</v>
      </c>
      <c r="K58" s="40">
        <f t="shared" si="2"/>
        <v>0.75</v>
      </c>
      <c r="L58" s="130">
        <v>1</v>
      </c>
      <c r="M58" s="40">
        <f t="shared" si="3"/>
        <v>1</v>
      </c>
      <c r="N58" s="33">
        <v>0.2</v>
      </c>
      <c r="O58" s="26">
        <f t="shared" si="24"/>
        <v>0.8</v>
      </c>
      <c r="P58" s="131" t="s">
        <v>241</v>
      </c>
      <c r="Q58" s="26">
        <v>0.5</v>
      </c>
      <c r="R58" s="26">
        <f t="shared" si="23"/>
        <v>1</v>
      </c>
      <c r="S58" s="131" t="s">
        <v>292</v>
      </c>
      <c r="T58" s="79">
        <v>0.5</v>
      </c>
      <c r="U58" s="26">
        <f t="shared" si="20"/>
        <v>0.66666666666666663</v>
      </c>
      <c r="V58" s="47" t="s">
        <v>491</v>
      </c>
      <c r="W58" s="26"/>
      <c r="X58" s="26">
        <f t="shared" si="25"/>
        <v>0</v>
      </c>
      <c r="Y58" s="132"/>
      <c r="Z58" s="133"/>
      <c r="AA58" s="134" t="s">
        <v>168</v>
      </c>
      <c r="AB58" s="134"/>
      <c r="AC58" s="134" t="str">
        <f t="shared" si="8"/>
        <v>No</v>
      </c>
      <c r="AD58" s="164" t="s">
        <v>200</v>
      </c>
      <c r="AE58" s="136">
        <f t="shared" si="9"/>
        <v>0</v>
      </c>
      <c r="AF58" s="136" t="str">
        <f t="shared" si="10"/>
        <v>X</v>
      </c>
      <c r="AG58" s="136"/>
      <c r="AH58" s="134" t="str">
        <f t="shared" si="11"/>
        <v>Si</v>
      </c>
      <c r="AI58" s="166" t="s">
        <v>326</v>
      </c>
      <c r="AJ58" s="136">
        <f t="shared" si="12"/>
        <v>0</v>
      </c>
      <c r="AK58" s="136" t="str">
        <f t="shared" si="13"/>
        <v/>
      </c>
      <c r="AL58" s="136"/>
      <c r="AM58" s="134" t="str">
        <f t="shared" si="14"/>
        <v>No</v>
      </c>
      <c r="AN58" s="303" t="s">
        <v>516</v>
      </c>
      <c r="AO58" s="136">
        <f t="shared" si="15"/>
        <v>0</v>
      </c>
      <c r="AP58" s="136" t="str">
        <f t="shared" si="16"/>
        <v>X</v>
      </c>
      <c r="AQ58" s="136"/>
      <c r="AR58" s="134" t="str">
        <f t="shared" si="17"/>
        <v>Si</v>
      </c>
      <c r="AS58" s="137"/>
    </row>
    <row r="59" spans="1:45" ht="409.5">
      <c r="A59" s="247" t="str">
        <f t="shared" si="26"/>
        <v xml:space="preserve"> 5 - Mecanismos para la Transparencia y Acceso a la Información</v>
      </c>
      <c r="B59" s="255" t="str">
        <f>B58</f>
        <v>5. Monitoreo del Acceso a la Información Pública</v>
      </c>
      <c r="C59" s="188" t="s">
        <v>183</v>
      </c>
      <c r="D59" s="175" t="s">
        <v>125</v>
      </c>
      <c r="E59" s="176" t="s">
        <v>16</v>
      </c>
      <c r="F59" s="177">
        <v>0.1</v>
      </c>
      <c r="G59" s="39">
        <f t="shared" si="22"/>
        <v>0.1</v>
      </c>
      <c r="H59" s="178">
        <v>0.3</v>
      </c>
      <c r="I59" s="39">
        <f t="shared" si="1"/>
        <v>0.3</v>
      </c>
      <c r="J59" s="178">
        <v>0.6</v>
      </c>
      <c r="K59" s="39">
        <f t="shared" si="2"/>
        <v>0.6</v>
      </c>
      <c r="L59" s="178">
        <v>1</v>
      </c>
      <c r="M59" s="39">
        <f t="shared" si="3"/>
        <v>1</v>
      </c>
      <c r="N59" s="21">
        <v>0.1</v>
      </c>
      <c r="O59" s="15">
        <f t="shared" si="24"/>
        <v>1</v>
      </c>
      <c r="P59" s="179" t="s">
        <v>251</v>
      </c>
      <c r="Q59" s="15">
        <v>0.2</v>
      </c>
      <c r="R59" s="15">
        <f t="shared" si="23"/>
        <v>0.66666666666666674</v>
      </c>
      <c r="S59" s="179" t="s">
        <v>271</v>
      </c>
      <c r="T59" s="81">
        <v>0.6</v>
      </c>
      <c r="U59" s="15">
        <f t="shared" si="20"/>
        <v>1</v>
      </c>
      <c r="V59" s="16" t="s">
        <v>471</v>
      </c>
      <c r="W59" s="15"/>
      <c r="X59" s="15">
        <f t="shared" si="25"/>
        <v>0</v>
      </c>
      <c r="Y59" s="180"/>
      <c r="Z59" s="181"/>
      <c r="AA59" s="182" t="s">
        <v>168</v>
      </c>
      <c r="AB59" s="182"/>
      <c r="AC59" s="182" t="str">
        <f t="shared" si="8"/>
        <v>No</v>
      </c>
      <c r="AD59" s="217" t="s">
        <v>222</v>
      </c>
      <c r="AE59" s="183">
        <f t="shared" si="9"/>
        <v>0</v>
      </c>
      <c r="AF59" s="183" t="str">
        <f t="shared" si="10"/>
        <v/>
      </c>
      <c r="AG59" s="183"/>
      <c r="AH59" s="182" t="str">
        <f t="shared" si="11"/>
        <v>No</v>
      </c>
      <c r="AI59" s="166" t="s">
        <v>272</v>
      </c>
      <c r="AJ59" s="183">
        <f t="shared" si="12"/>
        <v>0</v>
      </c>
      <c r="AK59" s="183" t="str">
        <f t="shared" si="13"/>
        <v>X</v>
      </c>
      <c r="AL59" s="183"/>
      <c r="AM59" s="182" t="str">
        <f t="shared" si="14"/>
        <v>Si</v>
      </c>
      <c r="AN59" s="11" t="s">
        <v>375</v>
      </c>
      <c r="AO59" s="183">
        <f t="shared" si="15"/>
        <v>0</v>
      </c>
      <c r="AP59" s="183" t="str">
        <f t="shared" si="16"/>
        <v/>
      </c>
      <c r="AQ59" s="183"/>
      <c r="AR59" s="182" t="str">
        <f t="shared" si="17"/>
        <v>No</v>
      </c>
      <c r="AS59" s="184"/>
    </row>
    <row r="60" spans="1:45" ht="86.25" customHeight="1" thickBot="1">
      <c r="A60" s="247" t="str">
        <f t="shared" si="26"/>
        <v xml:space="preserve"> 5 - Mecanismos para la Transparencia y Acceso a la Información</v>
      </c>
      <c r="B60" s="255" t="str">
        <f>B59</f>
        <v>5. Monitoreo del Acceso a la Información Pública</v>
      </c>
      <c r="C60" s="140" t="s">
        <v>434</v>
      </c>
      <c r="D60" s="141" t="s">
        <v>126</v>
      </c>
      <c r="E60" s="142" t="s">
        <v>19</v>
      </c>
      <c r="F60" s="144">
        <v>0.25</v>
      </c>
      <c r="G60" s="42">
        <f t="shared" si="22"/>
        <v>0.25</v>
      </c>
      <c r="H60" s="145">
        <v>0.5</v>
      </c>
      <c r="I60" s="42">
        <f t="shared" si="1"/>
        <v>0.5</v>
      </c>
      <c r="J60" s="145">
        <v>0.75</v>
      </c>
      <c r="K60" s="42">
        <f t="shared" si="2"/>
        <v>0.75</v>
      </c>
      <c r="L60" s="145">
        <v>1</v>
      </c>
      <c r="M60" s="42">
        <f t="shared" si="3"/>
        <v>1</v>
      </c>
      <c r="N60" s="23">
        <v>0.125</v>
      </c>
      <c r="O60" s="24">
        <f t="shared" si="24"/>
        <v>0.5</v>
      </c>
      <c r="P60" s="131" t="s">
        <v>242</v>
      </c>
      <c r="Q60" s="24">
        <v>0.4</v>
      </c>
      <c r="R60" s="24">
        <f t="shared" si="23"/>
        <v>0.8</v>
      </c>
      <c r="S60" s="146" t="s">
        <v>293</v>
      </c>
      <c r="T60" s="80">
        <v>0.75</v>
      </c>
      <c r="U60" s="24">
        <f t="shared" si="20"/>
        <v>1</v>
      </c>
      <c r="V60" s="46" t="s">
        <v>492</v>
      </c>
      <c r="W60" s="24"/>
      <c r="X60" s="24">
        <f t="shared" si="25"/>
        <v>0</v>
      </c>
      <c r="Y60" s="147"/>
      <c r="Z60" s="148"/>
      <c r="AA60" s="149" t="s">
        <v>168</v>
      </c>
      <c r="AB60" s="149"/>
      <c r="AC60" s="149" t="str">
        <f t="shared" si="8"/>
        <v>No</v>
      </c>
      <c r="AD60" s="225" t="s">
        <v>204</v>
      </c>
      <c r="AE60" s="151">
        <f t="shared" si="9"/>
        <v>0</v>
      </c>
      <c r="AF60" s="151" t="str">
        <f t="shared" si="10"/>
        <v>X</v>
      </c>
      <c r="AG60" s="151"/>
      <c r="AH60" s="149" t="str">
        <f t="shared" si="11"/>
        <v>Si</v>
      </c>
      <c r="AI60" s="166" t="s">
        <v>294</v>
      </c>
      <c r="AJ60" s="151">
        <f t="shared" si="12"/>
        <v>0</v>
      </c>
      <c r="AK60" s="151" t="str">
        <f t="shared" si="13"/>
        <v>X</v>
      </c>
      <c r="AL60" s="151"/>
      <c r="AM60" s="149" t="str">
        <f t="shared" si="14"/>
        <v>Si</v>
      </c>
      <c r="AN60" s="155" t="s">
        <v>517</v>
      </c>
      <c r="AO60" s="151">
        <f t="shared" si="15"/>
        <v>0</v>
      </c>
      <c r="AP60" s="151" t="str">
        <f t="shared" si="16"/>
        <v/>
      </c>
      <c r="AQ60" s="151"/>
      <c r="AR60" s="149" t="str">
        <f t="shared" si="17"/>
        <v>No</v>
      </c>
      <c r="AS60" s="152"/>
    </row>
    <row r="61" spans="1:45" ht="129.75" customHeight="1">
      <c r="A61" s="246" t="s">
        <v>127</v>
      </c>
      <c r="B61" s="259" t="s">
        <v>43</v>
      </c>
      <c r="C61" s="89" t="s">
        <v>128</v>
      </c>
      <c r="D61" s="90" t="s">
        <v>129</v>
      </c>
      <c r="E61" s="91" t="s">
        <v>19</v>
      </c>
      <c r="F61" s="92">
        <v>0.25</v>
      </c>
      <c r="G61" s="38">
        <f t="shared" si="22"/>
        <v>0.25</v>
      </c>
      <c r="H61" s="93">
        <v>0.5</v>
      </c>
      <c r="I61" s="38">
        <f t="shared" si="1"/>
        <v>0.5</v>
      </c>
      <c r="J61" s="93">
        <v>0.75</v>
      </c>
      <c r="K61" s="38">
        <f t="shared" si="2"/>
        <v>0.75</v>
      </c>
      <c r="L61" s="93">
        <v>1</v>
      </c>
      <c r="M61" s="38">
        <f t="shared" si="3"/>
        <v>1</v>
      </c>
      <c r="N61" s="27">
        <v>0.25</v>
      </c>
      <c r="O61" s="28">
        <f t="shared" si="24"/>
        <v>1</v>
      </c>
      <c r="P61" s="94" t="s">
        <v>252</v>
      </c>
      <c r="Q61" s="28">
        <v>0.5</v>
      </c>
      <c r="R61" s="28">
        <f t="shared" si="23"/>
        <v>1</v>
      </c>
      <c r="S61" s="94" t="s">
        <v>295</v>
      </c>
      <c r="T61" s="76">
        <v>0.5</v>
      </c>
      <c r="U61" s="28">
        <f t="shared" si="20"/>
        <v>0.66666666666666663</v>
      </c>
      <c r="V61" s="45" t="s">
        <v>493</v>
      </c>
      <c r="W61" s="28"/>
      <c r="X61" s="28">
        <f t="shared" si="25"/>
        <v>0</v>
      </c>
      <c r="Y61" s="95"/>
      <c r="Z61" s="96"/>
      <c r="AA61" s="97" t="s">
        <v>168</v>
      </c>
      <c r="AB61" s="97"/>
      <c r="AC61" s="97" t="str">
        <f t="shared" si="8"/>
        <v>No</v>
      </c>
      <c r="AD61" s="98" t="s">
        <v>212</v>
      </c>
      <c r="AE61" s="99">
        <f t="shared" si="9"/>
        <v>0</v>
      </c>
      <c r="AF61" s="99" t="str">
        <f t="shared" si="10"/>
        <v/>
      </c>
      <c r="AG61" s="99"/>
      <c r="AH61" s="97" t="str">
        <f t="shared" si="11"/>
        <v>No</v>
      </c>
      <c r="AI61" s="166" t="s">
        <v>327</v>
      </c>
      <c r="AJ61" s="99">
        <f t="shared" si="12"/>
        <v>0</v>
      </c>
      <c r="AK61" s="99" t="str">
        <f t="shared" si="13"/>
        <v/>
      </c>
      <c r="AL61" s="99"/>
      <c r="AM61" s="97" t="str">
        <f t="shared" si="14"/>
        <v>No</v>
      </c>
      <c r="AN61" s="304" t="s">
        <v>518</v>
      </c>
      <c r="AO61" s="99">
        <f t="shared" si="15"/>
        <v>0</v>
      </c>
      <c r="AP61" s="99" t="str">
        <f t="shared" si="16"/>
        <v>X</v>
      </c>
      <c r="AQ61" s="99"/>
      <c r="AR61" s="97" t="str">
        <f t="shared" si="17"/>
        <v>Si</v>
      </c>
      <c r="AS61" s="100"/>
    </row>
    <row r="62" spans="1:45" ht="86.25" hidden="1" customHeight="1">
      <c r="A62" s="247" t="str">
        <f>A61</f>
        <v>6- Iniciativas adicionales</v>
      </c>
      <c r="B62" s="260" t="str">
        <f>B61</f>
        <v>Sin subcomponente</v>
      </c>
      <c r="C62" s="196" t="s">
        <v>130</v>
      </c>
      <c r="D62" s="197" t="s">
        <v>131</v>
      </c>
      <c r="E62" s="176" t="s">
        <v>14</v>
      </c>
      <c r="F62" s="297">
        <v>0</v>
      </c>
      <c r="G62" s="297">
        <v>0</v>
      </c>
      <c r="H62" s="297">
        <v>0</v>
      </c>
      <c r="I62" s="297">
        <v>0</v>
      </c>
      <c r="J62" s="297">
        <v>0</v>
      </c>
      <c r="K62" s="297">
        <v>0</v>
      </c>
      <c r="L62" s="297">
        <v>0</v>
      </c>
      <c r="M62" s="297">
        <v>0</v>
      </c>
      <c r="N62" s="21"/>
      <c r="O62" s="15"/>
      <c r="P62" s="179" t="s">
        <v>178</v>
      </c>
      <c r="Q62" s="15"/>
      <c r="R62" s="15"/>
      <c r="S62" s="179" t="s">
        <v>361</v>
      </c>
      <c r="T62" s="15"/>
      <c r="U62" s="15"/>
      <c r="V62" s="16" t="s">
        <v>472</v>
      </c>
      <c r="W62" s="15"/>
      <c r="X62" s="15"/>
      <c r="Y62" s="180"/>
      <c r="Z62" s="181"/>
      <c r="AA62" s="182" t="s">
        <v>168</v>
      </c>
      <c r="AB62" s="182"/>
      <c r="AC62" s="182" t="str">
        <f t="shared" si="8"/>
        <v>No</v>
      </c>
      <c r="AD62" s="11"/>
      <c r="AE62" s="183">
        <f t="shared" si="9"/>
        <v>0</v>
      </c>
      <c r="AF62" s="183" t="str">
        <f t="shared" si="10"/>
        <v>X</v>
      </c>
      <c r="AG62" s="183"/>
      <c r="AH62" s="182" t="str">
        <f t="shared" si="11"/>
        <v>Si</v>
      </c>
      <c r="AI62" s="166" t="s">
        <v>362</v>
      </c>
      <c r="AJ62" s="183">
        <f t="shared" si="12"/>
        <v>0</v>
      </c>
      <c r="AK62" s="183" t="str">
        <f t="shared" si="13"/>
        <v>X</v>
      </c>
      <c r="AL62" s="183"/>
      <c r="AM62" s="182" t="str">
        <f t="shared" si="14"/>
        <v>Si</v>
      </c>
      <c r="AN62" s="166" t="s">
        <v>447</v>
      </c>
      <c r="AO62" s="183">
        <f t="shared" si="15"/>
        <v>0</v>
      </c>
      <c r="AP62" s="183" t="str">
        <f t="shared" si="16"/>
        <v>X</v>
      </c>
      <c r="AQ62" s="183"/>
      <c r="AR62" s="182" t="str">
        <f t="shared" si="17"/>
        <v>Si</v>
      </c>
      <c r="AS62" s="184"/>
    </row>
    <row r="63" spans="1:45" ht="86.25" customHeight="1" thickBot="1">
      <c r="A63" s="247" t="str">
        <f t="shared" ref="A63:B69" si="27">A62</f>
        <v>6- Iniciativas adicionales</v>
      </c>
      <c r="B63" s="260" t="str">
        <f t="shared" si="27"/>
        <v>Sin subcomponente</v>
      </c>
      <c r="C63" s="188" t="s">
        <v>132</v>
      </c>
      <c r="D63" s="175" t="s">
        <v>133</v>
      </c>
      <c r="E63" s="176" t="s">
        <v>19</v>
      </c>
      <c r="F63" s="177">
        <v>0.25</v>
      </c>
      <c r="G63" s="39">
        <f t="shared" si="22"/>
        <v>0.25</v>
      </c>
      <c r="H63" s="178">
        <v>0.5</v>
      </c>
      <c r="I63" s="39">
        <f t="shared" si="1"/>
        <v>0.5</v>
      </c>
      <c r="J63" s="178">
        <v>0.75</v>
      </c>
      <c r="K63" s="39">
        <f t="shared" si="2"/>
        <v>0.75</v>
      </c>
      <c r="L63" s="178">
        <v>1</v>
      </c>
      <c r="M63" s="39">
        <f t="shared" si="3"/>
        <v>1</v>
      </c>
      <c r="N63" s="21">
        <v>0.125</v>
      </c>
      <c r="O63" s="15">
        <f t="shared" ref="O63:O69" si="28">N63/G63</f>
        <v>0.5</v>
      </c>
      <c r="P63" s="179" t="s">
        <v>198</v>
      </c>
      <c r="Q63" s="15">
        <v>0</v>
      </c>
      <c r="R63" s="15">
        <f t="shared" si="23"/>
        <v>0</v>
      </c>
      <c r="S63" s="179" t="s">
        <v>296</v>
      </c>
      <c r="T63" s="81">
        <v>0.5</v>
      </c>
      <c r="U63" s="15">
        <f t="shared" si="20"/>
        <v>0.66666666666666663</v>
      </c>
      <c r="V63" s="299" t="s">
        <v>494</v>
      </c>
      <c r="W63" s="15"/>
      <c r="X63" s="15">
        <f t="shared" si="25"/>
        <v>0</v>
      </c>
      <c r="Y63" s="180"/>
      <c r="Z63" s="181"/>
      <c r="AA63" s="182" t="s">
        <v>168</v>
      </c>
      <c r="AB63" s="182"/>
      <c r="AC63" s="182" t="str">
        <f t="shared" si="8"/>
        <v>No</v>
      </c>
      <c r="AD63" s="226" t="s">
        <v>205</v>
      </c>
      <c r="AE63" s="183">
        <f t="shared" si="9"/>
        <v>0</v>
      </c>
      <c r="AF63" s="183" t="str">
        <f t="shared" si="10"/>
        <v>X</v>
      </c>
      <c r="AG63" s="183"/>
      <c r="AH63" s="182" t="str">
        <f t="shared" si="11"/>
        <v>Si</v>
      </c>
      <c r="AI63" s="166" t="s">
        <v>299</v>
      </c>
      <c r="AJ63" s="183">
        <f t="shared" si="12"/>
        <v>0</v>
      </c>
      <c r="AK63" s="183" t="str">
        <f t="shared" si="13"/>
        <v>X</v>
      </c>
      <c r="AL63" s="183"/>
      <c r="AM63" s="182" t="str">
        <f t="shared" si="14"/>
        <v>Si</v>
      </c>
      <c r="AN63" s="11" t="s">
        <v>519</v>
      </c>
      <c r="AO63" s="183">
        <f t="shared" si="15"/>
        <v>0</v>
      </c>
      <c r="AP63" s="183" t="str">
        <f t="shared" si="16"/>
        <v>X</v>
      </c>
      <c r="AQ63" s="183"/>
      <c r="AR63" s="182" t="str">
        <f t="shared" si="17"/>
        <v>Si</v>
      </c>
      <c r="AS63" s="184"/>
    </row>
    <row r="64" spans="1:45" s="71" customFormat="1" ht="86.25" customHeight="1" thickBot="1">
      <c r="A64" s="247" t="str">
        <f t="shared" si="27"/>
        <v>6- Iniciativas adicionales</v>
      </c>
      <c r="B64" s="260" t="str">
        <f t="shared" si="27"/>
        <v>Sin subcomponente</v>
      </c>
      <c r="C64" s="188" t="s">
        <v>134</v>
      </c>
      <c r="D64" s="175" t="s">
        <v>135</v>
      </c>
      <c r="E64" s="176" t="s">
        <v>19</v>
      </c>
      <c r="F64" s="177">
        <v>0.25</v>
      </c>
      <c r="G64" s="39">
        <f t="shared" si="22"/>
        <v>0.25</v>
      </c>
      <c r="H64" s="178">
        <v>0.5</v>
      </c>
      <c r="I64" s="39">
        <f t="shared" si="1"/>
        <v>0.5</v>
      </c>
      <c r="J64" s="178">
        <v>0.75</v>
      </c>
      <c r="K64" s="39">
        <f t="shared" si="2"/>
        <v>0.75</v>
      </c>
      <c r="L64" s="178">
        <v>1</v>
      </c>
      <c r="M64" s="39">
        <f t="shared" si="3"/>
        <v>1</v>
      </c>
      <c r="N64" s="21">
        <v>0.25</v>
      </c>
      <c r="O64" s="15">
        <f t="shared" si="28"/>
        <v>1</v>
      </c>
      <c r="P64" s="179" t="s">
        <v>199</v>
      </c>
      <c r="Q64" s="15">
        <v>0.5</v>
      </c>
      <c r="R64" s="15">
        <f t="shared" si="23"/>
        <v>1</v>
      </c>
      <c r="S64" s="179" t="s">
        <v>297</v>
      </c>
      <c r="T64" s="81">
        <v>0.5</v>
      </c>
      <c r="U64" s="15">
        <f t="shared" si="20"/>
        <v>0.66666666666666663</v>
      </c>
      <c r="V64" s="16" t="s">
        <v>495</v>
      </c>
      <c r="W64" s="15"/>
      <c r="X64" s="15">
        <f t="shared" si="25"/>
        <v>0</v>
      </c>
      <c r="Y64" s="180"/>
      <c r="Z64" s="181"/>
      <c r="AA64" s="182" t="s">
        <v>168</v>
      </c>
      <c r="AB64" s="182"/>
      <c r="AC64" s="182" t="str">
        <f t="shared" si="8"/>
        <v>No</v>
      </c>
      <c r="AD64" s="98" t="s">
        <v>211</v>
      </c>
      <c r="AE64" s="183">
        <f t="shared" si="9"/>
        <v>0</v>
      </c>
      <c r="AF64" s="183" t="str">
        <f t="shared" si="10"/>
        <v/>
      </c>
      <c r="AG64" s="183"/>
      <c r="AH64" s="182" t="str">
        <f t="shared" si="11"/>
        <v>No</v>
      </c>
      <c r="AI64" s="166" t="s">
        <v>298</v>
      </c>
      <c r="AJ64" s="183">
        <f t="shared" si="12"/>
        <v>0</v>
      </c>
      <c r="AK64" s="183" t="str">
        <f t="shared" si="13"/>
        <v/>
      </c>
      <c r="AL64" s="183"/>
      <c r="AM64" s="182" t="str">
        <f t="shared" si="14"/>
        <v>No</v>
      </c>
      <c r="AN64" s="11" t="s">
        <v>520</v>
      </c>
      <c r="AO64" s="183">
        <f t="shared" si="15"/>
        <v>0</v>
      </c>
      <c r="AP64" s="183" t="str">
        <f t="shared" si="16"/>
        <v>X</v>
      </c>
      <c r="AQ64" s="183"/>
      <c r="AR64" s="182" t="str">
        <f t="shared" si="17"/>
        <v>Si</v>
      </c>
      <c r="AS64" s="184"/>
    </row>
    <row r="65" spans="1:45" s="19" customFormat="1" ht="405">
      <c r="A65" s="247" t="str">
        <f t="shared" si="27"/>
        <v>6- Iniciativas adicionales</v>
      </c>
      <c r="B65" s="260" t="str">
        <f t="shared" si="27"/>
        <v>Sin subcomponente</v>
      </c>
      <c r="C65" s="196" t="s">
        <v>136</v>
      </c>
      <c r="D65" s="197" t="s">
        <v>137</v>
      </c>
      <c r="E65" s="176" t="s">
        <v>13</v>
      </c>
      <c r="F65" s="177">
        <v>0.25</v>
      </c>
      <c r="G65" s="39">
        <f t="shared" si="22"/>
        <v>0.25</v>
      </c>
      <c r="H65" s="178">
        <v>0.5</v>
      </c>
      <c r="I65" s="39">
        <f t="shared" si="1"/>
        <v>0.5</v>
      </c>
      <c r="J65" s="178">
        <v>0.75</v>
      </c>
      <c r="K65" s="39">
        <f t="shared" si="2"/>
        <v>0.75</v>
      </c>
      <c r="L65" s="178">
        <v>1</v>
      </c>
      <c r="M65" s="39">
        <f t="shared" si="3"/>
        <v>1</v>
      </c>
      <c r="N65" s="21">
        <v>0.25</v>
      </c>
      <c r="O65" s="70">
        <f t="shared" si="28"/>
        <v>1</v>
      </c>
      <c r="P65" s="179" t="s">
        <v>254</v>
      </c>
      <c r="Q65" s="15">
        <v>0.5</v>
      </c>
      <c r="R65" s="15">
        <f t="shared" si="23"/>
        <v>1</v>
      </c>
      <c r="S65" s="179" t="s">
        <v>315</v>
      </c>
      <c r="T65" s="81">
        <v>0.75</v>
      </c>
      <c r="U65" s="15">
        <f t="shared" si="20"/>
        <v>1</v>
      </c>
      <c r="V65" s="16" t="s">
        <v>526</v>
      </c>
      <c r="W65" s="15"/>
      <c r="X65" s="15">
        <f t="shared" si="25"/>
        <v>0</v>
      </c>
      <c r="Y65" s="180"/>
      <c r="Z65" s="227"/>
      <c r="AA65" s="228" t="s">
        <v>168</v>
      </c>
      <c r="AB65" s="228"/>
      <c r="AC65" s="228" t="str">
        <f t="shared" si="8"/>
        <v>No</v>
      </c>
      <c r="AD65" s="173" t="s">
        <v>259</v>
      </c>
      <c r="AE65" s="183">
        <f t="shared" si="9"/>
        <v>0</v>
      </c>
      <c r="AF65" s="183" t="str">
        <f t="shared" si="10"/>
        <v/>
      </c>
      <c r="AG65" s="183"/>
      <c r="AH65" s="182" t="str">
        <f t="shared" si="11"/>
        <v>No</v>
      </c>
      <c r="AI65" s="166" t="s">
        <v>317</v>
      </c>
      <c r="AJ65" s="183">
        <f t="shared" si="12"/>
        <v>0</v>
      </c>
      <c r="AK65" s="183" t="str">
        <f t="shared" si="13"/>
        <v/>
      </c>
      <c r="AL65" s="183"/>
      <c r="AM65" s="182" t="str">
        <f t="shared" si="14"/>
        <v>No</v>
      </c>
      <c r="AN65" s="11" t="s">
        <v>534</v>
      </c>
      <c r="AO65" s="183">
        <f t="shared" si="15"/>
        <v>0</v>
      </c>
      <c r="AP65" s="183" t="str">
        <f t="shared" si="16"/>
        <v/>
      </c>
      <c r="AQ65" s="183"/>
      <c r="AR65" s="182" t="str">
        <f t="shared" si="17"/>
        <v>No</v>
      </c>
      <c r="AS65" s="184"/>
    </row>
    <row r="66" spans="1:45" s="71" customFormat="1" ht="163.5" customHeight="1">
      <c r="A66" s="247" t="str">
        <f t="shared" si="27"/>
        <v>6- Iniciativas adicionales</v>
      </c>
      <c r="B66" s="260" t="str">
        <f t="shared" si="27"/>
        <v>Sin subcomponente</v>
      </c>
      <c r="C66" s="196" t="s">
        <v>138</v>
      </c>
      <c r="D66" s="197" t="s">
        <v>139</v>
      </c>
      <c r="E66" s="176" t="s">
        <v>13</v>
      </c>
      <c r="F66" s="177">
        <v>0.25</v>
      </c>
      <c r="G66" s="39">
        <f t="shared" si="22"/>
        <v>0.25</v>
      </c>
      <c r="H66" s="178">
        <v>0.5</v>
      </c>
      <c r="I66" s="39">
        <f t="shared" si="1"/>
        <v>0.5</v>
      </c>
      <c r="J66" s="178">
        <v>0.75</v>
      </c>
      <c r="K66" s="39">
        <f t="shared" si="2"/>
        <v>0.75</v>
      </c>
      <c r="L66" s="178">
        <v>1</v>
      </c>
      <c r="M66" s="39">
        <f t="shared" si="3"/>
        <v>1</v>
      </c>
      <c r="N66" s="21">
        <v>0.1</v>
      </c>
      <c r="O66" s="15">
        <f t="shared" si="28"/>
        <v>0.4</v>
      </c>
      <c r="P66" s="179" t="s">
        <v>253</v>
      </c>
      <c r="Q66" s="15">
        <v>0.5</v>
      </c>
      <c r="R66" s="15">
        <f t="shared" si="23"/>
        <v>1</v>
      </c>
      <c r="S66" s="179" t="s">
        <v>344</v>
      </c>
      <c r="T66" s="81">
        <v>0.75</v>
      </c>
      <c r="U66" s="15">
        <f t="shared" si="20"/>
        <v>1</v>
      </c>
      <c r="V66" s="16" t="s">
        <v>527</v>
      </c>
      <c r="W66" s="15"/>
      <c r="X66" s="15">
        <f t="shared" si="25"/>
        <v>0</v>
      </c>
      <c r="Y66" s="180"/>
      <c r="Z66" s="227"/>
      <c r="AA66" s="228" t="s">
        <v>168</v>
      </c>
      <c r="AB66" s="228"/>
      <c r="AC66" s="228" t="str">
        <f t="shared" si="8"/>
        <v>No</v>
      </c>
      <c r="AD66" s="229" t="s">
        <v>260</v>
      </c>
      <c r="AE66" s="183">
        <f t="shared" si="9"/>
        <v>0</v>
      </c>
      <c r="AF66" s="183" t="str">
        <f t="shared" si="10"/>
        <v>X</v>
      </c>
      <c r="AG66" s="183"/>
      <c r="AH66" s="182" t="str">
        <f t="shared" si="11"/>
        <v>Si</v>
      </c>
      <c r="AI66" s="164" t="s">
        <v>345</v>
      </c>
      <c r="AJ66" s="183">
        <f t="shared" si="12"/>
        <v>0</v>
      </c>
      <c r="AK66" s="183" t="str">
        <f t="shared" si="13"/>
        <v/>
      </c>
      <c r="AL66" s="183"/>
      <c r="AM66" s="182" t="str">
        <f t="shared" si="14"/>
        <v>No</v>
      </c>
      <c r="AN66" s="11" t="s">
        <v>535</v>
      </c>
      <c r="AO66" s="183">
        <f t="shared" si="15"/>
        <v>0</v>
      </c>
      <c r="AP66" s="183" t="str">
        <f t="shared" si="16"/>
        <v/>
      </c>
      <c r="AQ66" s="183"/>
      <c r="AR66" s="182" t="str">
        <f t="shared" si="17"/>
        <v>No</v>
      </c>
      <c r="AS66" s="184"/>
    </row>
    <row r="67" spans="1:45" s="71" customFormat="1" ht="226.5" customHeight="1">
      <c r="A67" s="247" t="str">
        <f t="shared" si="27"/>
        <v>6- Iniciativas adicionales</v>
      </c>
      <c r="B67" s="260" t="str">
        <f t="shared" si="27"/>
        <v>Sin subcomponente</v>
      </c>
      <c r="C67" s="196" t="s">
        <v>140</v>
      </c>
      <c r="D67" s="197" t="s">
        <v>141</v>
      </c>
      <c r="E67" s="176" t="s">
        <v>13</v>
      </c>
      <c r="F67" s="177">
        <v>0.25</v>
      </c>
      <c r="G67" s="39">
        <f t="shared" si="22"/>
        <v>0.25</v>
      </c>
      <c r="H67" s="178">
        <v>0.5</v>
      </c>
      <c r="I67" s="39">
        <f t="shared" si="1"/>
        <v>0.5</v>
      </c>
      <c r="J67" s="178">
        <v>0.75</v>
      </c>
      <c r="K67" s="39">
        <f t="shared" si="2"/>
        <v>0.75</v>
      </c>
      <c r="L67" s="178">
        <v>1</v>
      </c>
      <c r="M67" s="39">
        <f t="shared" si="3"/>
        <v>1</v>
      </c>
      <c r="N67" s="21">
        <v>0</v>
      </c>
      <c r="O67" s="70">
        <f t="shared" si="28"/>
        <v>0</v>
      </c>
      <c r="P67" s="179" t="s">
        <v>258</v>
      </c>
      <c r="Q67" s="15">
        <v>0</v>
      </c>
      <c r="R67" s="15">
        <f t="shared" si="23"/>
        <v>0</v>
      </c>
      <c r="S67" s="179" t="s">
        <v>346</v>
      </c>
      <c r="T67" s="81">
        <v>0</v>
      </c>
      <c r="U67" s="15">
        <f t="shared" si="20"/>
        <v>0</v>
      </c>
      <c r="V67" s="16" t="s">
        <v>528</v>
      </c>
      <c r="W67" s="15"/>
      <c r="X67" s="15">
        <f t="shared" si="25"/>
        <v>0</v>
      </c>
      <c r="Y67" s="180"/>
      <c r="Z67" s="227"/>
      <c r="AA67" s="228" t="s">
        <v>168</v>
      </c>
      <c r="AB67" s="228"/>
      <c r="AC67" s="228" t="str">
        <f t="shared" si="8"/>
        <v>No</v>
      </c>
      <c r="AD67" s="163" t="s">
        <v>246</v>
      </c>
      <c r="AE67" s="183">
        <f t="shared" si="9"/>
        <v>0</v>
      </c>
      <c r="AF67" s="183" t="str">
        <f t="shared" si="10"/>
        <v>X</v>
      </c>
      <c r="AG67" s="183"/>
      <c r="AH67" s="182" t="str">
        <f t="shared" si="11"/>
        <v>Si</v>
      </c>
      <c r="AI67" s="230" t="s">
        <v>347</v>
      </c>
      <c r="AJ67" s="183">
        <f t="shared" si="12"/>
        <v>0</v>
      </c>
      <c r="AK67" s="183" t="str">
        <f t="shared" si="13"/>
        <v>X</v>
      </c>
      <c r="AL67" s="183"/>
      <c r="AM67" s="182" t="str">
        <f t="shared" si="14"/>
        <v>Si</v>
      </c>
      <c r="AN67" s="11" t="s">
        <v>444</v>
      </c>
      <c r="AO67" s="183">
        <f t="shared" si="15"/>
        <v>0</v>
      </c>
      <c r="AP67" s="183" t="str">
        <f t="shared" si="16"/>
        <v>X</v>
      </c>
      <c r="AQ67" s="183"/>
      <c r="AR67" s="182" t="str">
        <f t="shared" si="17"/>
        <v>Si</v>
      </c>
      <c r="AS67" s="184"/>
    </row>
    <row r="68" spans="1:45" s="71" customFormat="1" ht="270">
      <c r="A68" s="247" t="str">
        <f t="shared" si="27"/>
        <v>6- Iniciativas adicionales</v>
      </c>
      <c r="B68" s="260" t="str">
        <f t="shared" si="27"/>
        <v>Sin subcomponente</v>
      </c>
      <c r="C68" s="196" t="s">
        <v>142</v>
      </c>
      <c r="D68" s="197" t="s">
        <v>143</v>
      </c>
      <c r="E68" s="176" t="s">
        <v>13</v>
      </c>
      <c r="F68" s="177">
        <v>0.25</v>
      </c>
      <c r="G68" s="39">
        <f t="shared" si="22"/>
        <v>0.25</v>
      </c>
      <c r="H68" s="178">
        <v>0.5</v>
      </c>
      <c r="I68" s="39">
        <f t="shared" si="1"/>
        <v>0.5</v>
      </c>
      <c r="J68" s="178">
        <v>0.75</v>
      </c>
      <c r="K68" s="39">
        <f t="shared" si="2"/>
        <v>0.75</v>
      </c>
      <c r="L68" s="178">
        <v>1</v>
      </c>
      <c r="M68" s="39">
        <f t="shared" si="3"/>
        <v>1</v>
      </c>
      <c r="N68" s="21">
        <v>0</v>
      </c>
      <c r="O68" s="70">
        <f t="shared" si="28"/>
        <v>0</v>
      </c>
      <c r="P68" s="179" t="s">
        <v>257</v>
      </c>
      <c r="Q68" s="15">
        <v>0.5</v>
      </c>
      <c r="R68" s="15">
        <f t="shared" si="23"/>
        <v>1</v>
      </c>
      <c r="S68" s="179" t="s">
        <v>318</v>
      </c>
      <c r="T68" s="81">
        <v>0.75</v>
      </c>
      <c r="U68" s="15">
        <f t="shared" si="20"/>
        <v>1</v>
      </c>
      <c r="V68" s="16" t="s">
        <v>529</v>
      </c>
      <c r="W68" s="15"/>
      <c r="X68" s="15">
        <f t="shared" si="25"/>
        <v>0</v>
      </c>
      <c r="Y68" s="180"/>
      <c r="Z68" s="227"/>
      <c r="AA68" s="228" t="s">
        <v>168</v>
      </c>
      <c r="AB68" s="228"/>
      <c r="AC68" s="228" t="str">
        <f t="shared" si="8"/>
        <v>No</v>
      </c>
      <c r="AD68" s="163" t="s">
        <v>246</v>
      </c>
      <c r="AE68" s="183">
        <f t="shared" si="9"/>
        <v>0</v>
      </c>
      <c r="AF68" s="183" t="str">
        <f t="shared" si="10"/>
        <v>X</v>
      </c>
      <c r="AG68" s="183"/>
      <c r="AH68" s="182" t="str">
        <f t="shared" si="11"/>
        <v>Si</v>
      </c>
      <c r="AI68" s="166" t="s">
        <v>321</v>
      </c>
      <c r="AJ68" s="183">
        <f t="shared" si="12"/>
        <v>0</v>
      </c>
      <c r="AK68" s="183" t="str">
        <f t="shared" si="13"/>
        <v/>
      </c>
      <c r="AL68" s="183"/>
      <c r="AM68" s="182" t="str">
        <f t="shared" si="14"/>
        <v>No</v>
      </c>
      <c r="AN68" s="11" t="s">
        <v>445</v>
      </c>
      <c r="AO68" s="183">
        <f t="shared" si="15"/>
        <v>0</v>
      </c>
      <c r="AP68" s="183" t="str">
        <f t="shared" si="16"/>
        <v/>
      </c>
      <c r="AQ68" s="183"/>
      <c r="AR68" s="182" t="str">
        <f t="shared" si="17"/>
        <v>No</v>
      </c>
      <c r="AS68" s="184"/>
    </row>
    <row r="69" spans="1:45" ht="225.75" thickBot="1">
      <c r="A69" s="247" t="str">
        <f t="shared" si="27"/>
        <v>6- Iniciativas adicionales</v>
      </c>
      <c r="B69" s="260" t="str">
        <f t="shared" si="27"/>
        <v>Sin subcomponente</v>
      </c>
      <c r="C69" s="222" t="s">
        <v>144</v>
      </c>
      <c r="D69" s="223" t="s">
        <v>145</v>
      </c>
      <c r="E69" s="142" t="s">
        <v>13</v>
      </c>
      <c r="F69" s="144">
        <v>0.25</v>
      </c>
      <c r="G69" s="42">
        <f t="shared" si="22"/>
        <v>0.25</v>
      </c>
      <c r="H69" s="145">
        <v>0.5</v>
      </c>
      <c r="I69" s="42">
        <f t="shared" si="1"/>
        <v>0.5</v>
      </c>
      <c r="J69" s="145">
        <v>0.75</v>
      </c>
      <c r="K69" s="42">
        <f t="shared" si="2"/>
        <v>0.75</v>
      </c>
      <c r="L69" s="145">
        <v>1</v>
      </c>
      <c r="M69" s="42">
        <f t="shared" si="3"/>
        <v>1</v>
      </c>
      <c r="N69" s="23">
        <v>8.3299999999999999E-2</v>
      </c>
      <c r="O69" s="72">
        <f t="shared" si="28"/>
        <v>0.3332</v>
      </c>
      <c r="P69" s="146" t="s">
        <v>256</v>
      </c>
      <c r="Q69" s="24">
        <v>0.5</v>
      </c>
      <c r="R69" s="24">
        <f t="shared" si="23"/>
        <v>1</v>
      </c>
      <c r="S69" s="146" t="s">
        <v>319</v>
      </c>
      <c r="T69" s="80">
        <v>0.75</v>
      </c>
      <c r="U69" s="24">
        <f t="shared" si="20"/>
        <v>1</v>
      </c>
      <c r="V69" s="46" t="s">
        <v>530</v>
      </c>
      <c r="W69" s="24"/>
      <c r="X69" s="24">
        <f t="shared" si="25"/>
        <v>0</v>
      </c>
      <c r="Y69" s="147"/>
      <c r="Z69" s="231"/>
      <c r="AA69" s="232" t="s">
        <v>168</v>
      </c>
      <c r="AB69" s="232"/>
      <c r="AC69" s="232" t="str">
        <f t="shared" si="8"/>
        <v>No</v>
      </c>
      <c r="AD69" s="233" t="s">
        <v>260</v>
      </c>
      <c r="AE69" s="151">
        <f t="shared" si="9"/>
        <v>0</v>
      </c>
      <c r="AF69" s="151" t="str">
        <f t="shared" si="10"/>
        <v>X</v>
      </c>
      <c r="AG69" s="151"/>
      <c r="AH69" s="149" t="str">
        <f t="shared" si="11"/>
        <v>Si</v>
      </c>
      <c r="AI69" s="166" t="s">
        <v>322</v>
      </c>
      <c r="AJ69" s="151">
        <f t="shared" si="12"/>
        <v>0</v>
      </c>
      <c r="AK69" s="151" t="str">
        <f t="shared" si="13"/>
        <v/>
      </c>
      <c r="AL69" s="151"/>
      <c r="AM69" s="149" t="str">
        <f t="shared" si="14"/>
        <v>No</v>
      </c>
      <c r="AN69" s="155" t="s">
        <v>443</v>
      </c>
      <c r="AO69" s="151">
        <f t="shared" si="15"/>
        <v>0</v>
      </c>
      <c r="AP69" s="151" t="str">
        <f t="shared" si="16"/>
        <v/>
      </c>
      <c r="AQ69" s="151"/>
      <c r="AR69" s="149" t="str">
        <f t="shared" si="17"/>
        <v>No</v>
      </c>
      <c r="AS69" s="152"/>
    </row>
    <row r="70" spans="1:45">
      <c r="V70" t="s">
        <v>372</v>
      </c>
    </row>
    <row r="71" spans="1:45" ht="15.75" thickBot="1">
      <c r="N71" s="24">
        <f>SUBTOTAL(101,Tabla1[% AVANCE - Corte 1° T])</f>
        <v>0.16518444444444444</v>
      </c>
      <c r="O71" s="24">
        <f>SUBTOTAL(101,Tabla1[Desempeño - Corte 1° T])</f>
        <v>0.65184888888888892</v>
      </c>
      <c r="Q71" s="24">
        <f>SUBTOTAL(101,Tabla1[% AVANCE - Corte 2° T])</f>
        <v>0.36891025641025649</v>
      </c>
      <c r="R71" s="24">
        <f>SUBTOTAL(101,Tabla1[Desempeño - Corte 2° T])</f>
        <v>0.75705128205128203</v>
      </c>
      <c r="T71" s="24">
        <f>SUBTOTAL(101,Tabla1[% AVANCE - Corte 3° T])</f>
        <v>0.63213836477987417</v>
      </c>
      <c r="U71" s="24">
        <f>SUBTOTAL(101,Tabla1[Desempeño - Corte 3° T])</f>
        <v>0.84771604938271583</v>
      </c>
      <c r="W71" s="24" t="e">
        <f>SUBTOTAL(101,Tabla1[% AVANCE - Corte 4° T])</f>
        <v>#DIV/0!</v>
      </c>
      <c r="X71" s="24">
        <f>SUBTOTAL(101,Tabla1[Desempeño - Corte 4° T])</f>
        <v>0</v>
      </c>
    </row>
    <row r="74" spans="1:45">
      <c r="C74" s="83"/>
    </row>
    <row r="75" spans="1:45">
      <c r="C75" s="83"/>
    </row>
    <row r="76" spans="1:45">
      <c r="C76" s="83"/>
    </row>
  </sheetData>
  <sheetProtection formatRows="0" insertHyperlinks="0" autoFilter="0"/>
  <mergeCells count="4">
    <mergeCell ref="F11:M11"/>
    <mergeCell ref="N11:Y11"/>
    <mergeCell ref="A1:AN1"/>
    <mergeCell ref="Z11:AS11"/>
  </mergeCells>
  <conditionalFormatting sqref="N71:O71">
    <cfRule type="cellIs" dxfId="67" priority="1" operator="greaterThan">
      <formula>1</formula>
    </cfRule>
    <cfRule type="cellIs" dxfId="66" priority="2" operator="between">
      <formula>0%</formula>
      <formula>24%</formula>
    </cfRule>
    <cfRule type="cellIs" dxfId="65" priority="3" operator="between">
      <formula>25%</formula>
      <formula>49%</formula>
    </cfRule>
    <cfRule type="cellIs" dxfId="64" priority="4" operator="between">
      <formula>50%</formula>
      <formula>74%</formula>
    </cfRule>
    <cfRule type="cellIs" dxfId="63" priority="5" operator="between">
      <formula>75%</formula>
      <formula>90%</formula>
    </cfRule>
    <cfRule type="cellIs" dxfId="62" priority="6" operator="between">
      <formula>91%</formula>
      <formula>100%</formula>
    </cfRule>
  </conditionalFormatting>
  <conditionalFormatting sqref="O13:O69 R13:R69 U13:U69 X13:X69">
    <cfRule type="cellIs" dxfId="61" priority="41" operator="greaterThan">
      <formula>1</formula>
    </cfRule>
    <cfRule type="cellIs" dxfId="60" priority="42" operator="between">
      <formula>0%</formula>
      <formula>24%</formula>
    </cfRule>
    <cfRule type="cellIs" dxfId="59" priority="43" operator="between">
      <formula>25%</formula>
      <formula>49%</formula>
    </cfRule>
    <cfRule type="cellIs" dxfId="58" priority="44" operator="between">
      <formula>50%</formula>
      <formula>74%</formula>
    </cfRule>
    <cfRule type="cellIs" dxfId="57" priority="45" operator="between">
      <formula>75%</formula>
      <formula>90%</formula>
    </cfRule>
    <cfRule type="cellIs" dxfId="56" priority="46" operator="between">
      <formula>91%</formula>
      <formula>100%</formula>
    </cfRule>
  </conditionalFormatting>
  <conditionalFormatting sqref="Q71:R71">
    <cfRule type="cellIs" dxfId="55" priority="31" operator="greaterThan">
      <formula>1</formula>
    </cfRule>
    <cfRule type="cellIs" dxfId="54" priority="32" operator="between">
      <formula>0%</formula>
      <formula>24%</formula>
    </cfRule>
    <cfRule type="cellIs" dxfId="53" priority="33" operator="between">
      <formula>25%</formula>
      <formula>49%</formula>
    </cfRule>
    <cfRule type="cellIs" dxfId="52" priority="34" operator="between">
      <formula>50%</formula>
      <formula>74%</formula>
    </cfRule>
    <cfRule type="cellIs" dxfId="51" priority="35" operator="between">
      <formula>75%</formula>
      <formula>90%</formula>
    </cfRule>
    <cfRule type="cellIs" dxfId="50" priority="36" operator="between">
      <formula>91%</formula>
      <formula>100%</formula>
    </cfRule>
  </conditionalFormatting>
  <conditionalFormatting sqref="T71:U71">
    <cfRule type="cellIs" dxfId="49" priority="13" operator="greaterThan">
      <formula>1</formula>
    </cfRule>
    <cfRule type="cellIs" dxfId="48" priority="14" operator="between">
      <formula>0%</formula>
      <formula>24%</formula>
    </cfRule>
    <cfRule type="cellIs" dxfId="47" priority="15" operator="between">
      <formula>25%</formula>
      <formula>49%</formula>
    </cfRule>
    <cfRule type="cellIs" dxfId="46" priority="16" operator="between">
      <formula>50%</formula>
      <formula>74%</formula>
    </cfRule>
    <cfRule type="cellIs" dxfId="45" priority="17" operator="between">
      <formula>75%</formula>
      <formula>90%</formula>
    </cfRule>
    <cfRule type="cellIs" dxfId="44" priority="18" operator="between">
      <formula>91%</formula>
      <formula>100%</formula>
    </cfRule>
  </conditionalFormatting>
  <conditionalFormatting sqref="W71:X71">
    <cfRule type="cellIs" dxfId="43" priority="7" operator="greaterThan">
      <formula>1</formula>
    </cfRule>
    <cfRule type="cellIs" dxfId="42" priority="8" operator="between">
      <formula>0%</formula>
      <formula>24%</formula>
    </cfRule>
    <cfRule type="cellIs" dxfId="41" priority="9" operator="between">
      <formula>25%</formula>
      <formula>49%</formula>
    </cfRule>
    <cfRule type="cellIs" dxfId="40" priority="10" operator="between">
      <formula>50%</formula>
      <formula>74%</formula>
    </cfRule>
    <cfRule type="cellIs" dxfId="39" priority="11" operator="between">
      <formula>75%</formula>
      <formula>90%</formula>
    </cfRule>
    <cfRule type="cellIs" dxfId="38" priority="12" operator="between">
      <formula>91%</formula>
      <formula>100%</formula>
    </cfRule>
  </conditionalFormatting>
  <conditionalFormatting sqref="AC13:AC69 AM13:AM69 AR13:AR69">
    <cfRule type="containsText" dxfId="37" priority="40" operator="containsText" text="Si">
      <formula>NOT(ISERROR(SEARCH("Si",AC13)))</formula>
    </cfRule>
  </conditionalFormatting>
  <conditionalFormatting sqref="AH13:AH47 AH49:AH69">
    <cfRule type="containsText" dxfId="36" priority="39" operator="containsText" text="Si">
      <formula>NOT(ISERROR(SEARCH("Si",AH13)))</formula>
    </cfRule>
  </conditionalFormatting>
  <dataValidations count="4">
    <dataValidation allowBlank="1" showInputMessage="1" showErrorMessage="1" prompt="100% aplica solo si se cumplio a cabalidad la actividad programada" sqref="N13:O69 Q13:R69 T13:U69 W13:X69" xr:uid="{A17D3F61-47B9-42FD-B9D7-F096F6F49052}"/>
    <dataValidation allowBlank="1" showInputMessage="1" showErrorMessage="1" prompt="Favor describir brevemente los resultados de la gestión adelantada (fechas, url, nombre de documenentos generados, aplicativo donde reposa, número de memorandos, etc)" sqref="Y13:Y69 S13:S69 P13:P69 V13:V69" xr:uid="{DF14BD9C-E758-49A9-BCE0-2A3AFA2594C5}"/>
    <dataValidation type="list" allowBlank="1" showInputMessage="1" showErrorMessage="1" sqref="E2:E1048576" xr:uid="{93736877-40A0-43DF-9B24-9B2F04EF3C6E}">
      <formula1>Dependecias</formula1>
    </dataValidation>
    <dataValidation type="list" allowBlank="1" showInputMessage="1" showErrorMessage="1" sqref="A1" xr:uid="{4AA63236-A533-431B-89F2-788183B1DB2C}">
      <formula1>compo</formula1>
    </dataValidation>
  </dataValidations>
  <hyperlinks>
    <hyperlink ref="P52" r:id="rId1"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481361FE-D552-432E-9426-B89807FAD666}"/>
    <hyperlink ref="P43" r:id="rId2" display="https://www.invias.gov.co/index.php/archivo-y-documentos/atencion-al-ciudadano/16754-informe-de-percepcion-y-satisfaccion-de-la-ciudadania-de-octubre-a-diciembre-de-2023 " xr:uid="{19365AAD-D30C-4C5E-9968-D36A155CBC0C}"/>
    <hyperlink ref="AH48" r:id="rId3" display="https://invias-my.sharepoint.com/:f:/g/personal/oap_invias_gov_co/En-uySqA97BKrZDELB778TkBaKknI68fMPPmBkIsbB867Q?e=TCGT8e" xr:uid="{C65ADAE8-DF9A-4BC2-A7E4-139C3A0B1978}"/>
  </hyperlinks>
  <printOptions horizontalCentered="1" verticalCentered="1"/>
  <pageMargins left="0.70866141732283472" right="0.70866141732283472" top="0.74803149606299213" bottom="0.74803149606299213" header="0.31496062992125984" footer="0.31496062992125984"/>
  <pageSetup scale="45" orientation="portrait" r:id="rId4"/>
  <headerFooter>
    <oddHeader>&amp;LPágina &amp;P de &amp;N&amp;CInforme de Monitoreo Plan Anticorrupción y de Atención al Ciudadano 2024&amp;RCorte 2° trimestre de 2024
Oficina Asesora de Planeación</oddHeader>
  </headerFooter>
  <rowBreaks count="5" manualBreakCount="5">
    <brk id="21" max="23" man="1"/>
    <brk id="23" max="23" man="1"/>
    <brk id="31" max="23" man="1"/>
    <brk id="44" max="23" man="1"/>
    <brk id="60" max="23" man="1"/>
  </rowBreaks>
  <drawing r:id="rId5"/>
  <legacyDrawingHF r:id="rId6"/>
  <tableParts count="1">
    <tablePart r:id="rId7"/>
  </tableParts>
  <extLst>
    <ext xmlns:x15="http://schemas.microsoft.com/office/spreadsheetml/2010/11/main" uri="{3A4CF648-6AED-40f4-86FF-DC5316D8AED3}">
      <x14:slicerList xmlns:x14="http://schemas.microsoft.com/office/spreadsheetml/2009/9/main">
        <x14:slicer r:id="rId8"/>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D5899-8A0A-47D0-86B7-AD34353FA6C2}">
  <dimension ref="A1:AJ63"/>
  <sheetViews>
    <sheetView tabSelected="1" showRuler="0" topLeftCell="B1" zoomScale="70" zoomScaleNormal="70" zoomScaleSheetLayoutView="25" workbookViewId="0">
      <selection activeCell="F6" sqref="F6"/>
    </sheetView>
  </sheetViews>
  <sheetFormatPr baseColWidth="10" defaultRowHeight="12.75"/>
  <cols>
    <col min="1" max="1" width="4" style="418" customWidth="1"/>
    <col min="2" max="2" width="11" style="418" customWidth="1"/>
    <col min="3" max="3" width="19" style="418" customWidth="1"/>
    <col min="4" max="4" width="34.28515625" style="418" customWidth="1"/>
    <col min="5" max="5" width="5" style="418" customWidth="1"/>
    <col min="6" max="6" width="41.28515625" style="418" customWidth="1"/>
    <col min="7" max="7" width="9.42578125" style="418" hidden="1" customWidth="1"/>
    <col min="8" max="8" width="11" style="418" hidden="1" customWidth="1"/>
    <col min="9" max="9" width="39" style="418" hidden="1" customWidth="1"/>
    <col min="10" max="10" width="36" style="418" hidden="1" customWidth="1"/>
    <col min="11" max="11" width="49" style="418" hidden="1" customWidth="1"/>
    <col min="12" max="12" width="22" style="418" hidden="1" customWidth="1"/>
    <col min="13" max="13" width="19" style="418" hidden="1" customWidth="1"/>
    <col min="14" max="14" width="49" style="418" hidden="1" customWidth="1"/>
    <col min="15" max="15" width="55" style="418" hidden="1" customWidth="1"/>
    <col min="16" max="16" width="47" style="418" hidden="1" customWidth="1"/>
    <col min="17" max="17" width="27" style="418" hidden="1" customWidth="1"/>
    <col min="18" max="18" width="24" style="418" hidden="1" customWidth="1"/>
    <col min="19" max="19" width="13" style="418" hidden="1" customWidth="1"/>
    <col min="20" max="20" width="24" style="418" hidden="1" customWidth="1"/>
    <col min="21" max="21" width="6.28515625" style="419" customWidth="1"/>
    <col min="22" max="22" width="18.28515625" style="418" customWidth="1"/>
    <col min="23" max="26" width="9.140625" style="418" customWidth="1"/>
    <col min="27" max="27" width="45.7109375" style="418" customWidth="1"/>
    <col min="28" max="30" width="9.140625" style="418" customWidth="1"/>
    <col min="31" max="31" width="25" style="418" customWidth="1"/>
    <col min="32" max="32" width="58.140625" style="418" customWidth="1"/>
    <col min="33" max="35" width="9.140625" style="418" customWidth="1"/>
    <col min="36" max="36" width="9.140625" style="418" hidden="1" customWidth="1"/>
    <col min="37" max="257" width="9.140625" style="418" customWidth="1"/>
    <col min="258" max="258" width="4" style="418" customWidth="1"/>
    <col min="259" max="259" width="11" style="418" customWidth="1"/>
    <col min="260" max="260" width="19" style="418" customWidth="1"/>
    <col min="261" max="261" width="34.28515625" style="418" customWidth="1"/>
    <col min="262" max="262" width="5" style="418" customWidth="1"/>
    <col min="263" max="263" width="41.28515625" style="418" customWidth="1"/>
    <col min="264" max="264" width="9.42578125" style="418" customWidth="1"/>
    <col min="265" max="265" width="11" style="418" customWidth="1"/>
    <col min="266" max="277" width="0" style="418" hidden="1" customWidth="1"/>
    <col min="278" max="278" width="146" style="418" customWidth="1"/>
    <col min="279" max="513" width="9.140625" style="418" customWidth="1"/>
    <col min="514" max="514" width="4" style="418" customWidth="1"/>
    <col min="515" max="515" width="11" style="418" customWidth="1"/>
    <col min="516" max="516" width="19" style="418" customWidth="1"/>
    <col min="517" max="517" width="34.28515625" style="418" customWidth="1"/>
    <col min="518" max="518" width="5" style="418" customWidth="1"/>
    <col min="519" max="519" width="41.28515625" style="418" customWidth="1"/>
    <col min="520" max="520" width="9.42578125" style="418" customWidth="1"/>
    <col min="521" max="521" width="11" style="418" customWidth="1"/>
    <col min="522" max="533" width="0" style="418" hidden="1" customWidth="1"/>
    <col min="534" max="534" width="146" style="418" customWidth="1"/>
    <col min="535" max="769" width="9.140625" style="418" customWidth="1"/>
    <col min="770" max="770" width="4" style="418" customWidth="1"/>
    <col min="771" max="771" width="11" style="418" customWidth="1"/>
    <col min="772" max="772" width="19" style="418" customWidth="1"/>
    <col min="773" max="773" width="34.28515625" style="418" customWidth="1"/>
    <col min="774" max="774" width="5" style="418" customWidth="1"/>
    <col min="775" max="775" width="41.28515625" style="418" customWidth="1"/>
    <col min="776" max="776" width="9.42578125" style="418" customWidth="1"/>
    <col min="777" max="777" width="11" style="418" customWidth="1"/>
    <col min="778" max="789" width="0" style="418" hidden="1" customWidth="1"/>
    <col min="790" max="790" width="146" style="418" customWidth="1"/>
    <col min="791" max="1025" width="9.140625" style="418" customWidth="1"/>
    <col min="1026" max="1026" width="4" style="418" customWidth="1"/>
    <col min="1027" max="1027" width="11" style="418" customWidth="1"/>
    <col min="1028" max="1028" width="19" style="418" customWidth="1"/>
    <col min="1029" max="1029" width="34.28515625" style="418" customWidth="1"/>
    <col min="1030" max="1030" width="5" style="418" customWidth="1"/>
    <col min="1031" max="1031" width="41.28515625" style="418" customWidth="1"/>
    <col min="1032" max="1032" width="9.42578125" style="418" customWidth="1"/>
    <col min="1033" max="1033" width="11" style="418" customWidth="1"/>
    <col min="1034" max="1045" width="0" style="418" hidden="1" customWidth="1"/>
    <col min="1046" max="1046" width="146" style="418" customWidth="1"/>
    <col min="1047" max="1281" width="9.140625" style="418" customWidth="1"/>
    <col min="1282" max="1282" width="4" style="418" customWidth="1"/>
    <col min="1283" max="1283" width="11" style="418" customWidth="1"/>
    <col min="1284" max="1284" width="19" style="418" customWidth="1"/>
    <col min="1285" max="1285" width="34.28515625" style="418" customWidth="1"/>
    <col min="1286" max="1286" width="5" style="418" customWidth="1"/>
    <col min="1287" max="1287" width="41.28515625" style="418" customWidth="1"/>
    <col min="1288" max="1288" width="9.42578125" style="418" customWidth="1"/>
    <col min="1289" max="1289" width="11" style="418" customWidth="1"/>
    <col min="1290" max="1301" width="0" style="418" hidden="1" customWidth="1"/>
    <col min="1302" max="1302" width="146" style="418" customWidth="1"/>
    <col min="1303" max="1537" width="9.140625" style="418" customWidth="1"/>
    <col min="1538" max="1538" width="4" style="418" customWidth="1"/>
    <col min="1539" max="1539" width="11" style="418" customWidth="1"/>
    <col min="1540" max="1540" width="19" style="418" customWidth="1"/>
    <col min="1541" max="1541" width="34.28515625" style="418" customWidth="1"/>
    <col min="1542" max="1542" width="5" style="418" customWidth="1"/>
    <col min="1543" max="1543" width="41.28515625" style="418" customWidth="1"/>
    <col min="1544" max="1544" width="9.42578125" style="418" customWidth="1"/>
    <col min="1545" max="1545" width="11" style="418" customWidth="1"/>
    <col min="1546" max="1557" width="0" style="418" hidden="1" customWidth="1"/>
    <col min="1558" max="1558" width="146" style="418" customWidth="1"/>
    <col min="1559" max="1793" width="9.140625" style="418" customWidth="1"/>
    <col min="1794" max="1794" width="4" style="418" customWidth="1"/>
    <col min="1795" max="1795" width="11" style="418" customWidth="1"/>
    <col min="1796" max="1796" width="19" style="418" customWidth="1"/>
    <col min="1797" max="1797" width="34.28515625" style="418" customWidth="1"/>
    <col min="1798" max="1798" width="5" style="418" customWidth="1"/>
    <col min="1799" max="1799" width="41.28515625" style="418" customWidth="1"/>
    <col min="1800" max="1800" width="9.42578125" style="418" customWidth="1"/>
    <col min="1801" max="1801" width="11" style="418" customWidth="1"/>
    <col min="1802" max="1813" width="0" style="418" hidden="1" customWidth="1"/>
    <col min="1814" max="1814" width="146" style="418" customWidth="1"/>
    <col min="1815" max="2049" width="9.140625" style="418" customWidth="1"/>
    <col min="2050" max="2050" width="4" style="418" customWidth="1"/>
    <col min="2051" max="2051" width="11" style="418" customWidth="1"/>
    <col min="2052" max="2052" width="19" style="418" customWidth="1"/>
    <col min="2053" max="2053" width="34.28515625" style="418" customWidth="1"/>
    <col min="2054" max="2054" width="5" style="418" customWidth="1"/>
    <col min="2055" max="2055" width="41.28515625" style="418" customWidth="1"/>
    <col min="2056" max="2056" width="9.42578125" style="418" customWidth="1"/>
    <col min="2057" max="2057" width="11" style="418" customWidth="1"/>
    <col min="2058" max="2069" width="0" style="418" hidden="1" customWidth="1"/>
    <col min="2070" max="2070" width="146" style="418" customWidth="1"/>
    <col min="2071" max="2305" width="9.140625" style="418" customWidth="1"/>
    <col min="2306" max="2306" width="4" style="418" customWidth="1"/>
    <col min="2307" max="2307" width="11" style="418" customWidth="1"/>
    <col min="2308" max="2308" width="19" style="418" customWidth="1"/>
    <col min="2309" max="2309" width="34.28515625" style="418" customWidth="1"/>
    <col min="2310" max="2310" width="5" style="418" customWidth="1"/>
    <col min="2311" max="2311" width="41.28515625" style="418" customWidth="1"/>
    <col min="2312" max="2312" width="9.42578125" style="418" customWidth="1"/>
    <col min="2313" max="2313" width="11" style="418" customWidth="1"/>
    <col min="2314" max="2325" width="0" style="418" hidden="1" customWidth="1"/>
    <col min="2326" max="2326" width="146" style="418" customWidth="1"/>
    <col min="2327" max="2561" width="9.140625" style="418" customWidth="1"/>
    <col min="2562" max="2562" width="4" style="418" customWidth="1"/>
    <col min="2563" max="2563" width="11" style="418" customWidth="1"/>
    <col min="2564" max="2564" width="19" style="418" customWidth="1"/>
    <col min="2565" max="2565" width="34.28515625" style="418" customWidth="1"/>
    <col min="2566" max="2566" width="5" style="418" customWidth="1"/>
    <col min="2567" max="2567" width="41.28515625" style="418" customWidth="1"/>
    <col min="2568" max="2568" width="9.42578125" style="418" customWidth="1"/>
    <col min="2569" max="2569" width="11" style="418" customWidth="1"/>
    <col min="2570" max="2581" width="0" style="418" hidden="1" customWidth="1"/>
    <col min="2582" max="2582" width="146" style="418" customWidth="1"/>
    <col min="2583" max="2817" width="9.140625" style="418" customWidth="1"/>
    <col min="2818" max="2818" width="4" style="418" customWidth="1"/>
    <col min="2819" max="2819" width="11" style="418" customWidth="1"/>
    <col min="2820" max="2820" width="19" style="418" customWidth="1"/>
    <col min="2821" max="2821" width="34.28515625" style="418" customWidth="1"/>
    <col min="2822" max="2822" width="5" style="418" customWidth="1"/>
    <col min="2823" max="2823" width="41.28515625" style="418" customWidth="1"/>
    <col min="2824" max="2824" width="9.42578125" style="418" customWidth="1"/>
    <col min="2825" max="2825" width="11" style="418" customWidth="1"/>
    <col min="2826" max="2837" width="0" style="418" hidden="1" customWidth="1"/>
    <col min="2838" max="2838" width="146" style="418" customWidth="1"/>
    <col min="2839" max="3073" width="9.140625" style="418" customWidth="1"/>
    <col min="3074" max="3074" width="4" style="418" customWidth="1"/>
    <col min="3075" max="3075" width="11" style="418" customWidth="1"/>
    <col min="3076" max="3076" width="19" style="418" customWidth="1"/>
    <col min="3077" max="3077" width="34.28515625" style="418" customWidth="1"/>
    <col min="3078" max="3078" width="5" style="418" customWidth="1"/>
    <col min="3079" max="3079" width="41.28515625" style="418" customWidth="1"/>
    <col min="3080" max="3080" width="9.42578125" style="418" customWidth="1"/>
    <col min="3081" max="3081" width="11" style="418" customWidth="1"/>
    <col min="3082" max="3093" width="0" style="418" hidden="1" customWidth="1"/>
    <col min="3094" max="3094" width="146" style="418" customWidth="1"/>
    <col min="3095" max="3329" width="9.140625" style="418" customWidth="1"/>
    <col min="3330" max="3330" width="4" style="418" customWidth="1"/>
    <col min="3331" max="3331" width="11" style="418" customWidth="1"/>
    <col min="3332" max="3332" width="19" style="418" customWidth="1"/>
    <col min="3333" max="3333" width="34.28515625" style="418" customWidth="1"/>
    <col min="3334" max="3334" width="5" style="418" customWidth="1"/>
    <col min="3335" max="3335" width="41.28515625" style="418" customWidth="1"/>
    <col min="3336" max="3336" width="9.42578125" style="418" customWidth="1"/>
    <col min="3337" max="3337" width="11" style="418" customWidth="1"/>
    <col min="3338" max="3349" width="0" style="418" hidden="1" customWidth="1"/>
    <col min="3350" max="3350" width="146" style="418" customWidth="1"/>
    <col min="3351" max="3585" width="9.140625" style="418" customWidth="1"/>
    <col min="3586" max="3586" width="4" style="418" customWidth="1"/>
    <col min="3587" max="3587" width="11" style="418" customWidth="1"/>
    <col min="3588" max="3588" width="19" style="418" customWidth="1"/>
    <col min="3589" max="3589" width="34.28515625" style="418" customWidth="1"/>
    <col min="3590" max="3590" width="5" style="418" customWidth="1"/>
    <col min="3591" max="3591" width="41.28515625" style="418" customWidth="1"/>
    <col min="3592" max="3592" width="9.42578125" style="418" customWidth="1"/>
    <col min="3593" max="3593" width="11" style="418" customWidth="1"/>
    <col min="3594" max="3605" width="0" style="418" hidden="1" customWidth="1"/>
    <col min="3606" max="3606" width="146" style="418" customWidth="1"/>
    <col min="3607" max="3841" width="9.140625" style="418" customWidth="1"/>
    <col min="3842" max="3842" width="4" style="418" customWidth="1"/>
    <col min="3843" max="3843" width="11" style="418" customWidth="1"/>
    <col min="3844" max="3844" width="19" style="418" customWidth="1"/>
    <col min="3845" max="3845" width="34.28515625" style="418" customWidth="1"/>
    <col min="3846" max="3846" width="5" style="418" customWidth="1"/>
    <col min="3847" max="3847" width="41.28515625" style="418" customWidth="1"/>
    <col min="3848" max="3848" width="9.42578125" style="418" customWidth="1"/>
    <col min="3849" max="3849" width="11" style="418" customWidth="1"/>
    <col min="3850" max="3861" width="0" style="418" hidden="1" customWidth="1"/>
    <col min="3862" max="3862" width="146" style="418" customWidth="1"/>
    <col min="3863" max="4097" width="9.140625" style="418" customWidth="1"/>
    <col min="4098" max="4098" width="4" style="418" customWidth="1"/>
    <col min="4099" max="4099" width="11" style="418" customWidth="1"/>
    <col min="4100" max="4100" width="19" style="418" customWidth="1"/>
    <col min="4101" max="4101" width="34.28515625" style="418" customWidth="1"/>
    <col min="4102" max="4102" width="5" style="418" customWidth="1"/>
    <col min="4103" max="4103" width="41.28515625" style="418" customWidth="1"/>
    <col min="4104" max="4104" width="9.42578125" style="418" customWidth="1"/>
    <col min="4105" max="4105" width="11" style="418" customWidth="1"/>
    <col min="4106" max="4117" width="0" style="418" hidden="1" customWidth="1"/>
    <col min="4118" max="4118" width="146" style="418" customWidth="1"/>
    <col min="4119" max="4353" width="9.140625" style="418" customWidth="1"/>
    <col min="4354" max="4354" width="4" style="418" customWidth="1"/>
    <col min="4355" max="4355" width="11" style="418" customWidth="1"/>
    <col min="4356" max="4356" width="19" style="418" customWidth="1"/>
    <col min="4357" max="4357" width="34.28515625" style="418" customWidth="1"/>
    <col min="4358" max="4358" width="5" style="418" customWidth="1"/>
    <col min="4359" max="4359" width="41.28515625" style="418" customWidth="1"/>
    <col min="4360" max="4360" width="9.42578125" style="418" customWidth="1"/>
    <col min="4361" max="4361" width="11" style="418" customWidth="1"/>
    <col min="4362" max="4373" width="0" style="418" hidden="1" customWidth="1"/>
    <col min="4374" max="4374" width="146" style="418" customWidth="1"/>
    <col min="4375" max="4609" width="9.140625" style="418" customWidth="1"/>
    <col min="4610" max="4610" width="4" style="418" customWidth="1"/>
    <col min="4611" max="4611" width="11" style="418" customWidth="1"/>
    <col min="4612" max="4612" width="19" style="418" customWidth="1"/>
    <col min="4613" max="4613" width="34.28515625" style="418" customWidth="1"/>
    <col min="4614" max="4614" width="5" style="418" customWidth="1"/>
    <col min="4615" max="4615" width="41.28515625" style="418" customWidth="1"/>
    <col min="4616" max="4616" width="9.42578125" style="418" customWidth="1"/>
    <col min="4617" max="4617" width="11" style="418" customWidth="1"/>
    <col min="4618" max="4629" width="0" style="418" hidden="1" customWidth="1"/>
    <col min="4630" max="4630" width="146" style="418" customWidth="1"/>
    <col min="4631" max="4865" width="9.140625" style="418" customWidth="1"/>
    <col min="4866" max="4866" width="4" style="418" customWidth="1"/>
    <col min="4867" max="4867" width="11" style="418" customWidth="1"/>
    <col min="4868" max="4868" width="19" style="418" customWidth="1"/>
    <col min="4869" max="4869" width="34.28515625" style="418" customWidth="1"/>
    <col min="4870" max="4870" width="5" style="418" customWidth="1"/>
    <col min="4871" max="4871" width="41.28515625" style="418" customWidth="1"/>
    <col min="4872" max="4872" width="9.42578125" style="418" customWidth="1"/>
    <col min="4873" max="4873" width="11" style="418" customWidth="1"/>
    <col min="4874" max="4885" width="0" style="418" hidden="1" customWidth="1"/>
    <col min="4886" max="4886" width="146" style="418" customWidth="1"/>
    <col min="4887" max="5121" width="9.140625" style="418" customWidth="1"/>
    <col min="5122" max="5122" width="4" style="418" customWidth="1"/>
    <col min="5123" max="5123" width="11" style="418" customWidth="1"/>
    <col min="5124" max="5124" width="19" style="418" customWidth="1"/>
    <col min="5125" max="5125" width="34.28515625" style="418" customWidth="1"/>
    <col min="5126" max="5126" width="5" style="418" customWidth="1"/>
    <col min="5127" max="5127" width="41.28515625" style="418" customWidth="1"/>
    <col min="5128" max="5128" width="9.42578125" style="418" customWidth="1"/>
    <col min="5129" max="5129" width="11" style="418" customWidth="1"/>
    <col min="5130" max="5141" width="0" style="418" hidden="1" customWidth="1"/>
    <col min="5142" max="5142" width="146" style="418" customWidth="1"/>
    <col min="5143" max="5377" width="9.140625" style="418" customWidth="1"/>
    <col min="5378" max="5378" width="4" style="418" customWidth="1"/>
    <col min="5379" max="5379" width="11" style="418" customWidth="1"/>
    <col min="5380" max="5380" width="19" style="418" customWidth="1"/>
    <col min="5381" max="5381" width="34.28515625" style="418" customWidth="1"/>
    <col min="5382" max="5382" width="5" style="418" customWidth="1"/>
    <col min="5383" max="5383" width="41.28515625" style="418" customWidth="1"/>
    <col min="5384" max="5384" width="9.42578125" style="418" customWidth="1"/>
    <col min="5385" max="5385" width="11" style="418" customWidth="1"/>
    <col min="5386" max="5397" width="0" style="418" hidden="1" customWidth="1"/>
    <col min="5398" max="5398" width="146" style="418" customWidth="1"/>
    <col min="5399" max="5633" width="9.140625" style="418" customWidth="1"/>
    <col min="5634" max="5634" width="4" style="418" customWidth="1"/>
    <col min="5635" max="5635" width="11" style="418" customWidth="1"/>
    <col min="5636" max="5636" width="19" style="418" customWidth="1"/>
    <col min="5637" max="5637" width="34.28515625" style="418" customWidth="1"/>
    <col min="5638" max="5638" width="5" style="418" customWidth="1"/>
    <col min="5639" max="5639" width="41.28515625" style="418" customWidth="1"/>
    <col min="5640" max="5640" width="9.42578125" style="418" customWidth="1"/>
    <col min="5641" max="5641" width="11" style="418" customWidth="1"/>
    <col min="5642" max="5653" width="0" style="418" hidden="1" customWidth="1"/>
    <col min="5654" max="5654" width="146" style="418" customWidth="1"/>
    <col min="5655" max="5889" width="9.140625" style="418" customWidth="1"/>
    <col min="5890" max="5890" width="4" style="418" customWidth="1"/>
    <col min="5891" max="5891" width="11" style="418" customWidth="1"/>
    <col min="5892" max="5892" width="19" style="418" customWidth="1"/>
    <col min="5893" max="5893" width="34.28515625" style="418" customWidth="1"/>
    <col min="5894" max="5894" width="5" style="418" customWidth="1"/>
    <col min="5895" max="5895" width="41.28515625" style="418" customWidth="1"/>
    <col min="5896" max="5896" width="9.42578125" style="418" customWidth="1"/>
    <col min="5897" max="5897" width="11" style="418" customWidth="1"/>
    <col min="5898" max="5909" width="0" style="418" hidden="1" customWidth="1"/>
    <col min="5910" max="5910" width="146" style="418" customWidth="1"/>
    <col min="5911" max="6145" width="9.140625" style="418" customWidth="1"/>
    <col min="6146" max="6146" width="4" style="418" customWidth="1"/>
    <col min="6147" max="6147" width="11" style="418" customWidth="1"/>
    <col min="6148" max="6148" width="19" style="418" customWidth="1"/>
    <col min="6149" max="6149" width="34.28515625" style="418" customWidth="1"/>
    <col min="6150" max="6150" width="5" style="418" customWidth="1"/>
    <col min="6151" max="6151" width="41.28515625" style="418" customWidth="1"/>
    <col min="6152" max="6152" width="9.42578125" style="418" customWidth="1"/>
    <col min="6153" max="6153" width="11" style="418" customWidth="1"/>
    <col min="6154" max="6165" width="0" style="418" hidden="1" customWidth="1"/>
    <col min="6166" max="6166" width="146" style="418" customWidth="1"/>
    <col min="6167" max="6401" width="9.140625" style="418" customWidth="1"/>
    <col min="6402" max="6402" width="4" style="418" customWidth="1"/>
    <col min="6403" max="6403" width="11" style="418" customWidth="1"/>
    <col min="6404" max="6404" width="19" style="418" customWidth="1"/>
    <col min="6405" max="6405" width="34.28515625" style="418" customWidth="1"/>
    <col min="6406" max="6406" width="5" style="418" customWidth="1"/>
    <col min="6407" max="6407" width="41.28515625" style="418" customWidth="1"/>
    <col min="6408" max="6408" width="9.42578125" style="418" customWidth="1"/>
    <col min="6409" max="6409" width="11" style="418" customWidth="1"/>
    <col min="6410" max="6421" width="0" style="418" hidden="1" customWidth="1"/>
    <col min="6422" max="6422" width="146" style="418" customWidth="1"/>
    <col min="6423" max="6657" width="9.140625" style="418" customWidth="1"/>
    <col min="6658" max="6658" width="4" style="418" customWidth="1"/>
    <col min="6659" max="6659" width="11" style="418" customWidth="1"/>
    <col min="6660" max="6660" width="19" style="418" customWidth="1"/>
    <col min="6661" max="6661" width="34.28515625" style="418" customWidth="1"/>
    <col min="6662" max="6662" width="5" style="418" customWidth="1"/>
    <col min="6663" max="6663" width="41.28515625" style="418" customWidth="1"/>
    <col min="6664" max="6664" width="9.42578125" style="418" customWidth="1"/>
    <col min="6665" max="6665" width="11" style="418" customWidth="1"/>
    <col min="6666" max="6677" width="0" style="418" hidden="1" customWidth="1"/>
    <col min="6678" max="6678" width="146" style="418" customWidth="1"/>
    <col min="6679" max="6913" width="9.140625" style="418" customWidth="1"/>
    <col min="6914" max="6914" width="4" style="418" customWidth="1"/>
    <col min="6915" max="6915" width="11" style="418" customWidth="1"/>
    <col min="6916" max="6916" width="19" style="418" customWidth="1"/>
    <col min="6917" max="6917" width="34.28515625" style="418" customWidth="1"/>
    <col min="6918" max="6918" width="5" style="418" customWidth="1"/>
    <col min="6919" max="6919" width="41.28515625" style="418" customWidth="1"/>
    <col min="6920" max="6920" width="9.42578125" style="418" customWidth="1"/>
    <col min="6921" max="6921" width="11" style="418" customWidth="1"/>
    <col min="6922" max="6933" width="0" style="418" hidden="1" customWidth="1"/>
    <col min="6934" max="6934" width="146" style="418" customWidth="1"/>
    <col min="6935" max="7169" width="9.140625" style="418" customWidth="1"/>
    <col min="7170" max="7170" width="4" style="418" customWidth="1"/>
    <col min="7171" max="7171" width="11" style="418" customWidth="1"/>
    <col min="7172" max="7172" width="19" style="418" customWidth="1"/>
    <col min="7173" max="7173" width="34.28515625" style="418" customWidth="1"/>
    <col min="7174" max="7174" width="5" style="418" customWidth="1"/>
    <col min="7175" max="7175" width="41.28515625" style="418" customWidth="1"/>
    <col min="7176" max="7176" width="9.42578125" style="418" customWidth="1"/>
    <col min="7177" max="7177" width="11" style="418" customWidth="1"/>
    <col min="7178" max="7189" width="0" style="418" hidden="1" customWidth="1"/>
    <col min="7190" max="7190" width="146" style="418" customWidth="1"/>
    <col min="7191" max="7425" width="9.140625" style="418" customWidth="1"/>
    <col min="7426" max="7426" width="4" style="418" customWidth="1"/>
    <col min="7427" max="7427" width="11" style="418" customWidth="1"/>
    <col min="7428" max="7428" width="19" style="418" customWidth="1"/>
    <col min="7429" max="7429" width="34.28515625" style="418" customWidth="1"/>
    <col min="7430" max="7430" width="5" style="418" customWidth="1"/>
    <col min="7431" max="7431" width="41.28515625" style="418" customWidth="1"/>
    <col min="7432" max="7432" width="9.42578125" style="418" customWidth="1"/>
    <col min="7433" max="7433" width="11" style="418" customWidth="1"/>
    <col min="7434" max="7445" width="0" style="418" hidden="1" customWidth="1"/>
    <col min="7446" max="7446" width="146" style="418" customWidth="1"/>
    <col min="7447" max="7681" width="9.140625" style="418" customWidth="1"/>
    <col min="7682" max="7682" width="4" style="418" customWidth="1"/>
    <col min="7683" max="7683" width="11" style="418" customWidth="1"/>
    <col min="7684" max="7684" width="19" style="418" customWidth="1"/>
    <col min="7685" max="7685" width="34.28515625" style="418" customWidth="1"/>
    <col min="7686" max="7686" width="5" style="418" customWidth="1"/>
    <col min="7687" max="7687" width="41.28515625" style="418" customWidth="1"/>
    <col min="7688" max="7688" width="9.42578125" style="418" customWidth="1"/>
    <col min="7689" max="7689" width="11" style="418" customWidth="1"/>
    <col min="7690" max="7701" width="0" style="418" hidden="1" customWidth="1"/>
    <col min="7702" max="7702" width="146" style="418" customWidth="1"/>
    <col min="7703" max="7937" width="9.140625" style="418" customWidth="1"/>
    <col min="7938" max="7938" width="4" style="418" customWidth="1"/>
    <col min="7939" max="7939" width="11" style="418" customWidth="1"/>
    <col min="7940" max="7940" width="19" style="418" customWidth="1"/>
    <col min="7941" max="7941" width="34.28515625" style="418" customWidth="1"/>
    <col min="7942" max="7942" width="5" style="418" customWidth="1"/>
    <col min="7943" max="7943" width="41.28515625" style="418" customWidth="1"/>
    <col min="7944" max="7944" width="9.42578125" style="418" customWidth="1"/>
    <col min="7945" max="7945" width="11" style="418" customWidth="1"/>
    <col min="7946" max="7957" width="0" style="418" hidden="1" customWidth="1"/>
    <col min="7958" max="7958" width="146" style="418" customWidth="1"/>
    <col min="7959" max="8193" width="9.140625" style="418" customWidth="1"/>
    <col min="8194" max="8194" width="4" style="418" customWidth="1"/>
    <col min="8195" max="8195" width="11" style="418" customWidth="1"/>
    <col min="8196" max="8196" width="19" style="418" customWidth="1"/>
    <col min="8197" max="8197" width="34.28515625" style="418" customWidth="1"/>
    <col min="8198" max="8198" width="5" style="418" customWidth="1"/>
    <col min="8199" max="8199" width="41.28515625" style="418" customWidth="1"/>
    <col min="8200" max="8200" width="9.42578125" style="418" customWidth="1"/>
    <col min="8201" max="8201" width="11" style="418" customWidth="1"/>
    <col min="8202" max="8213" width="0" style="418" hidden="1" customWidth="1"/>
    <col min="8214" max="8214" width="146" style="418" customWidth="1"/>
    <col min="8215" max="8449" width="9.140625" style="418" customWidth="1"/>
    <col min="8450" max="8450" width="4" style="418" customWidth="1"/>
    <col min="8451" max="8451" width="11" style="418" customWidth="1"/>
    <col min="8452" max="8452" width="19" style="418" customWidth="1"/>
    <col min="8453" max="8453" width="34.28515625" style="418" customWidth="1"/>
    <col min="8454" max="8454" width="5" style="418" customWidth="1"/>
    <col min="8455" max="8455" width="41.28515625" style="418" customWidth="1"/>
    <col min="8456" max="8456" width="9.42578125" style="418" customWidth="1"/>
    <col min="8457" max="8457" width="11" style="418" customWidth="1"/>
    <col min="8458" max="8469" width="0" style="418" hidden="1" customWidth="1"/>
    <col min="8470" max="8470" width="146" style="418" customWidth="1"/>
    <col min="8471" max="8705" width="9.140625" style="418" customWidth="1"/>
    <col min="8706" max="8706" width="4" style="418" customWidth="1"/>
    <col min="8707" max="8707" width="11" style="418" customWidth="1"/>
    <col min="8708" max="8708" width="19" style="418" customWidth="1"/>
    <col min="8709" max="8709" width="34.28515625" style="418" customWidth="1"/>
    <col min="8710" max="8710" width="5" style="418" customWidth="1"/>
    <col min="8711" max="8711" width="41.28515625" style="418" customWidth="1"/>
    <col min="8712" max="8712" width="9.42578125" style="418" customWidth="1"/>
    <col min="8713" max="8713" width="11" style="418" customWidth="1"/>
    <col min="8714" max="8725" width="0" style="418" hidden="1" customWidth="1"/>
    <col min="8726" max="8726" width="146" style="418" customWidth="1"/>
    <col min="8727" max="8961" width="9.140625" style="418" customWidth="1"/>
    <col min="8962" max="8962" width="4" style="418" customWidth="1"/>
    <col min="8963" max="8963" width="11" style="418" customWidth="1"/>
    <col min="8964" max="8964" width="19" style="418" customWidth="1"/>
    <col min="8965" max="8965" width="34.28515625" style="418" customWidth="1"/>
    <col min="8966" max="8966" width="5" style="418" customWidth="1"/>
    <col min="8967" max="8967" width="41.28515625" style="418" customWidth="1"/>
    <col min="8968" max="8968" width="9.42578125" style="418" customWidth="1"/>
    <col min="8969" max="8969" width="11" style="418" customWidth="1"/>
    <col min="8970" max="8981" width="0" style="418" hidden="1" customWidth="1"/>
    <col min="8982" max="8982" width="146" style="418" customWidth="1"/>
    <col min="8983" max="9217" width="9.140625" style="418" customWidth="1"/>
    <col min="9218" max="9218" width="4" style="418" customWidth="1"/>
    <col min="9219" max="9219" width="11" style="418" customWidth="1"/>
    <col min="9220" max="9220" width="19" style="418" customWidth="1"/>
    <col min="9221" max="9221" width="34.28515625" style="418" customWidth="1"/>
    <col min="9222" max="9222" width="5" style="418" customWidth="1"/>
    <col min="9223" max="9223" width="41.28515625" style="418" customWidth="1"/>
    <col min="9224" max="9224" width="9.42578125" style="418" customWidth="1"/>
    <col min="9225" max="9225" width="11" style="418" customWidth="1"/>
    <col min="9226" max="9237" width="0" style="418" hidden="1" customWidth="1"/>
    <col min="9238" max="9238" width="146" style="418" customWidth="1"/>
    <col min="9239" max="9473" width="9.140625" style="418" customWidth="1"/>
    <col min="9474" max="9474" width="4" style="418" customWidth="1"/>
    <col min="9475" max="9475" width="11" style="418" customWidth="1"/>
    <col min="9476" max="9476" width="19" style="418" customWidth="1"/>
    <col min="9477" max="9477" width="34.28515625" style="418" customWidth="1"/>
    <col min="9478" max="9478" width="5" style="418" customWidth="1"/>
    <col min="9479" max="9479" width="41.28515625" style="418" customWidth="1"/>
    <col min="9480" max="9480" width="9.42578125" style="418" customWidth="1"/>
    <col min="9481" max="9481" width="11" style="418" customWidth="1"/>
    <col min="9482" max="9493" width="0" style="418" hidden="1" customWidth="1"/>
    <col min="9494" max="9494" width="146" style="418" customWidth="1"/>
    <col min="9495" max="9729" width="9.140625" style="418" customWidth="1"/>
    <col min="9730" max="9730" width="4" style="418" customWidth="1"/>
    <col min="9731" max="9731" width="11" style="418" customWidth="1"/>
    <col min="9732" max="9732" width="19" style="418" customWidth="1"/>
    <col min="9733" max="9733" width="34.28515625" style="418" customWidth="1"/>
    <col min="9734" max="9734" width="5" style="418" customWidth="1"/>
    <col min="9735" max="9735" width="41.28515625" style="418" customWidth="1"/>
    <col min="9736" max="9736" width="9.42578125" style="418" customWidth="1"/>
    <col min="9737" max="9737" width="11" style="418" customWidth="1"/>
    <col min="9738" max="9749" width="0" style="418" hidden="1" customWidth="1"/>
    <col min="9750" max="9750" width="146" style="418" customWidth="1"/>
    <col min="9751" max="9985" width="9.140625" style="418" customWidth="1"/>
    <col min="9986" max="9986" width="4" style="418" customWidth="1"/>
    <col min="9987" max="9987" width="11" style="418" customWidth="1"/>
    <col min="9988" max="9988" width="19" style="418" customWidth="1"/>
    <col min="9989" max="9989" width="34.28515625" style="418" customWidth="1"/>
    <col min="9990" max="9990" width="5" style="418" customWidth="1"/>
    <col min="9991" max="9991" width="41.28515625" style="418" customWidth="1"/>
    <col min="9992" max="9992" width="9.42578125" style="418" customWidth="1"/>
    <col min="9993" max="9993" width="11" style="418" customWidth="1"/>
    <col min="9994" max="10005" width="0" style="418" hidden="1" customWidth="1"/>
    <col min="10006" max="10006" width="146" style="418" customWidth="1"/>
    <col min="10007" max="10241" width="9.140625" style="418" customWidth="1"/>
    <col min="10242" max="10242" width="4" style="418" customWidth="1"/>
    <col min="10243" max="10243" width="11" style="418" customWidth="1"/>
    <col min="10244" max="10244" width="19" style="418" customWidth="1"/>
    <col min="10245" max="10245" width="34.28515625" style="418" customWidth="1"/>
    <col min="10246" max="10246" width="5" style="418" customWidth="1"/>
    <col min="10247" max="10247" width="41.28515625" style="418" customWidth="1"/>
    <col min="10248" max="10248" width="9.42578125" style="418" customWidth="1"/>
    <col min="10249" max="10249" width="11" style="418" customWidth="1"/>
    <col min="10250" max="10261" width="0" style="418" hidden="1" customWidth="1"/>
    <col min="10262" max="10262" width="146" style="418" customWidth="1"/>
    <col min="10263" max="10497" width="9.140625" style="418" customWidth="1"/>
    <col min="10498" max="10498" width="4" style="418" customWidth="1"/>
    <col min="10499" max="10499" width="11" style="418" customWidth="1"/>
    <col min="10500" max="10500" width="19" style="418" customWidth="1"/>
    <col min="10501" max="10501" width="34.28515625" style="418" customWidth="1"/>
    <col min="10502" max="10502" width="5" style="418" customWidth="1"/>
    <col min="10503" max="10503" width="41.28515625" style="418" customWidth="1"/>
    <col min="10504" max="10504" width="9.42578125" style="418" customWidth="1"/>
    <col min="10505" max="10505" width="11" style="418" customWidth="1"/>
    <col min="10506" max="10517" width="0" style="418" hidden="1" customWidth="1"/>
    <col min="10518" max="10518" width="146" style="418" customWidth="1"/>
    <col min="10519" max="10753" width="9.140625" style="418" customWidth="1"/>
    <col min="10754" max="10754" width="4" style="418" customWidth="1"/>
    <col min="10755" max="10755" width="11" style="418" customWidth="1"/>
    <col min="10756" max="10756" width="19" style="418" customWidth="1"/>
    <col min="10757" max="10757" width="34.28515625" style="418" customWidth="1"/>
    <col min="10758" max="10758" width="5" style="418" customWidth="1"/>
    <col min="10759" max="10759" width="41.28515625" style="418" customWidth="1"/>
    <col min="10760" max="10760" width="9.42578125" style="418" customWidth="1"/>
    <col min="10761" max="10761" width="11" style="418" customWidth="1"/>
    <col min="10762" max="10773" width="0" style="418" hidden="1" customWidth="1"/>
    <col min="10774" max="10774" width="146" style="418" customWidth="1"/>
    <col min="10775" max="11009" width="9.140625" style="418" customWidth="1"/>
    <col min="11010" max="11010" width="4" style="418" customWidth="1"/>
    <col min="11011" max="11011" width="11" style="418" customWidth="1"/>
    <col min="11012" max="11012" width="19" style="418" customWidth="1"/>
    <col min="11013" max="11013" width="34.28515625" style="418" customWidth="1"/>
    <col min="11014" max="11014" width="5" style="418" customWidth="1"/>
    <col min="11015" max="11015" width="41.28515625" style="418" customWidth="1"/>
    <col min="11016" max="11016" width="9.42578125" style="418" customWidth="1"/>
    <col min="11017" max="11017" width="11" style="418" customWidth="1"/>
    <col min="11018" max="11029" width="0" style="418" hidden="1" customWidth="1"/>
    <col min="11030" max="11030" width="146" style="418" customWidth="1"/>
    <col min="11031" max="11265" width="9.140625" style="418" customWidth="1"/>
    <col min="11266" max="11266" width="4" style="418" customWidth="1"/>
    <col min="11267" max="11267" width="11" style="418" customWidth="1"/>
    <col min="11268" max="11268" width="19" style="418" customWidth="1"/>
    <col min="11269" max="11269" width="34.28515625" style="418" customWidth="1"/>
    <col min="11270" max="11270" width="5" style="418" customWidth="1"/>
    <col min="11271" max="11271" width="41.28515625" style="418" customWidth="1"/>
    <col min="11272" max="11272" width="9.42578125" style="418" customWidth="1"/>
    <col min="11273" max="11273" width="11" style="418" customWidth="1"/>
    <col min="11274" max="11285" width="0" style="418" hidden="1" customWidth="1"/>
    <col min="11286" max="11286" width="146" style="418" customWidth="1"/>
    <col min="11287" max="11521" width="9.140625" style="418" customWidth="1"/>
    <col min="11522" max="11522" width="4" style="418" customWidth="1"/>
    <col min="11523" max="11523" width="11" style="418" customWidth="1"/>
    <col min="11524" max="11524" width="19" style="418" customWidth="1"/>
    <col min="11525" max="11525" width="34.28515625" style="418" customWidth="1"/>
    <col min="11526" max="11526" width="5" style="418" customWidth="1"/>
    <col min="11527" max="11527" width="41.28515625" style="418" customWidth="1"/>
    <col min="11528" max="11528" width="9.42578125" style="418" customWidth="1"/>
    <col min="11529" max="11529" width="11" style="418" customWidth="1"/>
    <col min="11530" max="11541" width="0" style="418" hidden="1" customWidth="1"/>
    <col min="11542" max="11542" width="146" style="418" customWidth="1"/>
    <col min="11543" max="11777" width="9.140625" style="418" customWidth="1"/>
    <col min="11778" max="11778" width="4" style="418" customWidth="1"/>
    <col min="11779" max="11779" width="11" style="418" customWidth="1"/>
    <col min="11780" max="11780" width="19" style="418" customWidth="1"/>
    <col min="11781" max="11781" width="34.28515625" style="418" customWidth="1"/>
    <col min="11782" max="11782" width="5" style="418" customWidth="1"/>
    <col min="11783" max="11783" width="41.28515625" style="418" customWidth="1"/>
    <col min="11784" max="11784" width="9.42578125" style="418" customWidth="1"/>
    <col min="11785" max="11785" width="11" style="418" customWidth="1"/>
    <col min="11786" max="11797" width="0" style="418" hidden="1" customWidth="1"/>
    <col min="11798" max="11798" width="146" style="418" customWidth="1"/>
    <col min="11799" max="12033" width="9.140625" style="418" customWidth="1"/>
    <col min="12034" max="12034" width="4" style="418" customWidth="1"/>
    <col min="12035" max="12035" width="11" style="418" customWidth="1"/>
    <col min="12036" max="12036" width="19" style="418" customWidth="1"/>
    <col min="12037" max="12037" width="34.28515625" style="418" customWidth="1"/>
    <col min="12038" max="12038" width="5" style="418" customWidth="1"/>
    <col min="12039" max="12039" width="41.28515625" style="418" customWidth="1"/>
    <col min="12040" max="12040" width="9.42578125" style="418" customWidth="1"/>
    <col min="12041" max="12041" width="11" style="418" customWidth="1"/>
    <col min="12042" max="12053" width="0" style="418" hidden="1" customWidth="1"/>
    <col min="12054" max="12054" width="146" style="418" customWidth="1"/>
    <col min="12055" max="12289" width="9.140625" style="418" customWidth="1"/>
    <col min="12290" max="12290" width="4" style="418" customWidth="1"/>
    <col min="12291" max="12291" width="11" style="418" customWidth="1"/>
    <col min="12292" max="12292" width="19" style="418" customWidth="1"/>
    <col min="12293" max="12293" width="34.28515625" style="418" customWidth="1"/>
    <col min="12294" max="12294" width="5" style="418" customWidth="1"/>
    <col min="12295" max="12295" width="41.28515625" style="418" customWidth="1"/>
    <col min="12296" max="12296" width="9.42578125" style="418" customWidth="1"/>
    <col min="12297" max="12297" width="11" style="418" customWidth="1"/>
    <col min="12298" max="12309" width="0" style="418" hidden="1" customWidth="1"/>
    <col min="12310" max="12310" width="146" style="418" customWidth="1"/>
    <col min="12311" max="12545" width="9.140625" style="418" customWidth="1"/>
    <col min="12546" max="12546" width="4" style="418" customWidth="1"/>
    <col min="12547" max="12547" width="11" style="418" customWidth="1"/>
    <col min="12548" max="12548" width="19" style="418" customWidth="1"/>
    <col min="12549" max="12549" width="34.28515625" style="418" customWidth="1"/>
    <col min="12550" max="12550" width="5" style="418" customWidth="1"/>
    <col min="12551" max="12551" width="41.28515625" style="418" customWidth="1"/>
    <col min="12552" max="12552" width="9.42578125" style="418" customWidth="1"/>
    <col min="12553" max="12553" width="11" style="418" customWidth="1"/>
    <col min="12554" max="12565" width="0" style="418" hidden="1" customWidth="1"/>
    <col min="12566" max="12566" width="146" style="418" customWidth="1"/>
    <col min="12567" max="12801" width="9.140625" style="418" customWidth="1"/>
    <col min="12802" max="12802" width="4" style="418" customWidth="1"/>
    <col min="12803" max="12803" width="11" style="418" customWidth="1"/>
    <col min="12804" max="12804" width="19" style="418" customWidth="1"/>
    <col min="12805" max="12805" width="34.28515625" style="418" customWidth="1"/>
    <col min="12806" max="12806" width="5" style="418" customWidth="1"/>
    <col min="12807" max="12807" width="41.28515625" style="418" customWidth="1"/>
    <col min="12808" max="12808" width="9.42578125" style="418" customWidth="1"/>
    <col min="12809" max="12809" width="11" style="418" customWidth="1"/>
    <col min="12810" max="12821" width="0" style="418" hidden="1" customWidth="1"/>
    <col min="12822" max="12822" width="146" style="418" customWidth="1"/>
    <col min="12823" max="13057" width="9.140625" style="418" customWidth="1"/>
    <col min="13058" max="13058" width="4" style="418" customWidth="1"/>
    <col min="13059" max="13059" width="11" style="418" customWidth="1"/>
    <col min="13060" max="13060" width="19" style="418" customWidth="1"/>
    <col min="13061" max="13061" width="34.28515625" style="418" customWidth="1"/>
    <col min="13062" max="13062" width="5" style="418" customWidth="1"/>
    <col min="13063" max="13063" width="41.28515625" style="418" customWidth="1"/>
    <col min="13064" max="13064" width="9.42578125" style="418" customWidth="1"/>
    <col min="13065" max="13065" width="11" style="418" customWidth="1"/>
    <col min="13066" max="13077" width="0" style="418" hidden="1" customWidth="1"/>
    <col min="13078" max="13078" width="146" style="418" customWidth="1"/>
    <col min="13079" max="13313" width="9.140625" style="418" customWidth="1"/>
    <col min="13314" max="13314" width="4" style="418" customWidth="1"/>
    <col min="13315" max="13315" width="11" style="418" customWidth="1"/>
    <col min="13316" max="13316" width="19" style="418" customWidth="1"/>
    <col min="13317" max="13317" width="34.28515625" style="418" customWidth="1"/>
    <col min="13318" max="13318" width="5" style="418" customWidth="1"/>
    <col min="13319" max="13319" width="41.28515625" style="418" customWidth="1"/>
    <col min="13320" max="13320" width="9.42578125" style="418" customWidth="1"/>
    <col min="13321" max="13321" width="11" style="418" customWidth="1"/>
    <col min="13322" max="13333" width="0" style="418" hidden="1" customWidth="1"/>
    <col min="13334" max="13334" width="146" style="418" customWidth="1"/>
    <col min="13335" max="13569" width="9.140625" style="418" customWidth="1"/>
    <col min="13570" max="13570" width="4" style="418" customWidth="1"/>
    <col min="13571" max="13571" width="11" style="418" customWidth="1"/>
    <col min="13572" max="13572" width="19" style="418" customWidth="1"/>
    <col min="13573" max="13573" width="34.28515625" style="418" customWidth="1"/>
    <col min="13574" max="13574" width="5" style="418" customWidth="1"/>
    <col min="13575" max="13575" width="41.28515625" style="418" customWidth="1"/>
    <col min="13576" max="13576" width="9.42578125" style="418" customWidth="1"/>
    <col min="13577" max="13577" width="11" style="418" customWidth="1"/>
    <col min="13578" max="13589" width="0" style="418" hidden="1" customWidth="1"/>
    <col min="13590" max="13590" width="146" style="418" customWidth="1"/>
    <col min="13591" max="13825" width="9.140625" style="418" customWidth="1"/>
    <col min="13826" max="13826" width="4" style="418" customWidth="1"/>
    <col min="13827" max="13827" width="11" style="418" customWidth="1"/>
    <col min="13828" max="13828" width="19" style="418" customWidth="1"/>
    <col min="13829" max="13829" width="34.28515625" style="418" customWidth="1"/>
    <col min="13830" max="13830" width="5" style="418" customWidth="1"/>
    <col min="13831" max="13831" width="41.28515625" style="418" customWidth="1"/>
    <col min="13832" max="13832" width="9.42578125" style="418" customWidth="1"/>
    <col min="13833" max="13833" width="11" style="418" customWidth="1"/>
    <col min="13834" max="13845" width="0" style="418" hidden="1" customWidth="1"/>
    <col min="13846" max="13846" width="146" style="418" customWidth="1"/>
    <col min="13847" max="14081" width="9.140625" style="418" customWidth="1"/>
    <col min="14082" max="14082" width="4" style="418" customWidth="1"/>
    <col min="14083" max="14083" width="11" style="418" customWidth="1"/>
    <col min="14084" max="14084" width="19" style="418" customWidth="1"/>
    <col min="14085" max="14085" width="34.28515625" style="418" customWidth="1"/>
    <col min="14086" max="14086" width="5" style="418" customWidth="1"/>
    <col min="14087" max="14087" width="41.28515625" style="418" customWidth="1"/>
    <col min="14088" max="14088" width="9.42578125" style="418" customWidth="1"/>
    <col min="14089" max="14089" width="11" style="418" customWidth="1"/>
    <col min="14090" max="14101" width="0" style="418" hidden="1" customWidth="1"/>
    <col min="14102" max="14102" width="146" style="418" customWidth="1"/>
    <col min="14103" max="14337" width="9.140625" style="418" customWidth="1"/>
    <col min="14338" max="14338" width="4" style="418" customWidth="1"/>
    <col min="14339" max="14339" width="11" style="418" customWidth="1"/>
    <col min="14340" max="14340" width="19" style="418" customWidth="1"/>
    <col min="14341" max="14341" width="34.28515625" style="418" customWidth="1"/>
    <col min="14342" max="14342" width="5" style="418" customWidth="1"/>
    <col min="14343" max="14343" width="41.28515625" style="418" customWidth="1"/>
    <col min="14344" max="14344" width="9.42578125" style="418" customWidth="1"/>
    <col min="14345" max="14345" width="11" style="418" customWidth="1"/>
    <col min="14346" max="14357" width="0" style="418" hidden="1" customWidth="1"/>
    <col min="14358" max="14358" width="146" style="418" customWidth="1"/>
    <col min="14359" max="14593" width="9.140625" style="418" customWidth="1"/>
    <col min="14594" max="14594" width="4" style="418" customWidth="1"/>
    <col min="14595" max="14595" width="11" style="418" customWidth="1"/>
    <col min="14596" max="14596" width="19" style="418" customWidth="1"/>
    <col min="14597" max="14597" width="34.28515625" style="418" customWidth="1"/>
    <col min="14598" max="14598" width="5" style="418" customWidth="1"/>
    <col min="14599" max="14599" width="41.28515625" style="418" customWidth="1"/>
    <col min="14600" max="14600" width="9.42578125" style="418" customWidth="1"/>
    <col min="14601" max="14601" width="11" style="418" customWidth="1"/>
    <col min="14602" max="14613" width="0" style="418" hidden="1" customWidth="1"/>
    <col min="14614" max="14614" width="146" style="418" customWidth="1"/>
    <col min="14615" max="14849" width="9.140625" style="418" customWidth="1"/>
    <col min="14850" max="14850" width="4" style="418" customWidth="1"/>
    <col min="14851" max="14851" width="11" style="418" customWidth="1"/>
    <col min="14852" max="14852" width="19" style="418" customWidth="1"/>
    <col min="14853" max="14853" width="34.28515625" style="418" customWidth="1"/>
    <col min="14854" max="14854" width="5" style="418" customWidth="1"/>
    <col min="14855" max="14855" width="41.28515625" style="418" customWidth="1"/>
    <col min="14856" max="14856" width="9.42578125" style="418" customWidth="1"/>
    <col min="14857" max="14857" width="11" style="418" customWidth="1"/>
    <col min="14858" max="14869" width="0" style="418" hidden="1" customWidth="1"/>
    <col min="14870" max="14870" width="146" style="418" customWidth="1"/>
    <col min="14871" max="15105" width="9.140625" style="418" customWidth="1"/>
    <col min="15106" max="15106" width="4" style="418" customWidth="1"/>
    <col min="15107" max="15107" width="11" style="418" customWidth="1"/>
    <col min="15108" max="15108" width="19" style="418" customWidth="1"/>
    <col min="15109" max="15109" width="34.28515625" style="418" customWidth="1"/>
    <col min="15110" max="15110" width="5" style="418" customWidth="1"/>
    <col min="15111" max="15111" width="41.28515625" style="418" customWidth="1"/>
    <col min="15112" max="15112" width="9.42578125" style="418" customWidth="1"/>
    <col min="15113" max="15113" width="11" style="418" customWidth="1"/>
    <col min="15114" max="15125" width="0" style="418" hidden="1" customWidth="1"/>
    <col min="15126" max="15126" width="146" style="418" customWidth="1"/>
    <col min="15127" max="15361" width="9.140625" style="418" customWidth="1"/>
    <col min="15362" max="15362" width="4" style="418" customWidth="1"/>
    <col min="15363" max="15363" width="11" style="418" customWidth="1"/>
    <col min="15364" max="15364" width="19" style="418" customWidth="1"/>
    <col min="15365" max="15365" width="34.28515625" style="418" customWidth="1"/>
    <col min="15366" max="15366" width="5" style="418" customWidth="1"/>
    <col min="15367" max="15367" width="41.28515625" style="418" customWidth="1"/>
    <col min="15368" max="15368" width="9.42578125" style="418" customWidth="1"/>
    <col min="15369" max="15369" width="11" style="418" customWidth="1"/>
    <col min="15370" max="15381" width="0" style="418" hidden="1" customWidth="1"/>
    <col min="15382" max="15382" width="146" style="418" customWidth="1"/>
    <col min="15383" max="15617" width="9.140625" style="418" customWidth="1"/>
    <col min="15618" max="15618" width="4" style="418" customWidth="1"/>
    <col min="15619" max="15619" width="11" style="418" customWidth="1"/>
    <col min="15620" max="15620" width="19" style="418" customWidth="1"/>
    <col min="15621" max="15621" width="34.28515625" style="418" customWidth="1"/>
    <col min="15622" max="15622" width="5" style="418" customWidth="1"/>
    <col min="15623" max="15623" width="41.28515625" style="418" customWidth="1"/>
    <col min="15624" max="15624" width="9.42578125" style="418" customWidth="1"/>
    <col min="15625" max="15625" width="11" style="418" customWidth="1"/>
    <col min="15626" max="15637" width="0" style="418" hidden="1" customWidth="1"/>
    <col min="15638" max="15638" width="146" style="418" customWidth="1"/>
    <col min="15639" max="15873" width="9.140625" style="418" customWidth="1"/>
    <col min="15874" max="15874" width="4" style="418" customWidth="1"/>
    <col min="15875" max="15875" width="11" style="418" customWidth="1"/>
    <col min="15876" max="15876" width="19" style="418" customWidth="1"/>
    <col min="15877" max="15877" width="34.28515625" style="418" customWidth="1"/>
    <col min="15878" max="15878" width="5" style="418" customWidth="1"/>
    <col min="15879" max="15879" width="41.28515625" style="418" customWidth="1"/>
    <col min="15880" max="15880" width="9.42578125" style="418" customWidth="1"/>
    <col min="15881" max="15881" width="11" style="418" customWidth="1"/>
    <col min="15882" max="15893" width="0" style="418" hidden="1" customWidth="1"/>
    <col min="15894" max="15894" width="146" style="418" customWidth="1"/>
    <col min="15895" max="16129" width="9.140625" style="418" customWidth="1"/>
    <col min="16130" max="16130" width="4" style="418" customWidth="1"/>
    <col min="16131" max="16131" width="11" style="418" customWidth="1"/>
    <col min="16132" max="16132" width="19" style="418" customWidth="1"/>
    <col min="16133" max="16133" width="34.28515625" style="418" customWidth="1"/>
    <col min="16134" max="16134" width="5" style="418" customWidth="1"/>
    <col min="16135" max="16135" width="41.28515625" style="418" customWidth="1"/>
    <col min="16136" max="16136" width="9.42578125" style="418" customWidth="1"/>
    <col min="16137" max="16137" width="11" style="418" customWidth="1"/>
    <col min="16138" max="16149" width="0" style="418" hidden="1" customWidth="1"/>
    <col min="16150" max="16150" width="146" style="418" customWidth="1"/>
    <col min="16151" max="16384" width="9.140625" style="418" customWidth="1"/>
  </cols>
  <sheetData>
    <row r="1" spans="1:36" ht="13.5" customHeight="1" thickBot="1">
      <c r="A1" s="417" t="s">
        <v>634</v>
      </c>
      <c r="B1" s="417"/>
      <c r="C1" s="417"/>
      <c r="D1" s="417"/>
      <c r="E1" s="417"/>
      <c r="F1" s="417"/>
      <c r="G1" s="417"/>
      <c r="H1" s="417"/>
      <c r="I1" s="417"/>
      <c r="J1" s="417"/>
      <c r="K1" s="417"/>
      <c r="L1" s="417"/>
      <c r="M1" s="417"/>
      <c r="N1" s="417"/>
      <c r="O1" s="417"/>
      <c r="P1" s="417"/>
      <c r="Q1" s="417"/>
      <c r="R1" s="417"/>
    </row>
    <row r="2" spans="1:36" ht="15.75">
      <c r="A2" s="417"/>
      <c r="B2" s="417"/>
      <c r="C2" s="417"/>
      <c r="D2" s="417"/>
      <c r="E2" s="417"/>
      <c r="F2" s="417"/>
      <c r="G2" s="417"/>
      <c r="H2" s="417"/>
      <c r="I2" s="417"/>
      <c r="J2" s="417"/>
      <c r="K2" s="417"/>
      <c r="L2" s="417"/>
      <c r="M2" s="417"/>
      <c r="N2" s="417"/>
      <c r="O2" s="417"/>
      <c r="P2" s="417"/>
      <c r="Q2" s="417"/>
      <c r="R2" s="417"/>
      <c r="W2" s="420" t="s">
        <v>635</v>
      </c>
      <c r="X2" s="421"/>
      <c r="Y2" s="421"/>
      <c r="Z2" s="421"/>
      <c r="AA2" s="421"/>
      <c r="AB2" s="421"/>
      <c r="AC2" s="421"/>
      <c r="AD2" s="421"/>
      <c r="AE2" s="421"/>
      <c r="AF2" s="421"/>
      <c r="AG2" s="421"/>
      <c r="AH2" s="421"/>
      <c r="AI2" s="421"/>
      <c r="AJ2" s="422"/>
    </row>
    <row r="3" spans="1:36" ht="16.5" thickBot="1">
      <c r="E3" s="423"/>
      <c r="F3" s="423"/>
      <c r="G3" s="423"/>
      <c r="H3" s="423"/>
      <c r="I3" s="423"/>
      <c r="J3" s="423"/>
      <c r="K3" s="423"/>
      <c r="L3" s="423"/>
      <c r="M3" s="423"/>
      <c r="N3" s="423"/>
      <c r="O3" s="423"/>
      <c r="P3" s="423"/>
      <c r="Q3" s="423"/>
      <c r="R3" s="423"/>
      <c r="W3" s="424" t="s">
        <v>636</v>
      </c>
      <c r="X3" s="425"/>
      <c r="Y3" s="425"/>
      <c r="Z3" s="425"/>
      <c r="AA3" s="425"/>
      <c r="AB3" s="425" t="s">
        <v>637</v>
      </c>
      <c r="AC3" s="425"/>
      <c r="AD3" s="425"/>
      <c r="AE3" s="425"/>
      <c r="AF3" s="426" t="s">
        <v>638</v>
      </c>
      <c r="AG3" s="427" t="s">
        <v>639</v>
      </c>
      <c r="AH3" s="427" t="s">
        <v>640</v>
      </c>
      <c r="AI3" s="427" t="s">
        <v>641</v>
      </c>
      <c r="AJ3" s="428" t="s">
        <v>642</v>
      </c>
    </row>
    <row r="4" spans="1:36" ht="149.25" thickBot="1">
      <c r="A4" s="429" t="s">
        <v>643</v>
      </c>
      <c r="B4" s="430" t="s">
        <v>644</v>
      </c>
      <c r="C4" s="430" t="s">
        <v>569</v>
      </c>
      <c r="D4" s="430" t="s">
        <v>645</v>
      </c>
      <c r="E4" s="431" t="s">
        <v>646</v>
      </c>
      <c r="F4" s="430" t="s">
        <v>647</v>
      </c>
      <c r="G4" s="430" t="s">
        <v>648</v>
      </c>
      <c r="H4" s="430" t="s">
        <v>567</v>
      </c>
      <c r="I4" s="430" t="s">
        <v>649</v>
      </c>
      <c r="J4" s="430" t="s">
        <v>650</v>
      </c>
      <c r="K4" s="430" t="s">
        <v>651</v>
      </c>
      <c r="L4" s="430" t="s">
        <v>652</v>
      </c>
      <c r="M4" s="430" t="s">
        <v>653</v>
      </c>
      <c r="N4" s="430" t="s">
        <v>654</v>
      </c>
      <c r="O4" s="430" t="s">
        <v>655</v>
      </c>
      <c r="P4" s="430" t="s">
        <v>656</v>
      </c>
      <c r="Q4" s="430" t="s">
        <v>657</v>
      </c>
      <c r="R4" s="430" t="s">
        <v>658</v>
      </c>
      <c r="S4" s="430" t="s">
        <v>659</v>
      </c>
      <c r="T4" s="430" t="s">
        <v>660</v>
      </c>
      <c r="U4" s="431" t="s">
        <v>661</v>
      </c>
      <c r="V4" s="432" t="s">
        <v>662</v>
      </c>
      <c r="W4" s="433" t="s">
        <v>663</v>
      </c>
      <c r="X4" s="434" t="s">
        <v>664</v>
      </c>
      <c r="Y4" s="434" t="s">
        <v>665</v>
      </c>
      <c r="Z4" s="434" t="s">
        <v>666</v>
      </c>
      <c r="AA4" s="435" t="s">
        <v>667</v>
      </c>
      <c r="AB4" s="436" t="s">
        <v>668</v>
      </c>
      <c r="AC4" s="436" t="s">
        <v>669</v>
      </c>
      <c r="AD4" s="437" t="s">
        <v>670</v>
      </c>
      <c r="AE4" s="437" t="s">
        <v>671</v>
      </c>
      <c r="AF4" s="438"/>
      <c r="AG4" s="439"/>
      <c r="AH4" s="439"/>
      <c r="AI4" s="439"/>
      <c r="AJ4" s="440"/>
    </row>
    <row r="5" spans="1:36" ht="217.5" thickBot="1">
      <c r="A5" s="441">
        <v>459</v>
      </c>
      <c r="B5" s="441" t="s">
        <v>672</v>
      </c>
      <c r="C5" s="441" t="s">
        <v>673</v>
      </c>
      <c r="D5" s="441" t="s">
        <v>674</v>
      </c>
      <c r="E5" s="442">
        <v>1209</v>
      </c>
      <c r="F5" s="443" t="s">
        <v>675</v>
      </c>
      <c r="G5" s="442" t="s">
        <v>676</v>
      </c>
      <c r="H5" s="442" t="s">
        <v>677</v>
      </c>
      <c r="I5" s="442" t="s">
        <v>678</v>
      </c>
      <c r="J5" s="442" t="s">
        <v>679</v>
      </c>
      <c r="K5" s="442" t="s">
        <v>680</v>
      </c>
      <c r="L5" s="442" t="s">
        <v>681</v>
      </c>
      <c r="M5" s="442" t="s">
        <v>682</v>
      </c>
      <c r="N5" s="442" t="s">
        <v>683</v>
      </c>
      <c r="O5" s="442" t="s">
        <v>684</v>
      </c>
      <c r="P5" s="442" t="s">
        <v>685</v>
      </c>
      <c r="Q5" s="442" t="s">
        <v>686</v>
      </c>
      <c r="R5" s="442" t="s">
        <v>686</v>
      </c>
      <c r="S5" s="444">
        <v>100</v>
      </c>
      <c r="T5" s="445">
        <v>45289</v>
      </c>
      <c r="U5" s="446">
        <v>371</v>
      </c>
      <c r="V5" s="447" t="s">
        <v>687</v>
      </c>
      <c r="W5" s="448" t="s">
        <v>688</v>
      </c>
      <c r="X5" s="449" t="s">
        <v>689</v>
      </c>
      <c r="Y5" s="450" t="s">
        <v>690</v>
      </c>
      <c r="Z5" s="451" t="s">
        <v>690</v>
      </c>
      <c r="AA5" s="452" t="s">
        <v>691</v>
      </c>
      <c r="AB5" s="449" t="s">
        <v>688</v>
      </c>
      <c r="AC5" s="450" t="s">
        <v>692</v>
      </c>
      <c r="AD5" s="453" t="s">
        <v>692</v>
      </c>
      <c r="AE5" s="452" t="s">
        <v>693</v>
      </c>
      <c r="AF5" s="452" t="str">
        <f>CONCATENATE("Actividad de Control Id ",E5,": ",AA5," 
","Indicador ",U5,": ",AE5)</f>
        <v>Actividad de Control Id 1209: Último reporte efectuado el 04/10/24.
Control trimestral.
Anexan memorandos circulares con solicitud de información del pero no informes de cumplimiento del control (o respuestas de las Subdirecciones).
Se suguiere validar los flujos de información y relación costo/benenficio del control para la oportuna toma de deciciones.  
Indicador 371: Pendiente cuantificación y análisis de resultados para definir meta.</v>
      </c>
      <c r="AG5" s="454" t="s">
        <v>694</v>
      </c>
      <c r="AH5" s="455" t="s">
        <v>694</v>
      </c>
      <c r="AI5" s="456">
        <f>VLOOKUP(AH5,[1]CONV!$B$45:$C$48,2,0)</f>
        <v>0.25</v>
      </c>
      <c r="AJ5" s="457"/>
    </row>
    <row r="6" spans="1:36" ht="217.5" thickBot="1">
      <c r="A6" s="458">
        <v>460</v>
      </c>
      <c r="B6" s="458" t="s">
        <v>695</v>
      </c>
      <c r="C6" s="458" t="s">
        <v>696</v>
      </c>
      <c r="D6" s="458" t="s">
        <v>674</v>
      </c>
      <c r="E6" s="459">
        <v>1211</v>
      </c>
      <c r="F6" s="459" t="s">
        <v>697</v>
      </c>
      <c r="G6" s="459" t="s">
        <v>676</v>
      </c>
      <c r="H6" s="459" t="s">
        <v>677</v>
      </c>
      <c r="I6" s="459" t="s">
        <v>678</v>
      </c>
      <c r="J6" s="459" t="s">
        <v>679</v>
      </c>
      <c r="K6" s="459" t="s">
        <v>680</v>
      </c>
      <c r="L6" s="459" t="s">
        <v>681</v>
      </c>
      <c r="M6" s="459" t="s">
        <v>682</v>
      </c>
      <c r="N6" s="459" t="s">
        <v>683</v>
      </c>
      <c r="O6" s="459" t="s">
        <v>684</v>
      </c>
      <c r="P6" s="459" t="s">
        <v>685</v>
      </c>
      <c r="Q6" s="459" t="s">
        <v>686</v>
      </c>
      <c r="R6" s="459" t="s">
        <v>686</v>
      </c>
      <c r="S6" s="460">
        <v>100</v>
      </c>
      <c r="T6" s="461">
        <v>45359</v>
      </c>
      <c r="U6" s="462">
        <v>372</v>
      </c>
      <c r="V6" s="463" t="s">
        <v>698</v>
      </c>
      <c r="W6" s="464" t="s">
        <v>688</v>
      </c>
      <c r="X6" s="465" t="s">
        <v>689</v>
      </c>
      <c r="Y6" s="466" t="s">
        <v>690</v>
      </c>
      <c r="Z6" s="467" t="s">
        <v>690</v>
      </c>
      <c r="AA6" s="468" t="s">
        <v>691</v>
      </c>
      <c r="AB6" s="465" t="s">
        <v>688</v>
      </c>
      <c r="AC6" s="466" t="s">
        <v>692</v>
      </c>
      <c r="AD6" s="469" t="s">
        <v>692</v>
      </c>
      <c r="AE6" s="468" t="s">
        <v>693</v>
      </c>
      <c r="AF6" s="468" t="str">
        <f t="shared" ref="AF6:AF44" si="0">CONCATENATE("Actividad de Control Id ",E6,": ",AA6," 
","Indicador ",U6,": ",AE6)</f>
        <v>Actividad de Control Id 1211: Último reporte efectuado el 04/10/24.
Control trimestral.
Anexan memorandos circulares con solicitud de información del pero no informes de cumplimiento del control (o respuestas de las Subdirecciones).
Se suguiere validar los flujos de información y relación costo/benenficio del control para la oportuna toma de deciciones.  
Indicador 372: Pendiente cuantificación y análisis de resultados para definir meta.</v>
      </c>
      <c r="AG6" s="468" t="s">
        <v>694</v>
      </c>
      <c r="AH6" s="468" t="s">
        <v>694</v>
      </c>
      <c r="AI6" s="456">
        <f>VLOOKUP(AH6,[1]CONV!$B$45:$C$48,2,0)</f>
        <v>0.25</v>
      </c>
      <c r="AJ6" s="470"/>
    </row>
    <row r="7" spans="1:36" ht="192" thickBot="1">
      <c r="A7" s="441">
        <v>461</v>
      </c>
      <c r="B7" s="441" t="s">
        <v>699</v>
      </c>
      <c r="C7" s="441" t="s">
        <v>700</v>
      </c>
      <c r="D7" s="441" t="s">
        <v>701</v>
      </c>
      <c r="E7" s="442">
        <v>1213</v>
      </c>
      <c r="F7" s="442" t="s">
        <v>702</v>
      </c>
      <c r="G7" s="442" t="s">
        <v>703</v>
      </c>
      <c r="H7" s="442" t="s">
        <v>677</v>
      </c>
      <c r="I7" s="442" t="s">
        <v>704</v>
      </c>
      <c r="J7" s="442" t="s">
        <v>679</v>
      </c>
      <c r="K7" s="442" t="s">
        <v>680</v>
      </c>
      <c r="L7" s="442" t="s">
        <v>681</v>
      </c>
      <c r="M7" s="442" t="s">
        <v>682</v>
      </c>
      <c r="N7" s="442" t="s">
        <v>683</v>
      </c>
      <c r="O7" s="442" t="s">
        <v>684</v>
      </c>
      <c r="P7" s="442" t="s">
        <v>685</v>
      </c>
      <c r="Q7" s="442" t="s">
        <v>686</v>
      </c>
      <c r="R7" s="442" t="s">
        <v>686</v>
      </c>
      <c r="S7" s="444">
        <v>100</v>
      </c>
      <c r="T7" s="445">
        <v>45366</v>
      </c>
      <c r="U7" s="446">
        <v>353</v>
      </c>
      <c r="V7" s="447" t="s">
        <v>705</v>
      </c>
      <c r="W7" s="471" t="s">
        <v>706</v>
      </c>
      <c r="X7" s="472" t="s">
        <v>605</v>
      </c>
      <c r="Y7" s="473" t="s">
        <v>707</v>
      </c>
      <c r="Z7" s="474" t="s">
        <v>707</v>
      </c>
      <c r="AA7" s="475" t="s">
        <v>708</v>
      </c>
      <c r="AB7" s="472" t="s">
        <v>707</v>
      </c>
      <c r="AC7" s="473" t="s">
        <v>707</v>
      </c>
      <c r="AD7" s="474" t="s">
        <v>707</v>
      </c>
      <c r="AE7" s="475" t="s">
        <v>709</v>
      </c>
      <c r="AF7" s="475" t="str">
        <f t="shared" si="0"/>
        <v>Actividad de Control Id 1213: Último reporte efectuado el 03/10/24.
Control anual que precisa "Programada a realizarse la feria de servicios en el último trimestre de 2024". SE suguiere rediseñar el control. 
Indicador 353: Se siguiere revaluar la redacción de la actividad de control y en función de la misma definir las variables y formula del indicador (el Comité Institucional de Gestión y Desempeño aprobó la modificación de la actividad relacionada con las ruedas de innovación en sesión del 17/09/24).</v>
      </c>
      <c r="AG7" s="475" t="s">
        <v>710</v>
      </c>
      <c r="AH7" s="475" t="s">
        <v>710</v>
      </c>
      <c r="AI7" s="476">
        <f>VLOOKUP(AH7,[1]CONV!$B$45:$C$48,2,0)</f>
        <v>1</v>
      </c>
      <c r="AJ7" s="477"/>
    </row>
    <row r="8" spans="1:36" ht="191.25">
      <c r="A8" s="478">
        <v>462</v>
      </c>
      <c r="B8" s="478" t="s">
        <v>711</v>
      </c>
      <c r="C8" s="478" t="s">
        <v>712</v>
      </c>
      <c r="D8" s="478" t="s">
        <v>701</v>
      </c>
      <c r="E8" s="479">
        <v>1214</v>
      </c>
      <c r="F8" s="479" t="s">
        <v>713</v>
      </c>
      <c r="G8" s="479" t="s">
        <v>714</v>
      </c>
      <c r="H8" s="479" t="s">
        <v>677</v>
      </c>
      <c r="I8" s="479" t="s">
        <v>715</v>
      </c>
      <c r="J8" s="479" t="s">
        <v>679</v>
      </c>
      <c r="K8" s="479" t="s">
        <v>680</v>
      </c>
      <c r="L8" s="479" t="s">
        <v>681</v>
      </c>
      <c r="M8" s="479" t="s">
        <v>682</v>
      </c>
      <c r="N8" s="479" t="s">
        <v>683</v>
      </c>
      <c r="O8" s="479" t="s">
        <v>684</v>
      </c>
      <c r="P8" s="479" t="s">
        <v>685</v>
      </c>
      <c r="Q8" s="479" t="s">
        <v>686</v>
      </c>
      <c r="R8" s="479" t="s">
        <v>686</v>
      </c>
      <c r="S8" s="480">
        <v>100</v>
      </c>
      <c r="T8" s="481">
        <v>45366</v>
      </c>
      <c r="U8" s="482">
        <v>354</v>
      </c>
      <c r="V8" s="483" t="s">
        <v>716</v>
      </c>
      <c r="W8" s="484" t="s">
        <v>689</v>
      </c>
      <c r="X8" s="485" t="s">
        <v>689</v>
      </c>
      <c r="Y8" s="486" t="s">
        <v>717</v>
      </c>
      <c r="Z8" s="487" t="s">
        <v>717</v>
      </c>
      <c r="AA8" s="488" t="s">
        <v>718</v>
      </c>
      <c r="AB8" s="485" t="s">
        <v>689</v>
      </c>
      <c r="AC8" s="486" t="s">
        <v>719</v>
      </c>
      <c r="AD8" s="487" t="s">
        <v>719</v>
      </c>
      <c r="AE8" s="488" t="s">
        <v>720</v>
      </c>
      <c r="AF8" s="488" t="str">
        <f t="shared" si="0"/>
        <v xml:space="preserve">Actividad de Control Id 1214: Último reporte efectuado el 03/10/24.
Control trimestral precisando quede las 75 PQRD recibidas 1 es queja, 1 petición por reclamo, 1 solicitud copia de resolución, 30 solicitudes de información y 42 solicitudes de permiso. 
Indicador 354: Debido al alto volumen de PQRD relacionadas con solitudes de trámites se sugiere mesa de trabajo con el Grupo de Atención y Relacionamiento Ciudadano para la correcta tipificación de PQRD, revisar/actualizar los formatos integrados de los trámites para mayor claridad por parte de la ciudadanía  y realizar campaña de difusión sobre requisitos de los trámites </v>
      </c>
      <c r="AG8" s="488" t="s">
        <v>710</v>
      </c>
      <c r="AH8" s="489" t="s">
        <v>710</v>
      </c>
      <c r="AI8" s="490">
        <f>VLOOKUP(AH8,[1]CONV!$B$45:$C$48,2,0)</f>
        <v>1</v>
      </c>
      <c r="AJ8" s="491"/>
    </row>
    <row r="9" spans="1:36" ht="192" thickBot="1">
      <c r="A9" s="492"/>
      <c r="B9" s="492" t="str">
        <f>B8</f>
        <v>MRTI-RC-2</v>
      </c>
      <c r="C9" s="492" t="str">
        <f>C8</f>
        <v>Posibilidad de recibir o solicitar cualquier dádiva o beneficio a nombre propio o de terceros para gestionar solicitudes de trámites de la ciudadanía</v>
      </c>
      <c r="D9" s="492" t="str">
        <f>D8</f>
        <v xml:space="preserve">- REGLAMENTACIÓN TÉCNICA E INNOVACIÓN DE INFRAESTRUCTURA DE TRANSPORTE
</v>
      </c>
      <c r="E9" s="493">
        <v>1215</v>
      </c>
      <c r="F9" s="493" t="s">
        <v>721</v>
      </c>
      <c r="G9" s="493" t="s">
        <v>714</v>
      </c>
      <c r="H9" s="493" t="s">
        <v>677</v>
      </c>
      <c r="I9" s="493" t="s">
        <v>715</v>
      </c>
      <c r="J9" s="493" t="s">
        <v>679</v>
      </c>
      <c r="K9" s="493" t="s">
        <v>680</v>
      </c>
      <c r="L9" s="493" t="s">
        <v>681</v>
      </c>
      <c r="M9" s="493" t="s">
        <v>682</v>
      </c>
      <c r="N9" s="493" t="s">
        <v>683</v>
      </c>
      <c r="O9" s="493" t="s">
        <v>684</v>
      </c>
      <c r="P9" s="493" t="s">
        <v>685</v>
      </c>
      <c r="Q9" s="493" t="s">
        <v>686</v>
      </c>
      <c r="R9" s="493" t="s">
        <v>686</v>
      </c>
      <c r="S9" s="494">
        <v>100</v>
      </c>
      <c r="T9" s="495">
        <v>45366</v>
      </c>
      <c r="U9" s="496">
        <v>355</v>
      </c>
      <c r="V9" s="497" t="s">
        <v>722</v>
      </c>
      <c r="W9" s="498" t="s">
        <v>689</v>
      </c>
      <c r="X9" s="499" t="s">
        <v>689</v>
      </c>
      <c r="Y9" s="500" t="s">
        <v>717</v>
      </c>
      <c r="Z9" s="501"/>
      <c r="AA9" s="502" t="s">
        <v>723</v>
      </c>
      <c r="AB9" s="499" t="s">
        <v>689</v>
      </c>
      <c r="AC9" s="500" t="s">
        <v>719</v>
      </c>
      <c r="AD9" s="503"/>
      <c r="AE9" s="502" t="s">
        <v>724</v>
      </c>
      <c r="AF9" s="502" t="str">
        <f t="shared" si="0"/>
        <v>Actividad de Control Id 1215: Último reporte efectuado el 03/10/24.
Control trimestral presisando que  se realizó seguimiento en el cumplimiento de procedimientos y requisitos en los trámites adscritos a la Subdirección de Reglamentación Técnica e Innovación. No onstante en lso archivos anexos no se lleva un control sobre el tiempo de respuesta ni trazabilidad de los actos administrativos. Se suguiere estandarizar listas de chequeo con la trazabailidad de los actos adminsitrativos y analisis de lso teipos de respuesta por trámite. 
Indicador 355: Favor revisar la estadística (3470), en la medida que no coincide con el reporte de trámites por tipología.</v>
      </c>
      <c r="AG9" s="502" t="s">
        <v>710</v>
      </c>
      <c r="AH9" s="504"/>
      <c r="AI9" s="505"/>
      <c r="AJ9" s="506"/>
    </row>
    <row r="10" spans="1:36" ht="204">
      <c r="A10" s="507">
        <v>463</v>
      </c>
      <c r="B10" s="507" t="s">
        <v>725</v>
      </c>
      <c r="C10" s="507" t="s">
        <v>726</v>
      </c>
      <c r="D10" s="507" t="s">
        <v>727</v>
      </c>
      <c r="E10" s="508">
        <v>1216</v>
      </c>
      <c r="F10" s="508" t="s">
        <v>728</v>
      </c>
      <c r="G10" s="508" t="s">
        <v>676</v>
      </c>
      <c r="H10" s="508" t="s">
        <v>677</v>
      </c>
      <c r="I10" s="508" t="s">
        <v>729</v>
      </c>
      <c r="J10" s="508" t="s">
        <v>679</v>
      </c>
      <c r="K10" s="508" t="s">
        <v>680</v>
      </c>
      <c r="L10" s="508" t="s">
        <v>681</v>
      </c>
      <c r="M10" s="508" t="s">
        <v>682</v>
      </c>
      <c r="N10" s="508" t="s">
        <v>683</v>
      </c>
      <c r="O10" s="508" t="s">
        <v>684</v>
      </c>
      <c r="P10" s="508" t="s">
        <v>685</v>
      </c>
      <c r="Q10" s="508" t="s">
        <v>686</v>
      </c>
      <c r="R10" s="508" t="s">
        <v>686</v>
      </c>
      <c r="S10" s="509">
        <v>100</v>
      </c>
      <c r="T10" s="510">
        <v>45369</v>
      </c>
      <c r="U10" s="511">
        <v>445</v>
      </c>
      <c r="V10" s="512" t="s">
        <v>730</v>
      </c>
      <c r="W10" s="513" t="s">
        <v>605</v>
      </c>
      <c r="X10" s="514" t="s">
        <v>605</v>
      </c>
      <c r="Y10" s="515" t="s">
        <v>731</v>
      </c>
      <c r="Z10" s="516" t="s">
        <v>731</v>
      </c>
      <c r="AA10" s="517" t="s">
        <v>732</v>
      </c>
      <c r="AB10" s="514" t="s">
        <v>605</v>
      </c>
      <c r="AC10" s="515" t="s">
        <v>733</v>
      </c>
      <c r="AD10" s="516" t="s">
        <v>733</v>
      </c>
      <c r="AE10" s="517" t="s">
        <v>734</v>
      </c>
      <c r="AF10" s="517" t="str">
        <f t="shared" si="0"/>
        <v>Actividad de Control Id 1216: Control mensual sin reportes en 2024, lo que permite inferir que no se ejecuta. 
Indicador 445: El indicador asociado a la actividad de control no cuenta con medición ni análisis durante el 1°, 2° ni 3° trimestre de 2024.</v>
      </c>
      <c r="AG10" s="517" t="s">
        <v>735</v>
      </c>
      <c r="AH10" s="489" t="s">
        <v>735</v>
      </c>
      <c r="AI10" s="518">
        <f>VLOOKUP(AH10,[1]CONV!$B$45:$C$48,2,0)</f>
        <v>0</v>
      </c>
      <c r="AJ10" s="519"/>
    </row>
    <row r="11" spans="1:36" ht="127.5">
      <c r="A11" s="520"/>
      <c r="B11" s="520" t="str">
        <f t="shared" ref="B11:D12" si="1">B10</f>
        <v>MRPI-RC-1</v>
      </c>
      <c r="C11" s="520" t="str">
        <f t="shared" si="1"/>
        <v>Posibilidad de recibir o solicitar cualquier dádiva o beneficio a nombre propio o de terceros para gestionar el riesgo en la infraestructura de transporte</v>
      </c>
      <c r="D11" s="520" t="str">
        <f t="shared" si="1"/>
        <v xml:space="preserve">- GESTIÓN DEL RIESGO DE PROYECTOS DE INFRAESTRUCTURA DE TRANSPORTE
</v>
      </c>
      <c r="E11" s="521">
        <v>1217</v>
      </c>
      <c r="F11" s="521" t="s">
        <v>736</v>
      </c>
      <c r="G11" s="521" t="s">
        <v>676</v>
      </c>
      <c r="H11" s="521" t="s">
        <v>677</v>
      </c>
      <c r="I11" s="521" t="s">
        <v>729</v>
      </c>
      <c r="J11" s="521" t="s">
        <v>679</v>
      </c>
      <c r="K11" s="521" t="s">
        <v>680</v>
      </c>
      <c r="L11" s="521" t="s">
        <v>681</v>
      </c>
      <c r="M11" s="521" t="s">
        <v>682</v>
      </c>
      <c r="N11" s="521" t="s">
        <v>683</v>
      </c>
      <c r="O11" s="521" t="s">
        <v>684</v>
      </c>
      <c r="P11" s="521" t="s">
        <v>685</v>
      </c>
      <c r="Q11" s="521" t="s">
        <v>686</v>
      </c>
      <c r="R11" s="521" t="s">
        <v>686</v>
      </c>
      <c r="S11" s="522">
        <v>100</v>
      </c>
      <c r="T11" s="523">
        <v>45369</v>
      </c>
      <c r="U11" s="524">
        <v>446</v>
      </c>
      <c r="V11" s="525" t="s">
        <v>737</v>
      </c>
      <c r="W11" s="526" t="s">
        <v>605</v>
      </c>
      <c r="X11" s="527" t="s">
        <v>605</v>
      </c>
      <c r="Y11" s="528" t="s">
        <v>731</v>
      </c>
      <c r="Z11" s="529"/>
      <c r="AA11" s="530" t="s">
        <v>732</v>
      </c>
      <c r="AB11" s="527" t="s">
        <v>605</v>
      </c>
      <c r="AC11" s="528" t="s">
        <v>733</v>
      </c>
      <c r="AD11" s="529"/>
      <c r="AE11" s="530" t="s">
        <v>734</v>
      </c>
      <c r="AF11" s="530" t="str">
        <f t="shared" si="0"/>
        <v>Actividad de Control Id 1217: Control mensual sin reportes en 2024, lo que permite inferir que no se ejecuta. 
Indicador 446: El indicador asociado a la actividad de control no cuenta con medición ni análisis durante el 1°, 2° ni 3° trimestre de 2024.</v>
      </c>
      <c r="AG11" s="530" t="s">
        <v>735</v>
      </c>
      <c r="AH11" s="531"/>
      <c r="AI11" s="532"/>
      <c r="AJ11" s="533"/>
    </row>
    <row r="12" spans="1:36" ht="90" customHeight="1" thickBot="1">
      <c r="A12" s="534"/>
      <c r="B12" s="534" t="str">
        <f t="shared" si="1"/>
        <v>MRPI-RC-1</v>
      </c>
      <c r="C12" s="534" t="str">
        <f t="shared" si="1"/>
        <v>Posibilidad de recibir o solicitar cualquier dádiva o beneficio a nombre propio o de terceros para gestionar el riesgo en la infraestructura de transporte</v>
      </c>
      <c r="D12" s="534" t="str">
        <f t="shared" si="1"/>
        <v xml:space="preserve">- GESTIÓN DEL RIESGO DE PROYECTOS DE INFRAESTRUCTURA DE TRANSPORTE
</v>
      </c>
      <c r="E12" s="535">
        <v>1247</v>
      </c>
      <c r="F12" s="535" t="s">
        <v>738</v>
      </c>
      <c r="G12" s="535" t="s">
        <v>676</v>
      </c>
      <c r="H12" s="535" t="s">
        <v>677</v>
      </c>
      <c r="I12" s="535" t="s">
        <v>729</v>
      </c>
      <c r="J12" s="535" t="s">
        <v>679</v>
      </c>
      <c r="K12" s="535" t="s">
        <v>680</v>
      </c>
      <c r="L12" s="535" t="s">
        <v>681</v>
      </c>
      <c r="M12" s="535" t="s">
        <v>682</v>
      </c>
      <c r="N12" s="535" t="s">
        <v>683</v>
      </c>
      <c r="O12" s="535" t="s">
        <v>684</v>
      </c>
      <c r="P12" s="535" t="s">
        <v>685</v>
      </c>
      <c r="Q12" s="535" t="s">
        <v>686</v>
      </c>
      <c r="R12" s="535" t="s">
        <v>686</v>
      </c>
      <c r="S12" s="536">
        <v>100</v>
      </c>
      <c r="T12" s="537">
        <v>45369</v>
      </c>
      <c r="U12" s="538">
        <v>447</v>
      </c>
      <c r="V12" s="539" t="s">
        <v>739</v>
      </c>
      <c r="W12" s="540" t="s">
        <v>605</v>
      </c>
      <c r="X12" s="541" t="s">
        <v>605</v>
      </c>
      <c r="Y12" s="542" t="s">
        <v>731</v>
      </c>
      <c r="Z12" s="543"/>
      <c r="AA12" s="544" t="s">
        <v>732</v>
      </c>
      <c r="AB12" s="541" t="s">
        <v>605</v>
      </c>
      <c r="AC12" s="542" t="s">
        <v>733</v>
      </c>
      <c r="AD12" s="543"/>
      <c r="AE12" s="544" t="s">
        <v>734</v>
      </c>
      <c r="AF12" s="544" t="str">
        <f t="shared" si="0"/>
        <v>Actividad de Control Id 1247: Control mensual sin reportes en 2024, lo que permite inferir que no se ejecuta. 
Indicador 447: El indicador asociado a la actividad de control no cuenta con medición ni análisis durante el 1°, 2° ni 3° trimestre de 2024.</v>
      </c>
      <c r="AG12" s="544" t="s">
        <v>735</v>
      </c>
      <c r="AH12" s="504"/>
      <c r="AI12" s="505"/>
      <c r="AJ12" s="545"/>
    </row>
    <row r="13" spans="1:36" ht="192" thickBot="1">
      <c r="A13" s="546">
        <v>464</v>
      </c>
      <c r="B13" s="546" t="s">
        <v>740</v>
      </c>
      <c r="C13" s="546" t="s">
        <v>741</v>
      </c>
      <c r="D13" s="546" t="s">
        <v>742</v>
      </c>
      <c r="E13" s="479">
        <v>1218</v>
      </c>
      <c r="F13" s="479" t="s">
        <v>743</v>
      </c>
      <c r="G13" s="479" t="s">
        <v>676</v>
      </c>
      <c r="H13" s="479" t="s">
        <v>677</v>
      </c>
      <c r="I13" s="479" t="s">
        <v>744</v>
      </c>
      <c r="J13" s="479" t="s">
        <v>679</v>
      </c>
      <c r="K13" s="479" t="s">
        <v>680</v>
      </c>
      <c r="L13" s="479" t="s">
        <v>681</v>
      </c>
      <c r="M13" s="479" t="s">
        <v>682</v>
      </c>
      <c r="N13" s="479" t="s">
        <v>683</v>
      </c>
      <c r="O13" s="479" t="s">
        <v>684</v>
      </c>
      <c r="P13" s="479" t="s">
        <v>685</v>
      </c>
      <c r="Q13" s="479" t="s">
        <v>686</v>
      </c>
      <c r="R13" s="479" t="s">
        <v>686</v>
      </c>
      <c r="S13" s="480">
        <v>100</v>
      </c>
      <c r="T13" s="481">
        <v>45516</v>
      </c>
      <c r="U13" s="482">
        <v>477</v>
      </c>
      <c r="V13" s="483" t="s">
        <v>745</v>
      </c>
      <c r="W13" s="484" t="s">
        <v>689</v>
      </c>
      <c r="X13" s="485" t="s">
        <v>689</v>
      </c>
      <c r="Y13" s="486" t="s">
        <v>717</v>
      </c>
      <c r="Z13" s="547" t="s">
        <v>717</v>
      </c>
      <c r="AA13" s="488" t="s">
        <v>746</v>
      </c>
      <c r="AB13" s="514" t="s">
        <v>689</v>
      </c>
      <c r="AC13" s="515" t="s">
        <v>719</v>
      </c>
      <c r="AD13" s="547" t="s">
        <v>719</v>
      </c>
      <c r="AE13" s="488" t="s">
        <v>747</v>
      </c>
      <c r="AF13" s="488" t="str">
        <f t="shared" si="0"/>
        <v>Actividad de Control Id 1218: Último reporte efectuado el 30/09/24.
Control mensual presisando que se realizó el seguimientos y revisión de los informes de interventoría de los proyectos que se adelantan en INVIAS asignadas a las coordinaciones de la Subdirección 
Indicador 477: Indicador Medido y analizado (reporte hasta 3T)</v>
      </c>
      <c r="AG13" s="488" t="s">
        <v>710</v>
      </c>
      <c r="AH13" s="488" t="s">
        <v>710</v>
      </c>
      <c r="AI13" s="476">
        <f>VLOOKUP(AH13,[1]CONV!$B$45:$C$48,2,0)</f>
        <v>1</v>
      </c>
      <c r="AJ13" s="491"/>
    </row>
    <row r="14" spans="1:36" ht="216.75">
      <c r="A14" s="520">
        <v>465</v>
      </c>
      <c r="B14" s="520" t="s">
        <v>748</v>
      </c>
      <c r="C14" s="520" t="s">
        <v>749</v>
      </c>
      <c r="D14" s="520" t="s">
        <v>750</v>
      </c>
      <c r="E14" s="521">
        <v>1219</v>
      </c>
      <c r="F14" s="521" t="s">
        <v>751</v>
      </c>
      <c r="G14" s="521" t="s">
        <v>676</v>
      </c>
      <c r="H14" s="521" t="s">
        <v>677</v>
      </c>
      <c r="I14" s="521" t="s">
        <v>752</v>
      </c>
      <c r="J14" s="521" t="s">
        <v>679</v>
      </c>
      <c r="K14" s="521" t="s">
        <v>680</v>
      </c>
      <c r="L14" s="521" t="s">
        <v>681</v>
      </c>
      <c r="M14" s="521" t="s">
        <v>682</v>
      </c>
      <c r="N14" s="521" t="s">
        <v>683</v>
      </c>
      <c r="O14" s="521" t="s">
        <v>684</v>
      </c>
      <c r="P14" s="521" t="s">
        <v>685</v>
      </c>
      <c r="Q14" s="521" t="s">
        <v>686</v>
      </c>
      <c r="R14" s="521" t="s">
        <v>686</v>
      </c>
      <c r="S14" s="522">
        <v>100</v>
      </c>
      <c r="T14" s="523">
        <v>45366</v>
      </c>
      <c r="U14" s="524">
        <v>284</v>
      </c>
      <c r="V14" s="525" t="s">
        <v>753</v>
      </c>
      <c r="W14" s="526" t="s">
        <v>605</v>
      </c>
      <c r="X14" s="527" t="s">
        <v>605</v>
      </c>
      <c r="Y14" s="528" t="s">
        <v>690</v>
      </c>
      <c r="Z14" s="548" t="s">
        <v>690</v>
      </c>
      <c r="AA14" s="549" t="s">
        <v>754</v>
      </c>
      <c r="AB14" s="527" t="s">
        <v>688</v>
      </c>
      <c r="AC14" s="528" t="s">
        <v>733</v>
      </c>
      <c r="AD14" s="543" t="s">
        <v>733</v>
      </c>
      <c r="AE14" s="530" t="s">
        <v>755</v>
      </c>
      <c r="AF14" s="530" t="str">
        <f t="shared" si="0"/>
        <v>Actividad de Control Id 1219: Último reporte efectuado el 25/07/2024
Control mensual. Sin registros de cumplimiento,
 lo que permite inferir que se ejecuta aleatoriamente 
Indicador 284: El indicador asociado a la actividad de control no cuenta con medición ni análisis durante el 3° trimestre de 2024 ( precisa en el analisis que está en recolección).</v>
      </c>
      <c r="AG14" s="530" t="s">
        <v>694</v>
      </c>
      <c r="AH14" s="550" t="s">
        <v>694</v>
      </c>
      <c r="AI14" s="551">
        <f>VLOOKUP(AH14,[1]CONV!$B$45:$C$48,2,0)</f>
        <v>0.25</v>
      </c>
      <c r="AJ14" s="533"/>
    </row>
    <row r="15" spans="1:36" ht="115.5" customHeight="1" thickBot="1">
      <c r="A15" s="492"/>
      <c r="B15" s="492" t="str">
        <f>B14</f>
        <v>ARCI-RC-1</v>
      </c>
      <c r="C15" s="492" t="str">
        <f>C14</f>
        <v>Posibilidad de recibir o solicitar cualquier dádiva o beneficio a nombre propio o de terceros por omitir la gestión a todo tipo de solicitud realizados por alguna parte interesada.</v>
      </c>
      <c r="D15" s="492" t="str">
        <f>D14</f>
        <v xml:space="preserve">- ATENCIÓN Y RELACIONAMIENTO CIUDADANO
</v>
      </c>
      <c r="E15" s="493">
        <v>1220</v>
      </c>
      <c r="F15" s="493" t="s">
        <v>756</v>
      </c>
      <c r="G15" s="493" t="s">
        <v>676</v>
      </c>
      <c r="H15" s="493" t="s">
        <v>677</v>
      </c>
      <c r="I15" s="493" t="s">
        <v>757</v>
      </c>
      <c r="J15" s="493" t="s">
        <v>679</v>
      </c>
      <c r="K15" s="493" t="s">
        <v>680</v>
      </c>
      <c r="L15" s="493" t="s">
        <v>681</v>
      </c>
      <c r="M15" s="493" t="s">
        <v>682</v>
      </c>
      <c r="N15" s="493" t="s">
        <v>683</v>
      </c>
      <c r="O15" s="493" t="s">
        <v>684</v>
      </c>
      <c r="P15" s="493" t="s">
        <v>685</v>
      </c>
      <c r="Q15" s="493" t="s">
        <v>686</v>
      </c>
      <c r="R15" s="493" t="s">
        <v>686</v>
      </c>
      <c r="S15" s="494">
        <v>100</v>
      </c>
      <c r="T15" s="495">
        <v>45366</v>
      </c>
      <c r="U15" s="496">
        <v>390</v>
      </c>
      <c r="V15" s="497" t="s">
        <v>758</v>
      </c>
      <c r="W15" s="498" t="s">
        <v>688</v>
      </c>
      <c r="X15" s="499" t="s">
        <v>689</v>
      </c>
      <c r="Y15" s="500" t="s">
        <v>690</v>
      </c>
      <c r="Z15" s="501"/>
      <c r="AA15" s="502" t="s">
        <v>759</v>
      </c>
      <c r="AB15" s="499" t="s">
        <v>688</v>
      </c>
      <c r="AC15" s="500" t="s">
        <v>692</v>
      </c>
      <c r="AD15" s="552"/>
      <c r="AE15" s="502" t="s">
        <v>760</v>
      </c>
      <c r="AF15" s="502" t="str">
        <f t="shared" si="0"/>
        <v>Actividad de Control Id 1220: Último reporte efectuado el 08/10/2024.
Control mensual con reporte hasta agosto evideciando incremento en los cambiso de tipologia en el mes d ejulio. Pendiente reporte del mes de septiembre. 
Indicador 390: El indicador mensual asociado a la actividad de control  cuenta con medición y análisis parcial durante el 3° trimestre de 2024 (Sin medición ni análisis en el corte agosto</v>
      </c>
      <c r="AG15" s="502" t="s">
        <v>694</v>
      </c>
      <c r="AH15" s="504"/>
      <c r="AI15" s="505"/>
      <c r="AJ15" s="506"/>
    </row>
    <row r="16" spans="1:36" ht="191.25">
      <c r="A16" s="507">
        <v>466</v>
      </c>
      <c r="B16" s="507" t="s">
        <v>761</v>
      </c>
      <c r="C16" s="507" t="s">
        <v>762</v>
      </c>
      <c r="D16" s="507" t="s">
        <v>763</v>
      </c>
      <c r="E16" s="508">
        <v>1221</v>
      </c>
      <c r="F16" s="508" t="s">
        <v>764</v>
      </c>
      <c r="G16" s="508" t="s">
        <v>676</v>
      </c>
      <c r="H16" s="508" t="s">
        <v>677</v>
      </c>
      <c r="I16" s="508" t="s">
        <v>765</v>
      </c>
      <c r="J16" s="508" t="s">
        <v>679</v>
      </c>
      <c r="K16" s="508" t="s">
        <v>680</v>
      </c>
      <c r="L16" s="508" t="s">
        <v>681</v>
      </c>
      <c r="M16" s="508" t="s">
        <v>766</v>
      </c>
      <c r="N16" s="508" t="s">
        <v>683</v>
      </c>
      <c r="O16" s="508" t="s">
        <v>684</v>
      </c>
      <c r="P16" s="508" t="s">
        <v>685</v>
      </c>
      <c r="Q16" s="508" t="s">
        <v>686</v>
      </c>
      <c r="R16" s="508" t="s">
        <v>767</v>
      </c>
      <c r="S16" s="553">
        <v>50</v>
      </c>
      <c r="T16" s="510">
        <v>45362</v>
      </c>
      <c r="U16" s="511">
        <v>397</v>
      </c>
      <c r="V16" s="512" t="s">
        <v>768</v>
      </c>
      <c r="W16" s="513" t="s">
        <v>689</v>
      </c>
      <c r="X16" s="514" t="s">
        <v>689</v>
      </c>
      <c r="Y16" s="515" t="s">
        <v>717</v>
      </c>
      <c r="Z16" s="554" t="s">
        <v>717</v>
      </c>
      <c r="AA16" s="517" t="s">
        <v>769</v>
      </c>
      <c r="AB16" s="514" t="s">
        <v>689</v>
      </c>
      <c r="AC16" s="515" t="s">
        <v>719</v>
      </c>
      <c r="AD16" s="554" t="s">
        <v>719</v>
      </c>
      <c r="AE16" s="517" t="s">
        <v>747</v>
      </c>
      <c r="AF16" s="517" t="str">
        <f t="shared" si="0"/>
        <v>Actividad de Control Id 1221: Último reporte efectuado el 	03/10/2024.
Control mensual con reporte oportuno hasta el mes de septiembre con listas de chequeo. 
Indicador 397: Indicador Medido y analizado (reporte hasta 3T)</v>
      </c>
      <c r="AG16" s="517" t="s">
        <v>710</v>
      </c>
      <c r="AH16" s="489" t="s">
        <v>710</v>
      </c>
      <c r="AI16" s="490">
        <f>VLOOKUP(AH16,[1]CONV!$B$45:$C$48,2,0)</f>
        <v>1</v>
      </c>
      <c r="AJ16" s="519"/>
    </row>
    <row r="17" spans="1:36" ht="191.25">
      <c r="A17" s="520"/>
      <c r="B17" s="520" t="str">
        <f t="shared" ref="B17:D18" si="2">B16</f>
        <v>ADJU-RC-2</v>
      </c>
      <c r="C17" s="520" t="str">
        <f t="shared" si="2"/>
        <v>Posibilidad de recibir o solicitar cualquier dádiva o beneficio a nombre propio o de terceros emitir actos administrativos de carácter particular  en materia de pago de sentencias y de cobro coactivo</v>
      </c>
      <c r="D17" s="520" t="str">
        <f t="shared" si="2"/>
        <v xml:space="preserve">- DEFENSA JURÍDICA
</v>
      </c>
      <c r="E17" s="521">
        <v>1222</v>
      </c>
      <c r="F17" s="521" t="s">
        <v>770</v>
      </c>
      <c r="G17" s="521" t="s">
        <v>676</v>
      </c>
      <c r="H17" s="521" t="s">
        <v>677</v>
      </c>
      <c r="I17" s="521" t="s">
        <v>765</v>
      </c>
      <c r="J17" s="521" t="s">
        <v>679</v>
      </c>
      <c r="K17" s="521" t="s">
        <v>680</v>
      </c>
      <c r="L17" s="521" t="s">
        <v>681</v>
      </c>
      <c r="M17" s="521" t="s">
        <v>766</v>
      </c>
      <c r="N17" s="521" t="s">
        <v>683</v>
      </c>
      <c r="O17" s="521" t="s">
        <v>684</v>
      </c>
      <c r="P17" s="521" t="s">
        <v>685</v>
      </c>
      <c r="Q17" s="521" t="s">
        <v>686</v>
      </c>
      <c r="R17" s="521" t="s">
        <v>767</v>
      </c>
      <c r="S17" s="555">
        <v>50</v>
      </c>
      <c r="T17" s="523">
        <v>45362</v>
      </c>
      <c r="U17" s="524">
        <v>398</v>
      </c>
      <c r="V17" s="525" t="s">
        <v>771</v>
      </c>
      <c r="W17" s="526" t="s">
        <v>689</v>
      </c>
      <c r="X17" s="527" t="s">
        <v>689</v>
      </c>
      <c r="Y17" s="528" t="s">
        <v>717</v>
      </c>
      <c r="Z17" s="529"/>
      <c r="AA17" s="530" t="s">
        <v>772</v>
      </c>
      <c r="AB17" s="527" t="s">
        <v>689</v>
      </c>
      <c r="AC17" s="528" t="s">
        <v>719</v>
      </c>
      <c r="AD17" s="556"/>
      <c r="AE17" s="530" t="s">
        <v>747</v>
      </c>
      <c r="AF17" s="530" t="str">
        <f t="shared" si="0"/>
        <v>Actividad de Control Id 1222: Último reporte efectuado el 	03/10/2024.
Control mensual con reporte oportunohasta el mes de septiembre con correos de vistos buenos 
Indicador 398: Indicador Medido y analizado (reporte hasta 3T)</v>
      </c>
      <c r="AG17" s="530" t="s">
        <v>710</v>
      </c>
      <c r="AH17" s="531"/>
      <c r="AI17" s="532"/>
      <c r="AJ17" s="533"/>
    </row>
    <row r="18" spans="1:36" ht="192" thickBot="1">
      <c r="A18" s="534"/>
      <c r="B18" s="534" t="str">
        <f t="shared" si="2"/>
        <v>ADJU-RC-2</v>
      </c>
      <c r="C18" s="534" t="str">
        <f t="shared" si="2"/>
        <v>Posibilidad de recibir o solicitar cualquier dádiva o beneficio a nombre propio o de terceros emitir actos administrativos de carácter particular  en materia de pago de sentencias y de cobro coactivo</v>
      </c>
      <c r="D18" s="534" t="str">
        <f t="shared" si="2"/>
        <v xml:space="preserve">- DEFENSA JURÍDICA
</v>
      </c>
      <c r="E18" s="535">
        <v>1223</v>
      </c>
      <c r="F18" s="535" t="s">
        <v>773</v>
      </c>
      <c r="G18" s="535" t="s">
        <v>676</v>
      </c>
      <c r="H18" s="535" t="s">
        <v>677</v>
      </c>
      <c r="I18" s="535" t="s">
        <v>765</v>
      </c>
      <c r="J18" s="535" t="s">
        <v>679</v>
      </c>
      <c r="K18" s="535" t="s">
        <v>680</v>
      </c>
      <c r="L18" s="535" t="s">
        <v>681</v>
      </c>
      <c r="M18" s="535" t="s">
        <v>682</v>
      </c>
      <c r="N18" s="535" t="s">
        <v>683</v>
      </c>
      <c r="O18" s="535" t="s">
        <v>684</v>
      </c>
      <c r="P18" s="535" t="s">
        <v>685</v>
      </c>
      <c r="Q18" s="535" t="s">
        <v>767</v>
      </c>
      <c r="R18" s="535" t="s">
        <v>686</v>
      </c>
      <c r="S18" s="557">
        <v>50</v>
      </c>
      <c r="T18" s="537">
        <v>45362</v>
      </c>
      <c r="U18" s="538">
        <v>399</v>
      </c>
      <c r="V18" s="539" t="s">
        <v>774</v>
      </c>
      <c r="W18" s="540" t="s">
        <v>689</v>
      </c>
      <c r="X18" s="541" t="s">
        <v>689</v>
      </c>
      <c r="Y18" s="542" t="s">
        <v>717</v>
      </c>
      <c r="Z18" s="543"/>
      <c r="AA18" s="544" t="s">
        <v>775</v>
      </c>
      <c r="AB18" s="541" t="s">
        <v>689</v>
      </c>
      <c r="AC18" s="542" t="s">
        <v>719</v>
      </c>
      <c r="AD18" s="558"/>
      <c r="AE18" s="544" t="s">
        <v>747</v>
      </c>
      <c r="AF18" s="544" t="str">
        <f t="shared" si="0"/>
        <v>Actividad de Control Id 1223: Último reporte efectuado el 	03/10/2024.
Control mensual con reporte oportuno hasta el mes de septiembre con correos de vistos buenos 
Indicador 399: Indicador Medido y analizado (reporte hasta 3T)</v>
      </c>
      <c r="AG18" s="544" t="s">
        <v>710</v>
      </c>
      <c r="AH18" s="504"/>
      <c r="AI18" s="505"/>
      <c r="AJ18" s="545"/>
    </row>
    <row r="19" spans="1:36" ht="204">
      <c r="A19" s="478">
        <v>467</v>
      </c>
      <c r="B19" s="478" t="s">
        <v>776</v>
      </c>
      <c r="C19" s="478" t="s">
        <v>777</v>
      </c>
      <c r="D19" s="478" t="s">
        <v>763</v>
      </c>
      <c r="E19" s="479">
        <v>1378</v>
      </c>
      <c r="F19" s="479" t="s">
        <v>778</v>
      </c>
      <c r="G19" s="479" t="s">
        <v>676</v>
      </c>
      <c r="H19" s="479" t="s">
        <v>677</v>
      </c>
      <c r="I19" s="479" t="s">
        <v>765</v>
      </c>
      <c r="J19" s="479" t="s">
        <v>679</v>
      </c>
      <c r="K19" s="479" t="s">
        <v>680</v>
      </c>
      <c r="L19" s="479" t="s">
        <v>681</v>
      </c>
      <c r="M19" s="479" t="s">
        <v>682</v>
      </c>
      <c r="N19" s="479" t="s">
        <v>683</v>
      </c>
      <c r="O19" s="479" t="s">
        <v>684</v>
      </c>
      <c r="P19" s="479" t="s">
        <v>685</v>
      </c>
      <c r="Q19" s="479" t="s">
        <v>686</v>
      </c>
      <c r="R19" s="479" t="s">
        <v>686</v>
      </c>
      <c r="S19" s="480">
        <v>100</v>
      </c>
      <c r="T19" s="481">
        <v>45454</v>
      </c>
      <c r="U19" s="482">
        <v>483</v>
      </c>
      <c r="V19" s="483" t="s">
        <v>779</v>
      </c>
      <c r="W19" s="484" t="s">
        <v>689</v>
      </c>
      <c r="X19" s="485" t="s">
        <v>689</v>
      </c>
      <c r="Y19" s="486" t="s">
        <v>717</v>
      </c>
      <c r="Z19" s="487" t="s">
        <v>717</v>
      </c>
      <c r="AA19" s="488" t="s">
        <v>780</v>
      </c>
      <c r="AB19" s="485" t="s">
        <v>689</v>
      </c>
      <c r="AC19" s="486" t="s">
        <v>719</v>
      </c>
      <c r="AD19" s="487" t="s">
        <v>719</v>
      </c>
      <c r="AE19" s="488" t="s">
        <v>747</v>
      </c>
      <c r="AF19" s="488" t="str">
        <f t="shared" si="0"/>
        <v>Actividad de Control Id 1378: Último reporte efectuado el 	04/10/2024.
Control mensual con reporte oportuno hasta el mes de septiembre con relacion de proceso a cargo de lso abogados litigantes. 
Indicador 483: Indicador Medido y analizado (reporte hasta 3T)</v>
      </c>
      <c r="AG19" s="488" t="s">
        <v>710</v>
      </c>
      <c r="AH19" s="489" t="s">
        <v>710</v>
      </c>
      <c r="AI19" s="490">
        <f>VLOOKUP(AH19,[1]CONV!$B$45:$C$48,2,0)</f>
        <v>1</v>
      </c>
      <c r="AJ19" s="491"/>
    </row>
    <row r="20" spans="1:36" ht="191.25">
      <c r="A20" s="520"/>
      <c r="B20" s="520" t="str">
        <f t="shared" ref="B20:D22" si="3">B19</f>
        <v>ADJU-RC-1</v>
      </c>
      <c r="C20" s="520" t="str">
        <f t="shared" si="3"/>
        <v>Posibilidad de recibir o solicitar cualquier dádiva o beneficio a nombre propio o de terceros para ejercer una deficiente defensa judicial que obedezcan a intereses diferentes al institucional</v>
      </c>
      <c r="D20" s="520" t="str">
        <f t="shared" si="3"/>
        <v xml:space="preserve">- DEFENSA JURÍDICA
</v>
      </c>
      <c r="E20" s="521">
        <v>1379</v>
      </c>
      <c r="F20" s="521" t="s">
        <v>781</v>
      </c>
      <c r="G20" s="521" t="s">
        <v>676</v>
      </c>
      <c r="H20" s="521" t="s">
        <v>782</v>
      </c>
      <c r="I20" s="521" t="s">
        <v>765</v>
      </c>
      <c r="J20" s="521" t="s">
        <v>783</v>
      </c>
      <c r="K20" s="521" t="s">
        <v>680</v>
      </c>
      <c r="L20" s="521" t="s">
        <v>681</v>
      </c>
      <c r="M20" s="521" t="s">
        <v>766</v>
      </c>
      <c r="N20" s="521" t="s">
        <v>683</v>
      </c>
      <c r="O20" s="521" t="s">
        <v>684</v>
      </c>
      <c r="P20" s="521" t="s">
        <v>685</v>
      </c>
      <c r="Q20" s="521" t="s">
        <v>767</v>
      </c>
      <c r="R20" s="521" t="s">
        <v>686</v>
      </c>
      <c r="S20" s="555">
        <v>50</v>
      </c>
      <c r="T20" s="523">
        <v>45454</v>
      </c>
      <c r="U20" s="524">
        <v>482</v>
      </c>
      <c r="V20" s="525" t="s">
        <v>784</v>
      </c>
      <c r="W20" s="526" t="s">
        <v>689</v>
      </c>
      <c r="X20" s="527" t="s">
        <v>689</v>
      </c>
      <c r="Y20" s="528" t="s">
        <v>717</v>
      </c>
      <c r="Z20" s="529"/>
      <c r="AA20" s="530" t="s">
        <v>785</v>
      </c>
      <c r="AB20" s="527" t="s">
        <v>689</v>
      </c>
      <c r="AC20" s="528" t="s">
        <v>719</v>
      </c>
      <c r="AD20" s="556"/>
      <c r="AE20" s="530" t="s">
        <v>747</v>
      </c>
      <c r="AF20" s="530" t="str">
        <f t="shared" si="0"/>
        <v>Actividad de Control Id 1379: Último reporte efectuado el 	07/10/2024.
Control mensual con reporte oportuno hasta el mes de septiembre con informe de sentencias en lso mesas de julio, agosto y septiembre. 
Indicador 482: Indicador Medido y analizado (reporte hasta 3T)</v>
      </c>
      <c r="AG20" s="530" t="s">
        <v>710</v>
      </c>
      <c r="AH20" s="531"/>
      <c r="AI20" s="532"/>
      <c r="AJ20" s="533"/>
    </row>
    <row r="21" spans="1:36" ht="191.25">
      <c r="A21" s="520"/>
      <c r="B21" s="520" t="str">
        <f t="shared" si="3"/>
        <v>ADJU-RC-1</v>
      </c>
      <c r="C21" s="520" t="str">
        <f t="shared" si="3"/>
        <v>Posibilidad de recibir o solicitar cualquier dádiva o beneficio a nombre propio o de terceros para ejercer una deficiente defensa judicial que obedezcan a intereses diferentes al institucional</v>
      </c>
      <c r="D21" s="520" t="str">
        <f t="shared" si="3"/>
        <v xml:space="preserve">- DEFENSA JURÍDICA
</v>
      </c>
      <c r="E21" s="521">
        <v>1380</v>
      </c>
      <c r="F21" s="521" t="s">
        <v>786</v>
      </c>
      <c r="G21" s="521" t="s">
        <v>676</v>
      </c>
      <c r="H21" s="521" t="s">
        <v>782</v>
      </c>
      <c r="I21" s="521" t="s">
        <v>765</v>
      </c>
      <c r="J21" s="521" t="s">
        <v>783</v>
      </c>
      <c r="K21" s="521" t="s">
        <v>680</v>
      </c>
      <c r="L21" s="521" t="s">
        <v>681</v>
      </c>
      <c r="M21" s="521" t="s">
        <v>682</v>
      </c>
      <c r="N21" s="521" t="s">
        <v>683</v>
      </c>
      <c r="O21" s="521" t="s">
        <v>684</v>
      </c>
      <c r="P21" s="521" t="s">
        <v>685</v>
      </c>
      <c r="Q21" s="521" t="s">
        <v>686</v>
      </c>
      <c r="R21" s="521" t="s">
        <v>686</v>
      </c>
      <c r="S21" s="522">
        <v>100</v>
      </c>
      <c r="T21" s="523">
        <v>45454</v>
      </c>
      <c r="U21" s="524">
        <v>481</v>
      </c>
      <c r="V21" s="525" t="s">
        <v>787</v>
      </c>
      <c r="W21" s="526" t="s">
        <v>689</v>
      </c>
      <c r="X21" s="527" t="s">
        <v>689</v>
      </c>
      <c r="Y21" s="528" t="s">
        <v>717</v>
      </c>
      <c r="Z21" s="529"/>
      <c r="AA21" s="530" t="s">
        <v>788</v>
      </c>
      <c r="AB21" s="527" t="s">
        <v>689</v>
      </c>
      <c r="AC21" s="528" t="s">
        <v>719</v>
      </c>
      <c r="AD21" s="556"/>
      <c r="AE21" s="530" t="s">
        <v>747</v>
      </c>
      <c r="AF21" s="530" t="str">
        <f t="shared" si="0"/>
        <v>Actividad de Control Id 1380: Último reporte efectuado el 	40/10/2024.
Control mensual con reporte oportuno hasta el mes de septiembre con informe de tutelas favorables y desfavorables. 
Indicador 481: Indicador Medido y analizado (reporte hasta 3T)</v>
      </c>
      <c r="AG21" s="530" t="s">
        <v>710</v>
      </c>
      <c r="AH21" s="531"/>
      <c r="AI21" s="532"/>
      <c r="AJ21" s="533"/>
    </row>
    <row r="22" spans="1:36" ht="192" thickBot="1">
      <c r="A22" s="492"/>
      <c r="B22" s="492" t="str">
        <f t="shared" si="3"/>
        <v>ADJU-RC-1</v>
      </c>
      <c r="C22" s="492" t="str">
        <f t="shared" si="3"/>
        <v>Posibilidad de recibir o solicitar cualquier dádiva o beneficio a nombre propio o de terceros para ejercer una deficiente defensa judicial que obedezcan a intereses diferentes al institucional</v>
      </c>
      <c r="D22" s="492" t="str">
        <f t="shared" si="3"/>
        <v xml:space="preserve">- DEFENSA JURÍDICA
</v>
      </c>
      <c r="E22" s="493">
        <v>1381</v>
      </c>
      <c r="F22" s="493" t="s">
        <v>789</v>
      </c>
      <c r="G22" s="493" t="s">
        <v>714</v>
      </c>
      <c r="H22" s="493" t="s">
        <v>782</v>
      </c>
      <c r="I22" s="493" t="s">
        <v>765</v>
      </c>
      <c r="J22" s="493" t="s">
        <v>783</v>
      </c>
      <c r="K22" s="493" t="s">
        <v>680</v>
      </c>
      <c r="L22" s="493" t="s">
        <v>681</v>
      </c>
      <c r="M22" s="493" t="s">
        <v>682</v>
      </c>
      <c r="N22" s="493" t="s">
        <v>683</v>
      </c>
      <c r="O22" s="493" t="s">
        <v>684</v>
      </c>
      <c r="P22" s="493" t="s">
        <v>685</v>
      </c>
      <c r="Q22" s="493" t="s">
        <v>686</v>
      </c>
      <c r="R22" s="493" t="s">
        <v>686</v>
      </c>
      <c r="S22" s="494">
        <v>100</v>
      </c>
      <c r="T22" s="495">
        <v>45454</v>
      </c>
      <c r="U22" s="496">
        <v>396</v>
      </c>
      <c r="V22" s="497" t="s">
        <v>790</v>
      </c>
      <c r="W22" s="498" t="s">
        <v>689</v>
      </c>
      <c r="X22" s="499" t="s">
        <v>689</v>
      </c>
      <c r="Y22" s="500" t="s">
        <v>717</v>
      </c>
      <c r="Z22" s="501"/>
      <c r="AA22" s="502" t="s">
        <v>791</v>
      </c>
      <c r="AB22" s="499" t="s">
        <v>707</v>
      </c>
      <c r="AC22" s="500" t="s">
        <v>707</v>
      </c>
      <c r="AD22" s="503"/>
      <c r="AE22" s="502" t="s">
        <v>792</v>
      </c>
      <c r="AF22" s="502" t="str">
        <f t="shared" si="0"/>
        <v>Actividad de Control Id 1381: Último reporte efectuado el 	40/10/2024.
Control trimestral con icertificaciones de capacitación Ekogui. 
Indicador 396: El indicador semestral, siguiente corte en diciembre</v>
      </c>
      <c r="AG22" s="502" t="s">
        <v>710</v>
      </c>
      <c r="AH22" s="504"/>
      <c r="AI22" s="505"/>
      <c r="AJ22" s="506"/>
    </row>
    <row r="23" spans="1:36" ht="217.5" thickBot="1">
      <c r="A23" s="441">
        <v>470</v>
      </c>
      <c r="B23" s="441" t="s">
        <v>793</v>
      </c>
      <c r="C23" s="441" t="s">
        <v>794</v>
      </c>
      <c r="D23" s="441" t="s">
        <v>795</v>
      </c>
      <c r="E23" s="442">
        <v>1231</v>
      </c>
      <c r="F23" s="442" t="s">
        <v>796</v>
      </c>
      <c r="G23" s="442" t="s">
        <v>676</v>
      </c>
      <c r="H23" s="442" t="s">
        <v>677</v>
      </c>
      <c r="I23" s="442" t="s">
        <v>797</v>
      </c>
      <c r="J23" s="442" t="s">
        <v>679</v>
      </c>
      <c r="K23" s="442" t="s">
        <v>680</v>
      </c>
      <c r="L23" s="442" t="s">
        <v>681</v>
      </c>
      <c r="M23" s="442" t="s">
        <v>766</v>
      </c>
      <c r="N23" s="442" t="s">
        <v>683</v>
      </c>
      <c r="O23" s="442" t="s">
        <v>684</v>
      </c>
      <c r="P23" s="442" t="s">
        <v>685</v>
      </c>
      <c r="Q23" s="442" t="s">
        <v>686</v>
      </c>
      <c r="R23" s="442" t="s">
        <v>767</v>
      </c>
      <c r="S23" s="559">
        <v>50</v>
      </c>
      <c r="T23" s="445">
        <v>45366</v>
      </c>
      <c r="U23" s="446">
        <v>407</v>
      </c>
      <c r="V23" s="447" t="s">
        <v>798</v>
      </c>
      <c r="W23" s="471" t="s">
        <v>605</v>
      </c>
      <c r="X23" s="472" t="s">
        <v>605</v>
      </c>
      <c r="Y23" s="473" t="s">
        <v>690</v>
      </c>
      <c r="Z23" s="560" t="s">
        <v>690</v>
      </c>
      <c r="AA23" s="561" t="s">
        <v>799</v>
      </c>
      <c r="AB23" s="472" t="s">
        <v>605</v>
      </c>
      <c r="AC23" s="473" t="s">
        <v>733</v>
      </c>
      <c r="AD23" s="562" t="s">
        <v>733</v>
      </c>
      <c r="AE23" s="475" t="s">
        <v>734</v>
      </c>
      <c r="AF23" s="475" t="str">
        <f t="shared" si="0"/>
        <v>Actividad de Control Id 1231: Último reporte efectuado el 03/04/2024
Control mensual. Sin registros de cumplimiento,
 lo que permite inferir que se ejecuta aleatoriamente 
Indicador 407: El indicador asociado a la actividad de control no cuenta con medición ni análisis durante el 1°, 2° ni 3° trimestre de 2024.</v>
      </c>
      <c r="AG23" s="475" t="s">
        <v>694</v>
      </c>
      <c r="AH23" s="475" t="s">
        <v>694</v>
      </c>
      <c r="AI23" s="563">
        <f>VLOOKUP(AH23,[1]CONV!$B$45:$C$48,2,0)</f>
        <v>0.25</v>
      </c>
      <c r="AJ23" s="477"/>
    </row>
    <row r="24" spans="1:36" ht="114.75">
      <c r="A24" s="478">
        <v>471</v>
      </c>
      <c r="B24" s="478" t="s">
        <v>800</v>
      </c>
      <c r="C24" s="478" t="s">
        <v>801</v>
      </c>
      <c r="D24" s="478" t="s">
        <v>795</v>
      </c>
      <c r="E24" s="479">
        <v>1232</v>
      </c>
      <c r="F24" s="479" t="s">
        <v>802</v>
      </c>
      <c r="G24" s="479" t="s">
        <v>676</v>
      </c>
      <c r="H24" s="479" t="s">
        <v>677</v>
      </c>
      <c r="I24" s="479" t="s">
        <v>803</v>
      </c>
      <c r="J24" s="479" t="s">
        <v>679</v>
      </c>
      <c r="K24" s="479" t="s">
        <v>680</v>
      </c>
      <c r="L24" s="479" t="s">
        <v>681</v>
      </c>
      <c r="M24" s="479" t="s">
        <v>766</v>
      </c>
      <c r="N24" s="479" t="s">
        <v>683</v>
      </c>
      <c r="O24" s="479" t="s">
        <v>684</v>
      </c>
      <c r="P24" s="479" t="s">
        <v>685</v>
      </c>
      <c r="Q24" s="479" t="s">
        <v>686</v>
      </c>
      <c r="R24" s="479" t="s">
        <v>767</v>
      </c>
      <c r="S24" s="564">
        <v>50</v>
      </c>
      <c r="T24" s="481">
        <v>45366</v>
      </c>
      <c r="U24" s="482">
        <v>408</v>
      </c>
      <c r="V24" s="483" t="s">
        <v>804</v>
      </c>
      <c r="W24" s="484" t="s">
        <v>605</v>
      </c>
      <c r="X24" s="485" t="s">
        <v>605</v>
      </c>
      <c r="Y24" s="486" t="s">
        <v>731</v>
      </c>
      <c r="Z24" s="565" t="s">
        <v>731</v>
      </c>
      <c r="AA24" s="488" t="s">
        <v>732</v>
      </c>
      <c r="AB24" s="485" t="s">
        <v>605</v>
      </c>
      <c r="AC24" s="486" t="s">
        <v>733</v>
      </c>
      <c r="AD24" s="566" t="s">
        <v>733</v>
      </c>
      <c r="AE24" s="488" t="s">
        <v>734</v>
      </c>
      <c r="AF24" s="488" t="str">
        <f t="shared" si="0"/>
        <v>Actividad de Control Id 1232: Control mensual sin reportes en 2024, lo que permite inferir que no se ejecuta. 
Indicador 408: El indicador asociado a la actividad de control no cuenta con medición ni análisis durante el 1°, 2° ni 3° trimestre de 2024.</v>
      </c>
      <c r="AG24" s="488" t="s">
        <v>735</v>
      </c>
      <c r="AH24" s="489" t="s">
        <v>735</v>
      </c>
      <c r="AI24" s="518">
        <f>VLOOKUP(AH24,[1]CONV!$B$45:$C$48,2,0)</f>
        <v>0</v>
      </c>
      <c r="AJ24" s="491"/>
    </row>
    <row r="25" spans="1:36" ht="114.75">
      <c r="A25" s="520"/>
      <c r="B25" s="520" t="str">
        <f t="shared" ref="B25:D26" si="4">B24</f>
        <v>AFIN-RC-2</v>
      </c>
      <c r="C25" s="520" t="str">
        <f t="shared" si="4"/>
        <v>Posibilidad de recibir o solicitar cualquier dádiva o beneficio a nombre propio o de terceros para registrar o efectuar el pago de una cuenta de cobro</v>
      </c>
      <c r="D25" s="520" t="str">
        <f t="shared" si="4"/>
        <v xml:space="preserve">- GESTIÓN FINANCIERA
</v>
      </c>
      <c r="E25" s="521">
        <v>1233</v>
      </c>
      <c r="F25" s="521" t="s">
        <v>805</v>
      </c>
      <c r="G25" s="521" t="s">
        <v>676</v>
      </c>
      <c r="H25" s="521" t="s">
        <v>677</v>
      </c>
      <c r="I25" s="521" t="s">
        <v>806</v>
      </c>
      <c r="J25" s="521" t="s">
        <v>679</v>
      </c>
      <c r="K25" s="521" t="s">
        <v>680</v>
      </c>
      <c r="L25" s="521" t="s">
        <v>681</v>
      </c>
      <c r="M25" s="521" t="s">
        <v>766</v>
      </c>
      <c r="N25" s="521" t="s">
        <v>683</v>
      </c>
      <c r="O25" s="521" t="s">
        <v>684</v>
      </c>
      <c r="P25" s="521" t="s">
        <v>685</v>
      </c>
      <c r="Q25" s="521" t="s">
        <v>686</v>
      </c>
      <c r="R25" s="521" t="s">
        <v>767</v>
      </c>
      <c r="S25" s="555">
        <v>50</v>
      </c>
      <c r="T25" s="523">
        <v>45366</v>
      </c>
      <c r="U25" s="524">
        <v>408</v>
      </c>
      <c r="V25" s="525" t="s">
        <v>804</v>
      </c>
      <c r="W25" s="526" t="s">
        <v>605</v>
      </c>
      <c r="X25" s="527" t="s">
        <v>605</v>
      </c>
      <c r="Y25" s="528" t="s">
        <v>731</v>
      </c>
      <c r="Z25" s="529"/>
      <c r="AA25" s="530" t="s">
        <v>732</v>
      </c>
      <c r="AB25" s="567"/>
      <c r="AC25" s="568"/>
      <c r="AD25" s="567"/>
      <c r="AE25" s="569"/>
      <c r="AF25" s="530" t="str">
        <f t="shared" si="0"/>
        <v xml:space="preserve">Actividad de Control Id 1233: Control mensual sin reportes en 2024, lo que permite inferir que no se ejecuta. 
Indicador 408: </v>
      </c>
      <c r="AG25" s="530" t="s">
        <v>735</v>
      </c>
      <c r="AH25" s="531"/>
      <c r="AI25" s="532"/>
      <c r="AJ25" s="533"/>
    </row>
    <row r="26" spans="1:36" ht="153.75" thickBot="1">
      <c r="A26" s="492"/>
      <c r="B26" s="492" t="str">
        <f t="shared" si="4"/>
        <v>AFIN-RC-2</v>
      </c>
      <c r="C26" s="492" t="str">
        <f t="shared" si="4"/>
        <v>Posibilidad de recibir o solicitar cualquier dádiva o beneficio a nombre propio o de terceros para registrar o efectuar el pago de una cuenta de cobro</v>
      </c>
      <c r="D26" s="492" t="str">
        <f t="shared" si="4"/>
        <v xml:space="preserve">- GESTIÓN FINANCIERA
</v>
      </c>
      <c r="E26" s="493">
        <v>1234</v>
      </c>
      <c r="F26" s="493" t="s">
        <v>807</v>
      </c>
      <c r="G26" s="493" t="s">
        <v>676</v>
      </c>
      <c r="H26" s="493" t="s">
        <v>677</v>
      </c>
      <c r="I26" s="493" t="s">
        <v>806</v>
      </c>
      <c r="J26" s="493" t="s">
        <v>679</v>
      </c>
      <c r="K26" s="493" t="s">
        <v>680</v>
      </c>
      <c r="L26" s="493" t="s">
        <v>681</v>
      </c>
      <c r="M26" s="493" t="s">
        <v>766</v>
      </c>
      <c r="N26" s="493" t="s">
        <v>683</v>
      </c>
      <c r="O26" s="493" t="s">
        <v>684</v>
      </c>
      <c r="P26" s="493" t="s">
        <v>685</v>
      </c>
      <c r="Q26" s="493" t="s">
        <v>686</v>
      </c>
      <c r="R26" s="493" t="s">
        <v>767</v>
      </c>
      <c r="S26" s="570">
        <v>50</v>
      </c>
      <c r="T26" s="495">
        <v>45366</v>
      </c>
      <c r="U26" s="496">
        <v>407</v>
      </c>
      <c r="V26" s="497" t="s">
        <v>798</v>
      </c>
      <c r="W26" s="498" t="s">
        <v>605</v>
      </c>
      <c r="X26" s="499" t="s">
        <v>605</v>
      </c>
      <c r="Y26" s="500" t="s">
        <v>731</v>
      </c>
      <c r="Z26" s="501"/>
      <c r="AA26" s="502" t="s">
        <v>732</v>
      </c>
      <c r="AB26" s="571"/>
      <c r="AC26" s="572"/>
      <c r="AD26" s="571"/>
      <c r="AE26" s="573"/>
      <c r="AF26" s="502" t="str">
        <f t="shared" si="0"/>
        <v xml:space="preserve">Actividad de Control Id 1234: Control mensual sin reportes en 2024, lo que permite inferir que no se ejecuta. 
Indicador 407: </v>
      </c>
      <c r="AG26" s="502" t="s">
        <v>735</v>
      </c>
      <c r="AH26" s="504"/>
      <c r="AI26" s="505"/>
      <c r="AJ26" s="506"/>
    </row>
    <row r="27" spans="1:36" ht="229.5">
      <c r="A27" s="507">
        <v>472</v>
      </c>
      <c r="B27" s="507" t="s">
        <v>808</v>
      </c>
      <c r="C27" s="507" t="s">
        <v>809</v>
      </c>
      <c r="D27" s="507" t="s">
        <v>810</v>
      </c>
      <c r="E27" s="508">
        <v>1235</v>
      </c>
      <c r="F27" s="508" t="s">
        <v>811</v>
      </c>
      <c r="G27" s="508" t="s">
        <v>676</v>
      </c>
      <c r="H27" s="508" t="s">
        <v>677</v>
      </c>
      <c r="I27" s="508" t="s">
        <v>812</v>
      </c>
      <c r="J27" s="508" t="s">
        <v>679</v>
      </c>
      <c r="K27" s="508" t="s">
        <v>680</v>
      </c>
      <c r="L27" s="508" t="s">
        <v>681</v>
      </c>
      <c r="M27" s="508" t="s">
        <v>682</v>
      </c>
      <c r="N27" s="508" t="s">
        <v>683</v>
      </c>
      <c r="O27" s="508" t="s">
        <v>684</v>
      </c>
      <c r="P27" s="508" t="s">
        <v>685</v>
      </c>
      <c r="Q27" s="508" t="s">
        <v>686</v>
      </c>
      <c r="R27" s="508" t="s">
        <v>686</v>
      </c>
      <c r="S27" s="509">
        <v>100</v>
      </c>
      <c r="T27" s="510">
        <v>45366</v>
      </c>
      <c r="U27" s="511">
        <v>418</v>
      </c>
      <c r="V27" s="512" t="s">
        <v>813</v>
      </c>
      <c r="W27" s="513" t="s">
        <v>689</v>
      </c>
      <c r="X27" s="514" t="s">
        <v>688</v>
      </c>
      <c r="Y27" s="515" t="s">
        <v>717</v>
      </c>
      <c r="Z27" s="554" t="s">
        <v>717</v>
      </c>
      <c r="AA27" s="517" t="s">
        <v>814</v>
      </c>
      <c r="AB27" s="514" t="s">
        <v>689</v>
      </c>
      <c r="AC27" s="515" t="s">
        <v>719</v>
      </c>
      <c r="AD27" s="554" t="s">
        <v>719</v>
      </c>
      <c r="AE27" s="517" t="s">
        <v>815</v>
      </c>
      <c r="AF27" s="517" t="str">
        <f t="shared" si="0"/>
        <v>Actividad de Control Id 1235: Último reporte efectuado el 08/10/2024
Control mensual con reporte oportuno precisando que en el mes de julio no se recibieron trasferencias documentales primarias, durante el mes de agosto fueron  12 transferencias documentales (con anexo) con aproximadamente 59 expedientes y mes de septiembre se recibieron dos transferencias documentales (sin anexo)  las cuales corresponden a Vías Regionales y Planeación. 
Indicador 418: Indicador anual medido y analizado en el corte de dicimebre 2023. Pendiente validar si aplica meta para el indicador o debe ser rediseñado para que genere alertas.</v>
      </c>
      <c r="AG27" s="517" t="s">
        <v>710</v>
      </c>
      <c r="AH27" s="489" t="s">
        <v>710</v>
      </c>
      <c r="AI27" s="490">
        <f>VLOOKUP(AH27,[1]CONV!$B$45:$C$48,2,0)</f>
        <v>1</v>
      </c>
      <c r="AJ27" s="519"/>
    </row>
    <row r="28" spans="1:36" ht="192" thickBot="1">
      <c r="A28" s="534"/>
      <c r="B28" s="534" t="str">
        <f>B27</f>
        <v>ADOC-RC-1</v>
      </c>
      <c r="C28" s="534" t="str">
        <f>C27</f>
        <v>Posibilidad de recibir o solicitar cualquier dádiva o beneficio a nombre propio o de terceros para Destruir / suprimir / Ocultar / incorporar documentos a cualquier expediente en custodia de los archivos central, técnico y territoriales.</v>
      </c>
      <c r="D28" s="534" t="str">
        <f>D27</f>
        <v xml:space="preserve">- GESTION DOCUMENTAL
</v>
      </c>
      <c r="E28" s="535">
        <v>1236</v>
      </c>
      <c r="F28" s="535" t="s">
        <v>816</v>
      </c>
      <c r="G28" s="535" t="s">
        <v>676</v>
      </c>
      <c r="H28" s="535" t="s">
        <v>677</v>
      </c>
      <c r="I28" s="535" t="s">
        <v>812</v>
      </c>
      <c r="J28" s="535" t="s">
        <v>679</v>
      </c>
      <c r="K28" s="535" t="s">
        <v>680</v>
      </c>
      <c r="L28" s="535" t="s">
        <v>681</v>
      </c>
      <c r="M28" s="535" t="s">
        <v>682</v>
      </c>
      <c r="N28" s="535" t="s">
        <v>683</v>
      </c>
      <c r="O28" s="535" t="s">
        <v>684</v>
      </c>
      <c r="P28" s="535" t="s">
        <v>685</v>
      </c>
      <c r="Q28" s="535" t="s">
        <v>686</v>
      </c>
      <c r="R28" s="535" t="s">
        <v>686</v>
      </c>
      <c r="S28" s="536">
        <v>100</v>
      </c>
      <c r="T28" s="537">
        <v>45366</v>
      </c>
      <c r="U28" s="574" t="s">
        <v>817</v>
      </c>
      <c r="V28" s="539" t="s">
        <v>818</v>
      </c>
      <c r="W28" s="540" t="s">
        <v>689</v>
      </c>
      <c r="X28" s="541" t="s">
        <v>688</v>
      </c>
      <c r="Y28" s="542" t="s">
        <v>717</v>
      </c>
      <c r="Z28" s="543"/>
      <c r="AA28" s="544" t="s">
        <v>819</v>
      </c>
      <c r="AB28" s="541" t="s">
        <v>689</v>
      </c>
      <c r="AC28" s="542" t="s">
        <v>719</v>
      </c>
      <c r="AD28" s="558"/>
      <c r="AE28" s="544" t="s">
        <v>820</v>
      </c>
      <c r="AF28" s="544" t="str">
        <f t="shared" si="0"/>
        <v>Actividad de Control Id 1236: Último reporte efectuado el 08/10/2024
Control mensual con reporte oportuno precisando estadistica de prestamos en cada mes y con anexos para julio y agosto. 
Indicador 419 y 420: Indicador 419 trimestral  con análisis y soportes (se tomó los datos del texto para alimentar medición)
Indicador 420  con análisis (no aplica en el periodo)</v>
      </c>
      <c r="AG28" s="544" t="s">
        <v>710</v>
      </c>
      <c r="AH28" s="504"/>
      <c r="AI28" s="505"/>
      <c r="AJ28" s="545"/>
    </row>
    <row r="29" spans="1:36" ht="140.25">
      <c r="A29" s="478">
        <v>473</v>
      </c>
      <c r="B29" s="478" t="s">
        <v>821</v>
      </c>
      <c r="C29" s="478" t="s">
        <v>822</v>
      </c>
      <c r="D29" s="478" t="s">
        <v>823</v>
      </c>
      <c r="E29" s="479">
        <v>1237</v>
      </c>
      <c r="F29" s="479" t="s">
        <v>824</v>
      </c>
      <c r="G29" s="479" t="s">
        <v>676</v>
      </c>
      <c r="H29" s="479" t="s">
        <v>677</v>
      </c>
      <c r="I29" s="479" t="s">
        <v>825</v>
      </c>
      <c r="J29" s="479" t="s">
        <v>679</v>
      </c>
      <c r="K29" s="479" t="s">
        <v>680</v>
      </c>
      <c r="L29" s="479" t="s">
        <v>681</v>
      </c>
      <c r="M29" s="479" t="s">
        <v>766</v>
      </c>
      <c r="N29" s="479" t="s">
        <v>683</v>
      </c>
      <c r="O29" s="479" t="s">
        <v>684</v>
      </c>
      <c r="P29" s="479" t="s">
        <v>685</v>
      </c>
      <c r="Q29" s="479" t="s">
        <v>686</v>
      </c>
      <c r="R29" s="479" t="s">
        <v>767</v>
      </c>
      <c r="S29" s="564">
        <v>50</v>
      </c>
      <c r="T29" s="481">
        <v>45387</v>
      </c>
      <c r="U29" s="482">
        <v>430</v>
      </c>
      <c r="V29" s="483" t="s">
        <v>826</v>
      </c>
      <c r="W29" s="484" t="s">
        <v>605</v>
      </c>
      <c r="X29" s="485" t="s">
        <v>605</v>
      </c>
      <c r="Y29" s="486" t="s">
        <v>731</v>
      </c>
      <c r="Z29" s="565" t="s">
        <v>731</v>
      </c>
      <c r="AA29" s="488" t="s">
        <v>732</v>
      </c>
      <c r="AB29" s="485" t="s">
        <v>605</v>
      </c>
      <c r="AC29" s="486" t="s">
        <v>733</v>
      </c>
      <c r="AD29" s="566" t="s">
        <v>733</v>
      </c>
      <c r="AE29" s="488" t="s">
        <v>734</v>
      </c>
      <c r="AF29" s="488" t="str">
        <f t="shared" si="0"/>
        <v>Actividad de Control Id 1237: Control mensual sin reportes en 2024, lo que permite inferir que no se ejecuta. 
Indicador 430: El indicador asociado a la actividad de control no cuenta con medición ni análisis durante el 1°, 2° ni 3° trimestre de 2024.</v>
      </c>
      <c r="AG29" s="488" t="s">
        <v>735</v>
      </c>
      <c r="AH29" s="489" t="s">
        <v>735</v>
      </c>
      <c r="AI29" s="518">
        <f>VLOOKUP(AH29,[1]CONV!$B$45:$C$48,2,0)</f>
        <v>0</v>
      </c>
      <c r="AJ29" s="491"/>
    </row>
    <row r="30" spans="1:36" ht="115.5" thickBot="1">
      <c r="A30" s="492"/>
      <c r="B30" s="492" t="str">
        <f>B29</f>
        <v>ASAD-RC-1</v>
      </c>
      <c r="C30" s="492" t="str">
        <f>C29</f>
        <v>Posibilidad de recibir o solicitar cualquier dádiva o beneficio a nombre propio o de terceros para  gestionar viáticos y pasajes</v>
      </c>
      <c r="D30" s="492" t="str">
        <f>D29</f>
        <v xml:space="preserve">- GESTIÓN DE SERVICIOS ADMINISTRATIVOS
</v>
      </c>
      <c r="E30" s="493">
        <v>1238</v>
      </c>
      <c r="F30" s="493" t="s">
        <v>827</v>
      </c>
      <c r="G30" s="493" t="s">
        <v>676</v>
      </c>
      <c r="H30" s="493" t="s">
        <v>677</v>
      </c>
      <c r="I30" s="493" t="s">
        <v>828</v>
      </c>
      <c r="J30" s="493" t="s">
        <v>679</v>
      </c>
      <c r="K30" s="493" t="s">
        <v>680</v>
      </c>
      <c r="L30" s="493" t="s">
        <v>681</v>
      </c>
      <c r="M30" s="493" t="s">
        <v>766</v>
      </c>
      <c r="N30" s="493" t="s">
        <v>683</v>
      </c>
      <c r="O30" s="493" t="s">
        <v>684</v>
      </c>
      <c r="P30" s="493" t="s">
        <v>685</v>
      </c>
      <c r="Q30" s="493" t="s">
        <v>686</v>
      </c>
      <c r="R30" s="493" t="s">
        <v>767</v>
      </c>
      <c r="S30" s="570">
        <v>50</v>
      </c>
      <c r="T30" s="495">
        <v>45387</v>
      </c>
      <c r="U30" s="496">
        <v>430</v>
      </c>
      <c r="V30" s="497" t="s">
        <v>826</v>
      </c>
      <c r="W30" s="498" t="s">
        <v>605</v>
      </c>
      <c r="X30" s="499" t="s">
        <v>605</v>
      </c>
      <c r="Y30" s="500" t="s">
        <v>731</v>
      </c>
      <c r="Z30" s="501"/>
      <c r="AA30" s="502" t="s">
        <v>732</v>
      </c>
      <c r="AB30" s="571"/>
      <c r="AC30" s="572"/>
      <c r="AD30" s="571"/>
      <c r="AE30" s="573"/>
      <c r="AF30" s="502" t="str">
        <f t="shared" si="0"/>
        <v xml:space="preserve">Actividad de Control Id 1238: Control mensual sin reportes en 2024, lo que permite inferir que no se ejecuta. 
Indicador 430: </v>
      </c>
      <c r="AG30" s="502" t="s">
        <v>735</v>
      </c>
      <c r="AH30" s="504"/>
      <c r="AI30" s="505"/>
      <c r="AJ30" s="506"/>
    </row>
    <row r="31" spans="1:36" ht="141" customHeight="1">
      <c r="A31" s="507">
        <v>474</v>
      </c>
      <c r="B31" s="507" t="s">
        <v>829</v>
      </c>
      <c r="C31" s="507" t="s">
        <v>830</v>
      </c>
      <c r="D31" s="507" t="s">
        <v>823</v>
      </c>
      <c r="E31" s="508">
        <v>1239</v>
      </c>
      <c r="F31" s="508" t="s">
        <v>831</v>
      </c>
      <c r="G31" s="508" t="s">
        <v>676</v>
      </c>
      <c r="H31" s="508" t="s">
        <v>677</v>
      </c>
      <c r="I31" s="508" t="s">
        <v>832</v>
      </c>
      <c r="J31" s="508" t="s">
        <v>679</v>
      </c>
      <c r="K31" s="508" t="s">
        <v>680</v>
      </c>
      <c r="L31" s="508" t="s">
        <v>681</v>
      </c>
      <c r="M31" s="508" t="s">
        <v>682</v>
      </c>
      <c r="N31" s="508" t="s">
        <v>683</v>
      </c>
      <c r="O31" s="508" t="s">
        <v>684</v>
      </c>
      <c r="P31" s="508" t="s">
        <v>685</v>
      </c>
      <c r="Q31" s="508" t="s">
        <v>767</v>
      </c>
      <c r="R31" s="508" t="s">
        <v>686</v>
      </c>
      <c r="S31" s="553">
        <v>50</v>
      </c>
      <c r="T31" s="510">
        <v>45387</v>
      </c>
      <c r="U31" s="511">
        <v>431</v>
      </c>
      <c r="V31" s="512" t="s">
        <v>833</v>
      </c>
      <c r="W31" s="513" t="s">
        <v>689</v>
      </c>
      <c r="X31" s="514" t="s">
        <v>689</v>
      </c>
      <c r="Y31" s="515" t="s">
        <v>717</v>
      </c>
      <c r="Z31" s="516" t="s">
        <v>731</v>
      </c>
      <c r="AA31" s="517" t="s">
        <v>834</v>
      </c>
      <c r="AB31" s="514" t="s">
        <v>605</v>
      </c>
      <c r="AC31" s="515" t="s">
        <v>733</v>
      </c>
      <c r="AD31" s="516" t="s">
        <v>733</v>
      </c>
      <c r="AE31" s="517" t="s">
        <v>734</v>
      </c>
      <c r="AF31" s="517" t="str">
        <f t="shared" si="0"/>
        <v>Actividad de Control Id 1239: Último reporte efectuado el 06/09/2024
Control mensual con reporte oportuno precisando que se efectúa validación de los trabajos cotizados para su posterior autorización, de acuerdo al concepto técnico y evidencias fotográficas o de video suministradas por el taller (Información y soportes consignados en el aplicativo COFI http://cofi.invias.gov.co) 
Indicador 431: El indicador asociado a la actividad de control no cuenta con medición ni análisis durante el 1°, 2° ni 3° trimestre de 2024.</v>
      </c>
      <c r="AG31" s="517" t="s">
        <v>710</v>
      </c>
      <c r="AH31" s="489" t="s">
        <v>735</v>
      </c>
      <c r="AI31" s="518">
        <f>VLOOKUP(AH31,[1]CONV!$B$45:$C$48,2,0)</f>
        <v>0</v>
      </c>
      <c r="AJ31" s="519"/>
    </row>
    <row r="32" spans="1:36" ht="115.5" customHeight="1">
      <c r="A32" s="520"/>
      <c r="B32" s="520" t="str">
        <f t="shared" ref="B32:D34" si="5">B31</f>
        <v>ASAD-RC-2</v>
      </c>
      <c r="C32" s="520" t="str">
        <f t="shared" si="5"/>
        <v>Posibilidad de recibir o solicitar cualquier dádiva o beneficio a nombre propio o de terceros para autorizar servicios o suministro de combustible de mantenimiento al parque automotor de la Entidad o del Programa de Seguridad en Carreteras Nacionales</v>
      </c>
      <c r="D32" s="520" t="str">
        <f t="shared" si="5"/>
        <v xml:space="preserve">- GESTIÓN DE SERVICIOS ADMINISTRATIVOS
</v>
      </c>
      <c r="E32" s="521">
        <v>1240</v>
      </c>
      <c r="F32" s="521" t="s">
        <v>835</v>
      </c>
      <c r="G32" s="521" t="s">
        <v>676</v>
      </c>
      <c r="H32" s="521" t="s">
        <v>677</v>
      </c>
      <c r="I32" s="521" t="s">
        <v>836</v>
      </c>
      <c r="J32" s="521" t="s">
        <v>679</v>
      </c>
      <c r="K32" s="521" t="s">
        <v>680</v>
      </c>
      <c r="L32" s="521" t="s">
        <v>681</v>
      </c>
      <c r="M32" s="521" t="s">
        <v>766</v>
      </c>
      <c r="N32" s="521" t="s">
        <v>683</v>
      </c>
      <c r="O32" s="521" t="s">
        <v>684</v>
      </c>
      <c r="P32" s="521" t="s">
        <v>685</v>
      </c>
      <c r="Q32" s="521" t="s">
        <v>767</v>
      </c>
      <c r="R32" s="521" t="s">
        <v>686</v>
      </c>
      <c r="S32" s="555">
        <v>50</v>
      </c>
      <c r="T32" s="523">
        <v>45387</v>
      </c>
      <c r="U32" s="524">
        <v>431</v>
      </c>
      <c r="V32" s="525" t="s">
        <v>833</v>
      </c>
      <c r="W32" s="526" t="s">
        <v>605</v>
      </c>
      <c r="X32" s="527" t="s">
        <v>605</v>
      </c>
      <c r="Y32" s="528" t="s">
        <v>731</v>
      </c>
      <c r="Z32" s="529"/>
      <c r="AA32" s="530" t="s">
        <v>732</v>
      </c>
      <c r="AB32" s="567"/>
      <c r="AC32" s="568"/>
      <c r="AD32" s="529"/>
      <c r="AE32" s="569"/>
      <c r="AF32" s="530" t="str">
        <f t="shared" si="0"/>
        <v xml:space="preserve">Actividad de Control Id 1240: Control mensual sin reportes en 2024, lo que permite inferir que no se ejecuta. 
Indicador 431: </v>
      </c>
      <c r="AG32" s="530" t="s">
        <v>735</v>
      </c>
      <c r="AH32" s="531"/>
      <c r="AI32" s="532"/>
      <c r="AJ32" s="533"/>
    </row>
    <row r="33" spans="1:36" ht="128.25" customHeight="1">
      <c r="A33" s="520"/>
      <c r="B33" s="520" t="str">
        <f t="shared" si="5"/>
        <v>ASAD-RC-2</v>
      </c>
      <c r="C33" s="520" t="str">
        <f t="shared" si="5"/>
        <v>Posibilidad de recibir o solicitar cualquier dádiva o beneficio a nombre propio o de terceros para autorizar servicios o suministro de combustible de mantenimiento al parque automotor de la Entidad o del Programa de Seguridad en Carreteras Nacionales</v>
      </c>
      <c r="D33" s="520" t="str">
        <f t="shared" si="5"/>
        <v xml:space="preserve">- GESTIÓN DE SERVICIOS ADMINISTRATIVOS
</v>
      </c>
      <c r="E33" s="521">
        <v>1241</v>
      </c>
      <c r="F33" s="521" t="s">
        <v>837</v>
      </c>
      <c r="G33" s="521" t="s">
        <v>676</v>
      </c>
      <c r="H33" s="521" t="s">
        <v>677</v>
      </c>
      <c r="I33" s="521" t="s">
        <v>838</v>
      </c>
      <c r="J33" s="521" t="s">
        <v>679</v>
      </c>
      <c r="K33" s="521" t="s">
        <v>680</v>
      </c>
      <c r="L33" s="521" t="s">
        <v>681</v>
      </c>
      <c r="M33" s="521" t="s">
        <v>766</v>
      </c>
      <c r="N33" s="521" t="s">
        <v>683</v>
      </c>
      <c r="O33" s="521" t="s">
        <v>684</v>
      </c>
      <c r="P33" s="521" t="s">
        <v>685</v>
      </c>
      <c r="Q33" s="521" t="s">
        <v>686</v>
      </c>
      <c r="R33" s="521" t="s">
        <v>767</v>
      </c>
      <c r="S33" s="555">
        <v>50</v>
      </c>
      <c r="T33" s="523">
        <v>45387</v>
      </c>
      <c r="U33" s="524">
        <v>427</v>
      </c>
      <c r="V33" s="525" t="s">
        <v>839</v>
      </c>
      <c r="W33" s="526" t="s">
        <v>605</v>
      </c>
      <c r="X33" s="527" t="s">
        <v>605</v>
      </c>
      <c r="Y33" s="528" t="s">
        <v>690</v>
      </c>
      <c r="Z33" s="529"/>
      <c r="AA33" s="530" t="s">
        <v>840</v>
      </c>
      <c r="AB33" s="527" t="s">
        <v>605</v>
      </c>
      <c r="AC33" s="528" t="s">
        <v>733</v>
      </c>
      <c r="AD33" s="529"/>
      <c r="AE33" s="530" t="s">
        <v>841</v>
      </c>
      <c r="AF33" s="530" t="str">
        <f t="shared" si="0"/>
        <v>Actividad de Control Id 1241: Último reporte efectuado el 07/05/2024
Control mensual sin reporte del 3° trimestre,  lo que permite inferir que se ejecuta aleatoriamente 
Indicador 427: El indicador asociado a la actividad de control no cuenta con medición ni análisis durante el 3° trimestre de 2024.</v>
      </c>
      <c r="AG33" s="530" t="s">
        <v>694</v>
      </c>
      <c r="AH33" s="531"/>
      <c r="AI33" s="532"/>
      <c r="AJ33" s="533"/>
    </row>
    <row r="34" spans="1:36" ht="115.5" customHeight="1" thickBot="1">
      <c r="A34" s="534"/>
      <c r="B34" s="534" t="str">
        <f t="shared" si="5"/>
        <v>ASAD-RC-2</v>
      </c>
      <c r="C34" s="534" t="str">
        <f t="shared" si="5"/>
        <v>Posibilidad de recibir o solicitar cualquier dádiva o beneficio a nombre propio o de terceros para autorizar servicios o suministro de combustible de mantenimiento al parque automotor de la Entidad o del Programa de Seguridad en Carreteras Nacionales</v>
      </c>
      <c r="D34" s="534" t="str">
        <f t="shared" si="5"/>
        <v xml:space="preserve">- GESTIÓN DE SERVICIOS ADMINISTRATIVOS
</v>
      </c>
      <c r="E34" s="535">
        <v>1242</v>
      </c>
      <c r="F34" s="535" t="s">
        <v>842</v>
      </c>
      <c r="G34" s="535" t="s">
        <v>676</v>
      </c>
      <c r="H34" s="535" t="s">
        <v>677</v>
      </c>
      <c r="I34" s="535" t="s">
        <v>843</v>
      </c>
      <c r="J34" s="535" t="s">
        <v>679</v>
      </c>
      <c r="K34" s="535" t="s">
        <v>680</v>
      </c>
      <c r="L34" s="535" t="s">
        <v>681</v>
      </c>
      <c r="M34" s="535" t="s">
        <v>766</v>
      </c>
      <c r="N34" s="535" t="s">
        <v>683</v>
      </c>
      <c r="O34" s="535" t="s">
        <v>684</v>
      </c>
      <c r="P34" s="535" t="s">
        <v>685</v>
      </c>
      <c r="Q34" s="535" t="s">
        <v>686</v>
      </c>
      <c r="R34" s="535" t="s">
        <v>767</v>
      </c>
      <c r="S34" s="557">
        <v>50</v>
      </c>
      <c r="T34" s="537">
        <v>45387</v>
      </c>
      <c r="U34" s="538">
        <v>433</v>
      </c>
      <c r="V34" s="539" t="s">
        <v>844</v>
      </c>
      <c r="W34" s="540" t="s">
        <v>605</v>
      </c>
      <c r="X34" s="541" t="s">
        <v>605</v>
      </c>
      <c r="Y34" s="542" t="s">
        <v>731</v>
      </c>
      <c r="Z34" s="543"/>
      <c r="AA34" s="544" t="s">
        <v>732</v>
      </c>
      <c r="AB34" s="541" t="s">
        <v>605</v>
      </c>
      <c r="AC34" s="542" t="s">
        <v>733</v>
      </c>
      <c r="AD34" s="543"/>
      <c r="AE34" s="544" t="s">
        <v>734</v>
      </c>
      <c r="AF34" s="544" t="str">
        <f t="shared" si="0"/>
        <v>Actividad de Control Id 1242: Control mensual sin reportes en 2024, lo que permite inferir que no se ejecuta. 
Indicador 433: El indicador asociado a la actividad de control no cuenta con medición ni análisis durante el 1°, 2° ni 3° trimestre de 2024.</v>
      </c>
      <c r="AG34" s="544" t="s">
        <v>735</v>
      </c>
      <c r="AH34" s="504"/>
      <c r="AI34" s="505"/>
      <c r="AJ34" s="545"/>
    </row>
    <row r="35" spans="1:36" ht="216.75">
      <c r="A35" s="478">
        <v>475</v>
      </c>
      <c r="B35" s="478" t="s">
        <v>845</v>
      </c>
      <c r="C35" s="478" t="s">
        <v>846</v>
      </c>
      <c r="D35" s="478" t="s">
        <v>847</v>
      </c>
      <c r="E35" s="479">
        <v>1244</v>
      </c>
      <c r="F35" s="479" t="s">
        <v>848</v>
      </c>
      <c r="G35" s="479" t="s">
        <v>676</v>
      </c>
      <c r="H35" s="479" t="s">
        <v>677</v>
      </c>
      <c r="I35" s="479" t="s">
        <v>849</v>
      </c>
      <c r="J35" s="479" t="s">
        <v>679</v>
      </c>
      <c r="K35" s="479" t="s">
        <v>680</v>
      </c>
      <c r="L35" s="479" t="s">
        <v>681</v>
      </c>
      <c r="M35" s="479" t="s">
        <v>682</v>
      </c>
      <c r="N35" s="479" t="s">
        <v>683</v>
      </c>
      <c r="O35" s="479" t="s">
        <v>684</v>
      </c>
      <c r="P35" s="479" t="s">
        <v>685</v>
      </c>
      <c r="Q35" s="479" t="s">
        <v>686</v>
      </c>
      <c r="R35" s="479" t="s">
        <v>850</v>
      </c>
      <c r="S35" s="575">
        <v>0</v>
      </c>
      <c r="T35" s="481">
        <v>45399</v>
      </c>
      <c r="U35" s="482">
        <v>440</v>
      </c>
      <c r="V35" s="483" t="s">
        <v>851</v>
      </c>
      <c r="W35" s="484" t="s">
        <v>605</v>
      </c>
      <c r="X35" s="485" t="s">
        <v>605</v>
      </c>
      <c r="Y35" s="486" t="s">
        <v>690</v>
      </c>
      <c r="Z35" s="565" t="s">
        <v>731</v>
      </c>
      <c r="AA35" s="488" t="s">
        <v>852</v>
      </c>
      <c r="AB35" s="485" t="s">
        <v>605</v>
      </c>
      <c r="AC35" s="486" t="s">
        <v>733</v>
      </c>
      <c r="AD35" s="565" t="s">
        <v>733</v>
      </c>
      <c r="AE35" s="488" t="s">
        <v>853</v>
      </c>
      <c r="AF35" s="488" t="str">
        <f t="shared" si="0"/>
        <v>Actividad de Control Id 1244: Último reporte efectuado el 18/06/2024
Control mensual sin reporte del 3° trimestre,  lo que permite inferir que se ejecuta aleatoriamente 
Indicador 440: Indicador semestral sin medición del 1° semestre</v>
      </c>
      <c r="AG35" s="488" t="s">
        <v>694</v>
      </c>
      <c r="AH35" s="489" t="s">
        <v>735</v>
      </c>
      <c r="AI35" s="518">
        <f>VLOOKUP(AH35,[1]CONV!$B$45:$C$48,2,0)</f>
        <v>0</v>
      </c>
      <c r="AJ35" s="491"/>
    </row>
    <row r="36" spans="1:36" ht="90" customHeight="1">
      <c r="A36" s="520"/>
      <c r="B36" s="520" t="str">
        <f t="shared" ref="B36:D37" si="6">B35</f>
        <v>ETIC-RC-1</v>
      </c>
      <c r="C36" s="520" t="str">
        <f t="shared" si="6"/>
        <v>Posibilidad de recibir o solicitar cualquier dádiva o beneficio a nombre propio o de terceros por  manipular, filtrar o extraer información de tipo reservada y/o clasificada contenido en los diferentes sistemas de información de la entidad.</v>
      </c>
      <c r="D36" s="520" t="str">
        <f t="shared" si="6"/>
        <v xml:space="preserve">- GESTIÓN DE TECNOLOGÍAS DE LA INFORMACIÓN Y COMUNICACIONES
</v>
      </c>
      <c r="E36" s="521">
        <v>1245</v>
      </c>
      <c r="F36" s="521" t="s">
        <v>854</v>
      </c>
      <c r="G36" s="521" t="s">
        <v>676</v>
      </c>
      <c r="H36" s="521" t="s">
        <v>677</v>
      </c>
      <c r="I36" s="521" t="s">
        <v>849</v>
      </c>
      <c r="J36" s="521" t="s">
        <v>679</v>
      </c>
      <c r="K36" s="521" t="s">
        <v>680</v>
      </c>
      <c r="L36" s="521" t="s">
        <v>681</v>
      </c>
      <c r="M36" s="521" t="s">
        <v>766</v>
      </c>
      <c r="N36" s="521" t="s">
        <v>683</v>
      </c>
      <c r="O36" s="521" t="s">
        <v>684</v>
      </c>
      <c r="P36" s="521" t="s">
        <v>685</v>
      </c>
      <c r="Q36" s="521" t="s">
        <v>767</v>
      </c>
      <c r="R36" s="521" t="s">
        <v>850</v>
      </c>
      <c r="S36" s="576">
        <v>0</v>
      </c>
      <c r="T36" s="523">
        <v>45399</v>
      </c>
      <c r="U36" s="524">
        <v>441</v>
      </c>
      <c r="V36" s="525" t="s">
        <v>855</v>
      </c>
      <c r="W36" s="526" t="s">
        <v>605</v>
      </c>
      <c r="X36" s="527" t="s">
        <v>605</v>
      </c>
      <c r="Y36" s="528" t="s">
        <v>690</v>
      </c>
      <c r="Z36" s="529"/>
      <c r="AA36" s="530" t="s">
        <v>852</v>
      </c>
      <c r="AB36" s="527" t="s">
        <v>605</v>
      </c>
      <c r="AC36" s="528" t="s">
        <v>733</v>
      </c>
      <c r="AD36" s="529"/>
      <c r="AE36" s="530" t="s">
        <v>853</v>
      </c>
      <c r="AF36" s="530" t="str">
        <f t="shared" si="0"/>
        <v>Actividad de Control Id 1245: Último reporte efectuado el 18/06/2024
Control mensual sin reporte del 3° trimestre,  lo que permite inferir que se ejecuta aleatoriamente 
Indicador 441: Indicador semestral sin medición del 1° semestre</v>
      </c>
      <c r="AG36" s="530" t="s">
        <v>694</v>
      </c>
      <c r="AH36" s="531"/>
      <c r="AI36" s="532"/>
      <c r="AJ36" s="533"/>
    </row>
    <row r="37" spans="1:36" ht="90" customHeight="1" thickBot="1">
      <c r="A37" s="492"/>
      <c r="B37" s="492" t="str">
        <f t="shared" si="6"/>
        <v>ETIC-RC-1</v>
      </c>
      <c r="C37" s="492" t="str">
        <f t="shared" si="6"/>
        <v>Posibilidad de recibir o solicitar cualquier dádiva o beneficio a nombre propio o de terceros por  manipular, filtrar o extraer información de tipo reservada y/o clasificada contenido en los diferentes sistemas de información de la entidad.</v>
      </c>
      <c r="D37" s="492" t="str">
        <f t="shared" si="6"/>
        <v xml:space="preserve">- GESTIÓN DE TECNOLOGÍAS DE LA INFORMACIÓN Y COMUNICACIONES
</v>
      </c>
      <c r="E37" s="493">
        <v>1246</v>
      </c>
      <c r="F37" s="493" t="s">
        <v>856</v>
      </c>
      <c r="G37" s="493" t="s">
        <v>676</v>
      </c>
      <c r="H37" s="493" t="s">
        <v>677</v>
      </c>
      <c r="I37" s="493" t="s">
        <v>849</v>
      </c>
      <c r="J37" s="493" t="s">
        <v>679</v>
      </c>
      <c r="K37" s="493" t="s">
        <v>680</v>
      </c>
      <c r="L37" s="493" t="s">
        <v>681</v>
      </c>
      <c r="M37" s="493" t="s">
        <v>766</v>
      </c>
      <c r="N37" s="493" t="s">
        <v>683</v>
      </c>
      <c r="O37" s="493" t="s">
        <v>684</v>
      </c>
      <c r="P37" s="493" t="s">
        <v>685</v>
      </c>
      <c r="Q37" s="493" t="s">
        <v>767</v>
      </c>
      <c r="R37" s="493" t="s">
        <v>850</v>
      </c>
      <c r="S37" s="577">
        <v>0</v>
      </c>
      <c r="T37" s="495">
        <v>45399</v>
      </c>
      <c r="U37" s="496">
        <v>442</v>
      </c>
      <c r="V37" s="497" t="s">
        <v>857</v>
      </c>
      <c r="W37" s="498" t="s">
        <v>605</v>
      </c>
      <c r="X37" s="499" t="s">
        <v>605</v>
      </c>
      <c r="Y37" s="500" t="s">
        <v>731</v>
      </c>
      <c r="Z37" s="501"/>
      <c r="AA37" s="502" t="s">
        <v>732</v>
      </c>
      <c r="AB37" s="499" t="s">
        <v>605</v>
      </c>
      <c r="AC37" s="500" t="s">
        <v>733</v>
      </c>
      <c r="AD37" s="501"/>
      <c r="AE37" s="502" t="s">
        <v>853</v>
      </c>
      <c r="AF37" s="502" t="str">
        <f t="shared" si="0"/>
        <v>Actividad de Control Id 1246: Control mensual sin reportes en 2024, lo que permite inferir que no se ejecuta. 
Indicador 442: Indicador semestral sin medición del 1° semestre</v>
      </c>
      <c r="AG37" s="502" t="s">
        <v>735</v>
      </c>
      <c r="AH37" s="504"/>
      <c r="AI37" s="505"/>
      <c r="AJ37" s="506"/>
    </row>
    <row r="38" spans="1:36" ht="165.75">
      <c r="A38" s="507">
        <v>476</v>
      </c>
      <c r="B38" s="507" t="s">
        <v>858</v>
      </c>
      <c r="C38" s="507" t="s">
        <v>859</v>
      </c>
      <c r="D38" s="507" t="s">
        <v>860</v>
      </c>
      <c r="E38" s="508">
        <v>1430</v>
      </c>
      <c r="F38" s="508" t="s">
        <v>861</v>
      </c>
      <c r="G38" s="508" t="s">
        <v>676</v>
      </c>
      <c r="H38" s="508" t="s">
        <v>677</v>
      </c>
      <c r="I38" s="508" t="s">
        <v>862</v>
      </c>
      <c r="J38" s="508" t="s">
        <v>679</v>
      </c>
      <c r="K38" s="508" t="s">
        <v>680</v>
      </c>
      <c r="L38" s="508" t="s">
        <v>681</v>
      </c>
      <c r="M38" s="508" t="s">
        <v>682</v>
      </c>
      <c r="N38" s="508" t="s">
        <v>683</v>
      </c>
      <c r="O38" s="508" t="s">
        <v>684</v>
      </c>
      <c r="P38" s="508" t="s">
        <v>685</v>
      </c>
      <c r="Q38" s="508" t="s">
        <v>686</v>
      </c>
      <c r="R38" s="508" t="s">
        <v>686</v>
      </c>
      <c r="S38" s="509">
        <v>100</v>
      </c>
      <c r="T38" s="510">
        <v>45554</v>
      </c>
      <c r="U38" s="511">
        <v>452</v>
      </c>
      <c r="V38" s="578" t="s">
        <v>863</v>
      </c>
      <c r="W38" s="513" t="s">
        <v>605</v>
      </c>
      <c r="X38" s="514" t="s">
        <v>605</v>
      </c>
      <c r="Y38" s="515" t="s">
        <v>731</v>
      </c>
      <c r="Z38" s="516" t="s">
        <v>731</v>
      </c>
      <c r="AA38" s="517" t="s">
        <v>732</v>
      </c>
      <c r="AB38" s="514" t="s">
        <v>689</v>
      </c>
      <c r="AC38" s="515" t="s">
        <v>719</v>
      </c>
      <c r="AD38" s="554" t="s">
        <v>719</v>
      </c>
      <c r="AE38" s="517" t="s">
        <v>747</v>
      </c>
      <c r="AF38" s="517" t="str">
        <f t="shared" si="0"/>
        <v>Actividad de Control Id 1430: Control mensual sin reportes en 2024, lo que permite inferir que no se ejecuta. 
Indicador 452: Indicador Medido y analizado (reporte hasta 3T)</v>
      </c>
      <c r="AG38" s="517" t="s">
        <v>735</v>
      </c>
      <c r="AH38" s="489" t="s">
        <v>735</v>
      </c>
      <c r="AI38" s="518">
        <f>VLOOKUP(AH38,[1]CONV!$B$45:$C$48,2,0)</f>
        <v>0</v>
      </c>
      <c r="AJ38" s="519"/>
    </row>
    <row r="39" spans="1:36" ht="165.75">
      <c r="A39" s="520"/>
      <c r="B39" s="520" t="str">
        <f t="shared" ref="B39:D41" si="7">B38</f>
        <v>ETHU-RC-1</v>
      </c>
      <c r="C39" s="520" t="str">
        <f t="shared" si="7"/>
        <v>Posibilidad de recibir o solicitar cualquier dádiva o beneficio a nombre propio o de terceros con el fin de promover o facilitar la vinculación o encargo de una o un funcionario en la planta de personal del INVIAS funcionario</v>
      </c>
      <c r="D39" s="520" t="str">
        <f t="shared" si="7"/>
        <v xml:space="preserve">- GESTIÓN HUMANA
</v>
      </c>
      <c r="E39" s="521">
        <v>1431</v>
      </c>
      <c r="F39" s="521" t="s">
        <v>864</v>
      </c>
      <c r="G39" s="521" t="s">
        <v>676</v>
      </c>
      <c r="H39" s="521" t="s">
        <v>677</v>
      </c>
      <c r="I39" s="521" t="s">
        <v>862</v>
      </c>
      <c r="J39" s="521" t="s">
        <v>679</v>
      </c>
      <c r="K39" s="521" t="s">
        <v>680</v>
      </c>
      <c r="L39" s="521" t="s">
        <v>681</v>
      </c>
      <c r="M39" s="521" t="s">
        <v>682</v>
      </c>
      <c r="N39" s="521" t="s">
        <v>683</v>
      </c>
      <c r="O39" s="521" t="s">
        <v>684</v>
      </c>
      <c r="P39" s="521" t="s">
        <v>685</v>
      </c>
      <c r="Q39" s="521" t="s">
        <v>686</v>
      </c>
      <c r="R39" s="521" t="s">
        <v>686</v>
      </c>
      <c r="S39" s="522">
        <v>100</v>
      </c>
      <c r="T39" s="523">
        <v>45554</v>
      </c>
      <c r="U39" s="524">
        <v>452</v>
      </c>
      <c r="V39" s="579" t="s">
        <v>863</v>
      </c>
      <c r="W39" s="526" t="s">
        <v>605</v>
      </c>
      <c r="X39" s="527" t="s">
        <v>605</v>
      </c>
      <c r="Y39" s="528" t="s">
        <v>731</v>
      </c>
      <c r="Z39" s="529"/>
      <c r="AA39" s="530" t="s">
        <v>732</v>
      </c>
      <c r="AB39" s="567"/>
      <c r="AC39" s="568"/>
      <c r="AD39" s="556"/>
      <c r="AE39" s="569"/>
      <c r="AF39" s="530" t="str">
        <f t="shared" si="0"/>
        <v xml:space="preserve">Actividad de Control Id 1431: Control mensual sin reportes en 2024, lo que permite inferir que no se ejecuta. 
Indicador 452: </v>
      </c>
      <c r="AG39" s="530" t="s">
        <v>735</v>
      </c>
      <c r="AH39" s="531"/>
      <c r="AI39" s="532"/>
      <c r="AJ39" s="533"/>
    </row>
    <row r="40" spans="1:36" ht="102.75" customHeight="1">
      <c r="A40" s="520"/>
      <c r="B40" s="520" t="str">
        <f t="shared" si="7"/>
        <v>ETHU-RC-1</v>
      </c>
      <c r="C40" s="520" t="str">
        <f t="shared" si="7"/>
        <v>Posibilidad de recibir o solicitar cualquier dádiva o beneficio a nombre propio o de terceros con el fin de promover o facilitar la vinculación o encargo de una o un funcionario en la planta de personal del INVIAS funcionario</v>
      </c>
      <c r="D40" s="520" t="str">
        <f t="shared" si="7"/>
        <v xml:space="preserve">- GESTIÓN HUMANA
</v>
      </c>
      <c r="E40" s="521">
        <v>1432</v>
      </c>
      <c r="F40" s="521" t="s">
        <v>865</v>
      </c>
      <c r="G40" s="521" t="s">
        <v>676</v>
      </c>
      <c r="H40" s="521" t="s">
        <v>677</v>
      </c>
      <c r="I40" s="521" t="s">
        <v>862</v>
      </c>
      <c r="J40" s="521" t="s">
        <v>679</v>
      </c>
      <c r="K40" s="521" t="s">
        <v>680</v>
      </c>
      <c r="L40" s="521" t="s">
        <v>681</v>
      </c>
      <c r="M40" s="521" t="s">
        <v>682</v>
      </c>
      <c r="N40" s="521" t="s">
        <v>683</v>
      </c>
      <c r="O40" s="521" t="s">
        <v>684</v>
      </c>
      <c r="P40" s="521" t="s">
        <v>685</v>
      </c>
      <c r="Q40" s="521" t="s">
        <v>686</v>
      </c>
      <c r="R40" s="521" t="s">
        <v>686</v>
      </c>
      <c r="S40" s="522">
        <v>100</v>
      </c>
      <c r="T40" s="523">
        <v>45554</v>
      </c>
      <c r="U40" s="524">
        <v>511</v>
      </c>
      <c r="V40" s="579" t="s">
        <v>866</v>
      </c>
      <c r="W40" s="526" t="s">
        <v>605</v>
      </c>
      <c r="X40" s="527" t="s">
        <v>605</v>
      </c>
      <c r="Y40" s="528" t="s">
        <v>731</v>
      </c>
      <c r="Z40" s="529"/>
      <c r="AA40" s="530" t="s">
        <v>732</v>
      </c>
      <c r="AB40" s="527" t="s">
        <v>707</v>
      </c>
      <c r="AC40" s="528" t="s">
        <v>707</v>
      </c>
      <c r="AD40" s="556"/>
      <c r="AE40" s="530" t="s">
        <v>867</v>
      </c>
      <c r="AF40" s="530" t="str">
        <f t="shared" si="0"/>
        <v>Actividad de Control Id 1432: Control mensual sin reportes en 2024, lo que permite inferir que no se ejecuta. 
Indicador 511: El control aplica desde octubre por tanto la primera medición del indicador mensual se efectuará en el corte de octubre</v>
      </c>
      <c r="AG40" s="530" t="s">
        <v>735</v>
      </c>
      <c r="AH40" s="531"/>
      <c r="AI40" s="532"/>
      <c r="AJ40" s="533"/>
    </row>
    <row r="41" spans="1:36" ht="77.25" customHeight="1" thickBot="1">
      <c r="A41" s="534"/>
      <c r="B41" s="534" t="str">
        <f t="shared" si="7"/>
        <v>ETHU-RC-1</v>
      </c>
      <c r="C41" s="534" t="str">
        <f t="shared" si="7"/>
        <v>Posibilidad de recibir o solicitar cualquier dádiva o beneficio a nombre propio o de terceros con el fin de promover o facilitar la vinculación o encargo de una o un funcionario en la planta de personal del INVIAS funcionario</v>
      </c>
      <c r="D41" s="534" t="str">
        <f t="shared" si="7"/>
        <v xml:space="preserve">- GESTIÓN HUMANA
</v>
      </c>
      <c r="E41" s="535">
        <v>1433</v>
      </c>
      <c r="F41" s="535" t="s">
        <v>868</v>
      </c>
      <c r="G41" s="535" t="s">
        <v>676</v>
      </c>
      <c r="H41" s="535" t="s">
        <v>677</v>
      </c>
      <c r="I41" s="535" t="s">
        <v>862</v>
      </c>
      <c r="J41" s="535" t="s">
        <v>679</v>
      </c>
      <c r="K41" s="535" t="s">
        <v>680</v>
      </c>
      <c r="L41" s="535" t="s">
        <v>681</v>
      </c>
      <c r="M41" s="535" t="s">
        <v>682</v>
      </c>
      <c r="N41" s="535" t="s">
        <v>683</v>
      </c>
      <c r="O41" s="535" t="s">
        <v>684</v>
      </c>
      <c r="P41" s="535" t="s">
        <v>685</v>
      </c>
      <c r="Q41" s="535" t="s">
        <v>686</v>
      </c>
      <c r="R41" s="535" t="s">
        <v>686</v>
      </c>
      <c r="S41" s="536">
        <v>100</v>
      </c>
      <c r="T41" s="537">
        <v>45554</v>
      </c>
      <c r="U41" s="538">
        <v>510</v>
      </c>
      <c r="V41" s="580" t="s">
        <v>869</v>
      </c>
      <c r="W41" s="540" t="s">
        <v>605</v>
      </c>
      <c r="X41" s="541" t="s">
        <v>605</v>
      </c>
      <c r="Y41" s="542" t="s">
        <v>731</v>
      </c>
      <c r="Z41" s="543"/>
      <c r="AA41" s="544" t="s">
        <v>732</v>
      </c>
      <c r="AB41" s="541" t="s">
        <v>707</v>
      </c>
      <c r="AC41" s="542" t="s">
        <v>707</v>
      </c>
      <c r="AD41" s="558"/>
      <c r="AE41" s="544" t="s">
        <v>867</v>
      </c>
      <c r="AF41" s="544" t="str">
        <f t="shared" si="0"/>
        <v>Actividad de Control Id 1433: Control mensual sin reportes en 2024, lo que permite inferir que no se ejecuta. 
Indicador 510: El control aplica desde octubre por tanto la primera medición del indicador mensual se efectuará en el corte de octubre</v>
      </c>
      <c r="AG41" s="544" t="s">
        <v>735</v>
      </c>
      <c r="AH41" s="504"/>
      <c r="AI41" s="505"/>
      <c r="AJ41" s="545"/>
    </row>
    <row r="42" spans="1:36" ht="141" thickBot="1">
      <c r="A42" s="458">
        <v>477</v>
      </c>
      <c r="B42" s="458" t="s">
        <v>870</v>
      </c>
      <c r="C42" s="458" t="s">
        <v>871</v>
      </c>
      <c r="D42" s="458" t="s">
        <v>872</v>
      </c>
      <c r="E42" s="581">
        <v>1250</v>
      </c>
      <c r="F42" s="581" t="s">
        <v>873</v>
      </c>
      <c r="G42" s="459" t="s">
        <v>676</v>
      </c>
      <c r="H42" s="459" t="s">
        <v>677</v>
      </c>
      <c r="I42" s="459" t="s">
        <v>874</v>
      </c>
      <c r="J42" s="459" t="s">
        <v>679</v>
      </c>
      <c r="K42" s="459" t="s">
        <v>680</v>
      </c>
      <c r="L42" s="459" t="s">
        <v>681</v>
      </c>
      <c r="M42" s="459" t="s">
        <v>682</v>
      </c>
      <c r="N42" s="459" t="s">
        <v>683</v>
      </c>
      <c r="O42" s="459" t="s">
        <v>684</v>
      </c>
      <c r="P42" s="459" t="s">
        <v>685</v>
      </c>
      <c r="Q42" s="459" t="s">
        <v>686</v>
      </c>
      <c r="R42" s="459" t="s">
        <v>850</v>
      </c>
      <c r="S42" s="582">
        <v>0</v>
      </c>
      <c r="T42" s="461">
        <v>45399</v>
      </c>
      <c r="U42" s="462">
        <v>460</v>
      </c>
      <c r="V42" s="463" t="s">
        <v>875</v>
      </c>
      <c r="W42" s="464" t="s">
        <v>605</v>
      </c>
      <c r="X42" s="465" t="s">
        <v>605</v>
      </c>
      <c r="Y42" s="466" t="s">
        <v>731</v>
      </c>
      <c r="Z42" s="583" t="s">
        <v>731</v>
      </c>
      <c r="AA42" s="468" t="s">
        <v>732</v>
      </c>
      <c r="AB42" s="465" t="s">
        <v>707</v>
      </c>
      <c r="AC42" s="466" t="s">
        <v>707</v>
      </c>
      <c r="AD42" s="584" t="s">
        <v>707</v>
      </c>
      <c r="AE42" s="468" t="s">
        <v>876</v>
      </c>
      <c r="AF42" s="468" t="str">
        <f t="shared" si="0"/>
        <v>Actividad de Control Id 1250: Control mensual sin reportes en 2024, lo que permite inferir que no se ejecuta. 
Indicador 460: Indicador anual corte diciembre</v>
      </c>
      <c r="AG42" s="468" t="s">
        <v>735</v>
      </c>
      <c r="AH42" s="468" t="s">
        <v>735</v>
      </c>
      <c r="AI42" s="585">
        <f>VLOOKUP(AH42,[1]CONV!$B$45:$C$48,2,0)</f>
        <v>0</v>
      </c>
      <c r="AJ42" s="470"/>
    </row>
    <row r="43" spans="1:36" ht="217.5" thickBot="1">
      <c r="A43" s="441">
        <v>522</v>
      </c>
      <c r="B43" s="441" t="s">
        <v>877</v>
      </c>
      <c r="C43" s="441" t="s">
        <v>878</v>
      </c>
      <c r="D43" s="441" t="s">
        <v>674</v>
      </c>
      <c r="E43" s="442">
        <v>1369</v>
      </c>
      <c r="F43" s="442" t="s">
        <v>879</v>
      </c>
      <c r="G43" s="442" t="s">
        <v>676</v>
      </c>
      <c r="H43" s="442" t="s">
        <v>677</v>
      </c>
      <c r="I43" s="442" t="s">
        <v>678</v>
      </c>
      <c r="J43" s="442" t="s">
        <v>679</v>
      </c>
      <c r="K43" s="442" t="s">
        <v>680</v>
      </c>
      <c r="L43" s="442" t="s">
        <v>681</v>
      </c>
      <c r="M43" s="442" t="s">
        <v>682</v>
      </c>
      <c r="N43" s="442" t="s">
        <v>683</v>
      </c>
      <c r="O43" s="442" t="s">
        <v>684</v>
      </c>
      <c r="P43" s="442" t="s">
        <v>685</v>
      </c>
      <c r="Q43" s="442" t="s">
        <v>686</v>
      </c>
      <c r="R43" s="442" t="s">
        <v>686</v>
      </c>
      <c r="S43" s="444">
        <v>100</v>
      </c>
      <c r="T43" s="445">
        <v>45362</v>
      </c>
      <c r="U43" s="446">
        <v>476</v>
      </c>
      <c r="V43" s="447" t="s">
        <v>880</v>
      </c>
      <c r="W43" s="471" t="s">
        <v>688</v>
      </c>
      <c r="X43" s="472" t="s">
        <v>689</v>
      </c>
      <c r="Y43" s="473" t="s">
        <v>690</v>
      </c>
      <c r="Z43" s="560" t="s">
        <v>690</v>
      </c>
      <c r="AA43" s="475" t="s">
        <v>691</v>
      </c>
      <c r="AB43" s="472" t="s">
        <v>688</v>
      </c>
      <c r="AC43" s="473" t="s">
        <v>692</v>
      </c>
      <c r="AD43" s="586" t="s">
        <v>692</v>
      </c>
      <c r="AE43" s="475" t="s">
        <v>693</v>
      </c>
      <c r="AF43" s="475" t="str">
        <f t="shared" si="0"/>
        <v>Actividad de Control Id 1369: Último reporte efectuado el 04/10/24.
Control trimestral.
Anexan memorandos circulares con solicitud de información del pero no informes de cumplimiento del control (o respuestas de las Subdirecciones).
Se suguiere validar los flujos de información y relación costo/benenficio del control para la oportuna toma de deciciones.  
Indicador 476: Pendiente cuantificación y análisis de resultados para definir meta.</v>
      </c>
      <c r="AG43" s="475" t="s">
        <v>694</v>
      </c>
      <c r="AH43" s="475" t="s">
        <v>694</v>
      </c>
      <c r="AI43" s="456">
        <f>VLOOKUP(AH43,[1]CONV!$B$45:$C$48,2,0)</f>
        <v>0.25</v>
      </c>
      <c r="AJ43" s="477"/>
    </row>
    <row r="44" spans="1:36" ht="128.25" thickBot="1">
      <c r="A44" s="458">
        <v>543</v>
      </c>
      <c r="B44" s="458" t="s">
        <v>881</v>
      </c>
      <c r="C44" s="458" t="s">
        <v>882</v>
      </c>
      <c r="D44" s="458" t="s">
        <v>883</v>
      </c>
      <c r="E44" s="459">
        <v>1436</v>
      </c>
      <c r="F44" s="459" t="s">
        <v>884</v>
      </c>
      <c r="G44" s="459" t="s">
        <v>714</v>
      </c>
      <c r="H44" s="459" t="s">
        <v>677</v>
      </c>
      <c r="I44" s="459" t="s">
        <v>885</v>
      </c>
      <c r="J44" s="459" t="s">
        <v>679</v>
      </c>
      <c r="K44" s="459" t="s">
        <v>680</v>
      </c>
      <c r="L44" s="459" t="s">
        <v>681</v>
      </c>
      <c r="M44" s="459" t="s">
        <v>682</v>
      </c>
      <c r="N44" s="459" t="s">
        <v>683</v>
      </c>
      <c r="O44" s="459" t="s">
        <v>684</v>
      </c>
      <c r="P44" s="459" t="s">
        <v>685</v>
      </c>
      <c r="Q44" s="459" t="s">
        <v>686</v>
      </c>
      <c r="R44" s="459" t="s">
        <v>850</v>
      </c>
      <c r="S44" s="582">
        <v>0</v>
      </c>
      <c r="T44" s="461">
        <v>45568</v>
      </c>
      <c r="U44" s="462">
        <v>509</v>
      </c>
      <c r="V44" s="463" t="s">
        <v>886</v>
      </c>
      <c r="W44" s="464" t="s">
        <v>706</v>
      </c>
      <c r="X44" s="465" t="s">
        <v>707</v>
      </c>
      <c r="Y44" s="466" t="s">
        <v>707</v>
      </c>
      <c r="Z44" s="584" t="s">
        <v>707</v>
      </c>
      <c r="AA44" s="468" t="s">
        <v>887</v>
      </c>
      <c r="AB44" s="465" t="s">
        <v>707</v>
      </c>
      <c r="AC44" s="466" t="s">
        <v>707</v>
      </c>
      <c r="AD44" s="584" t="s">
        <v>707</v>
      </c>
      <c r="AE44" s="468" t="s">
        <v>888</v>
      </c>
      <c r="AF44" s="468" t="str">
        <f t="shared" si="0"/>
        <v>Actividad de Control Id 1436: No aplica, rige desde el 3° trimestre 
Indicador 509: El control aplioca desde octubre por tanto la primera medición del indicador trimestral se efectuará en el corte de diciembre</v>
      </c>
      <c r="AG44" s="468" t="s">
        <v>735</v>
      </c>
      <c r="AH44" s="468" t="s">
        <v>735</v>
      </c>
      <c r="AI44" s="587"/>
      <c r="AJ44" s="470"/>
    </row>
    <row r="45" spans="1:36" ht="13.5" thickBot="1">
      <c r="AI45" s="588">
        <f>AVERAGE(AI5:AI44)</f>
        <v>0.40277777777777779</v>
      </c>
    </row>
    <row r="46" spans="1:36" ht="13.5" thickBot="1">
      <c r="V46" s="589" t="s">
        <v>663</v>
      </c>
      <c r="W46" s="485" t="s">
        <v>689</v>
      </c>
      <c r="X46" s="590">
        <f>COUNTIF($W$5:$W$44,W46)</f>
        <v>13</v>
      </c>
      <c r="Y46" s="591">
        <f>X46/$X$50</f>
        <v>0.32500000000000001</v>
      </c>
    </row>
    <row r="47" spans="1:36" ht="13.5" thickBot="1">
      <c r="V47" s="592"/>
      <c r="W47" s="527" t="s">
        <v>688</v>
      </c>
      <c r="X47" s="593">
        <f t="shared" ref="X47:X49" si="8">COUNTIF($W$5:$W$44,W47)</f>
        <v>4</v>
      </c>
      <c r="Y47" s="594">
        <f>X47/$X$50</f>
        <v>0.1</v>
      </c>
      <c r="AE47" s="589" t="s">
        <v>668</v>
      </c>
      <c r="AF47" s="485" t="s">
        <v>689</v>
      </c>
      <c r="AG47" s="418">
        <f>COUNTIF($AB$5:$AB$44,AF47)</f>
        <v>12</v>
      </c>
      <c r="AH47" s="595">
        <f>AG47/$AG$51</f>
        <v>0.34285714285714286</v>
      </c>
    </row>
    <row r="48" spans="1:36" ht="13.5" thickBot="1">
      <c r="V48" s="592"/>
      <c r="W48" s="527" t="s">
        <v>605</v>
      </c>
      <c r="X48" s="593">
        <f t="shared" si="8"/>
        <v>21</v>
      </c>
      <c r="Y48" s="594">
        <f>X48/$X$50</f>
        <v>0.52500000000000002</v>
      </c>
      <c r="AE48" s="592"/>
      <c r="AF48" s="485" t="s">
        <v>688</v>
      </c>
      <c r="AG48" s="418">
        <f t="shared" ref="AG48:AG50" si="9">COUNTIF($AB$5:$AB$44,AF48)</f>
        <v>5</v>
      </c>
      <c r="AH48" s="595">
        <f t="shared" ref="AH48:AH50" si="10">AG48/$AG$51</f>
        <v>0.14285714285714285</v>
      </c>
    </row>
    <row r="49" spans="22:34" ht="39" thickBot="1">
      <c r="V49" s="596"/>
      <c r="W49" s="499" t="s">
        <v>706</v>
      </c>
      <c r="X49" s="597">
        <f t="shared" si="8"/>
        <v>2</v>
      </c>
      <c r="Y49" s="598">
        <f>X49/$X$50</f>
        <v>0.05</v>
      </c>
      <c r="AE49" s="592"/>
      <c r="AF49" s="485" t="s">
        <v>605</v>
      </c>
      <c r="AG49" s="418">
        <f t="shared" si="9"/>
        <v>12</v>
      </c>
      <c r="AH49" s="595">
        <f t="shared" si="10"/>
        <v>0.34285714285714286</v>
      </c>
    </row>
    <row r="50" spans="22:34" ht="13.5" thickBot="1">
      <c r="W50" s="599"/>
      <c r="X50" s="599">
        <f>SUM(X46:X49)</f>
        <v>40</v>
      </c>
      <c r="AE50" s="596"/>
      <c r="AF50" s="485" t="s">
        <v>707</v>
      </c>
      <c r="AG50" s="418">
        <f t="shared" si="9"/>
        <v>6</v>
      </c>
      <c r="AH50" s="595">
        <f t="shared" si="10"/>
        <v>0.17142857142857143</v>
      </c>
    </row>
    <row r="51" spans="22:34" ht="13.5" thickBot="1">
      <c r="W51" s="599"/>
      <c r="X51" s="599"/>
      <c r="AG51" s="418">
        <f>SUM(AG47:AG50)</f>
        <v>35</v>
      </c>
    </row>
    <row r="52" spans="22:34" ht="13.5" thickBot="1">
      <c r="V52" s="589" t="s">
        <v>664</v>
      </c>
      <c r="W52" s="485" t="s">
        <v>689</v>
      </c>
      <c r="X52" s="590">
        <f>COUNTIF($X$5:$X$44,W52)</f>
        <v>15</v>
      </c>
      <c r="Y52" s="591">
        <f>X52/$X$56</f>
        <v>0.375</v>
      </c>
    </row>
    <row r="53" spans="22:34" ht="13.5" thickBot="1">
      <c r="V53" s="592"/>
      <c r="W53" s="527" t="s">
        <v>688</v>
      </c>
      <c r="X53" s="593">
        <f t="shared" ref="X53:X55" si="11">COUNTIF($X$5:$X$44,W53)</f>
        <v>2</v>
      </c>
      <c r="Y53" s="594">
        <f>X53/$X$56</f>
        <v>0.05</v>
      </c>
      <c r="AE53" s="589" t="s">
        <v>669</v>
      </c>
      <c r="AF53" s="486" t="s">
        <v>707</v>
      </c>
      <c r="AG53" s="418">
        <f>COUNTIF($AC$5:$AC$44,AF53)</f>
        <v>6</v>
      </c>
      <c r="AH53" s="595">
        <f>AG53/$AG$57</f>
        <v>0.17142857142857143</v>
      </c>
    </row>
    <row r="54" spans="22:34" ht="13.5" thickBot="1">
      <c r="V54" s="592"/>
      <c r="W54" s="527" t="s">
        <v>605</v>
      </c>
      <c r="X54" s="593">
        <f t="shared" si="11"/>
        <v>22</v>
      </c>
      <c r="Y54" s="594">
        <f>X54/$X$56</f>
        <v>0.55000000000000004</v>
      </c>
      <c r="AE54" s="592"/>
      <c r="AF54" s="486" t="s">
        <v>733</v>
      </c>
      <c r="AG54" s="418">
        <f>COUNTIF($AC$5:$AC$44,AF54)</f>
        <v>13</v>
      </c>
      <c r="AH54" s="595">
        <f t="shared" ref="AH54:AH56" si="12">AG54/$AG$57</f>
        <v>0.37142857142857144</v>
      </c>
    </row>
    <row r="55" spans="22:34" ht="13.5" thickBot="1">
      <c r="V55" s="596"/>
      <c r="W55" s="499" t="s">
        <v>707</v>
      </c>
      <c r="X55" s="597">
        <f t="shared" si="11"/>
        <v>1</v>
      </c>
      <c r="Y55" s="598">
        <f>X55/$X$56</f>
        <v>2.5000000000000001E-2</v>
      </c>
      <c r="AE55" s="592"/>
      <c r="AF55" s="486" t="s">
        <v>692</v>
      </c>
      <c r="AG55" s="418">
        <f>COUNTIF($AC$5:$AC$44,AF55)</f>
        <v>4</v>
      </c>
      <c r="AH55" s="595">
        <f t="shared" si="12"/>
        <v>0.11428571428571428</v>
      </c>
    </row>
    <row r="56" spans="22:34" ht="13.5" thickBot="1">
      <c r="X56" s="418">
        <f>SUM(X52:X55)</f>
        <v>40</v>
      </c>
      <c r="AE56" s="596"/>
      <c r="AF56" s="486" t="s">
        <v>719</v>
      </c>
      <c r="AG56" s="418">
        <f>COUNTIF($AC$5:$AC$44,AF56)</f>
        <v>12</v>
      </c>
      <c r="AH56" s="595">
        <f t="shared" si="12"/>
        <v>0.34285714285714286</v>
      </c>
    </row>
    <row r="57" spans="22:34" ht="13.5" thickBot="1">
      <c r="AG57" s="418">
        <f>SUM(AG53:AG56)</f>
        <v>35</v>
      </c>
    </row>
    <row r="58" spans="22:34" ht="25.5" customHeight="1" thickBot="1">
      <c r="V58" s="600" t="s">
        <v>665</v>
      </c>
      <c r="W58" s="486" t="s">
        <v>707</v>
      </c>
      <c r="X58" s="590">
        <f>COUNTIF($Y$5:$Y$44,W58)</f>
        <v>2</v>
      </c>
      <c r="Y58" s="591">
        <f>X58/$X$63</f>
        <v>0.05</v>
      </c>
      <c r="Z58" s="600" t="s">
        <v>666</v>
      </c>
      <c r="AA58" s="486" t="s">
        <v>707</v>
      </c>
      <c r="AB58" s="590">
        <f>COUNTIF($Z$5:$Z$44,AA58)</f>
        <v>2</v>
      </c>
      <c r="AC58" s="591">
        <f>AB58/$AB$63</f>
        <v>0.10526315789473684</v>
      </c>
    </row>
    <row r="59" spans="22:34" ht="51.75" thickBot="1">
      <c r="V59" s="601"/>
      <c r="W59" s="528" t="s">
        <v>731</v>
      </c>
      <c r="X59" s="593">
        <f t="shared" ref="X59:X62" si="13">COUNTIF($Y$5:$Y$44,W59)</f>
        <v>16</v>
      </c>
      <c r="Y59" s="594">
        <f>X59/$X$63</f>
        <v>0.4</v>
      </c>
      <c r="Z59" s="601"/>
      <c r="AA59" s="528" t="s">
        <v>731</v>
      </c>
      <c r="AB59" s="590">
        <f t="shared" ref="AB59:AB62" si="14">COUNTIF($Z$5:$Z$44,AA59)</f>
        <v>7</v>
      </c>
      <c r="AC59" s="591">
        <f t="shared" ref="AC59:AC62" si="15">AB59/$AB$63</f>
        <v>0.36842105263157893</v>
      </c>
      <c r="AE59" s="589" t="s">
        <v>670</v>
      </c>
      <c r="AF59" s="486" t="s">
        <v>707</v>
      </c>
      <c r="AG59" s="418">
        <f>COUNTIF($AD$5:$AD$44,AF59)</f>
        <v>3</v>
      </c>
      <c r="AH59" s="595">
        <f>AG59/$AG$63</f>
        <v>0.15789473684210525</v>
      </c>
    </row>
    <row r="60" spans="22:34" ht="64.5" thickBot="1">
      <c r="V60" s="601"/>
      <c r="W60" s="528" t="s">
        <v>889</v>
      </c>
      <c r="X60" s="593">
        <f t="shared" si="13"/>
        <v>0</v>
      </c>
      <c r="Y60" s="594">
        <f>X60/$X$63</f>
        <v>0</v>
      </c>
      <c r="Z60" s="601"/>
      <c r="AA60" s="528" t="s">
        <v>889</v>
      </c>
      <c r="AB60" s="590">
        <f t="shared" si="14"/>
        <v>0</v>
      </c>
      <c r="AC60" s="591">
        <f t="shared" si="15"/>
        <v>0</v>
      </c>
      <c r="AE60" s="592"/>
      <c r="AF60" s="486" t="s">
        <v>733</v>
      </c>
      <c r="AG60" s="418">
        <f t="shared" ref="AG60:AG62" si="16">COUNTIF($AD$5:$AD$44,AF60)</f>
        <v>7</v>
      </c>
      <c r="AH60" s="595">
        <f t="shared" ref="AH60:AH62" si="17">AG60/$AG$63</f>
        <v>0.36842105263157893</v>
      </c>
    </row>
    <row r="61" spans="22:34" ht="90" thickBot="1">
      <c r="V61" s="601"/>
      <c r="W61" s="528" t="s">
        <v>690</v>
      </c>
      <c r="X61" s="593">
        <f t="shared" si="13"/>
        <v>9</v>
      </c>
      <c r="Y61" s="594">
        <f>X61/$X$63</f>
        <v>0.22500000000000001</v>
      </c>
      <c r="Z61" s="601"/>
      <c r="AA61" s="528" t="s">
        <v>690</v>
      </c>
      <c r="AB61" s="590">
        <f t="shared" si="14"/>
        <v>5</v>
      </c>
      <c r="AC61" s="591">
        <f t="shared" si="15"/>
        <v>0.26315789473684209</v>
      </c>
      <c r="AE61" s="592"/>
      <c r="AF61" s="486" t="s">
        <v>692</v>
      </c>
      <c r="AG61" s="418">
        <f t="shared" si="16"/>
        <v>3</v>
      </c>
      <c r="AH61" s="595">
        <f t="shared" si="17"/>
        <v>0.15789473684210525</v>
      </c>
    </row>
    <row r="62" spans="22:34" ht="51.75" thickBot="1">
      <c r="V62" s="602"/>
      <c r="W62" s="500" t="s">
        <v>717</v>
      </c>
      <c r="X62" s="597">
        <f t="shared" si="13"/>
        <v>13</v>
      </c>
      <c r="Y62" s="598">
        <f>X62/$X$63</f>
        <v>0.32500000000000001</v>
      </c>
      <c r="Z62" s="602"/>
      <c r="AA62" s="500" t="s">
        <v>717</v>
      </c>
      <c r="AB62" s="590">
        <f t="shared" si="14"/>
        <v>5</v>
      </c>
      <c r="AC62" s="591">
        <f t="shared" si="15"/>
        <v>0.26315789473684209</v>
      </c>
      <c r="AE62" s="596"/>
      <c r="AF62" s="486" t="s">
        <v>719</v>
      </c>
      <c r="AG62" s="418">
        <f t="shared" si="16"/>
        <v>6</v>
      </c>
      <c r="AH62" s="595">
        <f t="shared" si="17"/>
        <v>0.31578947368421051</v>
      </c>
    </row>
    <row r="63" spans="22:34">
      <c r="X63" s="418">
        <f>SUM(X58:X62)</f>
        <v>40</v>
      </c>
      <c r="AB63" s="418">
        <f>SUM(AB58:AB62)</f>
        <v>19</v>
      </c>
      <c r="AG63" s="418">
        <f>SUM(AG59:AG62)</f>
        <v>19</v>
      </c>
    </row>
  </sheetData>
  <sheetProtection formatCells="0" formatColumns="0" formatRows="0" insertColumns="0" insertRows="0" insertHyperlinks="0" deleteColumns="0" deleteRows="0" sort="0" autoFilter="0" pivotTables="0"/>
  <autoFilter ref="A4:AJ63" xr:uid="{039BF172-ACA5-4802-8751-5B9F5B42A3CD}"/>
  <mergeCells count="103">
    <mergeCell ref="V58:V62"/>
    <mergeCell ref="Z58:Z62"/>
    <mergeCell ref="AE59:AE62"/>
    <mergeCell ref="AH38:AH41"/>
    <mergeCell ref="AI38:AI41"/>
    <mergeCell ref="V46:V49"/>
    <mergeCell ref="AE47:AE50"/>
    <mergeCell ref="V52:V55"/>
    <mergeCell ref="AE53:AE56"/>
    <mergeCell ref="A38:A41"/>
    <mergeCell ref="B38:B41"/>
    <mergeCell ref="C38:C41"/>
    <mergeCell ref="D38:D41"/>
    <mergeCell ref="Z38:Z41"/>
    <mergeCell ref="AD38:AD41"/>
    <mergeCell ref="AH31:AH34"/>
    <mergeCell ref="AI31:AI34"/>
    <mergeCell ref="A35:A37"/>
    <mergeCell ref="B35:B37"/>
    <mergeCell ref="C35:C37"/>
    <mergeCell ref="D35:D37"/>
    <mergeCell ref="Z35:Z37"/>
    <mergeCell ref="AD35:AD37"/>
    <mergeCell ref="AH35:AH37"/>
    <mergeCell ref="AI35:AI37"/>
    <mergeCell ref="A31:A34"/>
    <mergeCell ref="B31:B34"/>
    <mergeCell ref="C31:C34"/>
    <mergeCell ref="D31:D34"/>
    <mergeCell ref="Z31:Z34"/>
    <mergeCell ref="AD31:AD34"/>
    <mergeCell ref="AH27:AH28"/>
    <mergeCell ref="AI27:AI28"/>
    <mergeCell ref="A29:A30"/>
    <mergeCell ref="B29:B30"/>
    <mergeCell ref="C29:C30"/>
    <mergeCell ref="D29:D30"/>
    <mergeCell ref="Z29:Z30"/>
    <mergeCell ref="AH29:AH30"/>
    <mergeCell ref="AI29:AI30"/>
    <mergeCell ref="A27:A28"/>
    <mergeCell ref="B27:B28"/>
    <mergeCell ref="C27:C28"/>
    <mergeCell ref="D27:D28"/>
    <mergeCell ref="Z27:Z28"/>
    <mergeCell ref="AD27:AD28"/>
    <mergeCell ref="AH19:AH22"/>
    <mergeCell ref="AI19:AI22"/>
    <mergeCell ref="A24:A26"/>
    <mergeCell ref="B24:B26"/>
    <mergeCell ref="C24:C26"/>
    <mergeCell ref="D24:D26"/>
    <mergeCell ref="Z24:Z26"/>
    <mergeCell ref="AH24:AH26"/>
    <mergeCell ref="AI24:AI26"/>
    <mergeCell ref="A19:A22"/>
    <mergeCell ref="B19:B22"/>
    <mergeCell ref="C19:C22"/>
    <mergeCell ref="D19:D22"/>
    <mergeCell ref="Z19:Z22"/>
    <mergeCell ref="AD19:AD22"/>
    <mergeCell ref="AH14:AH15"/>
    <mergeCell ref="AI14:AI15"/>
    <mergeCell ref="A16:A18"/>
    <mergeCell ref="B16:B18"/>
    <mergeCell ref="C16:C18"/>
    <mergeCell ref="D16:D18"/>
    <mergeCell ref="Z16:Z18"/>
    <mergeCell ref="AD16:AD18"/>
    <mergeCell ref="AH16:AH18"/>
    <mergeCell ref="AI16:AI18"/>
    <mergeCell ref="A14:A15"/>
    <mergeCell ref="B14:B15"/>
    <mergeCell ref="C14:C15"/>
    <mergeCell ref="D14:D15"/>
    <mergeCell ref="Z14:Z15"/>
    <mergeCell ref="AD14:AD15"/>
    <mergeCell ref="AH8:AH9"/>
    <mergeCell ref="AI8:AI9"/>
    <mergeCell ref="A10:A12"/>
    <mergeCell ref="B10:B12"/>
    <mergeCell ref="C10:C12"/>
    <mergeCell ref="D10:D12"/>
    <mergeCell ref="Z10:Z12"/>
    <mergeCell ref="AD10:AD12"/>
    <mergeCell ref="AH10:AH12"/>
    <mergeCell ref="AI10:AI12"/>
    <mergeCell ref="A8:A9"/>
    <mergeCell ref="B8:B9"/>
    <mergeCell ref="C8:C9"/>
    <mergeCell ref="D8:D9"/>
    <mergeCell ref="Z8:Z9"/>
    <mergeCell ref="AD8:AD9"/>
    <mergeCell ref="A1:R2"/>
    <mergeCell ref="W2:AJ2"/>
    <mergeCell ref="E3:R3"/>
    <mergeCell ref="W3:AA3"/>
    <mergeCell ref="AB3:AE3"/>
    <mergeCell ref="AF3:AF4"/>
    <mergeCell ref="AG3:AG4"/>
    <mergeCell ref="AH3:AH4"/>
    <mergeCell ref="AI3:AI4"/>
    <mergeCell ref="AJ3:AJ4"/>
  </mergeCells>
  <dataValidations count="8">
    <dataValidation type="list" allowBlank="1" showInputMessage="1" showErrorMessage="1" sqref="AG5:AG44 AH5:AH8 AH10 AH13:AH14 AH16 AH19 AH23:AH24 AH27 AH29 AH31 AH35 AH38 AH42:AH44" xr:uid="{CFE74000-678C-460D-80C3-19C292614F7A}">
      <formula1>EC</formula1>
    </dataValidation>
    <dataValidation type="list" allowBlank="1" showInputMessage="1" showErrorMessage="1" sqref="Z5:Z8 Z10 Z19 Z16 Z13:Z14 Z23:Z24 Z27 Z29 Z31 Z35 Z38 Y5:Y44 Z42:Z44 W58:W62 AA58:AA62" xr:uid="{47A733DF-1EDC-44C8-95B8-6D8E92117862}">
      <formula1>CONT3</formula1>
    </dataValidation>
    <dataValidation type="list" allowBlank="1" showInputMessage="1" showErrorMessage="1" sqref="AC4 JZ2:JZ44 TV2:TV44 ADR2:ADR44 ANN2:ANN44 AXJ2:AXJ44 BHF2:BHF44 BRB2:BRB44 CAX2:CAX44 CKT2:CKT44 CUP2:CUP44 DEL2:DEL44 DOH2:DOH44 DYD2:DYD44 EHZ2:EHZ44 ERV2:ERV44 FBR2:FBR44 FLN2:FLN44 FVJ2:FVJ44 GFF2:GFF44 GPB2:GPB44 GYX2:GYX44 HIT2:HIT44 HSP2:HSP44 ICL2:ICL44 IMH2:IMH44 IWD2:IWD44 JFZ2:JFZ44 JPV2:JPV44 JZR2:JZR44 KJN2:KJN44 KTJ2:KTJ44 LDF2:LDF44 LNB2:LNB44 LWX2:LWX44 MGT2:MGT44 MQP2:MQP44 NAL2:NAL44 NKH2:NKH44 NUD2:NUD44 ODZ2:ODZ44 ONV2:ONV44 OXR2:OXR44 PHN2:PHN44 PRJ2:PRJ44 QBF2:QBF44 QLB2:QLB44 QUX2:QUX44 RET2:RET44 ROP2:ROP44 RYL2:RYL44 SIH2:SIH44 SSD2:SSD44 TBZ2:TBZ44 TLV2:TLV44 TVR2:TVR44 UFN2:UFN44 UPJ2:UPJ44 UZF2:UZF44 VJB2:VJB44 VSX2:VSX44 WCT2:WCT44 WMP2:WMP44 WWL2:WWL44 AD65541:AD65583 JZ65541:JZ65583 TV65541:TV65583 ADR65541:ADR65583 ANN65541:ANN65583 AXJ65541:AXJ65583 BHF65541:BHF65583 BRB65541:BRB65583 CAX65541:CAX65583 CKT65541:CKT65583 CUP65541:CUP65583 DEL65541:DEL65583 DOH65541:DOH65583 DYD65541:DYD65583 EHZ65541:EHZ65583 ERV65541:ERV65583 FBR65541:FBR65583 FLN65541:FLN65583 FVJ65541:FVJ65583 GFF65541:GFF65583 GPB65541:GPB65583 GYX65541:GYX65583 HIT65541:HIT65583 HSP65541:HSP65583 ICL65541:ICL65583 IMH65541:IMH65583 IWD65541:IWD65583 JFZ65541:JFZ65583 JPV65541:JPV65583 JZR65541:JZR65583 KJN65541:KJN65583 KTJ65541:KTJ65583 LDF65541:LDF65583 LNB65541:LNB65583 LWX65541:LWX65583 MGT65541:MGT65583 MQP65541:MQP65583 NAL65541:NAL65583 NKH65541:NKH65583 NUD65541:NUD65583 ODZ65541:ODZ65583 ONV65541:ONV65583 OXR65541:OXR65583 PHN65541:PHN65583 PRJ65541:PRJ65583 QBF65541:QBF65583 QLB65541:QLB65583 QUX65541:QUX65583 RET65541:RET65583 ROP65541:ROP65583 RYL65541:RYL65583 SIH65541:SIH65583 SSD65541:SSD65583 TBZ65541:TBZ65583 TLV65541:TLV65583 TVR65541:TVR65583 UFN65541:UFN65583 UPJ65541:UPJ65583 UZF65541:UZF65583 VJB65541:VJB65583 VSX65541:VSX65583 WCT65541:WCT65583 WMP65541:WMP65583 WWL65541:WWL65583 AD131077:AD131119 JZ131077:JZ131119 TV131077:TV131119 ADR131077:ADR131119 ANN131077:ANN131119 AXJ131077:AXJ131119 BHF131077:BHF131119 BRB131077:BRB131119 CAX131077:CAX131119 CKT131077:CKT131119 CUP131077:CUP131119 DEL131077:DEL131119 DOH131077:DOH131119 DYD131077:DYD131119 EHZ131077:EHZ131119 ERV131077:ERV131119 FBR131077:FBR131119 FLN131077:FLN131119 FVJ131077:FVJ131119 GFF131077:GFF131119 GPB131077:GPB131119 GYX131077:GYX131119 HIT131077:HIT131119 HSP131077:HSP131119 ICL131077:ICL131119 IMH131077:IMH131119 IWD131077:IWD131119 JFZ131077:JFZ131119 JPV131077:JPV131119 JZR131077:JZR131119 KJN131077:KJN131119 KTJ131077:KTJ131119 LDF131077:LDF131119 LNB131077:LNB131119 LWX131077:LWX131119 MGT131077:MGT131119 MQP131077:MQP131119 NAL131077:NAL131119 NKH131077:NKH131119 NUD131077:NUD131119 ODZ131077:ODZ131119 ONV131077:ONV131119 OXR131077:OXR131119 PHN131077:PHN131119 PRJ131077:PRJ131119 QBF131077:QBF131119 QLB131077:QLB131119 QUX131077:QUX131119 RET131077:RET131119 ROP131077:ROP131119 RYL131077:RYL131119 SIH131077:SIH131119 SSD131077:SSD131119 TBZ131077:TBZ131119 TLV131077:TLV131119 TVR131077:TVR131119 UFN131077:UFN131119 UPJ131077:UPJ131119 UZF131077:UZF131119 VJB131077:VJB131119 VSX131077:VSX131119 WCT131077:WCT131119 WMP131077:WMP131119 WWL131077:WWL131119 AD196613:AD196655 JZ196613:JZ196655 TV196613:TV196655 ADR196613:ADR196655 ANN196613:ANN196655 AXJ196613:AXJ196655 BHF196613:BHF196655 BRB196613:BRB196655 CAX196613:CAX196655 CKT196613:CKT196655 CUP196613:CUP196655 DEL196613:DEL196655 DOH196613:DOH196655 DYD196613:DYD196655 EHZ196613:EHZ196655 ERV196613:ERV196655 FBR196613:FBR196655 FLN196613:FLN196655 FVJ196613:FVJ196655 GFF196613:GFF196655 GPB196613:GPB196655 GYX196613:GYX196655 HIT196613:HIT196655 HSP196613:HSP196655 ICL196613:ICL196655 IMH196613:IMH196655 IWD196613:IWD196655 JFZ196613:JFZ196655 JPV196613:JPV196655 JZR196613:JZR196655 KJN196613:KJN196655 KTJ196613:KTJ196655 LDF196613:LDF196655 LNB196613:LNB196655 LWX196613:LWX196655 MGT196613:MGT196655 MQP196613:MQP196655 NAL196613:NAL196655 NKH196613:NKH196655 NUD196613:NUD196655 ODZ196613:ODZ196655 ONV196613:ONV196655 OXR196613:OXR196655 PHN196613:PHN196655 PRJ196613:PRJ196655 QBF196613:QBF196655 QLB196613:QLB196655 QUX196613:QUX196655 RET196613:RET196655 ROP196613:ROP196655 RYL196613:RYL196655 SIH196613:SIH196655 SSD196613:SSD196655 TBZ196613:TBZ196655 TLV196613:TLV196655 TVR196613:TVR196655 UFN196613:UFN196655 UPJ196613:UPJ196655 UZF196613:UZF196655 VJB196613:VJB196655 VSX196613:VSX196655 WCT196613:WCT196655 WMP196613:WMP196655 WWL196613:WWL196655 AD262149:AD262191 JZ262149:JZ262191 TV262149:TV262191 ADR262149:ADR262191 ANN262149:ANN262191 AXJ262149:AXJ262191 BHF262149:BHF262191 BRB262149:BRB262191 CAX262149:CAX262191 CKT262149:CKT262191 CUP262149:CUP262191 DEL262149:DEL262191 DOH262149:DOH262191 DYD262149:DYD262191 EHZ262149:EHZ262191 ERV262149:ERV262191 FBR262149:FBR262191 FLN262149:FLN262191 FVJ262149:FVJ262191 GFF262149:GFF262191 GPB262149:GPB262191 GYX262149:GYX262191 HIT262149:HIT262191 HSP262149:HSP262191 ICL262149:ICL262191 IMH262149:IMH262191 IWD262149:IWD262191 JFZ262149:JFZ262191 JPV262149:JPV262191 JZR262149:JZR262191 KJN262149:KJN262191 KTJ262149:KTJ262191 LDF262149:LDF262191 LNB262149:LNB262191 LWX262149:LWX262191 MGT262149:MGT262191 MQP262149:MQP262191 NAL262149:NAL262191 NKH262149:NKH262191 NUD262149:NUD262191 ODZ262149:ODZ262191 ONV262149:ONV262191 OXR262149:OXR262191 PHN262149:PHN262191 PRJ262149:PRJ262191 QBF262149:QBF262191 QLB262149:QLB262191 QUX262149:QUX262191 RET262149:RET262191 ROP262149:ROP262191 RYL262149:RYL262191 SIH262149:SIH262191 SSD262149:SSD262191 TBZ262149:TBZ262191 TLV262149:TLV262191 TVR262149:TVR262191 UFN262149:UFN262191 UPJ262149:UPJ262191 UZF262149:UZF262191 VJB262149:VJB262191 VSX262149:VSX262191 WCT262149:WCT262191 WMP262149:WMP262191 WWL262149:WWL262191 AD327685:AD327727 JZ327685:JZ327727 TV327685:TV327727 ADR327685:ADR327727 ANN327685:ANN327727 AXJ327685:AXJ327727 BHF327685:BHF327727 BRB327685:BRB327727 CAX327685:CAX327727 CKT327685:CKT327727 CUP327685:CUP327727 DEL327685:DEL327727 DOH327685:DOH327727 DYD327685:DYD327727 EHZ327685:EHZ327727 ERV327685:ERV327727 FBR327685:FBR327727 FLN327685:FLN327727 FVJ327685:FVJ327727 GFF327685:GFF327727 GPB327685:GPB327727 GYX327685:GYX327727 HIT327685:HIT327727 HSP327685:HSP327727 ICL327685:ICL327727 IMH327685:IMH327727 IWD327685:IWD327727 JFZ327685:JFZ327727 JPV327685:JPV327727 JZR327685:JZR327727 KJN327685:KJN327727 KTJ327685:KTJ327727 LDF327685:LDF327727 LNB327685:LNB327727 LWX327685:LWX327727 MGT327685:MGT327727 MQP327685:MQP327727 NAL327685:NAL327727 NKH327685:NKH327727 NUD327685:NUD327727 ODZ327685:ODZ327727 ONV327685:ONV327727 OXR327685:OXR327727 PHN327685:PHN327727 PRJ327685:PRJ327727 QBF327685:QBF327727 QLB327685:QLB327727 QUX327685:QUX327727 RET327685:RET327727 ROP327685:ROP327727 RYL327685:RYL327727 SIH327685:SIH327727 SSD327685:SSD327727 TBZ327685:TBZ327727 TLV327685:TLV327727 TVR327685:TVR327727 UFN327685:UFN327727 UPJ327685:UPJ327727 UZF327685:UZF327727 VJB327685:VJB327727 VSX327685:VSX327727 WCT327685:WCT327727 WMP327685:WMP327727 WWL327685:WWL327727 AD393221:AD393263 JZ393221:JZ393263 TV393221:TV393263 ADR393221:ADR393263 ANN393221:ANN393263 AXJ393221:AXJ393263 BHF393221:BHF393263 BRB393221:BRB393263 CAX393221:CAX393263 CKT393221:CKT393263 CUP393221:CUP393263 DEL393221:DEL393263 DOH393221:DOH393263 DYD393221:DYD393263 EHZ393221:EHZ393263 ERV393221:ERV393263 FBR393221:FBR393263 FLN393221:FLN393263 FVJ393221:FVJ393263 GFF393221:GFF393263 GPB393221:GPB393263 GYX393221:GYX393263 HIT393221:HIT393263 HSP393221:HSP393263 ICL393221:ICL393263 IMH393221:IMH393263 IWD393221:IWD393263 JFZ393221:JFZ393263 JPV393221:JPV393263 JZR393221:JZR393263 KJN393221:KJN393263 KTJ393221:KTJ393263 LDF393221:LDF393263 LNB393221:LNB393263 LWX393221:LWX393263 MGT393221:MGT393263 MQP393221:MQP393263 NAL393221:NAL393263 NKH393221:NKH393263 NUD393221:NUD393263 ODZ393221:ODZ393263 ONV393221:ONV393263 OXR393221:OXR393263 PHN393221:PHN393263 PRJ393221:PRJ393263 QBF393221:QBF393263 QLB393221:QLB393263 QUX393221:QUX393263 RET393221:RET393263 ROP393221:ROP393263 RYL393221:RYL393263 SIH393221:SIH393263 SSD393221:SSD393263 TBZ393221:TBZ393263 TLV393221:TLV393263 TVR393221:TVR393263 UFN393221:UFN393263 UPJ393221:UPJ393263 UZF393221:UZF393263 VJB393221:VJB393263 VSX393221:VSX393263 WCT393221:WCT393263 WMP393221:WMP393263 WWL393221:WWL393263 AD458757:AD458799 JZ458757:JZ458799 TV458757:TV458799 ADR458757:ADR458799 ANN458757:ANN458799 AXJ458757:AXJ458799 BHF458757:BHF458799 BRB458757:BRB458799 CAX458757:CAX458799 CKT458757:CKT458799 CUP458757:CUP458799 DEL458757:DEL458799 DOH458757:DOH458799 DYD458757:DYD458799 EHZ458757:EHZ458799 ERV458757:ERV458799 FBR458757:FBR458799 FLN458757:FLN458799 FVJ458757:FVJ458799 GFF458757:GFF458799 GPB458757:GPB458799 GYX458757:GYX458799 HIT458757:HIT458799 HSP458757:HSP458799 ICL458757:ICL458799 IMH458757:IMH458799 IWD458757:IWD458799 JFZ458757:JFZ458799 JPV458757:JPV458799 JZR458757:JZR458799 KJN458757:KJN458799 KTJ458757:KTJ458799 LDF458757:LDF458799 LNB458757:LNB458799 LWX458757:LWX458799 MGT458757:MGT458799 MQP458757:MQP458799 NAL458757:NAL458799 NKH458757:NKH458799 NUD458757:NUD458799 ODZ458757:ODZ458799 ONV458757:ONV458799 OXR458757:OXR458799 PHN458757:PHN458799 PRJ458757:PRJ458799 QBF458757:QBF458799 QLB458757:QLB458799 QUX458757:QUX458799 RET458757:RET458799 ROP458757:ROP458799 RYL458757:RYL458799 SIH458757:SIH458799 SSD458757:SSD458799 TBZ458757:TBZ458799 TLV458757:TLV458799 TVR458757:TVR458799 UFN458757:UFN458799 UPJ458757:UPJ458799 UZF458757:UZF458799 VJB458757:VJB458799 VSX458757:VSX458799 WCT458757:WCT458799 WMP458757:WMP458799 WWL458757:WWL458799 AD524293:AD524335 JZ524293:JZ524335 TV524293:TV524335 ADR524293:ADR524335 ANN524293:ANN524335 AXJ524293:AXJ524335 BHF524293:BHF524335 BRB524293:BRB524335 CAX524293:CAX524335 CKT524293:CKT524335 CUP524293:CUP524335 DEL524293:DEL524335 DOH524293:DOH524335 DYD524293:DYD524335 EHZ524293:EHZ524335 ERV524293:ERV524335 FBR524293:FBR524335 FLN524293:FLN524335 FVJ524293:FVJ524335 GFF524293:GFF524335 GPB524293:GPB524335 GYX524293:GYX524335 HIT524293:HIT524335 HSP524293:HSP524335 ICL524293:ICL524335 IMH524293:IMH524335 IWD524293:IWD524335 JFZ524293:JFZ524335 JPV524293:JPV524335 JZR524293:JZR524335 KJN524293:KJN524335 KTJ524293:KTJ524335 LDF524293:LDF524335 LNB524293:LNB524335 LWX524293:LWX524335 MGT524293:MGT524335 MQP524293:MQP524335 NAL524293:NAL524335 NKH524293:NKH524335 NUD524293:NUD524335 ODZ524293:ODZ524335 ONV524293:ONV524335 OXR524293:OXR524335 PHN524293:PHN524335 PRJ524293:PRJ524335 QBF524293:QBF524335 QLB524293:QLB524335 QUX524293:QUX524335 RET524293:RET524335 ROP524293:ROP524335 RYL524293:RYL524335 SIH524293:SIH524335 SSD524293:SSD524335 TBZ524293:TBZ524335 TLV524293:TLV524335 TVR524293:TVR524335 UFN524293:UFN524335 UPJ524293:UPJ524335 UZF524293:UZF524335 VJB524293:VJB524335 VSX524293:VSX524335 WCT524293:WCT524335 WMP524293:WMP524335 WWL524293:WWL524335 AD589829:AD589871 JZ589829:JZ589871 TV589829:TV589871 ADR589829:ADR589871 ANN589829:ANN589871 AXJ589829:AXJ589871 BHF589829:BHF589871 BRB589829:BRB589871 CAX589829:CAX589871 CKT589829:CKT589871 CUP589829:CUP589871 DEL589829:DEL589871 DOH589829:DOH589871 DYD589829:DYD589871 EHZ589829:EHZ589871 ERV589829:ERV589871 FBR589829:FBR589871 FLN589829:FLN589871 FVJ589829:FVJ589871 GFF589829:GFF589871 GPB589829:GPB589871 GYX589829:GYX589871 HIT589829:HIT589871 HSP589829:HSP589871 ICL589829:ICL589871 IMH589829:IMH589871 IWD589829:IWD589871 JFZ589829:JFZ589871 JPV589829:JPV589871 JZR589829:JZR589871 KJN589829:KJN589871 KTJ589829:KTJ589871 LDF589829:LDF589871 LNB589829:LNB589871 LWX589829:LWX589871 MGT589829:MGT589871 MQP589829:MQP589871 NAL589829:NAL589871 NKH589829:NKH589871 NUD589829:NUD589871 ODZ589829:ODZ589871 ONV589829:ONV589871 OXR589829:OXR589871 PHN589829:PHN589871 PRJ589829:PRJ589871 QBF589829:QBF589871 QLB589829:QLB589871 QUX589829:QUX589871 RET589829:RET589871 ROP589829:ROP589871 RYL589829:RYL589871 SIH589829:SIH589871 SSD589829:SSD589871 TBZ589829:TBZ589871 TLV589829:TLV589871 TVR589829:TVR589871 UFN589829:UFN589871 UPJ589829:UPJ589871 UZF589829:UZF589871 VJB589829:VJB589871 VSX589829:VSX589871 WCT589829:WCT589871 WMP589829:WMP589871 WWL589829:WWL589871 AD655365:AD655407 JZ655365:JZ655407 TV655365:TV655407 ADR655365:ADR655407 ANN655365:ANN655407 AXJ655365:AXJ655407 BHF655365:BHF655407 BRB655365:BRB655407 CAX655365:CAX655407 CKT655365:CKT655407 CUP655365:CUP655407 DEL655365:DEL655407 DOH655365:DOH655407 DYD655365:DYD655407 EHZ655365:EHZ655407 ERV655365:ERV655407 FBR655365:FBR655407 FLN655365:FLN655407 FVJ655365:FVJ655407 GFF655365:GFF655407 GPB655365:GPB655407 GYX655365:GYX655407 HIT655365:HIT655407 HSP655365:HSP655407 ICL655365:ICL655407 IMH655365:IMH655407 IWD655365:IWD655407 JFZ655365:JFZ655407 JPV655365:JPV655407 JZR655365:JZR655407 KJN655365:KJN655407 KTJ655365:KTJ655407 LDF655365:LDF655407 LNB655365:LNB655407 LWX655365:LWX655407 MGT655365:MGT655407 MQP655365:MQP655407 NAL655365:NAL655407 NKH655365:NKH655407 NUD655365:NUD655407 ODZ655365:ODZ655407 ONV655365:ONV655407 OXR655365:OXR655407 PHN655365:PHN655407 PRJ655365:PRJ655407 QBF655365:QBF655407 QLB655365:QLB655407 QUX655365:QUX655407 RET655365:RET655407 ROP655365:ROP655407 RYL655365:RYL655407 SIH655365:SIH655407 SSD655365:SSD655407 TBZ655365:TBZ655407 TLV655365:TLV655407 TVR655365:TVR655407 UFN655365:UFN655407 UPJ655365:UPJ655407 UZF655365:UZF655407 VJB655365:VJB655407 VSX655365:VSX655407 WCT655365:WCT655407 WMP655365:WMP655407 WWL655365:WWL655407 AD720901:AD720943 JZ720901:JZ720943 TV720901:TV720943 ADR720901:ADR720943 ANN720901:ANN720943 AXJ720901:AXJ720943 BHF720901:BHF720943 BRB720901:BRB720943 CAX720901:CAX720943 CKT720901:CKT720943 CUP720901:CUP720943 DEL720901:DEL720943 DOH720901:DOH720943 DYD720901:DYD720943 EHZ720901:EHZ720943 ERV720901:ERV720943 FBR720901:FBR720943 FLN720901:FLN720943 FVJ720901:FVJ720943 GFF720901:GFF720943 GPB720901:GPB720943 GYX720901:GYX720943 HIT720901:HIT720943 HSP720901:HSP720943 ICL720901:ICL720943 IMH720901:IMH720943 IWD720901:IWD720943 JFZ720901:JFZ720943 JPV720901:JPV720943 JZR720901:JZR720943 KJN720901:KJN720943 KTJ720901:KTJ720943 LDF720901:LDF720943 LNB720901:LNB720943 LWX720901:LWX720943 MGT720901:MGT720943 MQP720901:MQP720943 NAL720901:NAL720943 NKH720901:NKH720943 NUD720901:NUD720943 ODZ720901:ODZ720943 ONV720901:ONV720943 OXR720901:OXR720943 PHN720901:PHN720943 PRJ720901:PRJ720943 QBF720901:QBF720943 QLB720901:QLB720943 QUX720901:QUX720943 RET720901:RET720943 ROP720901:ROP720943 RYL720901:RYL720943 SIH720901:SIH720943 SSD720901:SSD720943 TBZ720901:TBZ720943 TLV720901:TLV720943 TVR720901:TVR720943 UFN720901:UFN720943 UPJ720901:UPJ720943 UZF720901:UZF720943 VJB720901:VJB720943 VSX720901:VSX720943 WCT720901:WCT720943 WMP720901:WMP720943 WWL720901:WWL720943 AD786437:AD786479 JZ786437:JZ786479 TV786437:TV786479 ADR786437:ADR786479 ANN786437:ANN786479 AXJ786437:AXJ786479 BHF786437:BHF786479 BRB786437:BRB786479 CAX786437:CAX786479 CKT786437:CKT786479 CUP786437:CUP786479 DEL786437:DEL786479 DOH786437:DOH786479 DYD786437:DYD786479 EHZ786437:EHZ786479 ERV786437:ERV786479 FBR786437:FBR786479 FLN786437:FLN786479 FVJ786437:FVJ786479 GFF786437:GFF786479 GPB786437:GPB786479 GYX786437:GYX786479 HIT786437:HIT786479 HSP786437:HSP786479 ICL786437:ICL786479 IMH786437:IMH786479 IWD786437:IWD786479 JFZ786437:JFZ786479 JPV786437:JPV786479 JZR786437:JZR786479 KJN786437:KJN786479 KTJ786437:KTJ786479 LDF786437:LDF786479 LNB786437:LNB786479 LWX786437:LWX786479 MGT786437:MGT786479 MQP786437:MQP786479 NAL786437:NAL786479 NKH786437:NKH786479 NUD786437:NUD786479 ODZ786437:ODZ786479 ONV786437:ONV786479 OXR786437:OXR786479 PHN786437:PHN786479 PRJ786437:PRJ786479 QBF786437:QBF786479 QLB786437:QLB786479 QUX786437:QUX786479 RET786437:RET786479 ROP786437:ROP786479 RYL786437:RYL786479 SIH786437:SIH786479 SSD786437:SSD786479 TBZ786437:TBZ786479 TLV786437:TLV786479 TVR786437:TVR786479 UFN786437:UFN786479 UPJ786437:UPJ786479 UZF786437:UZF786479 VJB786437:VJB786479 VSX786437:VSX786479 WCT786437:WCT786479 WMP786437:WMP786479 WWL786437:WWL786479 AD851973:AD852015 JZ851973:JZ852015 TV851973:TV852015 ADR851973:ADR852015 ANN851973:ANN852015 AXJ851973:AXJ852015 BHF851973:BHF852015 BRB851973:BRB852015 CAX851973:CAX852015 CKT851973:CKT852015 CUP851973:CUP852015 DEL851973:DEL852015 DOH851973:DOH852015 DYD851973:DYD852015 EHZ851973:EHZ852015 ERV851973:ERV852015 FBR851973:FBR852015 FLN851973:FLN852015 FVJ851973:FVJ852015 GFF851973:GFF852015 GPB851973:GPB852015 GYX851973:GYX852015 HIT851973:HIT852015 HSP851973:HSP852015 ICL851973:ICL852015 IMH851973:IMH852015 IWD851973:IWD852015 JFZ851973:JFZ852015 JPV851973:JPV852015 JZR851973:JZR852015 KJN851973:KJN852015 KTJ851973:KTJ852015 LDF851973:LDF852015 LNB851973:LNB852015 LWX851973:LWX852015 MGT851973:MGT852015 MQP851973:MQP852015 NAL851973:NAL852015 NKH851973:NKH852015 NUD851973:NUD852015 ODZ851973:ODZ852015 ONV851973:ONV852015 OXR851973:OXR852015 PHN851973:PHN852015 PRJ851973:PRJ852015 QBF851973:QBF852015 QLB851973:QLB852015 QUX851973:QUX852015 RET851973:RET852015 ROP851973:ROP852015 RYL851973:RYL852015 SIH851973:SIH852015 SSD851973:SSD852015 TBZ851973:TBZ852015 TLV851973:TLV852015 TVR851973:TVR852015 UFN851973:UFN852015 UPJ851973:UPJ852015 UZF851973:UZF852015 VJB851973:VJB852015 VSX851973:VSX852015 WCT851973:WCT852015 WMP851973:WMP852015 WWL851973:WWL852015 AD917509:AD917551 JZ917509:JZ917551 TV917509:TV917551 ADR917509:ADR917551 ANN917509:ANN917551 AXJ917509:AXJ917551 BHF917509:BHF917551 BRB917509:BRB917551 CAX917509:CAX917551 CKT917509:CKT917551 CUP917509:CUP917551 DEL917509:DEL917551 DOH917509:DOH917551 DYD917509:DYD917551 EHZ917509:EHZ917551 ERV917509:ERV917551 FBR917509:FBR917551 FLN917509:FLN917551 FVJ917509:FVJ917551 GFF917509:GFF917551 GPB917509:GPB917551 GYX917509:GYX917551 HIT917509:HIT917551 HSP917509:HSP917551 ICL917509:ICL917551 IMH917509:IMH917551 IWD917509:IWD917551 JFZ917509:JFZ917551 JPV917509:JPV917551 JZR917509:JZR917551 KJN917509:KJN917551 KTJ917509:KTJ917551 LDF917509:LDF917551 LNB917509:LNB917551 LWX917509:LWX917551 MGT917509:MGT917551 MQP917509:MQP917551 NAL917509:NAL917551 NKH917509:NKH917551 NUD917509:NUD917551 ODZ917509:ODZ917551 ONV917509:ONV917551 OXR917509:OXR917551 PHN917509:PHN917551 PRJ917509:PRJ917551 QBF917509:QBF917551 QLB917509:QLB917551 QUX917509:QUX917551 RET917509:RET917551 ROP917509:ROP917551 RYL917509:RYL917551 SIH917509:SIH917551 SSD917509:SSD917551 TBZ917509:TBZ917551 TLV917509:TLV917551 TVR917509:TVR917551 UFN917509:UFN917551 UPJ917509:UPJ917551 UZF917509:UZF917551 VJB917509:VJB917551 VSX917509:VSX917551 WCT917509:WCT917551 WMP917509:WMP917551 WWL917509:WWL917551 AD983045:AD983087 JZ983045:JZ983087 TV983045:TV983087 ADR983045:ADR983087 ANN983045:ANN983087 AXJ983045:AXJ983087 BHF983045:BHF983087 BRB983045:BRB983087 CAX983045:CAX983087 CKT983045:CKT983087 CUP983045:CUP983087 DEL983045:DEL983087 DOH983045:DOH983087 DYD983045:DYD983087 EHZ983045:EHZ983087 ERV983045:ERV983087 FBR983045:FBR983087 FLN983045:FLN983087 FVJ983045:FVJ983087 GFF983045:GFF983087 GPB983045:GPB983087 GYX983045:GYX983087 HIT983045:HIT983087 HSP983045:HSP983087 ICL983045:ICL983087 IMH983045:IMH983087 IWD983045:IWD983087 JFZ983045:JFZ983087 JPV983045:JPV983087 JZR983045:JZR983087 KJN983045:KJN983087 KTJ983045:KTJ983087 LDF983045:LDF983087 LNB983045:LNB983087 LWX983045:LWX983087 MGT983045:MGT983087 MQP983045:MQP983087 NAL983045:NAL983087 NKH983045:NKH983087 NUD983045:NUD983087 ODZ983045:ODZ983087 ONV983045:ONV983087 OXR983045:OXR983087 PHN983045:PHN983087 PRJ983045:PRJ983087 QBF983045:QBF983087 QLB983045:QLB983087 QUX983045:QUX983087 RET983045:RET983087 ROP983045:ROP983087 RYL983045:RYL983087 SIH983045:SIH983087 SSD983045:SSD983087 TBZ983045:TBZ983087 TLV983045:TLV983087 TVR983045:TVR983087 UFN983045:UFN983087 UPJ983045:UPJ983087 UZF983045:UZF983087 VJB983045:VJB983087 VSX983045:VSX983087 WCT983045:WCT983087 WMP983045:WMP983087 WWL983045:WWL983087 WWK983047:WWK983087 JY4:JY44 TU4:TU44 ADQ4:ADQ44 ANM4:ANM44 AXI4:AXI44 BHE4:BHE44 BRA4:BRA44 CAW4:CAW44 CKS4:CKS44 CUO4:CUO44 DEK4:DEK44 DOG4:DOG44 DYC4:DYC44 EHY4:EHY44 ERU4:ERU44 FBQ4:FBQ44 FLM4:FLM44 FVI4:FVI44 GFE4:GFE44 GPA4:GPA44 GYW4:GYW44 HIS4:HIS44 HSO4:HSO44 ICK4:ICK44 IMG4:IMG44 IWC4:IWC44 JFY4:JFY44 JPU4:JPU44 JZQ4:JZQ44 KJM4:KJM44 KTI4:KTI44 LDE4:LDE44 LNA4:LNA44 LWW4:LWW44 MGS4:MGS44 MQO4:MQO44 NAK4:NAK44 NKG4:NKG44 NUC4:NUC44 ODY4:ODY44 ONU4:ONU44 OXQ4:OXQ44 PHM4:PHM44 PRI4:PRI44 QBE4:QBE44 QLA4:QLA44 QUW4:QUW44 RES4:RES44 ROO4:ROO44 RYK4:RYK44 SIG4:SIG44 SSC4:SSC44 TBY4:TBY44 TLU4:TLU44 TVQ4:TVQ44 UFM4:UFM44 UPI4:UPI44 UZE4:UZE44 VJA4:VJA44 VSW4:VSW44 WCS4:WCS44 WMO4:WMO44 WWK4:WWK44 AC65543:AC65583 JY65543:JY65583 TU65543:TU65583 ADQ65543:ADQ65583 ANM65543:ANM65583 AXI65543:AXI65583 BHE65543:BHE65583 BRA65543:BRA65583 CAW65543:CAW65583 CKS65543:CKS65583 CUO65543:CUO65583 DEK65543:DEK65583 DOG65543:DOG65583 DYC65543:DYC65583 EHY65543:EHY65583 ERU65543:ERU65583 FBQ65543:FBQ65583 FLM65543:FLM65583 FVI65543:FVI65583 GFE65543:GFE65583 GPA65543:GPA65583 GYW65543:GYW65583 HIS65543:HIS65583 HSO65543:HSO65583 ICK65543:ICK65583 IMG65543:IMG65583 IWC65543:IWC65583 JFY65543:JFY65583 JPU65543:JPU65583 JZQ65543:JZQ65583 KJM65543:KJM65583 KTI65543:KTI65583 LDE65543:LDE65583 LNA65543:LNA65583 LWW65543:LWW65583 MGS65543:MGS65583 MQO65543:MQO65583 NAK65543:NAK65583 NKG65543:NKG65583 NUC65543:NUC65583 ODY65543:ODY65583 ONU65543:ONU65583 OXQ65543:OXQ65583 PHM65543:PHM65583 PRI65543:PRI65583 QBE65543:QBE65583 QLA65543:QLA65583 QUW65543:QUW65583 RES65543:RES65583 ROO65543:ROO65583 RYK65543:RYK65583 SIG65543:SIG65583 SSC65543:SSC65583 TBY65543:TBY65583 TLU65543:TLU65583 TVQ65543:TVQ65583 UFM65543:UFM65583 UPI65543:UPI65583 UZE65543:UZE65583 VJA65543:VJA65583 VSW65543:VSW65583 WCS65543:WCS65583 WMO65543:WMO65583 WWK65543:WWK65583 AC131079:AC131119 JY131079:JY131119 TU131079:TU131119 ADQ131079:ADQ131119 ANM131079:ANM131119 AXI131079:AXI131119 BHE131079:BHE131119 BRA131079:BRA131119 CAW131079:CAW131119 CKS131079:CKS131119 CUO131079:CUO131119 DEK131079:DEK131119 DOG131079:DOG131119 DYC131079:DYC131119 EHY131079:EHY131119 ERU131079:ERU131119 FBQ131079:FBQ131119 FLM131079:FLM131119 FVI131079:FVI131119 GFE131079:GFE131119 GPA131079:GPA131119 GYW131079:GYW131119 HIS131079:HIS131119 HSO131079:HSO131119 ICK131079:ICK131119 IMG131079:IMG131119 IWC131079:IWC131119 JFY131079:JFY131119 JPU131079:JPU131119 JZQ131079:JZQ131119 KJM131079:KJM131119 KTI131079:KTI131119 LDE131079:LDE131119 LNA131079:LNA131119 LWW131079:LWW131119 MGS131079:MGS131119 MQO131079:MQO131119 NAK131079:NAK131119 NKG131079:NKG131119 NUC131079:NUC131119 ODY131079:ODY131119 ONU131079:ONU131119 OXQ131079:OXQ131119 PHM131079:PHM131119 PRI131079:PRI131119 QBE131079:QBE131119 QLA131079:QLA131119 QUW131079:QUW131119 RES131079:RES131119 ROO131079:ROO131119 RYK131079:RYK131119 SIG131079:SIG131119 SSC131079:SSC131119 TBY131079:TBY131119 TLU131079:TLU131119 TVQ131079:TVQ131119 UFM131079:UFM131119 UPI131079:UPI131119 UZE131079:UZE131119 VJA131079:VJA131119 VSW131079:VSW131119 WCS131079:WCS131119 WMO131079:WMO131119 WWK131079:WWK131119 AC196615:AC196655 JY196615:JY196655 TU196615:TU196655 ADQ196615:ADQ196655 ANM196615:ANM196655 AXI196615:AXI196655 BHE196615:BHE196655 BRA196615:BRA196655 CAW196615:CAW196655 CKS196615:CKS196655 CUO196615:CUO196655 DEK196615:DEK196655 DOG196615:DOG196655 DYC196615:DYC196655 EHY196615:EHY196655 ERU196615:ERU196655 FBQ196615:FBQ196655 FLM196615:FLM196655 FVI196615:FVI196655 GFE196615:GFE196655 GPA196615:GPA196655 GYW196615:GYW196655 HIS196615:HIS196655 HSO196615:HSO196655 ICK196615:ICK196655 IMG196615:IMG196655 IWC196615:IWC196655 JFY196615:JFY196655 JPU196615:JPU196655 JZQ196615:JZQ196655 KJM196615:KJM196655 KTI196615:KTI196655 LDE196615:LDE196655 LNA196615:LNA196655 LWW196615:LWW196655 MGS196615:MGS196655 MQO196615:MQO196655 NAK196615:NAK196655 NKG196615:NKG196655 NUC196615:NUC196655 ODY196615:ODY196655 ONU196615:ONU196655 OXQ196615:OXQ196655 PHM196615:PHM196655 PRI196615:PRI196655 QBE196615:QBE196655 QLA196615:QLA196655 QUW196615:QUW196655 RES196615:RES196655 ROO196615:ROO196655 RYK196615:RYK196655 SIG196615:SIG196655 SSC196615:SSC196655 TBY196615:TBY196655 TLU196615:TLU196655 TVQ196615:TVQ196655 UFM196615:UFM196655 UPI196615:UPI196655 UZE196615:UZE196655 VJA196615:VJA196655 VSW196615:VSW196655 WCS196615:WCS196655 WMO196615:WMO196655 WWK196615:WWK196655 AC262151:AC262191 JY262151:JY262191 TU262151:TU262191 ADQ262151:ADQ262191 ANM262151:ANM262191 AXI262151:AXI262191 BHE262151:BHE262191 BRA262151:BRA262191 CAW262151:CAW262191 CKS262151:CKS262191 CUO262151:CUO262191 DEK262151:DEK262191 DOG262151:DOG262191 DYC262151:DYC262191 EHY262151:EHY262191 ERU262151:ERU262191 FBQ262151:FBQ262191 FLM262151:FLM262191 FVI262151:FVI262191 GFE262151:GFE262191 GPA262151:GPA262191 GYW262151:GYW262191 HIS262151:HIS262191 HSO262151:HSO262191 ICK262151:ICK262191 IMG262151:IMG262191 IWC262151:IWC262191 JFY262151:JFY262191 JPU262151:JPU262191 JZQ262151:JZQ262191 KJM262151:KJM262191 KTI262151:KTI262191 LDE262151:LDE262191 LNA262151:LNA262191 LWW262151:LWW262191 MGS262151:MGS262191 MQO262151:MQO262191 NAK262151:NAK262191 NKG262151:NKG262191 NUC262151:NUC262191 ODY262151:ODY262191 ONU262151:ONU262191 OXQ262151:OXQ262191 PHM262151:PHM262191 PRI262151:PRI262191 QBE262151:QBE262191 QLA262151:QLA262191 QUW262151:QUW262191 RES262151:RES262191 ROO262151:ROO262191 RYK262151:RYK262191 SIG262151:SIG262191 SSC262151:SSC262191 TBY262151:TBY262191 TLU262151:TLU262191 TVQ262151:TVQ262191 UFM262151:UFM262191 UPI262151:UPI262191 UZE262151:UZE262191 VJA262151:VJA262191 VSW262151:VSW262191 WCS262151:WCS262191 WMO262151:WMO262191 WWK262151:WWK262191 AC327687:AC327727 JY327687:JY327727 TU327687:TU327727 ADQ327687:ADQ327727 ANM327687:ANM327727 AXI327687:AXI327727 BHE327687:BHE327727 BRA327687:BRA327727 CAW327687:CAW327727 CKS327687:CKS327727 CUO327687:CUO327727 DEK327687:DEK327727 DOG327687:DOG327727 DYC327687:DYC327727 EHY327687:EHY327727 ERU327687:ERU327727 FBQ327687:FBQ327727 FLM327687:FLM327727 FVI327687:FVI327727 GFE327687:GFE327727 GPA327687:GPA327727 GYW327687:GYW327727 HIS327687:HIS327727 HSO327687:HSO327727 ICK327687:ICK327727 IMG327687:IMG327727 IWC327687:IWC327727 JFY327687:JFY327727 JPU327687:JPU327727 JZQ327687:JZQ327727 KJM327687:KJM327727 KTI327687:KTI327727 LDE327687:LDE327727 LNA327687:LNA327727 LWW327687:LWW327727 MGS327687:MGS327727 MQO327687:MQO327727 NAK327687:NAK327727 NKG327687:NKG327727 NUC327687:NUC327727 ODY327687:ODY327727 ONU327687:ONU327727 OXQ327687:OXQ327727 PHM327687:PHM327727 PRI327687:PRI327727 QBE327687:QBE327727 QLA327687:QLA327727 QUW327687:QUW327727 RES327687:RES327727 ROO327687:ROO327727 RYK327687:RYK327727 SIG327687:SIG327727 SSC327687:SSC327727 TBY327687:TBY327727 TLU327687:TLU327727 TVQ327687:TVQ327727 UFM327687:UFM327727 UPI327687:UPI327727 UZE327687:UZE327727 VJA327687:VJA327727 VSW327687:VSW327727 WCS327687:WCS327727 WMO327687:WMO327727 WWK327687:WWK327727 AC393223:AC393263 JY393223:JY393263 TU393223:TU393263 ADQ393223:ADQ393263 ANM393223:ANM393263 AXI393223:AXI393263 BHE393223:BHE393263 BRA393223:BRA393263 CAW393223:CAW393263 CKS393223:CKS393263 CUO393223:CUO393263 DEK393223:DEK393263 DOG393223:DOG393263 DYC393223:DYC393263 EHY393223:EHY393263 ERU393223:ERU393263 FBQ393223:FBQ393263 FLM393223:FLM393263 FVI393223:FVI393263 GFE393223:GFE393263 GPA393223:GPA393263 GYW393223:GYW393263 HIS393223:HIS393263 HSO393223:HSO393263 ICK393223:ICK393263 IMG393223:IMG393263 IWC393223:IWC393263 JFY393223:JFY393263 JPU393223:JPU393263 JZQ393223:JZQ393263 KJM393223:KJM393263 KTI393223:KTI393263 LDE393223:LDE393263 LNA393223:LNA393263 LWW393223:LWW393263 MGS393223:MGS393263 MQO393223:MQO393263 NAK393223:NAK393263 NKG393223:NKG393263 NUC393223:NUC393263 ODY393223:ODY393263 ONU393223:ONU393263 OXQ393223:OXQ393263 PHM393223:PHM393263 PRI393223:PRI393263 QBE393223:QBE393263 QLA393223:QLA393263 QUW393223:QUW393263 RES393223:RES393263 ROO393223:ROO393263 RYK393223:RYK393263 SIG393223:SIG393263 SSC393223:SSC393263 TBY393223:TBY393263 TLU393223:TLU393263 TVQ393223:TVQ393263 UFM393223:UFM393263 UPI393223:UPI393263 UZE393223:UZE393263 VJA393223:VJA393263 VSW393223:VSW393263 WCS393223:WCS393263 WMO393223:WMO393263 WWK393223:WWK393263 AC458759:AC458799 JY458759:JY458799 TU458759:TU458799 ADQ458759:ADQ458799 ANM458759:ANM458799 AXI458759:AXI458799 BHE458759:BHE458799 BRA458759:BRA458799 CAW458759:CAW458799 CKS458759:CKS458799 CUO458759:CUO458799 DEK458759:DEK458799 DOG458759:DOG458799 DYC458759:DYC458799 EHY458759:EHY458799 ERU458759:ERU458799 FBQ458759:FBQ458799 FLM458759:FLM458799 FVI458759:FVI458799 GFE458759:GFE458799 GPA458759:GPA458799 GYW458759:GYW458799 HIS458759:HIS458799 HSO458759:HSO458799 ICK458759:ICK458799 IMG458759:IMG458799 IWC458759:IWC458799 JFY458759:JFY458799 JPU458759:JPU458799 JZQ458759:JZQ458799 KJM458759:KJM458799 KTI458759:KTI458799 LDE458759:LDE458799 LNA458759:LNA458799 LWW458759:LWW458799 MGS458759:MGS458799 MQO458759:MQO458799 NAK458759:NAK458799 NKG458759:NKG458799 NUC458759:NUC458799 ODY458759:ODY458799 ONU458759:ONU458799 OXQ458759:OXQ458799 PHM458759:PHM458799 PRI458759:PRI458799 QBE458759:QBE458799 QLA458759:QLA458799 QUW458759:QUW458799 RES458759:RES458799 ROO458759:ROO458799 RYK458759:RYK458799 SIG458759:SIG458799 SSC458759:SSC458799 TBY458759:TBY458799 TLU458759:TLU458799 TVQ458759:TVQ458799 UFM458759:UFM458799 UPI458759:UPI458799 UZE458759:UZE458799 VJA458759:VJA458799 VSW458759:VSW458799 WCS458759:WCS458799 WMO458759:WMO458799 WWK458759:WWK458799 AC524295:AC524335 JY524295:JY524335 TU524295:TU524335 ADQ524295:ADQ524335 ANM524295:ANM524335 AXI524295:AXI524335 BHE524295:BHE524335 BRA524295:BRA524335 CAW524295:CAW524335 CKS524295:CKS524335 CUO524295:CUO524335 DEK524295:DEK524335 DOG524295:DOG524335 DYC524295:DYC524335 EHY524295:EHY524335 ERU524295:ERU524335 FBQ524295:FBQ524335 FLM524295:FLM524335 FVI524295:FVI524335 GFE524295:GFE524335 GPA524295:GPA524335 GYW524295:GYW524335 HIS524295:HIS524335 HSO524295:HSO524335 ICK524295:ICK524335 IMG524295:IMG524335 IWC524295:IWC524335 JFY524295:JFY524335 JPU524295:JPU524335 JZQ524295:JZQ524335 KJM524295:KJM524335 KTI524295:KTI524335 LDE524295:LDE524335 LNA524295:LNA524335 LWW524295:LWW524335 MGS524295:MGS524335 MQO524295:MQO524335 NAK524295:NAK524335 NKG524295:NKG524335 NUC524295:NUC524335 ODY524295:ODY524335 ONU524295:ONU524335 OXQ524295:OXQ524335 PHM524295:PHM524335 PRI524295:PRI524335 QBE524295:QBE524335 QLA524295:QLA524335 QUW524295:QUW524335 RES524295:RES524335 ROO524295:ROO524335 RYK524295:RYK524335 SIG524295:SIG524335 SSC524295:SSC524335 TBY524295:TBY524335 TLU524295:TLU524335 TVQ524295:TVQ524335 UFM524295:UFM524335 UPI524295:UPI524335 UZE524295:UZE524335 VJA524295:VJA524335 VSW524295:VSW524335 WCS524295:WCS524335 WMO524295:WMO524335 WWK524295:WWK524335 AC589831:AC589871 JY589831:JY589871 TU589831:TU589871 ADQ589831:ADQ589871 ANM589831:ANM589871 AXI589831:AXI589871 BHE589831:BHE589871 BRA589831:BRA589871 CAW589831:CAW589871 CKS589831:CKS589871 CUO589831:CUO589871 DEK589831:DEK589871 DOG589831:DOG589871 DYC589831:DYC589871 EHY589831:EHY589871 ERU589831:ERU589871 FBQ589831:FBQ589871 FLM589831:FLM589871 FVI589831:FVI589871 GFE589831:GFE589871 GPA589831:GPA589871 GYW589831:GYW589871 HIS589831:HIS589871 HSO589831:HSO589871 ICK589831:ICK589871 IMG589831:IMG589871 IWC589831:IWC589871 JFY589831:JFY589871 JPU589831:JPU589871 JZQ589831:JZQ589871 KJM589831:KJM589871 KTI589831:KTI589871 LDE589831:LDE589871 LNA589831:LNA589871 LWW589831:LWW589871 MGS589831:MGS589871 MQO589831:MQO589871 NAK589831:NAK589871 NKG589831:NKG589871 NUC589831:NUC589871 ODY589831:ODY589871 ONU589831:ONU589871 OXQ589831:OXQ589871 PHM589831:PHM589871 PRI589831:PRI589871 QBE589831:QBE589871 QLA589831:QLA589871 QUW589831:QUW589871 RES589831:RES589871 ROO589831:ROO589871 RYK589831:RYK589871 SIG589831:SIG589871 SSC589831:SSC589871 TBY589831:TBY589871 TLU589831:TLU589871 TVQ589831:TVQ589871 UFM589831:UFM589871 UPI589831:UPI589871 UZE589831:UZE589871 VJA589831:VJA589871 VSW589831:VSW589871 WCS589831:WCS589871 WMO589831:WMO589871 WWK589831:WWK589871 AC655367:AC655407 JY655367:JY655407 TU655367:TU655407 ADQ655367:ADQ655407 ANM655367:ANM655407 AXI655367:AXI655407 BHE655367:BHE655407 BRA655367:BRA655407 CAW655367:CAW655407 CKS655367:CKS655407 CUO655367:CUO655407 DEK655367:DEK655407 DOG655367:DOG655407 DYC655367:DYC655407 EHY655367:EHY655407 ERU655367:ERU655407 FBQ655367:FBQ655407 FLM655367:FLM655407 FVI655367:FVI655407 GFE655367:GFE655407 GPA655367:GPA655407 GYW655367:GYW655407 HIS655367:HIS655407 HSO655367:HSO655407 ICK655367:ICK655407 IMG655367:IMG655407 IWC655367:IWC655407 JFY655367:JFY655407 JPU655367:JPU655407 JZQ655367:JZQ655407 KJM655367:KJM655407 KTI655367:KTI655407 LDE655367:LDE655407 LNA655367:LNA655407 LWW655367:LWW655407 MGS655367:MGS655407 MQO655367:MQO655407 NAK655367:NAK655407 NKG655367:NKG655407 NUC655367:NUC655407 ODY655367:ODY655407 ONU655367:ONU655407 OXQ655367:OXQ655407 PHM655367:PHM655407 PRI655367:PRI655407 QBE655367:QBE655407 QLA655367:QLA655407 QUW655367:QUW655407 RES655367:RES655407 ROO655367:ROO655407 RYK655367:RYK655407 SIG655367:SIG655407 SSC655367:SSC655407 TBY655367:TBY655407 TLU655367:TLU655407 TVQ655367:TVQ655407 UFM655367:UFM655407 UPI655367:UPI655407 UZE655367:UZE655407 VJA655367:VJA655407 VSW655367:VSW655407 WCS655367:WCS655407 WMO655367:WMO655407 WWK655367:WWK655407 AC720903:AC720943 JY720903:JY720943 TU720903:TU720943 ADQ720903:ADQ720943 ANM720903:ANM720943 AXI720903:AXI720943 BHE720903:BHE720943 BRA720903:BRA720943 CAW720903:CAW720943 CKS720903:CKS720943 CUO720903:CUO720943 DEK720903:DEK720943 DOG720903:DOG720943 DYC720903:DYC720943 EHY720903:EHY720943 ERU720903:ERU720943 FBQ720903:FBQ720943 FLM720903:FLM720943 FVI720903:FVI720943 GFE720903:GFE720943 GPA720903:GPA720943 GYW720903:GYW720943 HIS720903:HIS720943 HSO720903:HSO720943 ICK720903:ICK720943 IMG720903:IMG720943 IWC720903:IWC720943 JFY720903:JFY720943 JPU720903:JPU720943 JZQ720903:JZQ720943 KJM720903:KJM720943 KTI720903:KTI720943 LDE720903:LDE720943 LNA720903:LNA720943 LWW720903:LWW720943 MGS720903:MGS720943 MQO720903:MQO720943 NAK720903:NAK720943 NKG720903:NKG720943 NUC720903:NUC720943 ODY720903:ODY720943 ONU720903:ONU720943 OXQ720903:OXQ720943 PHM720903:PHM720943 PRI720903:PRI720943 QBE720903:QBE720943 QLA720903:QLA720943 QUW720903:QUW720943 RES720903:RES720943 ROO720903:ROO720943 RYK720903:RYK720943 SIG720903:SIG720943 SSC720903:SSC720943 TBY720903:TBY720943 TLU720903:TLU720943 TVQ720903:TVQ720943 UFM720903:UFM720943 UPI720903:UPI720943 UZE720903:UZE720943 VJA720903:VJA720943 VSW720903:VSW720943 WCS720903:WCS720943 WMO720903:WMO720943 WWK720903:WWK720943 AC786439:AC786479 JY786439:JY786479 TU786439:TU786479 ADQ786439:ADQ786479 ANM786439:ANM786479 AXI786439:AXI786479 BHE786439:BHE786479 BRA786439:BRA786479 CAW786439:CAW786479 CKS786439:CKS786479 CUO786439:CUO786479 DEK786439:DEK786479 DOG786439:DOG786479 DYC786439:DYC786479 EHY786439:EHY786479 ERU786439:ERU786479 FBQ786439:FBQ786479 FLM786439:FLM786479 FVI786439:FVI786479 GFE786439:GFE786479 GPA786439:GPA786479 GYW786439:GYW786479 HIS786439:HIS786479 HSO786439:HSO786479 ICK786439:ICK786479 IMG786439:IMG786479 IWC786439:IWC786479 JFY786439:JFY786479 JPU786439:JPU786479 JZQ786439:JZQ786479 KJM786439:KJM786479 KTI786439:KTI786479 LDE786439:LDE786479 LNA786439:LNA786479 LWW786439:LWW786479 MGS786439:MGS786479 MQO786439:MQO786479 NAK786439:NAK786479 NKG786439:NKG786479 NUC786439:NUC786479 ODY786439:ODY786479 ONU786439:ONU786479 OXQ786439:OXQ786479 PHM786439:PHM786479 PRI786439:PRI786479 QBE786439:QBE786479 QLA786439:QLA786479 QUW786439:QUW786479 RES786439:RES786479 ROO786439:ROO786479 RYK786439:RYK786479 SIG786439:SIG786479 SSC786439:SSC786479 TBY786439:TBY786479 TLU786439:TLU786479 TVQ786439:TVQ786479 UFM786439:UFM786479 UPI786439:UPI786479 UZE786439:UZE786479 VJA786439:VJA786479 VSW786439:VSW786479 WCS786439:WCS786479 WMO786439:WMO786479 WWK786439:WWK786479 AC851975:AC852015 JY851975:JY852015 TU851975:TU852015 ADQ851975:ADQ852015 ANM851975:ANM852015 AXI851975:AXI852015 BHE851975:BHE852015 BRA851975:BRA852015 CAW851975:CAW852015 CKS851975:CKS852015 CUO851975:CUO852015 DEK851975:DEK852015 DOG851975:DOG852015 DYC851975:DYC852015 EHY851975:EHY852015 ERU851975:ERU852015 FBQ851975:FBQ852015 FLM851975:FLM852015 FVI851975:FVI852015 GFE851975:GFE852015 GPA851975:GPA852015 GYW851975:GYW852015 HIS851975:HIS852015 HSO851975:HSO852015 ICK851975:ICK852015 IMG851975:IMG852015 IWC851975:IWC852015 JFY851975:JFY852015 JPU851975:JPU852015 JZQ851975:JZQ852015 KJM851975:KJM852015 KTI851975:KTI852015 LDE851975:LDE852015 LNA851975:LNA852015 LWW851975:LWW852015 MGS851975:MGS852015 MQO851975:MQO852015 NAK851975:NAK852015 NKG851975:NKG852015 NUC851975:NUC852015 ODY851975:ODY852015 ONU851975:ONU852015 OXQ851975:OXQ852015 PHM851975:PHM852015 PRI851975:PRI852015 QBE851975:QBE852015 QLA851975:QLA852015 QUW851975:QUW852015 RES851975:RES852015 ROO851975:ROO852015 RYK851975:RYK852015 SIG851975:SIG852015 SSC851975:SSC852015 TBY851975:TBY852015 TLU851975:TLU852015 TVQ851975:TVQ852015 UFM851975:UFM852015 UPI851975:UPI852015 UZE851975:UZE852015 VJA851975:VJA852015 VSW851975:VSW852015 WCS851975:WCS852015 WMO851975:WMO852015 WWK851975:WWK852015 AC917511:AC917551 JY917511:JY917551 TU917511:TU917551 ADQ917511:ADQ917551 ANM917511:ANM917551 AXI917511:AXI917551 BHE917511:BHE917551 BRA917511:BRA917551 CAW917511:CAW917551 CKS917511:CKS917551 CUO917511:CUO917551 DEK917511:DEK917551 DOG917511:DOG917551 DYC917511:DYC917551 EHY917511:EHY917551 ERU917511:ERU917551 FBQ917511:FBQ917551 FLM917511:FLM917551 FVI917511:FVI917551 GFE917511:GFE917551 GPA917511:GPA917551 GYW917511:GYW917551 HIS917511:HIS917551 HSO917511:HSO917551 ICK917511:ICK917551 IMG917511:IMG917551 IWC917511:IWC917551 JFY917511:JFY917551 JPU917511:JPU917551 JZQ917511:JZQ917551 KJM917511:KJM917551 KTI917511:KTI917551 LDE917511:LDE917551 LNA917511:LNA917551 LWW917511:LWW917551 MGS917511:MGS917551 MQO917511:MQO917551 NAK917511:NAK917551 NKG917511:NKG917551 NUC917511:NUC917551 ODY917511:ODY917551 ONU917511:ONU917551 OXQ917511:OXQ917551 PHM917511:PHM917551 PRI917511:PRI917551 QBE917511:QBE917551 QLA917511:QLA917551 QUW917511:QUW917551 RES917511:RES917551 ROO917511:ROO917551 RYK917511:RYK917551 SIG917511:SIG917551 SSC917511:SSC917551 TBY917511:TBY917551 TLU917511:TLU917551 TVQ917511:TVQ917551 UFM917511:UFM917551 UPI917511:UPI917551 UZE917511:UZE917551 VJA917511:VJA917551 VSW917511:VSW917551 WCS917511:WCS917551 WMO917511:WMO917551 WWK917511:WWK917551 AC983047:AC983087 JY983047:JY983087 TU983047:TU983087 ADQ983047:ADQ983087 ANM983047:ANM983087 AXI983047:AXI983087 BHE983047:BHE983087 BRA983047:BRA983087 CAW983047:CAW983087 CKS983047:CKS983087 CUO983047:CUO983087 DEK983047:DEK983087 DOG983047:DOG983087 DYC983047:DYC983087 EHY983047:EHY983087 ERU983047:ERU983087 FBQ983047:FBQ983087 FLM983047:FLM983087 FVI983047:FVI983087 GFE983047:GFE983087 GPA983047:GPA983087 GYW983047:GYW983087 HIS983047:HIS983087 HSO983047:HSO983087 ICK983047:ICK983087 IMG983047:IMG983087 IWC983047:IWC983087 JFY983047:JFY983087 JPU983047:JPU983087 JZQ983047:JZQ983087 KJM983047:KJM983087 KTI983047:KTI983087 LDE983047:LDE983087 LNA983047:LNA983087 LWW983047:LWW983087 MGS983047:MGS983087 MQO983047:MQO983087 NAK983047:NAK983087 NKG983047:NKG983087 NUC983047:NUC983087 ODY983047:ODY983087 ONU983047:ONU983087 OXQ983047:OXQ983087 PHM983047:PHM983087 PRI983047:PRI983087 QBE983047:QBE983087 QLA983047:QLA983087 QUW983047:QUW983087 RES983047:RES983087 ROO983047:ROO983087 RYK983047:RYK983087 SIG983047:SIG983087 SSC983047:SSC983087 TBY983047:TBY983087 TLU983047:TLU983087 TVQ983047:TVQ983087 UFM983047:UFM983087 UPI983047:UPI983087 UZE983047:UZE983087 VJA983047:VJA983087 VSW983047:VSW983087 WCS983047:WCS983087 WMO983047:WMO983087 AD2:AD4 AE53 AE59" xr:uid="{E2A6F253-8F05-4B69-80FF-6B3EE6FFEE90}">
      <formula1>"Medidos y analizados (reporte hasta 2T), Parcialmente medidos y analizados,Sin reporte, No aplica"</formula1>
    </dataValidation>
    <dataValidation type="list" allowBlank="1" showInputMessage="1" showErrorMessage="1" sqref="WWG983048:WWH983087 JU5:JV44 TQ5:TR44 ADM5:ADN44 ANI5:ANJ44 AXE5:AXF44 BHA5:BHB44 BQW5:BQX44 CAS5:CAT44 CKO5:CKP44 CUK5:CUL44 DEG5:DEH44 DOC5:DOD44 DXY5:DXZ44 EHU5:EHV44 ERQ5:ERR44 FBM5:FBN44 FLI5:FLJ44 FVE5:FVF44 GFA5:GFB44 GOW5:GOX44 GYS5:GYT44 HIO5:HIP44 HSK5:HSL44 ICG5:ICH44 IMC5:IMD44 IVY5:IVZ44 JFU5:JFV44 JPQ5:JPR44 JZM5:JZN44 KJI5:KJJ44 KTE5:KTF44 LDA5:LDB44 LMW5:LMX44 LWS5:LWT44 MGO5:MGP44 MQK5:MQL44 NAG5:NAH44 NKC5:NKD44 NTY5:NTZ44 ODU5:ODV44 ONQ5:ONR44 OXM5:OXN44 PHI5:PHJ44 PRE5:PRF44 QBA5:QBB44 QKW5:QKX44 QUS5:QUT44 REO5:REP44 ROK5:ROL44 RYG5:RYH44 SIC5:SID44 SRY5:SRZ44 TBU5:TBV44 TLQ5:TLR44 TVM5:TVN44 UFI5:UFJ44 UPE5:UPF44 UZA5:UZB44 VIW5:VIX44 VSS5:VST44 WCO5:WCP44 WMK5:WML44 WWG5:WWH44 Y65544:Z65583 JU65544:JV65583 TQ65544:TR65583 ADM65544:ADN65583 ANI65544:ANJ65583 AXE65544:AXF65583 BHA65544:BHB65583 BQW65544:BQX65583 CAS65544:CAT65583 CKO65544:CKP65583 CUK65544:CUL65583 DEG65544:DEH65583 DOC65544:DOD65583 DXY65544:DXZ65583 EHU65544:EHV65583 ERQ65544:ERR65583 FBM65544:FBN65583 FLI65544:FLJ65583 FVE65544:FVF65583 GFA65544:GFB65583 GOW65544:GOX65583 GYS65544:GYT65583 HIO65544:HIP65583 HSK65544:HSL65583 ICG65544:ICH65583 IMC65544:IMD65583 IVY65544:IVZ65583 JFU65544:JFV65583 JPQ65544:JPR65583 JZM65544:JZN65583 KJI65544:KJJ65583 KTE65544:KTF65583 LDA65544:LDB65583 LMW65544:LMX65583 LWS65544:LWT65583 MGO65544:MGP65583 MQK65544:MQL65583 NAG65544:NAH65583 NKC65544:NKD65583 NTY65544:NTZ65583 ODU65544:ODV65583 ONQ65544:ONR65583 OXM65544:OXN65583 PHI65544:PHJ65583 PRE65544:PRF65583 QBA65544:QBB65583 QKW65544:QKX65583 QUS65544:QUT65583 REO65544:REP65583 ROK65544:ROL65583 RYG65544:RYH65583 SIC65544:SID65583 SRY65544:SRZ65583 TBU65544:TBV65583 TLQ65544:TLR65583 TVM65544:TVN65583 UFI65544:UFJ65583 UPE65544:UPF65583 UZA65544:UZB65583 VIW65544:VIX65583 VSS65544:VST65583 WCO65544:WCP65583 WMK65544:WML65583 WWG65544:WWH65583 Y131080:Z131119 JU131080:JV131119 TQ131080:TR131119 ADM131080:ADN131119 ANI131080:ANJ131119 AXE131080:AXF131119 BHA131080:BHB131119 BQW131080:BQX131119 CAS131080:CAT131119 CKO131080:CKP131119 CUK131080:CUL131119 DEG131080:DEH131119 DOC131080:DOD131119 DXY131080:DXZ131119 EHU131080:EHV131119 ERQ131080:ERR131119 FBM131080:FBN131119 FLI131080:FLJ131119 FVE131080:FVF131119 GFA131080:GFB131119 GOW131080:GOX131119 GYS131080:GYT131119 HIO131080:HIP131119 HSK131080:HSL131119 ICG131080:ICH131119 IMC131080:IMD131119 IVY131080:IVZ131119 JFU131080:JFV131119 JPQ131080:JPR131119 JZM131080:JZN131119 KJI131080:KJJ131119 KTE131080:KTF131119 LDA131080:LDB131119 LMW131080:LMX131119 LWS131080:LWT131119 MGO131080:MGP131119 MQK131080:MQL131119 NAG131080:NAH131119 NKC131080:NKD131119 NTY131080:NTZ131119 ODU131080:ODV131119 ONQ131080:ONR131119 OXM131080:OXN131119 PHI131080:PHJ131119 PRE131080:PRF131119 QBA131080:QBB131119 QKW131080:QKX131119 QUS131080:QUT131119 REO131080:REP131119 ROK131080:ROL131119 RYG131080:RYH131119 SIC131080:SID131119 SRY131080:SRZ131119 TBU131080:TBV131119 TLQ131080:TLR131119 TVM131080:TVN131119 UFI131080:UFJ131119 UPE131080:UPF131119 UZA131080:UZB131119 VIW131080:VIX131119 VSS131080:VST131119 WCO131080:WCP131119 WMK131080:WML131119 WWG131080:WWH131119 Y196616:Z196655 JU196616:JV196655 TQ196616:TR196655 ADM196616:ADN196655 ANI196616:ANJ196655 AXE196616:AXF196655 BHA196616:BHB196655 BQW196616:BQX196655 CAS196616:CAT196655 CKO196616:CKP196655 CUK196616:CUL196655 DEG196616:DEH196655 DOC196616:DOD196655 DXY196616:DXZ196655 EHU196616:EHV196655 ERQ196616:ERR196655 FBM196616:FBN196655 FLI196616:FLJ196655 FVE196616:FVF196655 GFA196616:GFB196655 GOW196616:GOX196655 GYS196616:GYT196655 HIO196616:HIP196655 HSK196616:HSL196655 ICG196616:ICH196655 IMC196616:IMD196655 IVY196616:IVZ196655 JFU196616:JFV196655 JPQ196616:JPR196655 JZM196616:JZN196655 KJI196616:KJJ196655 KTE196616:KTF196655 LDA196616:LDB196655 LMW196616:LMX196655 LWS196616:LWT196655 MGO196616:MGP196655 MQK196616:MQL196655 NAG196616:NAH196655 NKC196616:NKD196655 NTY196616:NTZ196655 ODU196616:ODV196655 ONQ196616:ONR196655 OXM196616:OXN196655 PHI196616:PHJ196655 PRE196616:PRF196655 QBA196616:QBB196655 QKW196616:QKX196655 QUS196616:QUT196655 REO196616:REP196655 ROK196616:ROL196655 RYG196616:RYH196655 SIC196616:SID196655 SRY196616:SRZ196655 TBU196616:TBV196655 TLQ196616:TLR196655 TVM196616:TVN196655 UFI196616:UFJ196655 UPE196616:UPF196655 UZA196616:UZB196655 VIW196616:VIX196655 VSS196616:VST196655 WCO196616:WCP196655 WMK196616:WML196655 WWG196616:WWH196655 Y262152:Z262191 JU262152:JV262191 TQ262152:TR262191 ADM262152:ADN262191 ANI262152:ANJ262191 AXE262152:AXF262191 BHA262152:BHB262191 BQW262152:BQX262191 CAS262152:CAT262191 CKO262152:CKP262191 CUK262152:CUL262191 DEG262152:DEH262191 DOC262152:DOD262191 DXY262152:DXZ262191 EHU262152:EHV262191 ERQ262152:ERR262191 FBM262152:FBN262191 FLI262152:FLJ262191 FVE262152:FVF262191 GFA262152:GFB262191 GOW262152:GOX262191 GYS262152:GYT262191 HIO262152:HIP262191 HSK262152:HSL262191 ICG262152:ICH262191 IMC262152:IMD262191 IVY262152:IVZ262191 JFU262152:JFV262191 JPQ262152:JPR262191 JZM262152:JZN262191 KJI262152:KJJ262191 KTE262152:KTF262191 LDA262152:LDB262191 LMW262152:LMX262191 LWS262152:LWT262191 MGO262152:MGP262191 MQK262152:MQL262191 NAG262152:NAH262191 NKC262152:NKD262191 NTY262152:NTZ262191 ODU262152:ODV262191 ONQ262152:ONR262191 OXM262152:OXN262191 PHI262152:PHJ262191 PRE262152:PRF262191 QBA262152:QBB262191 QKW262152:QKX262191 QUS262152:QUT262191 REO262152:REP262191 ROK262152:ROL262191 RYG262152:RYH262191 SIC262152:SID262191 SRY262152:SRZ262191 TBU262152:TBV262191 TLQ262152:TLR262191 TVM262152:TVN262191 UFI262152:UFJ262191 UPE262152:UPF262191 UZA262152:UZB262191 VIW262152:VIX262191 VSS262152:VST262191 WCO262152:WCP262191 WMK262152:WML262191 WWG262152:WWH262191 Y327688:Z327727 JU327688:JV327727 TQ327688:TR327727 ADM327688:ADN327727 ANI327688:ANJ327727 AXE327688:AXF327727 BHA327688:BHB327727 BQW327688:BQX327727 CAS327688:CAT327727 CKO327688:CKP327727 CUK327688:CUL327727 DEG327688:DEH327727 DOC327688:DOD327727 DXY327688:DXZ327727 EHU327688:EHV327727 ERQ327688:ERR327727 FBM327688:FBN327727 FLI327688:FLJ327727 FVE327688:FVF327727 GFA327688:GFB327727 GOW327688:GOX327727 GYS327688:GYT327727 HIO327688:HIP327727 HSK327688:HSL327727 ICG327688:ICH327727 IMC327688:IMD327727 IVY327688:IVZ327727 JFU327688:JFV327727 JPQ327688:JPR327727 JZM327688:JZN327727 KJI327688:KJJ327727 KTE327688:KTF327727 LDA327688:LDB327727 LMW327688:LMX327727 LWS327688:LWT327727 MGO327688:MGP327727 MQK327688:MQL327727 NAG327688:NAH327727 NKC327688:NKD327727 NTY327688:NTZ327727 ODU327688:ODV327727 ONQ327688:ONR327727 OXM327688:OXN327727 PHI327688:PHJ327727 PRE327688:PRF327727 QBA327688:QBB327727 QKW327688:QKX327727 QUS327688:QUT327727 REO327688:REP327727 ROK327688:ROL327727 RYG327688:RYH327727 SIC327688:SID327727 SRY327688:SRZ327727 TBU327688:TBV327727 TLQ327688:TLR327727 TVM327688:TVN327727 UFI327688:UFJ327727 UPE327688:UPF327727 UZA327688:UZB327727 VIW327688:VIX327727 VSS327688:VST327727 WCO327688:WCP327727 WMK327688:WML327727 WWG327688:WWH327727 Y393224:Z393263 JU393224:JV393263 TQ393224:TR393263 ADM393224:ADN393263 ANI393224:ANJ393263 AXE393224:AXF393263 BHA393224:BHB393263 BQW393224:BQX393263 CAS393224:CAT393263 CKO393224:CKP393263 CUK393224:CUL393263 DEG393224:DEH393263 DOC393224:DOD393263 DXY393224:DXZ393263 EHU393224:EHV393263 ERQ393224:ERR393263 FBM393224:FBN393263 FLI393224:FLJ393263 FVE393224:FVF393263 GFA393224:GFB393263 GOW393224:GOX393263 GYS393224:GYT393263 HIO393224:HIP393263 HSK393224:HSL393263 ICG393224:ICH393263 IMC393224:IMD393263 IVY393224:IVZ393263 JFU393224:JFV393263 JPQ393224:JPR393263 JZM393224:JZN393263 KJI393224:KJJ393263 KTE393224:KTF393263 LDA393224:LDB393263 LMW393224:LMX393263 LWS393224:LWT393263 MGO393224:MGP393263 MQK393224:MQL393263 NAG393224:NAH393263 NKC393224:NKD393263 NTY393224:NTZ393263 ODU393224:ODV393263 ONQ393224:ONR393263 OXM393224:OXN393263 PHI393224:PHJ393263 PRE393224:PRF393263 QBA393224:QBB393263 QKW393224:QKX393263 QUS393224:QUT393263 REO393224:REP393263 ROK393224:ROL393263 RYG393224:RYH393263 SIC393224:SID393263 SRY393224:SRZ393263 TBU393224:TBV393263 TLQ393224:TLR393263 TVM393224:TVN393263 UFI393224:UFJ393263 UPE393224:UPF393263 UZA393224:UZB393263 VIW393224:VIX393263 VSS393224:VST393263 WCO393224:WCP393263 WMK393224:WML393263 WWG393224:WWH393263 Y458760:Z458799 JU458760:JV458799 TQ458760:TR458799 ADM458760:ADN458799 ANI458760:ANJ458799 AXE458760:AXF458799 BHA458760:BHB458799 BQW458760:BQX458799 CAS458760:CAT458799 CKO458760:CKP458799 CUK458760:CUL458799 DEG458760:DEH458799 DOC458760:DOD458799 DXY458760:DXZ458799 EHU458760:EHV458799 ERQ458760:ERR458799 FBM458760:FBN458799 FLI458760:FLJ458799 FVE458760:FVF458799 GFA458760:GFB458799 GOW458760:GOX458799 GYS458760:GYT458799 HIO458760:HIP458799 HSK458760:HSL458799 ICG458760:ICH458799 IMC458760:IMD458799 IVY458760:IVZ458799 JFU458760:JFV458799 JPQ458760:JPR458799 JZM458760:JZN458799 KJI458760:KJJ458799 KTE458760:KTF458799 LDA458760:LDB458799 LMW458760:LMX458799 LWS458760:LWT458799 MGO458760:MGP458799 MQK458760:MQL458799 NAG458760:NAH458799 NKC458760:NKD458799 NTY458760:NTZ458799 ODU458760:ODV458799 ONQ458760:ONR458799 OXM458760:OXN458799 PHI458760:PHJ458799 PRE458760:PRF458799 QBA458760:QBB458799 QKW458760:QKX458799 QUS458760:QUT458799 REO458760:REP458799 ROK458760:ROL458799 RYG458760:RYH458799 SIC458760:SID458799 SRY458760:SRZ458799 TBU458760:TBV458799 TLQ458760:TLR458799 TVM458760:TVN458799 UFI458760:UFJ458799 UPE458760:UPF458799 UZA458760:UZB458799 VIW458760:VIX458799 VSS458760:VST458799 WCO458760:WCP458799 WMK458760:WML458799 WWG458760:WWH458799 Y524296:Z524335 JU524296:JV524335 TQ524296:TR524335 ADM524296:ADN524335 ANI524296:ANJ524335 AXE524296:AXF524335 BHA524296:BHB524335 BQW524296:BQX524335 CAS524296:CAT524335 CKO524296:CKP524335 CUK524296:CUL524335 DEG524296:DEH524335 DOC524296:DOD524335 DXY524296:DXZ524335 EHU524296:EHV524335 ERQ524296:ERR524335 FBM524296:FBN524335 FLI524296:FLJ524335 FVE524296:FVF524335 GFA524296:GFB524335 GOW524296:GOX524335 GYS524296:GYT524335 HIO524296:HIP524335 HSK524296:HSL524335 ICG524296:ICH524335 IMC524296:IMD524335 IVY524296:IVZ524335 JFU524296:JFV524335 JPQ524296:JPR524335 JZM524296:JZN524335 KJI524296:KJJ524335 KTE524296:KTF524335 LDA524296:LDB524335 LMW524296:LMX524335 LWS524296:LWT524335 MGO524296:MGP524335 MQK524296:MQL524335 NAG524296:NAH524335 NKC524296:NKD524335 NTY524296:NTZ524335 ODU524296:ODV524335 ONQ524296:ONR524335 OXM524296:OXN524335 PHI524296:PHJ524335 PRE524296:PRF524335 QBA524296:QBB524335 QKW524296:QKX524335 QUS524296:QUT524335 REO524296:REP524335 ROK524296:ROL524335 RYG524296:RYH524335 SIC524296:SID524335 SRY524296:SRZ524335 TBU524296:TBV524335 TLQ524296:TLR524335 TVM524296:TVN524335 UFI524296:UFJ524335 UPE524296:UPF524335 UZA524296:UZB524335 VIW524296:VIX524335 VSS524296:VST524335 WCO524296:WCP524335 WMK524296:WML524335 WWG524296:WWH524335 Y589832:Z589871 JU589832:JV589871 TQ589832:TR589871 ADM589832:ADN589871 ANI589832:ANJ589871 AXE589832:AXF589871 BHA589832:BHB589871 BQW589832:BQX589871 CAS589832:CAT589871 CKO589832:CKP589871 CUK589832:CUL589871 DEG589832:DEH589871 DOC589832:DOD589871 DXY589832:DXZ589871 EHU589832:EHV589871 ERQ589832:ERR589871 FBM589832:FBN589871 FLI589832:FLJ589871 FVE589832:FVF589871 GFA589832:GFB589871 GOW589832:GOX589871 GYS589832:GYT589871 HIO589832:HIP589871 HSK589832:HSL589871 ICG589832:ICH589871 IMC589832:IMD589871 IVY589832:IVZ589871 JFU589832:JFV589871 JPQ589832:JPR589871 JZM589832:JZN589871 KJI589832:KJJ589871 KTE589832:KTF589871 LDA589832:LDB589871 LMW589832:LMX589871 LWS589832:LWT589871 MGO589832:MGP589871 MQK589832:MQL589871 NAG589832:NAH589871 NKC589832:NKD589871 NTY589832:NTZ589871 ODU589832:ODV589871 ONQ589832:ONR589871 OXM589832:OXN589871 PHI589832:PHJ589871 PRE589832:PRF589871 QBA589832:QBB589871 QKW589832:QKX589871 QUS589832:QUT589871 REO589832:REP589871 ROK589832:ROL589871 RYG589832:RYH589871 SIC589832:SID589871 SRY589832:SRZ589871 TBU589832:TBV589871 TLQ589832:TLR589871 TVM589832:TVN589871 UFI589832:UFJ589871 UPE589832:UPF589871 UZA589832:UZB589871 VIW589832:VIX589871 VSS589832:VST589871 WCO589832:WCP589871 WMK589832:WML589871 WWG589832:WWH589871 Y655368:Z655407 JU655368:JV655407 TQ655368:TR655407 ADM655368:ADN655407 ANI655368:ANJ655407 AXE655368:AXF655407 BHA655368:BHB655407 BQW655368:BQX655407 CAS655368:CAT655407 CKO655368:CKP655407 CUK655368:CUL655407 DEG655368:DEH655407 DOC655368:DOD655407 DXY655368:DXZ655407 EHU655368:EHV655407 ERQ655368:ERR655407 FBM655368:FBN655407 FLI655368:FLJ655407 FVE655368:FVF655407 GFA655368:GFB655407 GOW655368:GOX655407 GYS655368:GYT655407 HIO655368:HIP655407 HSK655368:HSL655407 ICG655368:ICH655407 IMC655368:IMD655407 IVY655368:IVZ655407 JFU655368:JFV655407 JPQ655368:JPR655407 JZM655368:JZN655407 KJI655368:KJJ655407 KTE655368:KTF655407 LDA655368:LDB655407 LMW655368:LMX655407 LWS655368:LWT655407 MGO655368:MGP655407 MQK655368:MQL655407 NAG655368:NAH655407 NKC655368:NKD655407 NTY655368:NTZ655407 ODU655368:ODV655407 ONQ655368:ONR655407 OXM655368:OXN655407 PHI655368:PHJ655407 PRE655368:PRF655407 QBA655368:QBB655407 QKW655368:QKX655407 QUS655368:QUT655407 REO655368:REP655407 ROK655368:ROL655407 RYG655368:RYH655407 SIC655368:SID655407 SRY655368:SRZ655407 TBU655368:TBV655407 TLQ655368:TLR655407 TVM655368:TVN655407 UFI655368:UFJ655407 UPE655368:UPF655407 UZA655368:UZB655407 VIW655368:VIX655407 VSS655368:VST655407 WCO655368:WCP655407 WMK655368:WML655407 WWG655368:WWH655407 Y720904:Z720943 JU720904:JV720943 TQ720904:TR720943 ADM720904:ADN720943 ANI720904:ANJ720943 AXE720904:AXF720943 BHA720904:BHB720943 BQW720904:BQX720943 CAS720904:CAT720943 CKO720904:CKP720943 CUK720904:CUL720943 DEG720904:DEH720943 DOC720904:DOD720943 DXY720904:DXZ720943 EHU720904:EHV720943 ERQ720904:ERR720943 FBM720904:FBN720943 FLI720904:FLJ720943 FVE720904:FVF720943 GFA720904:GFB720943 GOW720904:GOX720943 GYS720904:GYT720943 HIO720904:HIP720943 HSK720904:HSL720943 ICG720904:ICH720943 IMC720904:IMD720943 IVY720904:IVZ720943 JFU720904:JFV720943 JPQ720904:JPR720943 JZM720904:JZN720943 KJI720904:KJJ720943 KTE720904:KTF720943 LDA720904:LDB720943 LMW720904:LMX720943 LWS720904:LWT720943 MGO720904:MGP720943 MQK720904:MQL720943 NAG720904:NAH720943 NKC720904:NKD720943 NTY720904:NTZ720943 ODU720904:ODV720943 ONQ720904:ONR720943 OXM720904:OXN720943 PHI720904:PHJ720943 PRE720904:PRF720943 QBA720904:QBB720943 QKW720904:QKX720943 QUS720904:QUT720943 REO720904:REP720943 ROK720904:ROL720943 RYG720904:RYH720943 SIC720904:SID720943 SRY720904:SRZ720943 TBU720904:TBV720943 TLQ720904:TLR720943 TVM720904:TVN720943 UFI720904:UFJ720943 UPE720904:UPF720943 UZA720904:UZB720943 VIW720904:VIX720943 VSS720904:VST720943 WCO720904:WCP720943 WMK720904:WML720943 WWG720904:WWH720943 Y786440:Z786479 JU786440:JV786479 TQ786440:TR786479 ADM786440:ADN786479 ANI786440:ANJ786479 AXE786440:AXF786479 BHA786440:BHB786479 BQW786440:BQX786479 CAS786440:CAT786479 CKO786440:CKP786479 CUK786440:CUL786479 DEG786440:DEH786479 DOC786440:DOD786479 DXY786440:DXZ786479 EHU786440:EHV786479 ERQ786440:ERR786479 FBM786440:FBN786479 FLI786440:FLJ786479 FVE786440:FVF786479 GFA786440:GFB786479 GOW786440:GOX786479 GYS786440:GYT786479 HIO786440:HIP786479 HSK786440:HSL786479 ICG786440:ICH786479 IMC786440:IMD786479 IVY786440:IVZ786479 JFU786440:JFV786479 JPQ786440:JPR786479 JZM786440:JZN786479 KJI786440:KJJ786479 KTE786440:KTF786479 LDA786440:LDB786479 LMW786440:LMX786479 LWS786440:LWT786479 MGO786440:MGP786479 MQK786440:MQL786479 NAG786440:NAH786479 NKC786440:NKD786479 NTY786440:NTZ786479 ODU786440:ODV786479 ONQ786440:ONR786479 OXM786440:OXN786479 PHI786440:PHJ786479 PRE786440:PRF786479 QBA786440:QBB786479 QKW786440:QKX786479 QUS786440:QUT786479 REO786440:REP786479 ROK786440:ROL786479 RYG786440:RYH786479 SIC786440:SID786479 SRY786440:SRZ786479 TBU786440:TBV786479 TLQ786440:TLR786479 TVM786440:TVN786479 UFI786440:UFJ786479 UPE786440:UPF786479 UZA786440:UZB786479 VIW786440:VIX786479 VSS786440:VST786479 WCO786440:WCP786479 WMK786440:WML786479 WWG786440:WWH786479 Y851976:Z852015 JU851976:JV852015 TQ851976:TR852015 ADM851976:ADN852015 ANI851976:ANJ852015 AXE851976:AXF852015 BHA851976:BHB852015 BQW851976:BQX852015 CAS851976:CAT852015 CKO851976:CKP852015 CUK851976:CUL852015 DEG851976:DEH852015 DOC851976:DOD852015 DXY851976:DXZ852015 EHU851976:EHV852015 ERQ851976:ERR852015 FBM851976:FBN852015 FLI851976:FLJ852015 FVE851976:FVF852015 GFA851976:GFB852015 GOW851976:GOX852015 GYS851976:GYT852015 HIO851976:HIP852015 HSK851976:HSL852015 ICG851976:ICH852015 IMC851976:IMD852015 IVY851976:IVZ852015 JFU851976:JFV852015 JPQ851976:JPR852015 JZM851976:JZN852015 KJI851976:KJJ852015 KTE851976:KTF852015 LDA851976:LDB852015 LMW851976:LMX852015 LWS851976:LWT852015 MGO851976:MGP852015 MQK851976:MQL852015 NAG851976:NAH852015 NKC851976:NKD852015 NTY851976:NTZ852015 ODU851976:ODV852015 ONQ851976:ONR852015 OXM851976:OXN852015 PHI851976:PHJ852015 PRE851976:PRF852015 QBA851976:QBB852015 QKW851976:QKX852015 QUS851976:QUT852015 REO851976:REP852015 ROK851976:ROL852015 RYG851976:RYH852015 SIC851976:SID852015 SRY851976:SRZ852015 TBU851976:TBV852015 TLQ851976:TLR852015 TVM851976:TVN852015 UFI851976:UFJ852015 UPE851976:UPF852015 UZA851976:UZB852015 VIW851976:VIX852015 VSS851976:VST852015 WCO851976:WCP852015 WMK851976:WML852015 WWG851976:WWH852015 Y917512:Z917551 JU917512:JV917551 TQ917512:TR917551 ADM917512:ADN917551 ANI917512:ANJ917551 AXE917512:AXF917551 BHA917512:BHB917551 BQW917512:BQX917551 CAS917512:CAT917551 CKO917512:CKP917551 CUK917512:CUL917551 DEG917512:DEH917551 DOC917512:DOD917551 DXY917512:DXZ917551 EHU917512:EHV917551 ERQ917512:ERR917551 FBM917512:FBN917551 FLI917512:FLJ917551 FVE917512:FVF917551 GFA917512:GFB917551 GOW917512:GOX917551 GYS917512:GYT917551 HIO917512:HIP917551 HSK917512:HSL917551 ICG917512:ICH917551 IMC917512:IMD917551 IVY917512:IVZ917551 JFU917512:JFV917551 JPQ917512:JPR917551 JZM917512:JZN917551 KJI917512:KJJ917551 KTE917512:KTF917551 LDA917512:LDB917551 LMW917512:LMX917551 LWS917512:LWT917551 MGO917512:MGP917551 MQK917512:MQL917551 NAG917512:NAH917551 NKC917512:NKD917551 NTY917512:NTZ917551 ODU917512:ODV917551 ONQ917512:ONR917551 OXM917512:OXN917551 PHI917512:PHJ917551 PRE917512:PRF917551 QBA917512:QBB917551 QKW917512:QKX917551 QUS917512:QUT917551 REO917512:REP917551 ROK917512:ROL917551 RYG917512:RYH917551 SIC917512:SID917551 SRY917512:SRZ917551 TBU917512:TBV917551 TLQ917512:TLR917551 TVM917512:TVN917551 UFI917512:UFJ917551 UPE917512:UPF917551 UZA917512:UZB917551 VIW917512:VIX917551 VSS917512:VST917551 WCO917512:WCP917551 WMK917512:WML917551 WWG917512:WWH917551 Y983048:Z983087 JU983048:JV983087 TQ983048:TR983087 ADM983048:ADN983087 ANI983048:ANJ983087 AXE983048:AXF983087 BHA983048:BHB983087 BQW983048:BQX983087 CAS983048:CAT983087 CKO983048:CKP983087 CUK983048:CUL983087 DEG983048:DEH983087 DOC983048:DOD983087 DXY983048:DXZ983087 EHU983048:EHV983087 ERQ983048:ERR983087 FBM983048:FBN983087 FLI983048:FLJ983087 FVE983048:FVF983087 GFA983048:GFB983087 GOW983048:GOX983087 GYS983048:GYT983087 HIO983048:HIP983087 HSK983048:HSL983087 ICG983048:ICH983087 IMC983048:IMD983087 IVY983048:IVZ983087 JFU983048:JFV983087 JPQ983048:JPR983087 JZM983048:JZN983087 KJI983048:KJJ983087 KTE983048:KTF983087 LDA983048:LDB983087 LMW983048:LMX983087 LWS983048:LWT983087 MGO983048:MGP983087 MQK983048:MQL983087 NAG983048:NAH983087 NKC983048:NKD983087 NTY983048:NTZ983087 ODU983048:ODV983087 ONQ983048:ONR983087 OXM983048:OXN983087 PHI983048:PHJ983087 PRE983048:PRF983087 QBA983048:QBB983087 QKW983048:QKX983087 QUS983048:QUT983087 REO983048:REP983087 ROK983048:ROL983087 RYG983048:RYH983087 SIC983048:SID983087 SRY983048:SRZ983087 TBU983048:TBV983087 TLQ983048:TLR983087 TVM983048:TVN983087 UFI983048:UFJ983087 UPE983048:UPF983087 UZA983048:UZB983087 VIW983048:VIX983087 VSS983048:VST983087 WCO983048:WCP983087 WMK983048:WML983087" xr:uid="{8818933A-F688-4502-A06F-D00DD01EE047}">
      <formula1>"Consistente (reporte hasta 2T), Aleatoria (reportes parciales), No se ejecuta (según reporte), Sin reporte durante la vigencia, No aplica"</formula1>
    </dataValidation>
    <dataValidation type="list" allowBlank="1" showInputMessage="1" showErrorMessage="1" sqref="WWO983048:WWP983087 KC5:KD44 TY5:TZ44 ADU5:ADV44 ANQ5:ANR44 AXM5:AXN44 BHI5:BHJ44 BRE5:BRF44 CBA5:CBB44 CKW5:CKX44 CUS5:CUT44 DEO5:DEP44 DOK5:DOL44 DYG5:DYH44 EIC5:EID44 ERY5:ERZ44 FBU5:FBV44 FLQ5:FLR44 FVM5:FVN44 GFI5:GFJ44 GPE5:GPF44 GZA5:GZB44 HIW5:HIX44 HSS5:HST44 ICO5:ICP44 IMK5:IML44 IWG5:IWH44 JGC5:JGD44 JPY5:JPZ44 JZU5:JZV44 KJQ5:KJR44 KTM5:KTN44 LDI5:LDJ44 LNE5:LNF44 LXA5:LXB44 MGW5:MGX44 MQS5:MQT44 NAO5:NAP44 NKK5:NKL44 NUG5:NUH44 OEC5:OED44 ONY5:ONZ44 OXU5:OXV44 PHQ5:PHR44 PRM5:PRN44 QBI5:QBJ44 QLE5:QLF44 QVA5:QVB44 REW5:REX44 ROS5:ROT44 RYO5:RYP44 SIK5:SIL44 SSG5:SSH44 TCC5:TCD44 TLY5:TLZ44 TVU5:TVV44 UFQ5:UFR44 UPM5:UPN44 UZI5:UZJ44 VJE5:VJF44 VTA5:VTB44 WCW5:WCX44 WMS5:WMT44 WWO5:WWP44 AG65544:AH65583 KC65544:KD65583 TY65544:TZ65583 ADU65544:ADV65583 ANQ65544:ANR65583 AXM65544:AXN65583 BHI65544:BHJ65583 BRE65544:BRF65583 CBA65544:CBB65583 CKW65544:CKX65583 CUS65544:CUT65583 DEO65544:DEP65583 DOK65544:DOL65583 DYG65544:DYH65583 EIC65544:EID65583 ERY65544:ERZ65583 FBU65544:FBV65583 FLQ65544:FLR65583 FVM65544:FVN65583 GFI65544:GFJ65583 GPE65544:GPF65583 GZA65544:GZB65583 HIW65544:HIX65583 HSS65544:HST65583 ICO65544:ICP65583 IMK65544:IML65583 IWG65544:IWH65583 JGC65544:JGD65583 JPY65544:JPZ65583 JZU65544:JZV65583 KJQ65544:KJR65583 KTM65544:KTN65583 LDI65544:LDJ65583 LNE65544:LNF65583 LXA65544:LXB65583 MGW65544:MGX65583 MQS65544:MQT65583 NAO65544:NAP65583 NKK65544:NKL65583 NUG65544:NUH65583 OEC65544:OED65583 ONY65544:ONZ65583 OXU65544:OXV65583 PHQ65544:PHR65583 PRM65544:PRN65583 QBI65544:QBJ65583 QLE65544:QLF65583 QVA65544:QVB65583 REW65544:REX65583 ROS65544:ROT65583 RYO65544:RYP65583 SIK65544:SIL65583 SSG65544:SSH65583 TCC65544:TCD65583 TLY65544:TLZ65583 TVU65544:TVV65583 UFQ65544:UFR65583 UPM65544:UPN65583 UZI65544:UZJ65583 VJE65544:VJF65583 VTA65544:VTB65583 WCW65544:WCX65583 WMS65544:WMT65583 WWO65544:WWP65583 AG131080:AH131119 KC131080:KD131119 TY131080:TZ131119 ADU131080:ADV131119 ANQ131080:ANR131119 AXM131080:AXN131119 BHI131080:BHJ131119 BRE131080:BRF131119 CBA131080:CBB131119 CKW131080:CKX131119 CUS131080:CUT131119 DEO131080:DEP131119 DOK131080:DOL131119 DYG131080:DYH131119 EIC131080:EID131119 ERY131080:ERZ131119 FBU131080:FBV131119 FLQ131080:FLR131119 FVM131080:FVN131119 GFI131080:GFJ131119 GPE131080:GPF131119 GZA131080:GZB131119 HIW131080:HIX131119 HSS131080:HST131119 ICO131080:ICP131119 IMK131080:IML131119 IWG131080:IWH131119 JGC131080:JGD131119 JPY131080:JPZ131119 JZU131080:JZV131119 KJQ131080:KJR131119 KTM131080:KTN131119 LDI131080:LDJ131119 LNE131080:LNF131119 LXA131080:LXB131119 MGW131080:MGX131119 MQS131080:MQT131119 NAO131080:NAP131119 NKK131080:NKL131119 NUG131080:NUH131119 OEC131080:OED131119 ONY131080:ONZ131119 OXU131080:OXV131119 PHQ131080:PHR131119 PRM131080:PRN131119 QBI131080:QBJ131119 QLE131080:QLF131119 QVA131080:QVB131119 REW131080:REX131119 ROS131080:ROT131119 RYO131080:RYP131119 SIK131080:SIL131119 SSG131080:SSH131119 TCC131080:TCD131119 TLY131080:TLZ131119 TVU131080:TVV131119 UFQ131080:UFR131119 UPM131080:UPN131119 UZI131080:UZJ131119 VJE131080:VJF131119 VTA131080:VTB131119 WCW131080:WCX131119 WMS131080:WMT131119 WWO131080:WWP131119 AG196616:AH196655 KC196616:KD196655 TY196616:TZ196655 ADU196616:ADV196655 ANQ196616:ANR196655 AXM196616:AXN196655 BHI196616:BHJ196655 BRE196616:BRF196655 CBA196616:CBB196655 CKW196616:CKX196655 CUS196616:CUT196655 DEO196616:DEP196655 DOK196616:DOL196655 DYG196616:DYH196655 EIC196616:EID196655 ERY196616:ERZ196655 FBU196616:FBV196655 FLQ196616:FLR196655 FVM196616:FVN196655 GFI196616:GFJ196655 GPE196616:GPF196655 GZA196616:GZB196655 HIW196616:HIX196655 HSS196616:HST196655 ICO196616:ICP196655 IMK196616:IML196655 IWG196616:IWH196655 JGC196616:JGD196655 JPY196616:JPZ196655 JZU196616:JZV196655 KJQ196616:KJR196655 KTM196616:KTN196655 LDI196616:LDJ196655 LNE196616:LNF196655 LXA196616:LXB196655 MGW196616:MGX196655 MQS196616:MQT196655 NAO196616:NAP196655 NKK196616:NKL196655 NUG196616:NUH196655 OEC196616:OED196655 ONY196616:ONZ196655 OXU196616:OXV196655 PHQ196616:PHR196655 PRM196616:PRN196655 QBI196616:QBJ196655 QLE196616:QLF196655 QVA196616:QVB196655 REW196616:REX196655 ROS196616:ROT196655 RYO196616:RYP196655 SIK196616:SIL196655 SSG196616:SSH196655 TCC196616:TCD196655 TLY196616:TLZ196655 TVU196616:TVV196655 UFQ196616:UFR196655 UPM196616:UPN196655 UZI196616:UZJ196655 VJE196616:VJF196655 VTA196616:VTB196655 WCW196616:WCX196655 WMS196616:WMT196655 WWO196616:WWP196655 AG262152:AH262191 KC262152:KD262191 TY262152:TZ262191 ADU262152:ADV262191 ANQ262152:ANR262191 AXM262152:AXN262191 BHI262152:BHJ262191 BRE262152:BRF262191 CBA262152:CBB262191 CKW262152:CKX262191 CUS262152:CUT262191 DEO262152:DEP262191 DOK262152:DOL262191 DYG262152:DYH262191 EIC262152:EID262191 ERY262152:ERZ262191 FBU262152:FBV262191 FLQ262152:FLR262191 FVM262152:FVN262191 GFI262152:GFJ262191 GPE262152:GPF262191 GZA262152:GZB262191 HIW262152:HIX262191 HSS262152:HST262191 ICO262152:ICP262191 IMK262152:IML262191 IWG262152:IWH262191 JGC262152:JGD262191 JPY262152:JPZ262191 JZU262152:JZV262191 KJQ262152:KJR262191 KTM262152:KTN262191 LDI262152:LDJ262191 LNE262152:LNF262191 LXA262152:LXB262191 MGW262152:MGX262191 MQS262152:MQT262191 NAO262152:NAP262191 NKK262152:NKL262191 NUG262152:NUH262191 OEC262152:OED262191 ONY262152:ONZ262191 OXU262152:OXV262191 PHQ262152:PHR262191 PRM262152:PRN262191 QBI262152:QBJ262191 QLE262152:QLF262191 QVA262152:QVB262191 REW262152:REX262191 ROS262152:ROT262191 RYO262152:RYP262191 SIK262152:SIL262191 SSG262152:SSH262191 TCC262152:TCD262191 TLY262152:TLZ262191 TVU262152:TVV262191 UFQ262152:UFR262191 UPM262152:UPN262191 UZI262152:UZJ262191 VJE262152:VJF262191 VTA262152:VTB262191 WCW262152:WCX262191 WMS262152:WMT262191 WWO262152:WWP262191 AG327688:AH327727 KC327688:KD327727 TY327688:TZ327727 ADU327688:ADV327727 ANQ327688:ANR327727 AXM327688:AXN327727 BHI327688:BHJ327727 BRE327688:BRF327727 CBA327688:CBB327727 CKW327688:CKX327727 CUS327688:CUT327727 DEO327688:DEP327727 DOK327688:DOL327727 DYG327688:DYH327727 EIC327688:EID327727 ERY327688:ERZ327727 FBU327688:FBV327727 FLQ327688:FLR327727 FVM327688:FVN327727 GFI327688:GFJ327727 GPE327688:GPF327727 GZA327688:GZB327727 HIW327688:HIX327727 HSS327688:HST327727 ICO327688:ICP327727 IMK327688:IML327727 IWG327688:IWH327727 JGC327688:JGD327727 JPY327688:JPZ327727 JZU327688:JZV327727 KJQ327688:KJR327727 KTM327688:KTN327727 LDI327688:LDJ327727 LNE327688:LNF327727 LXA327688:LXB327727 MGW327688:MGX327727 MQS327688:MQT327727 NAO327688:NAP327727 NKK327688:NKL327727 NUG327688:NUH327727 OEC327688:OED327727 ONY327688:ONZ327727 OXU327688:OXV327727 PHQ327688:PHR327727 PRM327688:PRN327727 QBI327688:QBJ327727 QLE327688:QLF327727 QVA327688:QVB327727 REW327688:REX327727 ROS327688:ROT327727 RYO327688:RYP327727 SIK327688:SIL327727 SSG327688:SSH327727 TCC327688:TCD327727 TLY327688:TLZ327727 TVU327688:TVV327727 UFQ327688:UFR327727 UPM327688:UPN327727 UZI327688:UZJ327727 VJE327688:VJF327727 VTA327688:VTB327727 WCW327688:WCX327727 WMS327688:WMT327727 WWO327688:WWP327727 AG393224:AH393263 KC393224:KD393263 TY393224:TZ393263 ADU393224:ADV393263 ANQ393224:ANR393263 AXM393224:AXN393263 BHI393224:BHJ393263 BRE393224:BRF393263 CBA393224:CBB393263 CKW393224:CKX393263 CUS393224:CUT393263 DEO393224:DEP393263 DOK393224:DOL393263 DYG393224:DYH393263 EIC393224:EID393263 ERY393224:ERZ393263 FBU393224:FBV393263 FLQ393224:FLR393263 FVM393224:FVN393263 GFI393224:GFJ393263 GPE393224:GPF393263 GZA393224:GZB393263 HIW393224:HIX393263 HSS393224:HST393263 ICO393224:ICP393263 IMK393224:IML393263 IWG393224:IWH393263 JGC393224:JGD393263 JPY393224:JPZ393263 JZU393224:JZV393263 KJQ393224:KJR393263 KTM393224:KTN393263 LDI393224:LDJ393263 LNE393224:LNF393263 LXA393224:LXB393263 MGW393224:MGX393263 MQS393224:MQT393263 NAO393224:NAP393263 NKK393224:NKL393263 NUG393224:NUH393263 OEC393224:OED393263 ONY393224:ONZ393263 OXU393224:OXV393263 PHQ393224:PHR393263 PRM393224:PRN393263 QBI393224:QBJ393263 QLE393224:QLF393263 QVA393224:QVB393263 REW393224:REX393263 ROS393224:ROT393263 RYO393224:RYP393263 SIK393224:SIL393263 SSG393224:SSH393263 TCC393224:TCD393263 TLY393224:TLZ393263 TVU393224:TVV393263 UFQ393224:UFR393263 UPM393224:UPN393263 UZI393224:UZJ393263 VJE393224:VJF393263 VTA393224:VTB393263 WCW393224:WCX393263 WMS393224:WMT393263 WWO393224:WWP393263 AG458760:AH458799 KC458760:KD458799 TY458760:TZ458799 ADU458760:ADV458799 ANQ458760:ANR458799 AXM458760:AXN458799 BHI458760:BHJ458799 BRE458760:BRF458799 CBA458760:CBB458799 CKW458760:CKX458799 CUS458760:CUT458799 DEO458760:DEP458799 DOK458760:DOL458799 DYG458760:DYH458799 EIC458760:EID458799 ERY458760:ERZ458799 FBU458760:FBV458799 FLQ458760:FLR458799 FVM458760:FVN458799 GFI458760:GFJ458799 GPE458760:GPF458799 GZA458760:GZB458799 HIW458760:HIX458799 HSS458760:HST458799 ICO458760:ICP458799 IMK458760:IML458799 IWG458760:IWH458799 JGC458760:JGD458799 JPY458760:JPZ458799 JZU458760:JZV458799 KJQ458760:KJR458799 KTM458760:KTN458799 LDI458760:LDJ458799 LNE458760:LNF458799 LXA458760:LXB458799 MGW458760:MGX458799 MQS458760:MQT458799 NAO458760:NAP458799 NKK458760:NKL458799 NUG458760:NUH458799 OEC458760:OED458799 ONY458760:ONZ458799 OXU458760:OXV458799 PHQ458760:PHR458799 PRM458760:PRN458799 QBI458760:QBJ458799 QLE458760:QLF458799 QVA458760:QVB458799 REW458760:REX458799 ROS458760:ROT458799 RYO458760:RYP458799 SIK458760:SIL458799 SSG458760:SSH458799 TCC458760:TCD458799 TLY458760:TLZ458799 TVU458760:TVV458799 UFQ458760:UFR458799 UPM458760:UPN458799 UZI458760:UZJ458799 VJE458760:VJF458799 VTA458760:VTB458799 WCW458760:WCX458799 WMS458760:WMT458799 WWO458760:WWP458799 AG524296:AH524335 KC524296:KD524335 TY524296:TZ524335 ADU524296:ADV524335 ANQ524296:ANR524335 AXM524296:AXN524335 BHI524296:BHJ524335 BRE524296:BRF524335 CBA524296:CBB524335 CKW524296:CKX524335 CUS524296:CUT524335 DEO524296:DEP524335 DOK524296:DOL524335 DYG524296:DYH524335 EIC524296:EID524335 ERY524296:ERZ524335 FBU524296:FBV524335 FLQ524296:FLR524335 FVM524296:FVN524335 GFI524296:GFJ524335 GPE524296:GPF524335 GZA524296:GZB524335 HIW524296:HIX524335 HSS524296:HST524335 ICO524296:ICP524335 IMK524296:IML524335 IWG524296:IWH524335 JGC524296:JGD524335 JPY524296:JPZ524335 JZU524296:JZV524335 KJQ524296:KJR524335 KTM524296:KTN524335 LDI524296:LDJ524335 LNE524296:LNF524335 LXA524296:LXB524335 MGW524296:MGX524335 MQS524296:MQT524335 NAO524296:NAP524335 NKK524296:NKL524335 NUG524296:NUH524335 OEC524296:OED524335 ONY524296:ONZ524335 OXU524296:OXV524335 PHQ524296:PHR524335 PRM524296:PRN524335 QBI524296:QBJ524335 QLE524296:QLF524335 QVA524296:QVB524335 REW524296:REX524335 ROS524296:ROT524335 RYO524296:RYP524335 SIK524296:SIL524335 SSG524296:SSH524335 TCC524296:TCD524335 TLY524296:TLZ524335 TVU524296:TVV524335 UFQ524296:UFR524335 UPM524296:UPN524335 UZI524296:UZJ524335 VJE524296:VJF524335 VTA524296:VTB524335 WCW524296:WCX524335 WMS524296:WMT524335 WWO524296:WWP524335 AG589832:AH589871 KC589832:KD589871 TY589832:TZ589871 ADU589832:ADV589871 ANQ589832:ANR589871 AXM589832:AXN589871 BHI589832:BHJ589871 BRE589832:BRF589871 CBA589832:CBB589871 CKW589832:CKX589871 CUS589832:CUT589871 DEO589832:DEP589871 DOK589832:DOL589871 DYG589832:DYH589871 EIC589832:EID589871 ERY589832:ERZ589871 FBU589832:FBV589871 FLQ589832:FLR589871 FVM589832:FVN589871 GFI589832:GFJ589871 GPE589832:GPF589871 GZA589832:GZB589871 HIW589832:HIX589871 HSS589832:HST589871 ICO589832:ICP589871 IMK589832:IML589871 IWG589832:IWH589871 JGC589832:JGD589871 JPY589832:JPZ589871 JZU589832:JZV589871 KJQ589832:KJR589871 KTM589832:KTN589871 LDI589832:LDJ589871 LNE589832:LNF589871 LXA589832:LXB589871 MGW589832:MGX589871 MQS589832:MQT589871 NAO589832:NAP589871 NKK589832:NKL589871 NUG589832:NUH589871 OEC589832:OED589871 ONY589832:ONZ589871 OXU589832:OXV589871 PHQ589832:PHR589871 PRM589832:PRN589871 QBI589832:QBJ589871 QLE589832:QLF589871 QVA589832:QVB589871 REW589832:REX589871 ROS589832:ROT589871 RYO589832:RYP589871 SIK589832:SIL589871 SSG589832:SSH589871 TCC589832:TCD589871 TLY589832:TLZ589871 TVU589832:TVV589871 UFQ589832:UFR589871 UPM589832:UPN589871 UZI589832:UZJ589871 VJE589832:VJF589871 VTA589832:VTB589871 WCW589832:WCX589871 WMS589832:WMT589871 WWO589832:WWP589871 AG655368:AH655407 KC655368:KD655407 TY655368:TZ655407 ADU655368:ADV655407 ANQ655368:ANR655407 AXM655368:AXN655407 BHI655368:BHJ655407 BRE655368:BRF655407 CBA655368:CBB655407 CKW655368:CKX655407 CUS655368:CUT655407 DEO655368:DEP655407 DOK655368:DOL655407 DYG655368:DYH655407 EIC655368:EID655407 ERY655368:ERZ655407 FBU655368:FBV655407 FLQ655368:FLR655407 FVM655368:FVN655407 GFI655368:GFJ655407 GPE655368:GPF655407 GZA655368:GZB655407 HIW655368:HIX655407 HSS655368:HST655407 ICO655368:ICP655407 IMK655368:IML655407 IWG655368:IWH655407 JGC655368:JGD655407 JPY655368:JPZ655407 JZU655368:JZV655407 KJQ655368:KJR655407 KTM655368:KTN655407 LDI655368:LDJ655407 LNE655368:LNF655407 LXA655368:LXB655407 MGW655368:MGX655407 MQS655368:MQT655407 NAO655368:NAP655407 NKK655368:NKL655407 NUG655368:NUH655407 OEC655368:OED655407 ONY655368:ONZ655407 OXU655368:OXV655407 PHQ655368:PHR655407 PRM655368:PRN655407 QBI655368:QBJ655407 QLE655368:QLF655407 QVA655368:QVB655407 REW655368:REX655407 ROS655368:ROT655407 RYO655368:RYP655407 SIK655368:SIL655407 SSG655368:SSH655407 TCC655368:TCD655407 TLY655368:TLZ655407 TVU655368:TVV655407 UFQ655368:UFR655407 UPM655368:UPN655407 UZI655368:UZJ655407 VJE655368:VJF655407 VTA655368:VTB655407 WCW655368:WCX655407 WMS655368:WMT655407 WWO655368:WWP655407 AG720904:AH720943 KC720904:KD720943 TY720904:TZ720943 ADU720904:ADV720943 ANQ720904:ANR720943 AXM720904:AXN720943 BHI720904:BHJ720943 BRE720904:BRF720943 CBA720904:CBB720943 CKW720904:CKX720943 CUS720904:CUT720943 DEO720904:DEP720943 DOK720904:DOL720943 DYG720904:DYH720943 EIC720904:EID720943 ERY720904:ERZ720943 FBU720904:FBV720943 FLQ720904:FLR720943 FVM720904:FVN720943 GFI720904:GFJ720943 GPE720904:GPF720943 GZA720904:GZB720943 HIW720904:HIX720943 HSS720904:HST720943 ICO720904:ICP720943 IMK720904:IML720943 IWG720904:IWH720943 JGC720904:JGD720943 JPY720904:JPZ720943 JZU720904:JZV720943 KJQ720904:KJR720943 KTM720904:KTN720943 LDI720904:LDJ720943 LNE720904:LNF720943 LXA720904:LXB720943 MGW720904:MGX720943 MQS720904:MQT720943 NAO720904:NAP720943 NKK720904:NKL720943 NUG720904:NUH720943 OEC720904:OED720943 ONY720904:ONZ720943 OXU720904:OXV720943 PHQ720904:PHR720943 PRM720904:PRN720943 QBI720904:QBJ720943 QLE720904:QLF720943 QVA720904:QVB720943 REW720904:REX720943 ROS720904:ROT720943 RYO720904:RYP720943 SIK720904:SIL720943 SSG720904:SSH720943 TCC720904:TCD720943 TLY720904:TLZ720943 TVU720904:TVV720943 UFQ720904:UFR720943 UPM720904:UPN720943 UZI720904:UZJ720943 VJE720904:VJF720943 VTA720904:VTB720943 WCW720904:WCX720943 WMS720904:WMT720943 WWO720904:WWP720943 AG786440:AH786479 KC786440:KD786479 TY786440:TZ786479 ADU786440:ADV786479 ANQ786440:ANR786479 AXM786440:AXN786479 BHI786440:BHJ786479 BRE786440:BRF786479 CBA786440:CBB786479 CKW786440:CKX786479 CUS786440:CUT786479 DEO786440:DEP786479 DOK786440:DOL786479 DYG786440:DYH786479 EIC786440:EID786479 ERY786440:ERZ786479 FBU786440:FBV786479 FLQ786440:FLR786479 FVM786440:FVN786479 GFI786440:GFJ786479 GPE786440:GPF786479 GZA786440:GZB786479 HIW786440:HIX786479 HSS786440:HST786479 ICO786440:ICP786479 IMK786440:IML786479 IWG786440:IWH786479 JGC786440:JGD786479 JPY786440:JPZ786479 JZU786440:JZV786479 KJQ786440:KJR786479 KTM786440:KTN786479 LDI786440:LDJ786479 LNE786440:LNF786479 LXA786440:LXB786479 MGW786440:MGX786479 MQS786440:MQT786479 NAO786440:NAP786479 NKK786440:NKL786479 NUG786440:NUH786479 OEC786440:OED786479 ONY786440:ONZ786479 OXU786440:OXV786479 PHQ786440:PHR786479 PRM786440:PRN786479 QBI786440:QBJ786479 QLE786440:QLF786479 QVA786440:QVB786479 REW786440:REX786479 ROS786440:ROT786479 RYO786440:RYP786479 SIK786440:SIL786479 SSG786440:SSH786479 TCC786440:TCD786479 TLY786440:TLZ786479 TVU786440:TVV786479 UFQ786440:UFR786479 UPM786440:UPN786479 UZI786440:UZJ786479 VJE786440:VJF786479 VTA786440:VTB786479 WCW786440:WCX786479 WMS786440:WMT786479 WWO786440:WWP786479 AG851976:AH852015 KC851976:KD852015 TY851976:TZ852015 ADU851976:ADV852015 ANQ851976:ANR852015 AXM851976:AXN852015 BHI851976:BHJ852015 BRE851976:BRF852015 CBA851976:CBB852015 CKW851976:CKX852015 CUS851976:CUT852015 DEO851976:DEP852015 DOK851976:DOL852015 DYG851976:DYH852015 EIC851976:EID852015 ERY851976:ERZ852015 FBU851976:FBV852015 FLQ851976:FLR852015 FVM851976:FVN852015 GFI851976:GFJ852015 GPE851976:GPF852015 GZA851976:GZB852015 HIW851976:HIX852015 HSS851976:HST852015 ICO851976:ICP852015 IMK851976:IML852015 IWG851976:IWH852015 JGC851976:JGD852015 JPY851976:JPZ852015 JZU851976:JZV852015 KJQ851976:KJR852015 KTM851976:KTN852015 LDI851976:LDJ852015 LNE851976:LNF852015 LXA851976:LXB852015 MGW851976:MGX852015 MQS851976:MQT852015 NAO851976:NAP852015 NKK851976:NKL852015 NUG851976:NUH852015 OEC851976:OED852015 ONY851976:ONZ852015 OXU851976:OXV852015 PHQ851976:PHR852015 PRM851976:PRN852015 QBI851976:QBJ852015 QLE851976:QLF852015 QVA851976:QVB852015 REW851976:REX852015 ROS851976:ROT852015 RYO851976:RYP852015 SIK851976:SIL852015 SSG851976:SSH852015 TCC851976:TCD852015 TLY851976:TLZ852015 TVU851976:TVV852015 UFQ851976:UFR852015 UPM851976:UPN852015 UZI851976:UZJ852015 VJE851976:VJF852015 VTA851976:VTB852015 WCW851976:WCX852015 WMS851976:WMT852015 WWO851976:WWP852015 AG917512:AH917551 KC917512:KD917551 TY917512:TZ917551 ADU917512:ADV917551 ANQ917512:ANR917551 AXM917512:AXN917551 BHI917512:BHJ917551 BRE917512:BRF917551 CBA917512:CBB917551 CKW917512:CKX917551 CUS917512:CUT917551 DEO917512:DEP917551 DOK917512:DOL917551 DYG917512:DYH917551 EIC917512:EID917551 ERY917512:ERZ917551 FBU917512:FBV917551 FLQ917512:FLR917551 FVM917512:FVN917551 GFI917512:GFJ917551 GPE917512:GPF917551 GZA917512:GZB917551 HIW917512:HIX917551 HSS917512:HST917551 ICO917512:ICP917551 IMK917512:IML917551 IWG917512:IWH917551 JGC917512:JGD917551 JPY917512:JPZ917551 JZU917512:JZV917551 KJQ917512:KJR917551 KTM917512:KTN917551 LDI917512:LDJ917551 LNE917512:LNF917551 LXA917512:LXB917551 MGW917512:MGX917551 MQS917512:MQT917551 NAO917512:NAP917551 NKK917512:NKL917551 NUG917512:NUH917551 OEC917512:OED917551 ONY917512:ONZ917551 OXU917512:OXV917551 PHQ917512:PHR917551 PRM917512:PRN917551 QBI917512:QBJ917551 QLE917512:QLF917551 QVA917512:QVB917551 REW917512:REX917551 ROS917512:ROT917551 RYO917512:RYP917551 SIK917512:SIL917551 SSG917512:SSH917551 TCC917512:TCD917551 TLY917512:TLZ917551 TVU917512:TVV917551 UFQ917512:UFR917551 UPM917512:UPN917551 UZI917512:UZJ917551 VJE917512:VJF917551 VTA917512:VTB917551 WCW917512:WCX917551 WMS917512:WMT917551 WWO917512:WWP917551 AG983048:AH983087 KC983048:KD983087 TY983048:TZ983087 ADU983048:ADV983087 ANQ983048:ANR983087 AXM983048:AXN983087 BHI983048:BHJ983087 BRE983048:BRF983087 CBA983048:CBB983087 CKW983048:CKX983087 CUS983048:CUT983087 DEO983048:DEP983087 DOK983048:DOL983087 DYG983048:DYH983087 EIC983048:EID983087 ERY983048:ERZ983087 FBU983048:FBV983087 FLQ983048:FLR983087 FVM983048:FVN983087 GFI983048:GFJ983087 GPE983048:GPF983087 GZA983048:GZB983087 HIW983048:HIX983087 HSS983048:HST983087 ICO983048:ICP983087 IMK983048:IML983087 IWG983048:IWH983087 JGC983048:JGD983087 JPY983048:JPZ983087 JZU983048:JZV983087 KJQ983048:KJR983087 KTM983048:KTN983087 LDI983048:LDJ983087 LNE983048:LNF983087 LXA983048:LXB983087 MGW983048:MGX983087 MQS983048:MQT983087 NAO983048:NAP983087 NKK983048:NKL983087 NUG983048:NUH983087 OEC983048:OED983087 ONY983048:ONZ983087 OXU983048:OXV983087 PHQ983048:PHR983087 PRM983048:PRN983087 QBI983048:QBJ983087 QLE983048:QLF983087 QVA983048:QVB983087 REW983048:REX983087 ROS983048:ROT983087 RYO983048:RYP983087 SIK983048:SIL983087 SSG983048:SSH983087 TCC983048:TCD983087 TLY983048:TLZ983087 TVU983048:TVV983087 UFQ983048:UFR983087 UPM983048:UPN983087 UZI983048:UZJ983087 VJE983048:VJF983087 VTA983048:VTB983087 WCW983048:WCX983087 WMS983048:WMT983087" xr:uid="{BFB69DB0-5B88-42EC-8407-5D3B8C5D412B}">
      <formula1>Moni</formula1>
    </dataValidation>
    <dataValidation type="list" allowBlank="1" showInputMessage="1" showErrorMessage="1" sqref="Y4:Z4 JU4:JV4 TQ4:TR4 ADM4:ADN4 ANI4:ANJ4 AXE4:AXF4 BHA4:BHB4 BQW4:BQX4 CAS4:CAT4 CKO4:CKP4 CUK4:CUL4 DEG4:DEH4 DOC4:DOD4 DXY4:DXZ4 EHU4:EHV4 ERQ4:ERR4 FBM4:FBN4 FLI4:FLJ4 FVE4:FVF4 GFA4:GFB4 GOW4:GOX4 GYS4:GYT4 HIO4:HIP4 HSK4:HSL4 ICG4:ICH4 IMC4:IMD4 IVY4:IVZ4 JFU4:JFV4 JPQ4:JPR4 JZM4:JZN4 KJI4:KJJ4 KTE4:KTF4 LDA4:LDB4 LMW4:LMX4 LWS4:LWT4 MGO4:MGP4 MQK4:MQL4 NAG4:NAH4 NKC4:NKD4 NTY4:NTZ4 ODU4:ODV4 ONQ4:ONR4 OXM4:OXN4 PHI4:PHJ4 PRE4:PRF4 QBA4:QBB4 QKW4:QKX4 QUS4:QUT4 REO4:REP4 ROK4:ROL4 RYG4:RYH4 SIC4:SID4 SRY4:SRZ4 TBU4:TBV4 TLQ4:TLR4 TVM4:TVN4 UFI4:UFJ4 UPE4:UPF4 UZA4:UZB4 VIW4:VIX4 VSS4:VST4 WCO4:WCP4 WMK4:WML4 WWG4:WWH4 Y65543:Z65543 JU65543:JV65543 TQ65543:TR65543 ADM65543:ADN65543 ANI65543:ANJ65543 AXE65543:AXF65543 BHA65543:BHB65543 BQW65543:BQX65543 CAS65543:CAT65543 CKO65543:CKP65543 CUK65543:CUL65543 DEG65543:DEH65543 DOC65543:DOD65543 DXY65543:DXZ65543 EHU65543:EHV65543 ERQ65543:ERR65543 FBM65543:FBN65543 FLI65543:FLJ65543 FVE65543:FVF65543 GFA65543:GFB65543 GOW65543:GOX65543 GYS65543:GYT65543 HIO65543:HIP65543 HSK65543:HSL65543 ICG65543:ICH65543 IMC65543:IMD65543 IVY65543:IVZ65543 JFU65543:JFV65543 JPQ65543:JPR65543 JZM65543:JZN65543 KJI65543:KJJ65543 KTE65543:KTF65543 LDA65543:LDB65543 LMW65543:LMX65543 LWS65543:LWT65543 MGO65543:MGP65543 MQK65543:MQL65543 NAG65543:NAH65543 NKC65543:NKD65543 NTY65543:NTZ65543 ODU65543:ODV65543 ONQ65543:ONR65543 OXM65543:OXN65543 PHI65543:PHJ65543 PRE65543:PRF65543 QBA65543:QBB65543 QKW65543:QKX65543 QUS65543:QUT65543 REO65543:REP65543 ROK65543:ROL65543 RYG65543:RYH65543 SIC65543:SID65543 SRY65543:SRZ65543 TBU65543:TBV65543 TLQ65543:TLR65543 TVM65543:TVN65543 UFI65543:UFJ65543 UPE65543:UPF65543 UZA65543:UZB65543 VIW65543:VIX65543 VSS65543:VST65543 WCO65543:WCP65543 WMK65543:WML65543 WWG65543:WWH65543 Y131079:Z131079 JU131079:JV131079 TQ131079:TR131079 ADM131079:ADN131079 ANI131079:ANJ131079 AXE131079:AXF131079 BHA131079:BHB131079 BQW131079:BQX131079 CAS131079:CAT131079 CKO131079:CKP131079 CUK131079:CUL131079 DEG131079:DEH131079 DOC131079:DOD131079 DXY131079:DXZ131079 EHU131079:EHV131079 ERQ131079:ERR131079 FBM131079:FBN131079 FLI131079:FLJ131079 FVE131079:FVF131079 GFA131079:GFB131079 GOW131079:GOX131079 GYS131079:GYT131079 HIO131079:HIP131079 HSK131079:HSL131079 ICG131079:ICH131079 IMC131079:IMD131079 IVY131079:IVZ131079 JFU131079:JFV131079 JPQ131079:JPR131079 JZM131079:JZN131079 KJI131079:KJJ131079 KTE131079:KTF131079 LDA131079:LDB131079 LMW131079:LMX131079 LWS131079:LWT131079 MGO131079:MGP131079 MQK131079:MQL131079 NAG131079:NAH131079 NKC131079:NKD131079 NTY131079:NTZ131079 ODU131079:ODV131079 ONQ131079:ONR131079 OXM131079:OXN131079 PHI131079:PHJ131079 PRE131079:PRF131079 QBA131079:QBB131079 QKW131079:QKX131079 QUS131079:QUT131079 REO131079:REP131079 ROK131079:ROL131079 RYG131079:RYH131079 SIC131079:SID131079 SRY131079:SRZ131079 TBU131079:TBV131079 TLQ131079:TLR131079 TVM131079:TVN131079 UFI131079:UFJ131079 UPE131079:UPF131079 UZA131079:UZB131079 VIW131079:VIX131079 VSS131079:VST131079 WCO131079:WCP131079 WMK131079:WML131079 WWG131079:WWH131079 Y196615:Z196615 JU196615:JV196615 TQ196615:TR196615 ADM196615:ADN196615 ANI196615:ANJ196615 AXE196615:AXF196615 BHA196615:BHB196615 BQW196615:BQX196615 CAS196615:CAT196615 CKO196615:CKP196615 CUK196615:CUL196615 DEG196615:DEH196615 DOC196615:DOD196615 DXY196615:DXZ196615 EHU196615:EHV196615 ERQ196615:ERR196615 FBM196615:FBN196615 FLI196615:FLJ196615 FVE196615:FVF196615 GFA196615:GFB196615 GOW196615:GOX196615 GYS196615:GYT196615 HIO196615:HIP196615 HSK196615:HSL196615 ICG196615:ICH196615 IMC196615:IMD196615 IVY196615:IVZ196615 JFU196615:JFV196615 JPQ196615:JPR196615 JZM196615:JZN196615 KJI196615:KJJ196615 KTE196615:KTF196615 LDA196615:LDB196615 LMW196615:LMX196615 LWS196615:LWT196615 MGO196615:MGP196615 MQK196615:MQL196615 NAG196615:NAH196615 NKC196615:NKD196615 NTY196615:NTZ196615 ODU196615:ODV196615 ONQ196615:ONR196615 OXM196615:OXN196615 PHI196615:PHJ196615 PRE196615:PRF196615 QBA196615:QBB196615 QKW196615:QKX196615 QUS196615:QUT196615 REO196615:REP196615 ROK196615:ROL196615 RYG196615:RYH196615 SIC196615:SID196615 SRY196615:SRZ196615 TBU196615:TBV196615 TLQ196615:TLR196615 TVM196615:TVN196615 UFI196615:UFJ196615 UPE196615:UPF196615 UZA196615:UZB196615 VIW196615:VIX196615 VSS196615:VST196615 WCO196615:WCP196615 WMK196615:WML196615 WWG196615:WWH196615 Y262151:Z262151 JU262151:JV262151 TQ262151:TR262151 ADM262151:ADN262151 ANI262151:ANJ262151 AXE262151:AXF262151 BHA262151:BHB262151 BQW262151:BQX262151 CAS262151:CAT262151 CKO262151:CKP262151 CUK262151:CUL262151 DEG262151:DEH262151 DOC262151:DOD262151 DXY262151:DXZ262151 EHU262151:EHV262151 ERQ262151:ERR262151 FBM262151:FBN262151 FLI262151:FLJ262151 FVE262151:FVF262151 GFA262151:GFB262151 GOW262151:GOX262151 GYS262151:GYT262151 HIO262151:HIP262151 HSK262151:HSL262151 ICG262151:ICH262151 IMC262151:IMD262151 IVY262151:IVZ262151 JFU262151:JFV262151 JPQ262151:JPR262151 JZM262151:JZN262151 KJI262151:KJJ262151 KTE262151:KTF262151 LDA262151:LDB262151 LMW262151:LMX262151 LWS262151:LWT262151 MGO262151:MGP262151 MQK262151:MQL262151 NAG262151:NAH262151 NKC262151:NKD262151 NTY262151:NTZ262151 ODU262151:ODV262151 ONQ262151:ONR262151 OXM262151:OXN262151 PHI262151:PHJ262151 PRE262151:PRF262151 QBA262151:QBB262151 QKW262151:QKX262151 QUS262151:QUT262151 REO262151:REP262151 ROK262151:ROL262151 RYG262151:RYH262151 SIC262151:SID262151 SRY262151:SRZ262151 TBU262151:TBV262151 TLQ262151:TLR262151 TVM262151:TVN262151 UFI262151:UFJ262151 UPE262151:UPF262151 UZA262151:UZB262151 VIW262151:VIX262151 VSS262151:VST262151 WCO262151:WCP262151 WMK262151:WML262151 WWG262151:WWH262151 Y327687:Z327687 JU327687:JV327687 TQ327687:TR327687 ADM327687:ADN327687 ANI327687:ANJ327687 AXE327687:AXF327687 BHA327687:BHB327687 BQW327687:BQX327687 CAS327687:CAT327687 CKO327687:CKP327687 CUK327687:CUL327687 DEG327687:DEH327687 DOC327687:DOD327687 DXY327687:DXZ327687 EHU327687:EHV327687 ERQ327687:ERR327687 FBM327687:FBN327687 FLI327687:FLJ327687 FVE327687:FVF327687 GFA327687:GFB327687 GOW327687:GOX327687 GYS327687:GYT327687 HIO327687:HIP327687 HSK327687:HSL327687 ICG327687:ICH327687 IMC327687:IMD327687 IVY327687:IVZ327687 JFU327687:JFV327687 JPQ327687:JPR327687 JZM327687:JZN327687 KJI327687:KJJ327687 KTE327687:KTF327687 LDA327687:LDB327687 LMW327687:LMX327687 LWS327687:LWT327687 MGO327687:MGP327687 MQK327687:MQL327687 NAG327687:NAH327687 NKC327687:NKD327687 NTY327687:NTZ327687 ODU327687:ODV327687 ONQ327687:ONR327687 OXM327687:OXN327687 PHI327687:PHJ327687 PRE327687:PRF327687 QBA327687:QBB327687 QKW327687:QKX327687 QUS327687:QUT327687 REO327687:REP327687 ROK327687:ROL327687 RYG327687:RYH327687 SIC327687:SID327687 SRY327687:SRZ327687 TBU327687:TBV327687 TLQ327687:TLR327687 TVM327687:TVN327687 UFI327687:UFJ327687 UPE327687:UPF327687 UZA327687:UZB327687 VIW327687:VIX327687 VSS327687:VST327687 WCO327687:WCP327687 WMK327687:WML327687 WWG327687:WWH327687 Y393223:Z393223 JU393223:JV393223 TQ393223:TR393223 ADM393223:ADN393223 ANI393223:ANJ393223 AXE393223:AXF393223 BHA393223:BHB393223 BQW393223:BQX393223 CAS393223:CAT393223 CKO393223:CKP393223 CUK393223:CUL393223 DEG393223:DEH393223 DOC393223:DOD393223 DXY393223:DXZ393223 EHU393223:EHV393223 ERQ393223:ERR393223 FBM393223:FBN393223 FLI393223:FLJ393223 FVE393223:FVF393223 GFA393223:GFB393223 GOW393223:GOX393223 GYS393223:GYT393223 HIO393223:HIP393223 HSK393223:HSL393223 ICG393223:ICH393223 IMC393223:IMD393223 IVY393223:IVZ393223 JFU393223:JFV393223 JPQ393223:JPR393223 JZM393223:JZN393223 KJI393223:KJJ393223 KTE393223:KTF393223 LDA393223:LDB393223 LMW393223:LMX393223 LWS393223:LWT393223 MGO393223:MGP393223 MQK393223:MQL393223 NAG393223:NAH393223 NKC393223:NKD393223 NTY393223:NTZ393223 ODU393223:ODV393223 ONQ393223:ONR393223 OXM393223:OXN393223 PHI393223:PHJ393223 PRE393223:PRF393223 QBA393223:QBB393223 QKW393223:QKX393223 QUS393223:QUT393223 REO393223:REP393223 ROK393223:ROL393223 RYG393223:RYH393223 SIC393223:SID393223 SRY393223:SRZ393223 TBU393223:TBV393223 TLQ393223:TLR393223 TVM393223:TVN393223 UFI393223:UFJ393223 UPE393223:UPF393223 UZA393223:UZB393223 VIW393223:VIX393223 VSS393223:VST393223 WCO393223:WCP393223 WMK393223:WML393223 WWG393223:WWH393223 Y458759:Z458759 JU458759:JV458759 TQ458759:TR458759 ADM458759:ADN458759 ANI458759:ANJ458759 AXE458759:AXF458759 BHA458759:BHB458759 BQW458759:BQX458759 CAS458759:CAT458759 CKO458759:CKP458759 CUK458759:CUL458759 DEG458759:DEH458759 DOC458759:DOD458759 DXY458759:DXZ458759 EHU458759:EHV458759 ERQ458759:ERR458759 FBM458759:FBN458759 FLI458759:FLJ458759 FVE458759:FVF458759 GFA458759:GFB458759 GOW458759:GOX458759 GYS458759:GYT458759 HIO458759:HIP458759 HSK458759:HSL458759 ICG458759:ICH458759 IMC458759:IMD458759 IVY458759:IVZ458759 JFU458759:JFV458759 JPQ458759:JPR458759 JZM458759:JZN458759 KJI458759:KJJ458759 KTE458759:KTF458759 LDA458759:LDB458759 LMW458759:LMX458759 LWS458759:LWT458759 MGO458759:MGP458759 MQK458759:MQL458759 NAG458759:NAH458759 NKC458759:NKD458759 NTY458759:NTZ458759 ODU458759:ODV458759 ONQ458759:ONR458759 OXM458759:OXN458759 PHI458759:PHJ458759 PRE458759:PRF458759 QBA458759:QBB458759 QKW458759:QKX458759 QUS458759:QUT458759 REO458759:REP458759 ROK458759:ROL458759 RYG458759:RYH458759 SIC458759:SID458759 SRY458759:SRZ458759 TBU458759:TBV458759 TLQ458759:TLR458759 TVM458759:TVN458759 UFI458759:UFJ458759 UPE458759:UPF458759 UZA458759:UZB458759 VIW458759:VIX458759 VSS458759:VST458759 WCO458759:WCP458759 WMK458759:WML458759 WWG458759:WWH458759 Y524295:Z524295 JU524295:JV524295 TQ524295:TR524295 ADM524295:ADN524295 ANI524295:ANJ524295 AXE524295:AXF524295 BHA524295:BHB524295 BQW524295:BQX524295 CAS524295:CAT524295 CKO524295:CKP524295 CUK524295:CUL524295 DEG524295:DEH524295 DOC524295:DOD524295 DXY524295:DXZ524295 EHU524295:EHV524295 ERQ524295:ERR524295 FBM524295:FBN524295 FLI524295:FLJ524295 FVE524295:FVF524295 GFA524295:GFB524295 GOW524295:GOX524295 GYS524295:GYT524295 HIO524295:HIP524295 HSK524295:HSL524295 ICG524295:ICH524295 IMC524295:IMD524295 IVY524295:IVZ524295 JFU524295:JFV524295 JPQ524295:JPR524295 JZM524295:JZN524295 KJI524295:KJJ524295 KTE524295:KTF524295 LDA524295:LDB524295 LMW524295:LMX524295 LWS524295:LWT524295 MGO524295:MGP524295 MQK524295:MQL524295 NAG524295:NAH524295 NKC524295:NKD524295 NTY524295:NTZ524295 ODU524295:ODV524295 ONQ524295:ONR524295 OXM524295:OXN524295 PHI524295:PHJ524295 PRE524295:PRF524295 QBA524295:QBB524295 QKW524295:QKX524295 QUS524295:QUT524295 REO524295:REP524295 ROK524295:ROL524295 RYG524295:RYH524295 SIC524295:SID524295 SRY524295:SRZ524295 TBU524295:TBV524295 TLQ524295:TLR524295 TVM524295:TVN524295 UFI524295:UFJ524295 UPE524295:UPF524295 UZA524295:UZB524295 VIW524295:VIX524295 VSS524295:VST524295 WCO524295:WCP524295 WMK524295:WML524295 WWG524295:WWH524295 Y589831:Z589831 JU589831:JV589831 TQ589831:TR589831 ADM589831:ADN589831 ANI589831:ANJ589831 AXE589831:AXF589831 BHA589831:BHB589831 BQW589831:BQX589831 CAS589831:CAT589831 CKO589831:CKP589831 CUK589831:CUL589831 DEG589831:DEH589831 DOC589831:DOD589831 DXY589831:DXZ589831 EHU589831:EHV589831 ERQ589831:ERR589831 FBM589831:FBN589831 FLI589831:FLJ589831 FVE589831:FVF589831 GFA589831:GFB589831 GOW589831:GOX589831 GYS589831:GYT589831 HIO589831:HIP589831 HSK589831:HSL589831 ICG589831:ICH589831 IMC589831:IMD589831 IVY589831:IVZ589831 JFU589831:JFV589831 JPQ589831:JPR589831 JZM589831:JZN589831 KJI589831:KJJ589831 KTE589831:KTF589831 LDA589831:LDB589831 LMW589831:LMX589831 LWS589831:LWT589831 MGO589831:MGP589831 MQK589831:MQL589831 NAG589831:NAH589831 NKC589831:NKD589831 NTY589831:NTZ589831 ODU589831:ODV589831 ONQ589831:ONR589831 OXM589831:OXN589831 PHI589831:PHJ589831 PRE589831:PRF589831 QBA589831:QBB589831 QKW589831:QKX589831 QUS589831:QUT589831 REO589831:REP589831 ROK589831:ROL589831 RYG589831:RYH589831 SIC589831:SID589831 SRY589831:SRZ589831 TBU589831:TBV589831 TLQ589831:TLR589831 TVM589831:TVN589831 UFI589831:UFJ589831 UPE589831:UPF589831 UZA589831:UZB589831 VIW589831:VIX589831 VSS589831:VST589831 WCO589831:WCP589831 WMK589831:WML589831 WWG589831:WWH589831 Y655367:Z655367 JU655367:JV655367 TQ655367:TR655367 ADM655367:ADN655367 ANI655367:ANJ655367 AXE655367:AXF655367 BHA655367:BHB655367 BQW655367:BQX655367 CAS655367:CAT655367 CKO655367:CKP655367 CUK655367:CUL655367 DEG655367:DEH655367 DOC655367:DOD655367 DXY655367:DXZ655367 EHU655367:EHV655367 ERQ655367:ERR655367 FBM655367:FBN655367 FLI655367:FLJ655367 FVE655367:FVF655367 GFA655367:GFB655367 GOW655367:GOX655367 GYS655367:GYT655367 HIO655367:HIP655367 HSK655367:HSL655367 ICG655367:ICH655367 IMC655367:IMD655367 IVY655367:IVZ655367 JFU655367:JFV655367 JPQ655367:JPR655367 JZM655367:JZN655367 KJI655367:KJJ655367 KTE655367:KTF655367 LDA655367:LDB655367 LMW655367:LMX655367 LWS655367:LWT655367 MGO655367:MGP655367 MQK655367:MQL655367 NAG655367:NAH655367 NKC655367:NKD655367 NTY655367:NTZ655367 ODU655367:ODV655367 ONQ655367:ONR655367 OXM655367:OXN655367 PHI655367:PHJ655367 PRE655367:PRF655367 QBA655367:QBB655367 QKW655367:QKX655367 QUS655367:QUT655367 REO655367:REP655367 ROK655367:ROL655367 RYG655367:RYH655367 SIC655367:SID655367 SRY655367:SRZ655367 TBU655367:TBV655367 TLQ655367:TLR655367 TVM655367:TVN655367 UFI655367:UFJ655367 UPE655367:UPF655367 UZA655367:UZB655367 VIW655367:VIX655367 VSS655367:VST655367 WCO655367:WCP655367 WMK655367:WML655367 WWG655367:WWH655367 Y720903:Z720903 JU720903:JV720903 TQ720903:TR720903 ADM720903:ADN720903 ANI720903:ANJ720903 AXE720903:AXF720903 BHA720903:BHB720903 BQW720903:BQX720903 CAS720903:CAT720903 CKO720903:CKP720903 CUK720903:CUL720903 DEG720903:DEH720903 DOC720903:DOD720903 DXY720903:DXZ720903 EHU720903:EHV720903 ERQ720903:ERR720903 FBM720903:FBN720903 FLI720903:FLJ720903 FVE720903:FVF720903 GFA720903:GFB720903 GOW720903:GOX720903 GYS720903:GYT720903 HIO720903:HIP720903 HSK720903:HSL720903 ICG720903:ICH720903 IMC720903:IMD720903 IVY720903:IVZ720903 JFU720903:JFV720903 JPQ720903:JPR720903 JZM720903:JZN720903 KJI720903:KJJ720903 KTE720903:KTF720903 LDA720903:LDB720903 LMW720903:LMX720903 LWS720903:LWT720903 MGO720903:MGP720903 MQK720903:MQL720903 NAG720903:NAH720903 NKC720903:NKD720903 NTY720903:NTZ720903 ODU720903:ODV720903 ONQ720903:ONR720903 OXM720903:OXN720903 PHI720903:PHJ720903 PRE720903:PRF720903 QBA720903:QBB720903 QKW720903:QKX720903 QUS720903:QUT720903 REO720903:REP720903 ROK720903:ROL720903 RYG720903:RYH720903 SIC720903:SID720903 SRY720903:SRZ720903 TBU720903:TBV720903 TLQ720903:TLR720903 TVM720903:TVN720903 UFI720903:UFJ720903 UPE720903:UPF720903 UZA720903:UZB720903 VIW720903:VIX720903 VSS720903:VST720903 WCO720903:WCP720903 WMK720903:WML720903 WWG720903:WWH720903 Y786439:Z786439 JU786439:JV786439 TQ786439:TR786439 ADM786439:ADN786439 ANI786439:ANJ786439 AXE786439:AXF786439 BHA786439:BHB786439 BQW786439:BQX786439 CAS786439:CAT786439 CKO786439:CKP786439 CUK786439:CUL786439 DEG786439:DEH786439 DOC786439:DOD786439 DXY786439:DXZ786439 EHU786439:EHV786439 ERQ786439:ERR786439 FBM786439:FBN786439 FLI786439:FLJ786439 FVE786439:FVF786439 GFA786439:GFB786439 GOW786439:GOX786439 GYS786439:GYT786439 HIO786439:HIP786439 HSK786439:HSL786439 ICG786439:ICH786439 IMC786439:IMD786439 IVY786439:IVZ786439 JFU786439:JFV786439 JPQ786439:JPR786439 JZM786439:JZN786439 KJI786439:KJJ786439 KTE786439:KTF786439 LDA786439:LDB786439 LMW786439:LMX786439 LWS786439:LWT786439 MGO786439:MGP786439 MQK786439:MQL786439 NAG786439:NAH786439 NKC786439:NKD786439 NTY786439:NTZ786439 ODU786439:ODV786439 ONQ786439:ONR786439 OXM786439:OXN786439 PHI786439:PHJ786439 PRE786439:PRF786439 QBA786439:QBB786439 QKW786439:QKX786439 QUS786439:QUT786439 REO786439:REP786439 ROK786439:ROL786439 RYG786439:RYH786439 SIC786439:SID786439 SRY786439:SRZ786439 TBU786439:TBV786439 TLQ786439:TLR786439 TVM786439:TVN786439 UFI786439:UFJ786439 UPE786439:UPF786439 UZA786439:UZB786439 VIW786439:VIX786439 VSS786439:VST786439 WCO786439:WCP786439 WMK786439:WML786439 WWG786439:WWH786439 Y851975:Z851975 JU851975:JV851975 TQ851975:TR851975 ADM851975:ADN851975 ANI851975:ANJ851975 AXE851975:AXF851975 BHA851975:BHB851975 BQW851975:BQX851975 CAS851975:CAT851975 CKO851975:CKP851975 CUK851975:CUL851975 DEG851975:DEH851975 DOC851975:DOD851975 DXY851975:DXZ851975 EHU851975:EHV851975 ERQ851975:ERR851975 FBM851975:FBN851975 FLI851975:FLJ851975 FVE851975:FVF851975 GFA851975:GFB851975 GOW851975:GOX851975 GYS851975:GYT851975 HIO851975:HIP851975 HSK851975:HSL851975 ICG851975:ICH851975 IMC851975:IMD851975 IVY851975:IVZ851975 JFU851975:JFV851975 JPQ851975:JPR851975 JZM851975:JZN851975 KJI851975:KJJ851975 KTE851975:KTF851975 LDA851975:LDB851975 LMW851975:LMX851975 LWS851975:LWT851975 MGO851975:MGP851975 MQK851975:MQL851975 NAG851975:NAH851975 NKC851975:NKD851975 NTY851975:NTZ851975 ODU851975:ODV851975 ONQ851975:ONR851975 OXM851975:OXN851975 PHI851975:PHJ851975 PRE851975:PRF851975 QBA851975:QBB851975 QKW851975:QKX851975 QUS851975:QUT851975 REO851975:REP851975 ROK851975:ROL851975 RYG851975:RYH851975 SIC851975:SID851975 SRY851975:SRZ851975 TBU851975:TBV851975 TLQ851975:TLR851975 TVM851975:TVN851975 UFI851975:UFJ851975 UPE851975:UPF851975 UZA851975:UZB851975 VIW851975:VIX851975 VSS851975:VST851975 WCO851975:WCP851975 WMK851975:WML851975 WWG851975:WWH851975 Y917511:Z917511 JU917511:JV917511 TQ917511:TR917511 ADM917511:ADN917511 ANI917511:ANJ917511 AXE917511:AXF917511 BHA917511:BHB917511 BQW917511:BQX917511 CAS917511:CAT917511 CKO917511:CKP917511 CUK917511:CUL917511 DEG917511:DEH917511 DOC917511:DOD917511 DXY917511:DXZ917511 EHU917511:EHV917511 ERQ917511:ERR917511 FBM917511:FBN917511 FLI917511:FLJ917511 FVE917511:FVF917511 GFA917511:GFB917511 GOW917511:GOX917511 GYS917511:GYT917511 HIO917511:HIP917511 HSK917511:HSL917511 ICG917511:ICH917511 IMC917511:IMD917511 IVY917511:IVZ917511 JFU917511:JFV917511 JPQ917511:JPR917511 JZM917511:JZN917511 KJI917511:KJJ917511 KTE917511:KTF917511 LDA917511:LDB917511 LMW917511:LMX917511 LWS917511:LWT917511 MGO917511:MGP917511 MQK917511:MQL917511 NAG917511:NAH917511 NKC917511:NKD917511 NTY917511:NTZ917511 ODU917511:ODV917511 ONQ917511:ONR917511 OXM917511:OXN917511 PHI917511:PHJ917511 PRE917511:PRF917511 QBA917511:QBB917511 QKW917511:QKX917511 QUS917511:QUT917511 REO917511:REP917511 ROK917511:ROL917511 RYG917511:RYH917511 SIC917511:SID917511 SRY917511:SRZ917511 TBU917511:TBV917511 TLQ917511:TLR917511 TVM917511:TVN917511 UFI917511:UFJ917511 UPE917511:UPF917511 UZA917511:UZB917511 VIW917511:VIX917511 VSS917511:VST917511 WCO917511:WCP917511 WMK917511:WML917511 WWG917511:WWH917511 Y983047:Z983047 JU983047:JV983047 TQ983047:TR983047 ADM983047:ADN983047 ANI983047:ANJ983047 AXE983047:AXF983047 BHA983047:BHB983047 BQW983047:BQX983047 CAS983047:CAT983047 CKO983047:CKP983047 CUK983047:CUL983047 DEG983047:DEH983047 DOC983047:DOD983047 DXY983047:DXZ983047 EHU983047:EHV983047 ERQ983047:ERR983047 FBM983047:FBN983047 FLI983047:FLJ983047 FVE983047:FVF983047 GFA983047:GFB983047 GOW983047:GOX983047 GYS983047:GYT983047 HIO983047:HIP983047 HSK983047:HSL983047 ICG983047:ICH983047 IMC983047:IMD983047 IVY983047:IVZ983047 JFU983047:JFV983047 JPQ983047:JPR983047 JZM983047:JZN983047 KJI983047:KJJ983047 KTE983047:KTF983047 LDA983047:LDB983047 LMW983047:LMX983047 LWS983047:LWT983047 MGO983047:MGP983047 MQK983047:MQL983047 NAG983047:NAH983047 NKC983047:NKD983047 NTY983047:NTZ983047 ODU983047:ODV983047 ONQ983047:ONR983047 OXM983047:OXN983047 PHI983047:PHJ983047 PRE983047:PRF983047 QBA983047:QBB983047 QKW983047:QKX983047 QUS983047:QUT983047 REO983047:REP983047 ROK983047:ROL983047 RYG983047:RYH983047 SIC983047:SID983047 SRY983047:SRZ983047 TBU983047:TBV983047 TLQ983047:TLR983047 TVM983047:TVN983047 UFI983047:UFJ983047 UPE983047:UPF983047 UZA983047:UZB983047 VIW983047:VIX983047 VSS983047:VST983047 WCO983047:WCP983047 WMK983047:WML983047 WWG983047:WWH983047" xr:uid="{4205E73A-E68E-4756-8E36-03029F1E2EBF}">
      <formula1>"Consistente (reporte hasta 1T), Aleatoria (reportes parciales), No se ejecuta (según reporte), Sin reporte durante la vigencia, No aplica"</formula1>
    </dataValidation>
    <dataValidation type="list" allowBlank="1" showInputMessage="1" showErrorMessage="1" sqref="WWJ983048:WWJ983087 JT4:JT44 TP4:TP44 ADL4:ADL44 ANH4:ANH44 AXD4:AXD44 BGZ4:BGZ44 BQV4:BQV44 CAR4:CAR44 CKN4:CKN44 CUJ4:CUJ44 DEF4:DEF44 DOB4:DOB44 DXX4:DXX44 EHT4:EHT44 ERP4:ERP44 FBL4:FBL44 FLH4:FLH44 FVD4:FVD44 GEZ4:GEZ44 GOV4:GOV44 GYR4:GYR44 HIN4:HIN44 HSJ4:HSJ44 ICF4:ICF44 IMB4:IMB44 IVX4:IVX44 JFT4:JFT44 JPP4:JPP44 JZL4:JZL44 KJH4:KJH44 KTD4:KTD44 LCZ4:LCZ44 LMV4:LMV44 LWR4:LWR44 MGN4:MGN44 MQJ4:MQJ44 NAF4:NAF44 NKB4:NKB44 NTX4:NTX44 ODT4:ODT44 ONP4:ONP44 OXL4:OXL44 PHH4:PHH44 PRD4:PRD44 QAZ4:QAZ44 QKV4:QKV44 QUR4:QUR44 REN4:REN44 ROJ4:ROJ44 RYF4:RYF44 SIB4:SIB44 SRX4:SRX44 TBT4:TBT44 TLP4:TLP44 TVL4:TVL44 UFH4:UFH44 UPD4:UPD44 UYZ4:UYZ44 VIV4:VIV44 VSR4:VSR44 WCN4:WCN44 WMJ4:WMJ44 WWF4:WWF44 X65543:X65583 JT65543:JT65583 TP65543:TP65583 ADL65543:ADL65583 ANH65543:ANH65583 AXD65543:AXD65583 BGZ65543:BGZ65583 BQV65543:BQV65583 CAR65543:CAR65583 CKN65543:CKN65583 CUJ65543:CUJ65583 DEF65543:DEF65583 DOB65543:DOB65583 DXX65543:DXX65583 EHT65543:EHT65583 ERP65543:ERP65583 FBL65543:FBL65583 FLH65543:FLH65583 FVD65543:FVD65583 GEZ65543:GEZ65583 GOV65543:GOV65583 GYR65543:GYR65583 HIN65543:HIN65583 HSJ65543:HSJ65583 ICF65543:ICF65583 IMB65543:IMB65583 IVX65543:IVX65583 JFT65543:JFT65583 JPP65543:JPP65583 JZL65543:JZL65583 KJH65543:KJH65583 KTD65543:KTD65583 LCZ65543:LCZ65583 LMV65543:LMV65583 LWR65543:LWR65583 MGN65543:MGN65583 MQJ65543:MQJ65583 NAF65543:NAF65583 NKB65543:NKB65583 NTX65543:NTX65583 ODT65543:ODT65583 ONP65543:ONP65583 OXL65543:OXL65583 PHH65543:PHH65583 PRD65543:PRD65583 QAZ65543:QAZ65583 QKV65543:QKV65583 QUR65543:QUR65583 REN65543:REN65583 ROJ65543:ROJ65583 RYF65543:RYF65583 SIB65543:SIB65583 SRX65543:SRX65583 TBT65543:TBT65583 TLP65543:TLP65583 TVL65543:TVL65583 UFH65543:UFH65583 UPD65543:UPD65583 UYZ65543:UYZ65583 VIV65543:VIV65583 VSR65543:VSR65583 WCN65543:WCN65583 WMJ65543:WMJ65583 WWF65543:WWF65583 X131079:X131119 JT131079:JT131119 TP131079:TP131119 ADL131079:ADL131119 ANH131079:ANH131119 AXD131079:AXD131119 BGZ131079:BGZ131119 BQV131079:BQV131119 CAR131079:CAR131119 CKN131079:CKN131119 CUJ131079:CUJ131119 DEF131079:DEF131119 DOB131079:DOB131119 DXX131079:DXX131119 EHT131079:EHT131119 ERP131079:ERP131119 FBL131079:FBL131119 FLH131079:FLH131119 FVD131079:FVD131119 GEZ131079:GEZ131119 GOV131079:GOV131119 GYR131079:GYR131119 HIN131079:HIN131119 HSJ131079:HSJ131119 ICF131079:ICF131119 IMB131079:IMB131119 IVX131079:IVX131119 JFT131079:JFT131119 JPP131079:JPP131119 JZL131079:JZL131119 KJH131079:KJH131119 KTD131079:KTD131119 LCZ131079:LCZ131119 LMV131079:LMV131119 LWR131079:LWR131119 MGN131079:MGN131119 MQJ131079:MQJ131119 NAF131079:NAF131119 NKB131079:NKB131119 NTX131079:NTX131119 ODT131079:ODT131119 ONP131079:ONP131119 OXL131079:OXL131119 PHH131079:PHH131119 PRD131079:PRD131119 QAZ131079:QAZ131119 QKV131079:QKV131119 QUR131079:QUR131119 REN131079:REN131119 ROJ131079:ROJ131119 RYF131079:RYF131119 SIB131079:SIB131119 SRX131079:SRX131119 TBT131079:TBT131119 TLP131079:TLP131119 TVL131079:TVL131119 UFH131079:UFH131119 UPD131079:UPD131119 UYZ131079:UYZ131119 VIV131079:VIV131119 VSR131079:VSR131119 WCN131079:WCN131119 WMJ131079:WMJ131119 WWF131079:WWF131119 X196615:X196655 JT196615:JT196655 TP196615:TP196655 ADL196615:ADL196655 ANH196615:ANH196655 AXD196615:AXD196655 BGZ196615:BGZ196655 BQV196615:BQV196655 CAR196615:CAR196655 CKN196615:CKN196655 CUJ196615:CUJ196655 DEF196615:DEF196655 DOB196615:DOB196655 DXX196615:DXX196655 EHT196615:EHT196655 ERP196615:ERP196655 FBL196615:FBL196655 FLH196615:FLH196655 FVD196615:FVD196655 GEZ196615:GEZ196655 GOV196615:GOV196655 GYR196615:GYR196655 HIN196615:HIN196655 HSJ196615:HSJ196655 ICF196615:ICF196655 IMB196615:IMB196655 IVX196615:IVX196655 JFT196615:JFT196655 JPP196615:JPP196655 JZL196615:JZL196655 KJH196615:KJH196655 KTD196615:KTD196655 LCZ196615:LCZ196655 LMV196615:LMV196655 LWR196615:LWR196655 MGN196615:MGN196655 MQJ196615:MQJ196655 NAF196615:NAF196655 NKB196615:NKB196655 NTX196615:NTX196655 ODT196615:ODT196655 ONP196615:ONP196655 OXL196615:OXL196655 PHH196615:PHH196655 PRD196615:PRD196655 QAZ196615:QAZ196655 QKV196615:QKV196655 QUR196615:QUR196655 REN196615:REN196655 ROJ196615:ROJ196655 RYF196615:RYF196655 SIB196615:SIB196655 SRX196615:SRX196655 TBT196615:TBT196655 TLP196615:TLP196655 TVL196615:TVL196655 UFH196615:UFH196655 UPD196615:UPD196655 UYZ196615:UYZ196655 VIV196615:VIV196655 VSR196615:VSR196655 WCN196615:WCN196655 WMJ196615:WMJ196655 WWF196615:WWF196655 X262151:X262191 JT262151:JT262191 TP262151:TP262191 ADL262151:ADL262191 ANH262151:ANH262191 AXD262151:AXD262191 BGZ262151:BGZ262191 BQV262151:BQV262191 CAR262151:CAR262191 CKN262151:CKN262191 CUJ262151:CUJ262191 DEF262151:DEF262191 DOB262151:DOB262191 DXX262151:DXX262191 EHT262151:EHT262191 ERP262151:ERP262191 FBL262151:FBL262191 FLH262151:FLH262191 FVD262151:FVD262191 GEZ262151:GEZ262191 GOV262151:GOV262191 GYR262151:GYR262191 HIN262151:HIN262191 HSJ262151:HSJ262191 ICF262151:ICF262191 IMB262151:IMB262191 IVX262151:IVX262191 JFT262151:JFT262191 JPP262151:JPP262191 JZL262151:JZL262191 KJH262151:KJH262191 KTD262151:KTD262191 LCZ262151:LCZ262191 LMV262151:LMV262191 LWR262151:LWR262191 MGN262151:MGN262191 MQJ262151:MQJ262191 NAF262151:NAF262191 NKB262151:NKB262191 NTX262151:NTX262191 ODT262151:ODT262191 ONP262151:ONP262191 OXL262151:OXL262191 PHH262151:PHH262191 PRD262151:PRD262191 QAZ262151:QAZ262191 QKV262151:QKV262191 QUR262151:QUR262191 REN262151:REN262191 ROJ262151:ROJ262191 RYF262151:RYF262191 SIB262151:SIB262191 SRX262151:SRX262191 TBT262151:TBT262191 TLP262151:TLP262191 TVL262151:TVL262191 UFH262151:UFH262191 UPD262151:UPD262191 UYZ262151:UYZ262191 VIV262151:VIV262191 VSR262151:VSR262191 WCN262151:WCN262191 WMJ262151:WMJ262191 WWF262151:WWF262191 X327687:X327727 JT327687:JT327727 TP327687:TP327727 ADL327687:ADL327727 ANH327687:ANH327727 AXD327687:AXD327727 BGZ327687:BGZ327727 BQV327687:BQV327727 CAR327687:CAR327727 CKN327687:CKN327727 CUJ327687:CUJ327727 DEF327687:DEF327727 DOB327687:DOB327727 DXX327687:DXX327727 EHT327687:EHT327727 ERP327687:ERP327727 FBL327687:FBL327727 FLH327687:FLH327727 FVD327687:FVD327727 GEZ327687:GEZ327727 GOV327687:GOV327727 GYR327687:GYR327727 HIN327687:HIN327727 HSJ327687:HSJ327727 ICF327687:ICF327727 IMB327687:IMB327727 IVX327687:IVX327727 JFT327687:JFT327727 JPP327687:JPP327727 JZL327687:JZL327727 KJH327687:KJH327727 KTD327687:KTD327727 LCZ327687:LCZ327727 LMV327687:LMV327727 LWR327687:LWR327727 MGN327687:MGN327727 MQJ327687:MQJ327727 NAF327687:NAF327727 NKB327687:NKB327727 NTX327687:NTX327727 ODT327687:ODT327727 ONP327687:ONP327727 OXL327687:OXL327727 PHH327687:PHH327727 PRD327687:PRD327727 QAZ327687:QAZ327727 QKV327687:QKV327727 QUR327687:QUR327727 REN327687:REN327727 ROJ327687:ROJ327727 RYF327687:RYF327727 SIB327687:SIB327727 SRX327687:SRX327727 TBT327687:TBT327727 TLP327687:TLP327727 TVL327687:TVL327727 UFH327687:UFH327727 UPD327687:UPD327727 UYZ327687:UYZ327727 VIV327687:VIV327727 VSR327687:VSR327727 WCN327687:WCN327727 WMJ327687:WMJ327727 WWF327687:WWF327727 X393223:X393263 JT393223:JT393263 TP393223:TP393263 ADL393223:ADL393263 ANH393223:ANH393263 AXD393223:AXD393263 BGZ393223:BGZ393263 BQV393223:BQV393263 CAR393223:CAR393263 CKN393223:CKN393263 CUJ393223:CUJ393263 DEF393223:DEF393263 DOB393223:DOB393263 DXX393223:DXX393263 EHT393223:EHT393263 ERP393223:ERP393263 FBL393223:FBL393263 FLH393223:FLH393263 FVD393223:FVD393263 GEZ393223:GEZ393263 GOV393223:GOV393263 GYR393223:GYR393263 HIN393223:HIN393263 HSJ393223:HSJ393263 ICF393223:ICF393263 IMB393223:IMB393263 IVX393223:IVX393263 JFT393223:JFT393263 JPP393223:JPP393263 JZL393223:JZL393263 KJH393223:KJH393263 KTD393223:KTD393263 LCZ393223:LCZ393263 LMV393223:LMV393263 LWR393223:LWR393263 MGN393223:MGN393263 MQJ393223:MQJ393263 NAF393223:NAF393263 NKB393223:NKB393263 NTX393223:NTX393263 ODT393223:ODT393263 ONP393223:ONP393263 OXL393223:OXL393263 PHH393223:PHH393263 PRD393223:PRD393263 QAZ393223:QAZ393263 QKV393223:QKV393263 QUR393223:QUR393263 REN393223:REN393263 ROJ393223:ROJ393263 RYF393223:RYF393263 SIB393223:SIB393263 SRX393223:SRX393263 TBT393223:TBT393263 TLP393223:TLP393263 TVL393223:TVL393263 UFH393223:UFH393263 UPD393223:UPD393263 UYZ393223:UYZ393263 VIV393223:VIV393263 VSR393223:VSR393263 WCN393223:WCN393263 WMJ393223:WMJ393263 WWF393223:WWF393263 X458759:X458799 JT458759:JT458799 TP458759:TP458799 ADL458759:ADL458799 ANH458759:ANH458799 AXD458759:AXD458799 BGZ458759:BGZ458799 BQV458759:BQV458799 CAR458759:CAR458799 CKN458759:CKN458799 CUJ458759:CUJ458799 DEF458759:DEF458799 DOB458759:DOB458799 DXX458759:DXX458799 EHT458759:EHT458799 ERP458759:ERP458799 FBL458759:FBL458799 FLH458759:FLH458799 FVD458759:FVD458799 GEZ458759:GEZ458799 GOV458759:GOV458799 GYR458759:GYR458799 HIN458759:HIN458799 HSJ458759:HSJ458799 ICF458759:ICF458799 IMB458759:IMB458799 IVX458759:IVX458799 JFT458759:JFT458799 JPP458759:JPP458799 JZL458759:JZL458799 KJH458759:KJH458799 KTD458759:KTD458799 LCZ458759:LCZ458799 LMV458759:LMV458799 LWR458759:LWR458799 MGN458759:MGN458799 MQJ458759:MQJ458799 NAF458759:NAF458799 NKB458759:NKB458799 NTX458759:NTX458799 ODT458759:ODT458799 ONP458759:ONP458799 OXL458759:OXL458799 PHH458759:PHH458799 PRD458759:PRD458799 QAZ458759:QAZ458799 QKV458759:QKV458799 QUR458759:QUR458799 REN458759:REN458799 ROJ458759:ROJ458799 RYF458759:RYF458799 SIB458759:SIB458799 SRX458759:SRX458799 TBT458759:TBT458799 TLP458759:TLP458799 TVL458759:TVL458799 UFH458759:UFH458799 UPD458759:UPD458799 UYZ458759:UYZ458799 VIV458759:VIV458799 VSR458759:VSR458799 WCN458759:WCN458799 WMJ458759:WMJ458799 WWF458759:WWF458799 X524295:X524335 JT524295:JT524335 TP524295:TP524335 ADL524295:ADL524335 ANH524295:ANH524335 AXD524295:AXD524335 BGZ524295:BGZ524335 BQV524295:BQV524335 CAR524295:CAR524335 CKN524295:CKN524335 CUJ524295:CUJ524335 DEF524295:DEF524335 DOB524295:DOB524335 DXX524295:DXX524335 EHT524295:EHT524335 ERP524295:ERP524335 FBL524295:FBL524335 FLH524295:FLH524335 FVD524295:FVD524335 GEZ524295:GEZ524335 GOV524295:GOV524335 GYR524295:GYR524335 HIN524295:HIN524335 HSJ524295:HSJ524335 ICF524295:ICF524335 IMB524295:IMB524335 IVX524295:IVX524335 JFT524295:JFT524335 JPP524295:JPP524335 JZL524295:JZL524335 KJH524295:KJH524335 KTD524295:KTD524335 LCZ524295:LCZ524335 LMV524295:LMV524335 LWR524295:LWR524335 MGN524295:MGN524335 MQJ524295:MQJ524335 NAF524295:NAF524335 NKB524295:NKB524335 NTX524295:NTX524335 ODT524295:ODT524335 ONP524295:ONP524335 OXL524295:OXL524335 PHH524295:PHH524335 PRD524295:PRD524335 QAZ524295:QAZ524335 QKV524295:QKV524335 QUR524295:QUR524335 REN524295:REN524335 ROJ524295:ROJ524335 RYF524295:RYF524335 SIB524295:SIB524335 SRX524295:SRX524335 TBT524295:TBT524335 TLP524295:TLP524335 TVL524295:TVL524335 UFH524295:UFH524335 UPD524295:UPD524335 UYZ524295:UYZ524335 VIV524295:VIV524335 VSR524295:VSR524335 WCN524295:WCN524335 WMJ524295:WMJ524335 WWF524295:WWF524335 X589831:X589871 JT589831:JT589871 TP589831:TP589871 ADL589831:ADL589871 ANH589831:ANH589871 AXD589831:AXD589871 BGZ589831:BGZ589871 BQV589831:BQV589871 CAR589831:CAR589871 CKN589831:CKN589871 CUJ589831:CUJ589871 DEF589831:DEF589871 DOB589831:DOB589871 DXX589831:DXX589871 EHT589831:EHT589871 ERP589831:ERP589871 FBL589831:FBL589871 FLH589831:FLH589871 FVD589831:FVD589871 GEZ589831:GEZ589871 GOV589831:GOV589871 GYR589831:GYR589871 HIN589831:HIN589871 HSJ589831:HSJ589871 ICF589831:ICF589871 IMB589831:IMB589871 IVX589831:IVX589871 JFT589831:JFT589871 JPP589831:JPP589871 JZL589831:JZL589871 KJH589831:KJH589871 KTD589831:KTD589871 LCZ589831:LCZ589871 LMV589831:LMV589871 LWR589831:LWR589871 MGN589831:MGN589871 MQJ589831:MQJ589871 NAF589831:NAF589871 NKB589831:NKB589871 NTX589831:NTX589871 ODT589831:ODT589871 ONP589831:ONP589871 OXL589831:OXL589871 PHH589831:PHH589871 PRD589831:PRD589871 QAZ589831:QAZ589871 QKV589831:QKV589871 QUR589831:QUR589871 REN589831:REN589871 ROJ589831:ROJ589871 RYF589831:RYF589871 SIB589831:SIB589871 SRX589831:SRX589871 TBT589831:TBT589871 TLP589831:TLP589871 TVL589831:TVL589871 UFH589831:UFH589871 UPD589831:UPD589871 UYZ589831:UYZ589871 VIV589831:VIV589871 VSR589831:VSR589871 WCN589831:WCN589871 WMJ589831:WMJ589871 WWF589831:WWF589871 X655367:X655407 JT655367:JT655407 TP655367:TP655407 ADL655367:ADL655407 ANH655367:ANH655407 AXD655367:AXD655407 BGZ655367:BGZ655407 BQV655367:BQV655407 CAR655367:CAR655407 CKN655367:CKN655407 CUJ655367:CUJ655407 DEF655367:DEF655407 DOB655367:DOB655407 DXX655367:DXX655407 EHT655367:EHT655407 ERP655367:ERP655407 FBL655367:FBL655407 FLH655367:FLH655407 FVD655367:FVD655407 GEZ655367:GEZ655407 GOV655367:GOV655407 GYR655367:GYR655407 HIN655367:HIN655407 HSJ655367:HSJ655407 ICF655367:ICF655407 IMB655367:IMB655407 IVX655367:IVX655407 JFT655367:JFT655407 JPP655367:JPP655407 JZL655367:JZL655407 KJH655367:KJH655407 KTD655367:KTD655407 LCZ655367:LCZ655407 LMV655367:LMV655407 LWR655367:LWR655407 MGN655367:MGN655407 MQJ655367:MQJ655407 NAF655367:NAF655407 NKB655367:NKB655407 NTX655367:NTX655407 ODT655367:ODT655407 ONP655367:ONP655407 OXL655367:OXL655407 PHH655367:PHH655407 PRD655367:PRD655407 QAZ655367:QAZ655407 QKV655367:QKV655407 QUR655367:QUR655407 REN655367:REN655407 ROJ655367:ROJ655407 RYF655367:RYF655407 SIB655367:SIB655407 SRX655367:SRX655407 TBT655367:TBT655407 TLP655367:TLP655407 TVL655367:TVL655407 UFH655367:UFH655407 UPD655367:UPD655407 UYZ655367:UYZ655407 VIV655367:VIV655407 VSR655367:VSR655407 WCN655367:WCN655407 WMJ655367:WMJ655407 WWF655367:WWF655407 X720903:X720943 JT720903:JT720943 TP720903:TP720943 ADL720903:ADL720943 ANH720903:ANH720943 AXD720903:AXD720943 BGZ720903:BGZ720943 BQV720903:BQV720943 CAR720903:CAR720943 CKN720903:CKN720943 CUJ720903:CUJ720943 DEF720903:DEF720943 DOB720903:DOB720943 DXX720903:DXX720943 EHT720903:EHT720943 ERP720903:ERP720943 FBL720903:FBL720943 FLH720903:FLH720943 FVD720903:FVD720943 GEZ720903:GEZ720943 GOV720903:GOV720943 GYR720903:GYR720943 HIN720903:HIN720943 HSJ720903:HSJ720943 ICF720903:ICF720943 IMB720903:IMB720943 IVX720903:IVX720943 JFT720903:JFT720943 JPP720903:JPP720943 JZL720903:JZL720943 KJH720903:KJH720943 KTD720903:KTD720943 LCZ720903:LCZ720943 LMV720903:LMV720943 LWR720903:LWR720943 MGN720903:MGN720943 MQJ720903:MQJ720943 NAF720903:NAF720943 NKB720903:NKB720943 NTX720903:NTX720943 ODT720903:ODT720943 ONP720903:ONP720943 OXL720903:OXL720943 PHH720903:PHH720943 PRD720903:PRD720943 QAZ720903:QAZ720943 QKV720903:QKV720943 QUR720903:QUR720943 REN720903:REN720943 ROJ720903:ROJ720943 RYF720903:RYF720943 SIB720903:SIB720943 SRX720903:SRX720943 TBT720903:TBT720943 TLP720903:TLP720943 TVL720903:TVL720943 UFH720903:UFH720943 UPD720903:UPD720943 UYZ720903:UYZ720943 VIV720903:VIV720943 VSR720903:VSR720943 WCN720903:WCN720943 WMJ720903:WMJ720943 WWF720903:WWF720943 X786439:X786479 JT786439:JT786479 TP786439:TP786479 ADL786439:ADL786479 ANH786439:ANH786479 AXD786439:AXD786479 BGZ786439:BGZ786479 BQV786439:BQV786479 CAR786439:CAR786479 CKN786439:CKN786479 CUJ786439:CUJ786479 DEF786439:DEF786479 DOB786439:DOB786479 DXX786439:DXX786479 EHT786439:EHT786479 ERP786439:ERP786479 FBL786439:FBL786479 FLH786439:FLH786479 FVD786439:FVD786479 GEZ786439:GEZ786479 GOV786439:GOV786479 GYR786439:GYR786479 HIN786439:HIN786479 HSJ786439:HSJ786479 ICF786439:ICF786479 IMB786439:IMB786479 IVX786439:IVX786479 JFT786439:JFT786479 JPP786439:JPP786479 JZL786439:JZL786479 KJH786439:KJH786479 KTD786439:KTD786479 LCZ786439:LCZ786479 LMV786439:LMV786479 LWR786439:LWR786479 MGN786439:MGN786479 MQJ786439:MQJ786479 NAF786439:NAF786479 NKB786439:NKB786479 NTX786439:NTX786479 ODT786439:ODT786479 ONP786439:ONP786479 OXL786439:OXL786479 PHH786439:PHH786479 PRD786439:PRD786479 QAZ786439:QAZ786479 QKV786439:QKV786479 QUR786439:QUR786479 REN786439:REN786479 ROJ786439:ROJ786479 RYF786439:RYF786479 SIB786439:SIB786479 SRX786439:SRX786479 TBT786439:TBT786479 TLP786439:TLP786479 TVL786439:TVL786479 UFH786439:UFH786479 UPD786439:UPD786479 UYZ786439:UYZ786479 VIV786439:VIV786479 VSR786439:VSR786479 WCN786439:WCN786479 WMJ786439:WMJ786479 WWF786439:WWF786479 X851975:X852015 JT851975:JT852015 TP851975:TP852015 ADL851975:ADL852015 ANH851975:ANH852015 AXD851975:AXD852015 BGZ851975:BGZ852015 BQV851975:BQV852015 CAR851975:CAR852015 CKN851975:CKN852015 CUJ851975:CUJ852015 DEF851975:DEF852015 DOB851975:DOB852015 DXX851975:DXX852015 EHT851975:EHT852015 ERP851975:ERP852015 FBL851975:FBL852015 FLH851975:FLH852015 FVD851975:FVD852015 GEZ851975:GEZ852015 GOV851975:GOV852015 GYR851975:GYR852015 HIN851975:HIN852015 HSJ851975:HSJ852015 ICF851975:ICF852015 IMB851975:IMB852015 IVX851975:IVX852015 JFT851975:JFT852015 JPP851975:JPP852015 JZL851975:JZL852015 KJH851975:KJH852015 KTD851975:KTD852015 LCZ851975:LCZ852015 LMV851975:LMV852015 LWR851975:LWR852015 MGN851975:MGN852015 MQJ851975:MQJ852015 NAF851975:NAF852015 NKB851975:NKB852015 NTX851975:NTX852015 ODT851975:ODT852015 ONP851975:ONP852015 OXL851975:OXL852015 PHH851975:PHH852015 PRD851975:PRD852015 QAZ851975:QAZ852015 QKV851975:QKV852015 QUR851975:QUR852015 REN851975:REN852015 ROJ851975:ROJ852015 RYF851975:RYF852015 SIB851975:SIB852015 SRX851975:SRX852015 TBT851975:TBT852015 TLP851975:TLP852015 TVL851975:TVL852015 UFH851975:UFH852015 UPD851975:UPD852015 UYZ851975:UYZ852015 VIV851975:VIV852015 VSR851975:VSR852015 WCN851975:WCN852015 WMJ851975:WMJ852015 WWF851975:WWF852015 X917511:X917551 JT917511:JT917551 TP917511:TP917551 ADL917511:ADL917551 ANH917511:ANH917551 AXD917511:AXD917551 BGZ917511:BGZ917551 BQV917511:BQV917551 CAR917511:CAR917551 CKN917511:CKN917551 CUJ917511:CUJ917551 DEF917511:DEF917551 DOB917511:DOB917551 DXX917511:DXX917551 EHT917511:EHT917551 ERP917511:ERP917551 FBL917511:FBL917551 FLH917511:FLH917551 FVD917511:FVD917551 GEZ917511:GEZ917551 GOV917511:GOV917551 GYR917511:GYR917551 HIN917511:HIN917551 HSJ917511:HSJ917551 ICF917511:ICF917551 IMB917511:IMB917551 IVX917511:IVX917551 JFT917511:JFT917551 JPP917511:JPP917551 JZL917511:JZL917551 KJH917511:KJH917551 KTD917511:KTD917551 LCZ917511:LCZ917551 LMV917511:LMV917551 LWR917511:LWR917551 MGN917511:MGN917551 MQJ917511:MQJ917551 NAF917511:NAF917551 NKB917511:NKB917551 NTX917511:NTX917551 ODT917511:ODT917551 ONP917511:ONP917551 OXL917511:OXL917551 PHH917511:PHH917551 PRD917511:PRD917551 QAZ917511:QAZ917551 QKV917511:QKV917551 QUR917511:QUR917551 REN917511:REN917551 ROJ917511:ROJ917551 RYF917511:RYF917551 SIB917511:SIB917551 SRX917511:SRX917551 TBT917511:TBT917551 TLP917511:TLP917551 TVL917511:TVL917551 UFH917511:UFH917551 UPD917511:UPD917551 UYZ917511:UYZ917551 VIV917511:VIV917551 VSR917511:VSR917551 WCN917511:WCN917551 WMJ917511:WMJ917551 WWF917511:WWF917551 X983047:X983087 JT983047:JT983087 TP983047:TP983087 ADL983047:ADL983087 ANH983047:ANH983087 AXD983047:AXD983087 BGZ983047:BGZ983087 BQV983047:BQV983087 CAR983047:CAR983087 CKN983047:CKN983087 CUJ983047:CUJ983087 DEF983047:DEF983087 DOB983047:DOB983087 DXX983047:DXX983087 EHT983047:EHT983087 ERP983047:ERP983087 FBL983047:FBL983087 FLH983047:FLH983087 FVD983047:FVD983087 GEZ983047:GEZ983087 GOV983047:GOV983087 GYR983047:GYR983087 HIN983047:HIN983087 HSJ983047:HSJ983087 ICF983047:ICF983087 IMB983047:IMB983087 IVX983047:IVX983087 JFT983047:JFT983087 JPP983047:JPP983087 JZL983047:JZL983087 KJH983047:KJH983087 KTD983047:KTD983087 LCZ983047:LCZ983087 LMV983047:LMV983087 LWR983047:LWR983087 MGN983047:MGN983087 MQJ983047:MQJ983087 NAF983047:NAF983087 NKB983047:NKB983087 NTX983047:NTX983087 ODT983047:ODT983087 ONP983047:ONP983087 OXL983047:OXL983087 PHH983047:PHH983087 PRD983047:PRD983087 QAZ983047:QAZ983087 QKV983047:QKV983087 QUR983047:QUR983087 REN983047:REN983087 ROJ983047:ROJ983087 RYF983047:RYF983087 SIB983047:SIB983087 SRX983047:SRX983087 TBT983047:TBT983087 TLP983047:TLP983087 TVL983047:TVL983087 UFH983047:UFH983087 UPD983047:UPD983087 UYZ983047:UYZ983087 VIV983047:VIV983087 VSR983047:VSR983087 WCN983047:WCN983087 WMJ983047:WMJ983087 WWF983047:WWF983087 V52 JX5:JX44 TT5:TT44 ADP5:ADP44 ANL5:ANL44 AXH5:AXH44 BHD5:BHD44 BQZ5:BQZ44 CAV5:CAV44 CKR5:CKR44 CUN5:CUN44 DEJ5:DEJ44 DOF5:DOF44 DYB5:DYB44 EHX5:EHX44 ERT5:ERT44 FBP5:FBP44 FLL5:FLL44 FVH5:FVH44 GFD5:GFD44 GOZ5:GOZ44 GYV5:GYV44 HIR5:HIR44 HSN5:HSN44 ICJ5:ICJ44 IMF5:IMF44 IWB5:IWB44 JFX5:JFX44 JPT5:JPT44 JZP5:JZP44 KJL5:KJL44 KTH5:KTH44 LDD5:LDD44 LMZ5:LMZ44 LWV5:LWV44 MGR5:MGR44 MQN5:MQN44 NAJ5:NAJ44 NKF5:NKF44 NUB5:NUB44 ODX5:ODX44 ONT5:ONT44 OXP5:OXP44 PHL5:PHL44 PRH5:PRH44 QBD5:QBD44 QKZ5:QKZ44 QUV5:QUV44 RER5:RER44 RON5:RON44 RYJ5:RYJ44 SIF5:SIF44 SSB5:SSB44 TBX5:TBX44 TLT5:TLT44 TVP5:TVP44 UFL5:UFL44 UPH5:UPH44 UZD5:UZD44 VIZ5:VIZ44 VSV5:VSV44 WCR5:WCR44 WMN5:WMN44 WWJ5:WWJ44 AB65544:AB65583 JX65544:JX65583 TT65544:TT65583 ADP65544:ADP65583 ANL65544:ANL65583 AXH65544:AXH65583 BHD65544:BHD65583 BQZ65544:BQZ65583 CAV65544:CAV65583 CKR65544:CKR65583 CUN65544:CUN65583 DEJ65544:DEJ65583 DOF65544:DOF65583 DYB65544:DYB65583 EHX65544:EHX65583 ERT65544:ERT65583 FBP65544:FBP65583 FLL65544:FLL65583 FVH65544:FVH65583 GFD65544:GFD65583 GOZ65544:GOZ65583 GYV65544:GYV65583 HIR65544:HIR65583 HSN65544:HSN65583 ICJ65544:ICJ65583 IMF65544:IMF65583 IWB65544:IWB65583 JFX65544:JFX65583 JPT65544:JPT65583 JZP65544:JZP65583 KJL65544:KJL65583 KTH65544:KTH65583 LDD65544:LDD65583 LMZ65544:LMZ65583 LWV65544:LWV65583 MGR65544:MGR65583 MQN65544:MQN65583 NAJ65544:NAJ65583 NKF65544:NKF65583 NUB65544:NUB65583 ODX65544:ODX65583 ONT65544:ONT65583 OXP65544:OXP65583 PHL65544:PHL65583 PRH65544:PRH65583 QBD65544:QBD65583 QKZ65544:QKZ65583 QUV65544:QUV65583 RER65544:RER65583 RON65544:RON65583 RYJ65544:RYJ65583 SIF65544:SIF65583 SSB65544:SSB65583 TBX65544:TBX65583 TLT65544:TLT65583 TVP65544:TVP65583 UFL65544:UFL65583 UPH65544:UPH65583 UZD65544:UZD65583 VIZ65544:VIZ65583 VSV65544:VSV65583 WCR65544:WCR65583 WMN65544:WMN65583 WWJ65544:WWJ65583 AB131080:AB131119 JX131080:JX131119 TT131080:TT131119 ADP131080:ADP131119 ANL131080:ANL131119 AXH131080:AXH131119 BHD131080:BHD131119 BQZ131080:BQZ131119 CAV131080:CAV131119 CKR131080:CKR131119 CUN131080:CUN131119 DEJ131080:DEJ131119 DOF131080:DOF131119 DYB131080:DYB131119 EHX131080:EHX131119 ERT131080:ERT131119 FBP131080:FBP131119 FLL131080:FLL131119 FVH131080:FVH131119 GFD131080:GFD131119 GOZ131080:GOZ131119 GYV131080:GYV131119 HIR131080:HIR131119 HSN131080:HSN131119 ICJ131080:ICJ131119 IMF131080:IMF131119 IWB131080:IWB131119 JFX131080:JFX131119 JPT131080:JPT131119 JZP131080:JZP131119 KJL131080:KJL131119 KTH131080:KTH131119 LDD131080:LDD131119 LMZ131080:LMZ131119 LWV131080:LWV131119 MGR131080:MGR131119 MQN131080:MQN131119 NAJ131080:NAJ131119 NKF131080:NKF131119 NUB131080:NUB131119 ODX131080:ODX131119 ONT131080:ONT131119 OXP131080:OXP131119 PHL131080:PHL131119 PRH131080:PRH131119 QBD131080:QBD131119 QKZ131080:QKZ131119 QUV131080:QUV131119 RER131080:RER131119 RON131080:RON131119 RYJ131080:RYJ131119 SIF131080:SIF131119 SSB131080:SSB131119 TBX131080:TBX131119 TLT131080:TLT131119 TVP131080:TVP131119 UFL131080:UFL131119 UPH131080:UPH131119 UZD131080:UZD131119 VIZ131080:VIZ131119 VSV131080:VSV131119 WCR131080:WCR131119 WMN131080:WMN131119 WWJ131080:WWJ131119 AB196616:AB196655 JX196616:JX196655 TT196616:TT196655 ADP196616:ADP196655 ANL196616:ANL196655 AXH196616:AXH196655 BHD196616:BHD196655 BQZ196616:BQZ196655 CAV196616:CAV196655 CKR196616:CKR196655 CUN196616:CUN196655 DEJ196616:DEJ196655 DOF196616:DOF196655 DYB196616:DYB196655 EHX196616:EHX196655 ERT196616:ERT196655 FBP196616:FBP196655 FLL196616:FLL196655 FVH196616:FVH196655 GFD196616:GFD196655 GOZ196616:GOZ196655 GYV196616:GYV196655 HIR196616:HIR196655 HSN196616:HSN196655 ICJ196616:ICJ196655 IMF196616:IMF196655 IWB196616:IWB196655 JFX196616:JFX196655 JPT196616:JPT196655 JZP196616:JZP196655 KJL196616:KJL196655 KTH196616:KTH196655 LDD196616:LDD196655 LMZ196616:LMZ196655 LWV196616:LWV196655 MGR196616:MGR196655 MQN196616:MQN196655 NAJ196616:NAJ196655 NKF196616:NKF196655 NUB196616:NUB196655 ODX196616:ODX196655 ONT196616:ONT196655 OXP196616:OXP196655 PHL196616:PHL196655 PRH196616:PRH196655 QBD196616:QBD196655 QKZ196616:QKZ196655 QUV196616:QUV196655 RER196616:RER196655 RON196616:RON196655 RYJ196616:RYJ196655 SIF196616:SIF196655 SSB196616:SSB196655 TBX196616:TBX196655 TLT196616:TLT196655 TVP196616:TVP196655 UFL196616:UFL196655 UPH196616:UPH196655 UZD196616:UZD196655 VIZ196616:VIZ196655 VSV196616:VSV196655 WCR196616:WCR196655 WMN196616:WMN196655 WWJ196616:WWJ196655 AB262152:AB262191 JX262152:JX262191 TT262152:TT262191 ADP262152:ADP262191 ANL262152:ANL262191 AXH262152:AXH262191 BHD262152:BHD262191 BQZ262152:BQZ262191 CAV262152:CAV262191 CKR262152:CKR262191 CUN262152:CUN262191 DEJ262152:DEJ262191 DOF262152:DOF262191 DYB262152:DYB262191 EHX262152:EHX262191 ERT262152:ERT262191 FBP262152:FBP262191 FLL262152:FLL262191 FVH262152:FVH262191 GFD262152:GFD262191 GOZ262152:GOZ262191 GYV262152:GYV262191 HIR262152:HIR262191 HSN262152:HSN262191 ICJ262152:ICJ262191 IMF262152:IMF262191 IWB262152:IWB262191 JFX262152:JFX262191 JPT262152:JPT262191 JZP262152:JZP262191 KJL262152:KJL262191 KTH262152:KTH262191 LDD262152:LDD262191 LMZ262152:LMZ262191 LWV262152:LWV262191 MGR262152:MGR262191 MQN262152:MQN262191 NAJ262152:NAJ262191 NKF262152:NKF262191 NUB262152:NUB262191 ODX262152:ODX262191 ONT262152:ONT262191 OXP262152:OXP262191 PHL262152:PHL262191 PRH262152:PRH262191 QBD262152:QBD262191 QKZ262152:QKZ262191 QUV262152:QUV262191 RER262152:RER262191 RON262152:RON262191 RYJ262152:RYJ262191 SIF262152:SIF262191 SSB262152:SSB262191 TBX262152:TBX262191 TLT262152:TLT262191 TVP262152:TVP262191 UFL262152:UFL262191 UPH262152:UPH262191 UZD262152:UZD262191 VIZ262152:VIZ262191 VSV262152:VSV262191 WCR262152:WCR262191 WMN262152:WMN262191 WWJ262152:WWJ262191 AB327688:AB327727 JX327688:JX327727 TT327688:TT327727 ADP327688:ADP327727 ANL327688:ANL327727 AXH327688:AXH327727 BHD327688:BHD327727 BQZ327688:BQZ327727 CAV327688:CAV327727 CKR327688:CKR327727 CUN327688:CUN327727 DEJ327688:DEJ327727 DOF327688:DOF327727 DYB327688:DYB327727 EHX327688:EHX327727 ERT327688:ERT327727 FBP327688:FBP327727 FLL327688:FLL327727 FVH327688:FVH327727 GFD327688:GFD327727 GOZ327688:GOZ327727 GYV327688:GYV327727 HIR327688:HIR327727 HSN327688:HSN327727 ICJ327688:ICJ327727 IMF327688:IMF327727 IWB327688:IWB327727 JFX327688:JFX327727 JPT327688:JPT327727 JZP327688:JZP327727 KJL327688:KJL327727 KTH327688:KTH327727 LDD327688:LDD327727 LMZ327688:LMZ327727 LWV327688:LWV327727 MGR327688:MGR327727 MQN327688:MQN327727 NAJ327688:NAJ327727 NKF327688:NKF327727 NUB327688:NUB327727 ODX327688:ODX327727 ONT327688:ONT327727 OXP327688:OXP327727 PHL327688:PHL327727 PRH327688:PRH327727 QBD327688:QBD327727 QKZ327688:QKZ327727 QUV327688:QUV327727 RER327688:RER327727 RON327688:RON327727 RYJ327688:RYJ327727 SIF327688:SIF327727 SSB327688:SSB327727 TBX327688:TBX327727 TLT327688:TLT327727 TVP327688:TVP327727 UFL327688:UFL327727 UPH327688:UPH327727 UZD327688:UZD327727 VIZ327688:VIZ327727 VSV327688:VSV327727 WCR327688:WCR327727 WMN327688:WMN327727 WWJ327688:WWJ327727 AB393224:AB393263 JX393224:JX393263 TT393224:TT393263 ADP393224:ADP393263 ANL393224:ANL393263 AXH393224:AXH393263 BHD393224:BHD393263 BQZ393224:BQZ393263 CAV393224:CAV393263 CKR393224:CKR393263 CUN393224:CUN393263 DEJ393224:DEJ393263 DOF393224:DOF393263 DYB393224:DYB393263 EHX393224:EHX393263 ERT393224:ERT393263 FBP393224:FBP393263 FLL393224:FLL393263 FVH393224:FVH393263 GFD393224:GFD393263 GOZ393224:GOZ393263 GYV393224:GYV393263 HIR393224:HIR393263 HSN393224:HSN393263 ICJ393224:ICJ393263 IMF393224:IMF393263 IWB393224:IWB393263 JFX393224:JFX393263 JPT393224:JPT393263 JZP393224:JZP393263 KJL393224:KJL393263 KTH393224:KTH393263 LDD393224:LDD393263 LMZ393224:LMZ393263 LWV393224:LWV393263 MGR393224:MGR393263 MQN393224:MQN393263 NAJ393224:NAJ393263 NKF393224:NKF393263 NUB393224:NUB393263 ODX393224:ODX393263 ONT393224:ONT393263 OXP393224:OXP393263 PHL393224:PHL393263 PRH393224:PRH393263 QBD393224:QBD393263 QKZ393224:QKZ393263 QUV393224:QUV393263 RER393224:RER393263 RON393224:RON393263 RYJ393224:RYJ393263 SIF393224:SIF393263 SSB393224:SSB393263 TBX393224:TBX393263 TLT393224:TLT393263 TVP393224:TVP393263 UFL393224:UFL393263 UPH393224:UPH393263 UZD393224:UZD393263 VIZ393224:VIZ393263 VSV393224:VSV393263 WCR393224:WCR393263 WMN393224:WMN393263 WWJ393224:WWJ393263 AB458760:AB458799 JX458760:JX458799 TT458760:TT458799 ADP458760:ADP458799 ANL458760:ANL458799 AXH458760:AXH458799 BHD458760:BHD458799 BQZ458760:BQZ458799 CAV458760:CAV458799 CKR458760:CKR458799 CUN458760:CUN458799 DEJ458760:DEJ458799 DOF458760:DOF458799 DYB458760:DYB458799 EHX458760:EHX458799 ERT458760:ERT458799 FBP458760:FBP458799 FLL458760:FLL458799 FVH458760:FVH458799 GFD458760:GFD458799 GOZ458760:GOZ458799 GYV458760:GYV458799 HIR458760:HIR458799 HSN458760:HSN458799 ICJ458760:ICJ458799 IMF458760:IMF458799 IWB458760:IWB458799 JFX458760:JFX458799 JPT458760:JPT458799 JZP458760:JZP458799 KJL458760:KJL458799 KTH458760:KTH458799 LDD458760:LDD458799 LMZ458760:LMZ458799 LWV458760:LWV458799 MGR458760:MGR458799 MQN458760:MQN458799 NAJ458760:NAJ458799 NKF458760:NKF458799 NUB458760:NUB458799 ODX458760:ODX458799 ONT458760:ONT458799 OXP458760:OXP458799 PHL458760:PHL458799 PRH458760:PRH458799 QBD458760:QBD458799 QKZ458760:QKZ458799 QUV458760:QUV458799 RER458760:RER458799 RON458760:RON458799 RYJ458760:RYJ458799 SIF458760:SIF458799 SSB458760:SSB458799 TBX458760:TBX458799 TLT458760:TLT458799 TVP458760:TVP458799 UFL458760:UFL458799 UPH458760:UPH458799 UZD458760:UZD458799 VIZ458760:VIZ458799 VSV458760:VSV458799 WCR458760:WCR458799 WMN458760:WMN458799 WWJ458760:WWJ458799 AB524296:AB524335 JX524296:JX524335 TT524296:TT524335 ADP524296:ADP524335 ANL524296:ANL524335 AXH524296:AXH524335 BHD524296:BHD524335 BQZ524296:BQZ524335 CAV524296:CAV524335 CKR524296:CKR524335 CUN524296:CUN524335 DEJ524296:DEJ524335 DOF524296:DOF524335 DYB524296:DYB524335 EHX524296:EHX524335 ERT524296:ERT524335 FBP524296:FBP524335 FLL524296:FLL524335 FVH524296:FVH524335 GFD524296:GFD524335 GOZ524296:GOZ524335 GYV524296:GYV524335 HIR524296:HIR524335 HSN524296:HSN524335 ICJ524296:ICJ524335 IMF524296:IMF524335 IWB524296:IWB524335 JFX524296:JFX524335 JPT524296:JPT524335 JZP524296:JZP524335 KJL524296:KJL524335 KTH524296:KTH524335 LDD524296:LDD524335 LMZ524296:LMZ524335 LWV524296:LWV524335 MGR524296:MGR524335 MQN524296:MQN524335 NAJ524296:NAJ524335 NKF524296:NKF524335 NUB524296:NUB524335 ODX524296:ODX524335 ONT524296:ONT524335 OXP524296:OXP524335 PHL524296:PHL524335 PRH524296:PRH524335 QBD524296:QBD524335 QKZ524296:QKZ524335 QUV524296:QUV524335 RER524296:RER524335 RON524296:RON524335 RYJ524296:RYJ524335 SIF524296:SIF524335 SSB524296:SSB524335 TBX524296:TBX524335 TLT524296:TLT524335 TVP524296:TVP524335 UFL524296:UFL524335 UPH524296:UPH524335 UZD524296:UZD524335 VIZ524296:VIZ524335 VSV524296:VSV524335 WCR524296:WCR524335 WMN524296:WMN524335 WWJ524296:WWJ524335 AB589832:AB589871 JX589832:JX589871 TT589832:TT589871 ADP589832:ADP589871 ANL589832:ANL589871 AXH589832:AXH589871 BHD589832:BHD589871 BQZ589832:BQZ589871 CAV589832:CAV589871 CKR589832:CKR589871 CUN589832:CUN589871 DEJ589832:DEJ589871 DOF589832:DOF589871 DYB589832:DYB589871 EHX589832:EHX589871 ERT589832:ERT589871 FBP589832:FBP589871 FLL589832:FLL589871 FVH589832:FVH589871 GFD589832:GFD589871 GOZ589832:GOZ589871 GYV589832:GYV589871 HIR589832:HIR589871 HSN589832:HSN589871 ICJ589832:ICJ589871 IMF589832:IMF589871 IWB589832:IWB589871 JFX589832:JFX589871 JPT589832:JPT589871 JZP589832:JZP589871 KJL589832:KJL589871 KTH589832:KTH589871 LDD589832:LDD589871 LMZ589832:LMZ589871 LWV589832:LWV589871 MGR589832:MGR589871 MQN589832:MQN589871 NAJ589832:NAJ589871 NKF589832:NKF589871 NUB589832:NUB589871 ODX589832:ODX589871 ONT589832:ONT589871 OXP589832:OXP589871 PHL589832:PHL589871 PRH589832:PRH589871 QBD589832:QBD589871 QKZ589832:QKZ589871 QUV589832:QUV589871 RER589832:RER589871 RON589832:RON589871 RYJ589832:RYJ589871 SIF589832:SIF589871 SSB589832:SSB589871 TBX589832:TBX589871 TLT589832:TLT589871 TVP589832:TVP589871 UFL589832:UFL589871 UPH589832:UPH589871 UZD589832:UZD589871 VIZ589832:VIZ589871 VSV589832:VSV589871 WCR589832:WCR589871 WMN589832:WMN589871 WWJ589832:WWJ589871 AB655368:AB655407 JX655368:JX655407 TT655368:TT655407 ADP655368:ADP655407 ANL655368:ANL655407 AXH655368:AXH655407 BHD655368:BHD655407 BQZ655368:BQZ655407 CAV655368:CAV655407 CKR655368:CKR655407 CUN655368:CUN655407 DEJ655368:DEJ655407 DOF655368:DOF655407 DYB655368:DYB655407 EHX655368:EHX655407 ERT655368:ERT655407 FBP655368:FBP655407 FLL655368:FLL655407 FVH655368:FVH655407 GFD655368:GFD655407 GOZ655368:GOZ655407 GYV655368:GYV655407 HIR655368:HIR655407 HSN655368:HSN655407 ICJ655368:ICJ655407 IMF655368:IMF655407 IWB655368:IWB655407 JFX655368:JFX655407 JPT655368:JPT655407 JZP655368:JZP655407 KJL655368:KJL655407 KTH655368:KTH655407 LDD655368:LDD655407 LMZ655368:LMZ655407 LWV655368:LWV655407 MGR655368:MGR655407 MQN655368:MQN655407 NAJ655368:NAJ655407 NKF655368:NKF655407 NUB655368:NUB655407 ODX655368:ODX655407 ONT655368:ONT655407 OXP655368:OXP655407 PHL655368:PHL655407 PRH655368:PRH655407 QBD655368:QBD655407 QKZ655368:QKZ655407 QUV655368:QUV655407 RER655368:RER655407 RON655368:RON655407 RYJ655368:RYJ655407 SIF655368:SIF655407 SSB655368:SSB655407 TBX655368:TBX655407 TLT655368:TLT655407 TVP655368:TVP655407 UFL655368:UFL655407 UPH655368:UPH655407 UZD655368:UZD655407 VIZ655368:VIZ655407 VSV655368:VSV655407 WCR655368:WCR655407 WMN655368:WMN655407 WWJ655368:WWJ655407 AB720904:AB720943 JX720904:JX720943 TT720904:TT720943 ADP720904:ADP720943 ANL720904:ANL720943 AXH720904:AXH720943 BHD720904:BHD720943 BQZ720904:BQZ720943 CAV720904:CAV720943 CKR720904:CKR720943 CUN720904:CUN720943 DEJ720904:DEJ720943 DOF720904:DOF720943 DYB720904:DYB720943 EHX720904:EHX720943 ERT720904:ERT720943 FBP720904:FBP720943 FLL720904:FLL720943 FVH720904:FVH720943 GFD720904:GFD720943 GOZ720904:GOZ720943 GYV720904:GYV720943 HIR720904:HIR720943 HSN720904:HSN720943 ICJ720904:ICJ720943 IMF720904:IMF720943 IWB720904:IWB720943 JFX720904:JFX720943 JPT720904:JPT720943 JZP720904:JZP720943 KJL720904:KJL720943 KTH720904:KTH720943 LDD720904:LDD720943 LMZ720904:LMZ720943 LWV720904:LWV720943 MGR720904:MGR720943 MQN720904:MQN720943 NAJ720904:NAJ720943 NKF720904:NKF720943 NUB720904:NUB720943 ODX720904:ODX720943 ONT720904:ONT720943 OXP720904:OXP720943 PHL720904:PHL720943 PRH720904:PRH720943 QBD720904:QBD720943 QKZ720904:QKZ720943 QUV720904:QUV720943 RER720904:RER720943 RON720904:RON720943 RYJ720904:RYJ720943 SIF720904:SIF720943 SSB720904:SSB720943 TBX720904:TBX720943 TLT720904:TLT720943 TVP720904:TVP720943 UFL720904:UFL720943 UPH720904:UPH720943 UZD720904:UZD720943 VIZ720904:VIZ720943 VSV720904:VSV720943 WCR720904:WCR720943 WMN720904:WMN720943 WWJ720904:WWJ720943 AB786440:AB786479 JX786440:JX786479 TT786440:TT786479 ADP786440:ADP786479 ANL786440:ANL786479 AXH786440:AXH786479 BHD786440:BHD786479 BQZ786440:BQZ786479 CAV786440:CAV786479 CKR786440:CKR786479 CUN786440:CUN786479 DEJ786440:DEJ786479 DOF786440:DOF786479 DYB786440:DYB786479 EHX786440:EHX786479 ERT786440:ERT786479 FBP786440:FBP786479 FLL786440:FLL786479 FVH786440:FVH786479 GFD786440:GFD786479 GOZ786440:GOZ786479 GYV786440:GYV786479 HIR786440:HIR786479 HSN786440:HSN786479 ICJ786440:ICJ786479 IMF786440:IMF786479 IWB786440:IWB786479 JFX786440:JFX786479 JPT786440:JPT786479 JZP786440:JZP786479 KJL786440:KJL786479 KTH786440:KTH786479 LDD786440:LDD786479 LMZ786440:LMZ786479 LWV786440:LWV786479 MGR786440:MGR786479 MQN786440:MQN786479 NAJ786440:NAJ786479 NKF786440:NKF786479 NUB786440:NUB786479 ODX786440:ODX786479 ONT786440:ONT786479 OXP786440:OXP786479 PHL786440:PHL786479 PRH786440:PRH786479 QBD786440:QBD786479 QKZ786440:QKZ786479 QUV786440:QUV786479 RER786440:RER786479 RON786440:RON786479 RYJ786440:RYJ786479 SIF786440:SIF786479 SSB786440:SSB786479 TBX786440:TBX786479 TLT786440:TLT786479 TVP786440:TVP786479 UFL786440:UFL786479 UPH786440:UPH786479 UZD786440:UZD786479 VIZ786440:VIZ786479 VSV786440:VSV786479 WCR786440:WCR786479 WMN786440:WMN786479 WWJ786440:WWJ786479 AB851976:AB852015 JX851976:JX852015 TT851976:TT852015 ADP851976:ADP852015 ANL851976:ANL852015 AXH851976:AXH852015 BHD851976:BHD852015 BQZ851976:BQZ852015 CAV851976:CAV852015 CKR851976:CKR852015 CUN851976:CUN852015 DEJ851976:DEJ852015 DOF851976:DOF852015 DYB851976:DYB852015 EHX851976:EHX852015 ERT851976:ERT852015 FBP851976:FBP852015 FLL851976:FLL852015 FVH851976:FVH852015 GFD851976:GFD852015 GOZ851976:GOZ852015 GYV851976:GYV852015 HIR851976:HIR852015 HSN851976:HSN852015 ICJ851976:ICJ852015 IMF851976:IMF852015 IWB851976:IWB852015 JFX851976:JFX852015 JPT851976:JPT852015 JZP851976:JZP852015 KJL851976:KJL852015 KTH851976:KTH852015 LDD851976:LDD852015 LMZ851976:LMZ852015 LWV851976:LWV852015 MGR851976:MGR852015 MQN851976:MQN852015 NAJ851976:NAJ852015 NKF851976:NKF852015 NUB851976:NUB852015 ODX851976:ODX852015 ONT851976:ONT852015 OXP851976:OXP852015 PHL851976:PHL852015 PRH851976:PRH852015 QBD851976:QBD852015 QKZ851976:QKZ852015 QUV851976:QUV852015 RER851976:RER852015 RON851976:RON852015 RYJ851976:RYJ852015 SIF851976:SIF852015 SSB851976:SSB852015 TBX851976:TBX852015 TLT851976:TLT852015 TVP851976:TVP852015 UFL851976:UFL852015 UPH851976:UPH852015 UZD851976:UZD852015 VIZ851976:VIZ852015 VSV851976:VSV852015 WCR851976:WCR852015 WMN851976:WMN852015 WWJ851976:WWJ852015 AB917512:AB917551 JX917512:JX917551 TT917512:TT917551 ADP917512:ADP917551 ANL917512:ANL917551 AXH917512:AXH917551 BHD917512:BHD917551 BQZ917512:BQZ917551 CAV917512:CAV917551 CKR917512:CKR917551 CUN917512:CUN917551 DEJ917512:DEJ917551 DOF917512:DOF917551 DYB917512:DYB917551 EHX917512:EHX917551 ERT917512:ERT917551 FBP917512:FBP917551 FLL917512:FLL917551 FVH917512:FVH917551 GFD917512:GFD917551 GOZ917512:GOZ917551 GYV917512:GYV917551 HIR917512:HIR917551 HSN917512:HSN917551 ICJ917512:ICJ917551 IMF917512:IMF917551 IWB917512:IWB917551 JFX917512:JFX917551 JPT917512:JPT917551 JZP917512:JZP917551 KJL917512:KJL917551 KTH917512:KTH917551 LDD917512:LDD917551 LMZ917512:LMZ917551 LWV917512:LWV917551 MGR917512:MGR917551 MQN917512:MQN917551 NAJ917512:NAJ917551 NKF917512:NKF917551 NUB917512:NUB917551 ODX917512:ODX917551 ONT917512:ONT917551 OXP917512:OXP917551 PHL917512:PHL917551 PRH917512:PRH917551 QBD917512:QBD917551 QKZ917512:QKZ917551 QUV917512:QUV917551 RER917512:RER917551 RON917512:RON917551 RYJ917512:RYJ917551 SIF917512:SIF917551 SSB917512:SSB917551 TBX917512:TBX917551 TLT917512:TLT917551 TVP917512:TVP917551 UFL917512:UFL917551 UPH917512:UPH917551 UZD917512:UZD917551 VIZ917512:VIZ917551 VSV917512:VSV917551 WCR917512:WCR917551 WMN917512:WMN917551 WWJ917512:WWJ917551 AB983048:AB983087 JX983048:JX983087 TT983048:TT983087 ADP983048:ADP983087 ANL983048:ANL983087 AXH983048:AXH983087 BHD983048:BHD983087 BQZ983048:BQZ983087 CAV983048:CAV983087 CKR983048:CKR983087 CUN983048:CUN983087 DEJ983048:DEJ983087 DOF983048:DOF983087 DYB983048:DYB983087 EHX983048:EHX983087 ERT983048:ERT983087 FBP983048:FBP983087 FLL983048:FLL983087 FVH983048:FVH983087 GFD983048:GFD983087 GOZ983048:GOZ983087 GYV983048:GYV983087 HIR983048:HIR983087 HSN983048:HSN983087 ICJ983048:ICJ983087 IMF983048:IMF983087 IWB983048:IWB983087 JFX983048:JFX983087 JPT983048:JPT983087 JZP983048:JZP983087 KJL983048:KJL983087 KTH983048:KTH983087 LDD983048:LDD983087 LMZ983048:LMZ983087 LWV983048:LWV983087 MGR983048:MGR983087 MQN983048:MQN983087 NAJ983048:NAJ983087 NKF983048:NKF983087 NUB983048:NUB983087 ODX983048:ODX983087 ONT983048:ONT983087 OXP983048:OXP983087 PHL983048:PHL983087 PRH983048:PRH983087 QBD983048:QBD983087 QKZ983048:QKZ983087 QUV983048:QUV983087 RER983048:RER983087 RON983048:RON983087 RYJ983048:RYJ983087 SIF983048:SIF983087 SSB983048:SSB983087 TBX983048:TBX983087 TLT983048:TLT983087 TVP983048:TVP983087 UFL983048:UFL983087 UPH983048:UPH983087 UZD983048:UZD983087 VIZ983048:VIZ983087 VSV983048:VSV983087 WCR983048:WCR983087 WMN983048:WMN983087 X4:X44 W52:W55 AF47:AF50 AB5:AB44" xr:uid="{4771D782-295B-495D-83BE-4217ABEC17B6}">
      <formula1>"Si, Parcial, No, No aplica"</formula1>
    </dataValidation>
    <dataValidation type="list" allowBlank="1" showInputMessage="1" showErrorMessage="1" sqref="WWE983048:WWE983087 JS5:JS44 TO5:TO44 ADK5:ADK44 ANG5:ANG44 AXC5:AXC44 BGY5:BGY44 BQU5:BQU44 CAQ5:CAQ44 CKM5:CKM44 CUI5:CUI44 DEE5:DEE44 DOA5:DOA44 DXW5:DXW44 EHS5:EHS44 ERO5:ERO44 FBK5:FBK44 FLG5:FLG44 FVC5:FVC44 GEY5:GEY44 GOU5:GOU44 GYQ5:GYQ44 HIM5:HIM44 HSI5:HSI44 ICE5:ICE44 IMA5:IMA44 IVW5:IVW44 JFS5:JFS44 JPO5:JPO44 JZK5:JZK44 KJG5:KJG44 KTC5:KTC44 LCY5:LCY44 LMU5:LMU44 LWQ5:LWQ44 MGM5:MGM44 MQI5:MQI44 NAE5:NAE44 NKA5:NKA44 NTW5:NTW44 ODS5:ODS44 ONO5:ONO44 OXK5:OXK44 PHG5:PHG44 PRC5:PRC44 QAY5:QAY44 QKU5:QKU44 QUQ5:QUQ44 REM5:REM44 ROI5:ROI44 RYE5:RYE44 SIA5:SIA44 SRW5:SRW44 TBS5:TBS44 TLO5:TLO44 TVK5:TVK44 UFG5:UFG44 UPC5:UPC44 UYY5:UYY44 VIU5:VIU44 VSQ5:VSQ44 WCM5:WCM44 WMI5:WMI44 WWE5:WWE44 W65544:W65583 JS65544:JS65583 TO65544:TO65583 ADK65544:ADK65583 ANG65544:ANG65583 AXC65544:AXC65583 BGY65544:BGY65583 BQU65544:BQU65583 CAQ65544:CAQ65583 CKM65544:CKM65583 CUI65544:CUI65583 DEE65544:DEE65583 DOA65544:DOA65583 DXW65544:DXW65583 EHS65544:EHS65583 ERO65544:ERO65583 FBK65544:FBK65583 FLG65544:FLG65583 FVC65544:FVC65583 GEY65544:GEY65583 GOU65544:GOU65583 GYQ65544:GYQ65583 HIM65544:HIM65583 HSI65544:HSI65583 ICE65544:ICE65583 IMA65544:IMA65583 IVW65544:IVW65583 JFS65544:JFS65583 JPO65544:JPO65583 JZK65544:JZK65583 KJG65544:KJG65583 KTC65544:KTC65583 LCY65544:LCY65583 LMU65544:LMU65583 LWQ65544:LWQ65583 MGM65544:MGM65583 MQI65544:MQI65583 NAE65544:NAE65583 NKA65544:NKA65583 NTW65544:NTW65583 ODS65544:ODS65583 ONO65544:ONO65583 OXK65544:OXK65583 PHG65544:PHG65583 PRC65544:PRC65583 QAY65544:QAY65583 QKU65544:QKU65583 QUQ65544:QUQ65583 REM65544:REM65583 ROI65544:ROI65583 RYE65544:RYE65583 SIA65544:SIA65583 SRW65544:SRW65583 TBS65544:TBS65583 TLO65544:TLO65583 TVK65544:TVK65583 UFG65544:UFG65583 UPC65544:UPC65583 UYY65544:UYY65583 VIU65544:VIU65583 VSQ65544:VSQ65583 WCM65544:WCM65583 WMI65544:WMI65583 WWE65544:WWE65583 W131080:W131119 JS131080:JS131119 TO131080:TO131119 ADK131080:ADK131119 ANG131080:ANG131119 AXC131080:AXC131119 BGY131080:BGY131119 BQU131080:BQU131119 CAQ131080:CAQ131119 CKM131080:CKM131119 CUI131080:CUI131119 DEE131080:DEE131119 DOA131080:DOA131119 DXW131080:DXW131119 EHS131080:EHS131119 ERO131080:ERO131119 FBK131080:FBK131119 FLG131080:FLG131119 FVC131080:FVC131119 GEY131080:GEY131119 GOU131080:GOU131119 GYQ131080:GYQ131119 HIM131080:HIM131119 HSI131080:HSI131119 ICE131080:ICE131119 IMA131080:IMA131119 IVW131080:IVW131119 JFS131080:JFS131119 JPO131080:JPO131119 JZK131080:JZK131119 KJG131080:KJG131119 KTC131080:KTC131119 LCY131080:LCY131119 LMU131080:LMU131119 LWQ131080:LWQ131119 MGM131080:MGM131119 MQI131080:MQI131119 NAE131080:NAE131119 NKA131080:NKA131119 NTW131080:NTW131119 ODS131080:ODS131119 ONO131080:ONO131119 OXK131080:OXK131119 PHG131080:PHG131119 PRC131080:PRC131119 QAY131080:QAY131119 QKU131080:QKU131119 QUQ131080:QUQ131119 REM131080:REM131119 ROI131080:ROI131119 RYE131080:RYE131119 SIA131080:SIA131119 SRW131080:SRW131119 TBS131080:TBS131119 TLO131080:TLO131119 TVK131080:TVK131119 UFG131080:UFG131119 UPC131080:UPC131119 UYY131080:UYY131119 VIU131080:VIU131119 VSQ131080:VSQ131119 WCM131080:WCM131119 WMI131080:WMI131119 WWE131080:WWE131119 W196616:W196655 JS196616:JS196655 TO196616:TO196655 ADK196616:ADK196655 ANG196616:ANG196655 AXC196616:AXC196655 BGY196616:BGY196655 BQU196616:BQU196655 CAQ196616:CAQ196655 CKM196616:CKM196655 CUI196616:CUI196655 DEE196616:DEE196655 DOA196616:DOA196655 DXW196616:DXW196655 EHS196616:EHS196655 ERO196616:ERO196655 FBK196616:FBK196655 FLG196616:FLG196655 FVC196616:FVC196655 GEY196616:GEY196655 GOU196616:GOU196655 GYQ196616:GYQ196655 HIM196616:HIM196655 HSI196616:HSI196655 ICE196616:ICE196655 IMA196616:IMA196655 IVW196616:IVW196655 JFS196616:JFS196655 JPO196616:JPO196655 JZK196616:JZK196655 KJG196616:KJG196655 KTC196616:KTC196655 LCY196616:LCY196655 LMU196616:LMU196655 LWQ196616:LWQ196655 MGM196616:MGM196655 MQI196616:MQI196655 NAE196616:NAE196655 NKA196616:NKA196655 NTW196616:NTW196655 ODS196616:ODS196655 ONO196616:ONO196655 OXK196616:OXK196655 PHG196616:PHG196655 PRC196616:PRC196655 QAY196616:QAY196655 QKU196616:QKU196655 QUQ196616:QUQ196655 REM196616:REM196655 ROI196616:ROI196655 RYE196616:RYE196655 SIA196616:SIA196655 SRW196616:SRW196655 TBS196616:TBS196655 TLO196616:TLO196655 TVK196616:TVK196655 UFG196616:UFG196655 UPC196616:UPC196655 UYY196616:UYY196655 VIU196616:VIU196655 VSQ196616:VSQ196655 WCM196616:WCM196655 WMI196616:WMI196655 WWE196616:WWE196655 W262152:W262191 JS262152:JS262191 TO262152:TO262191 ADK262152:ADK262191 ANG262152:ANG262191 AXC262152:AXC262191 BGY262152:BGY262191 BQU262152:BQU262191 CAQ262152:CAQ262191 CKM262152:CKM262191 CUI262152:CUI262191 DEE262152:DEE262191 DOA262152:DOA262191 DXW262152:DXW262191 EHS262152:EHS262191 ERO262152:ERO262191 FBK262152:FBK262191 FLG262152:FLG262191 FVC262152:FVC262191 GEY262152:GEY262191 GOU262152:GOU262191 GYQ262152:GYQ262191 HIM262152:HIM262191 HSI262152:HSI262191 ICE262152:ICE262191 IMA262152:IMA262191 IVW262152:IVW262191 JFS262152:JFS262191 JPO262152:JPO262191 JZK262152:JZK262191 KJG262152:KJG262191 KTC262152:KTC262191 LCY262152:LCY262191 LMU262152:LMU262191 LWQ262152:LWQ262191 MGM262152:MGM262191 MQI262152:MQI262191 NAE262152:NAE262191 NKA262152:NKA262191 NTW262152:NTW262191 ODS262152:ODS262191 ONO262152:ONO262191 OXK262152:OXK262191 PHG262152:PHG262191 PRC262152:PRC262191 QAY262152:QAY262191 QKU262152:QKU262191 QUQ262152:QUQ262191 REM262152:REM262191 ROI262152:ROI262191 RYE262152:RYE262191 SIA262152:SIA262191 SRW262152:SRW262191 TBS262152:TBS262191 TLO262152:TLO262191 TVK262152:TVK262191 UFG262152:UFG262191 UPC262152:UPC262191 UYY262152:UYY262191 VIU262152:VIU262191 VSQ262152:VSQ262191 WCM262152:WCM262191 WMI262152:WMI262191 WWE262152:WWE262191 W327688:W327727 JS327688:JS327727 TO327688:TO327727 ADK327688:ADK327727 ANG327688:ANG327727 AXC327688:AXC327727 BGY327688:BGY327727 BQU327688:BQU327727 CAQ327688:CAQ327727 CKM327688:CKM327727 CUI327688:CUI327727 DEE327688:DEE327727 DOA327688:DOA327727 DXW327688:DXW327727 EHS327688:EHS327727 ERO327688:ERO327727 FBK327688:FBK327727 FLG327688:FLG327727 FVC327688:FVC327727 GEY327688:GEY327727 GOU327688:GOU327727 GYQ327688:GYQ327727 HIM327688:HIM327727 HSI327688:HSI327727 ICE327688:ICE327727 IMA327688:IMA327727 IVW327688:IVW327727 JFS327688:JFS327727 JPO327688:JPO327727 JZK327688:JZK327727 KJG327688:KJG327727 KTC327688:KTC327727 LCY327688:LCY327727 LMU327688:LMU327727 LWQ327688:LWQ327727 MGM327688:MGM327727 MQI327688:MQI327727 NAE327688:NAE327727 NKA327688:NKA327727 NTW327688:NTW327727 ODS327688:ODS327727 ONO327688:ONO327727 OXK327688:OXK327727 PHG327688:PHG327727 PRC327688:PRC327727 QAY327688:QAY327727 QKU327688:QKU327727 QUQ327688:QUQ327727 REM327688:REM327727 ROI327688:ROI327727 RYE327688:RYE327727 SIA327688:SIA327727 SRW327688:SRW327727 TBS327688:TBS327727 TLO327688:TLO327727 TVK327688:TVK327727 UFG327688:UFG327727 UPC327688:UPC327727 UYY327688:UYY327727 VIU327688:VIU327727 VSQ327688:VSQ327727 WCM327688:WCM327727 WMI327688:WMI327727 WWE327688:WWE327727 W393224:W393263 JS393224:JS393263 TO393224:TO393263 ADK393224:ADK393263 ANG393224:ANG393263 AXC393224:AXC393263 BGY393224:BGY393263 BQU393224:BQU393263 CAQ393224:CAQ393263 CKM393224:CKM393263 CUI393224:CUI393263 DEE393224:DEE393263 DOA393224:DOA393263 DXW393224:DXW393263 EHS393224:EHS393263 ERO393224:ERO393263 FBK393224:FBK393263 FLG393224:FLG393263 FVC393224:FVC393263 GEY393224:GEY393263 GOU393224:GOU393263 GYQ393224:GYQ393263 HIM393224:HIM393263 HSI393224:HSI393263 ICE393224:ICE393263 IMA393224:IMA393263 IVW393224:IVW393263 JFS393224:JFS393263 JPO393224:JPO393263 JZK393224:JZK393263 KJG393224:KJG393263 KTC393224:KTC393263 LCY393224:LCY393263 LMU393224:LMU393263 LWQ393224:LWQ393263 MGM393224:MGM393263 MQI393224:MQI393263 NAE393224:NAE393263 NKA393224:NKA393263 NTW393224:NTW393263 ODS393224:ODS393263 ONO393224:ONO393263 OXK393224:OXK393263 PHG393224:PHG393263 PRC393224:PRC393263 QAY393224:QAY393263 QKU393224:QKU393263 QUQ393224:QUQ393263 REM393224:REM393263 ROI393224:ROI393263 RYE393224:RYE393263 SIA393224:SIA393263 SRW393224:SRW393263 TBS393224:TBS393263 TLO393224:TLO393263 TVK393224:TVK393263 UFG393224:UFG393263 UPC393224:UPC393263 UYY393224:UYY393263 VIU393224:VIU393263 VSQ393224:VSQ393263 WCM393224:WCM393263 WMI393224:WMI393263 WWE393224:WWE393263 W458760:W458799 JS458760:JS458799 TO458760:TO458799 ADK458760:ADK458799 ANG458760:ANG458799 AXC458760:AXC458799 BGY458760:BGY458799 BQU458760:BQU458799 CAQ458760:CAQ458799 CKM458760:CKM458799 CUI458760:CUI458799 DEE458760:DEE458799 DOA458760:DOA458799 DXW458760:DXW458799 EHS458760:EHS458799 ERO458760:ERO458799 FBK458760:FBK458799 FLG458760:FLG458799 FVC458760:FVC458799 GEY458760:GEY458799 GOU458760:GOU458799 GYQ458760:GYQ458799 HIM458760:HIM458799 HSI458760:HSI458799 ICE458760:ICE458799 IMA458760:IMA458799 IVW458760:IVW458799 JFS458760:JFS458799 JPO458760:JPO458799 JZK458760:JZK458799 KJG458760:KJG458799 KTC458760:KTC458799 LCY458760:LCY458799 LMU458760:LMU458799 LWQ458760:LWQ458799 MGM458760:MGM458799 MQI458760:MQI458799 NAE458760:NAE458799 NKA458760:NKA458799 NTW458760:NTW458799 ODS458760:ODS458799 ONO458760:ONO458799 OXK458760:OXK458799 PHG458760:PHG458799 PRC458760:PRC458799 QAY458760:QAY458799 QKU458760:QKU458799 QUQ458760:QUQ458799 REM458760:REM458799 ROI458760:ROI458799 RYE458760:RYE458799 SIA458760:SIA458799 SRW458760:SRW458799 TBS458760:TBS458799 TLO458760:TLO458799 TVK458760:TVK458799 UFG458760:UFG458799 UPC458760:UPC458799 UYY458760:UYY458799 VIU458760:VIU458799 VSQ458760:VSQ458799 WCM458760:WCM458799 WMI458760:WMI458799 WWE458760:WWE458799 W524296:W524335 JS524296:JS524335 TO524296:TO524335 ADK524296:ADK524335 ANG524296:ANG524335 AXC524296:AXC524335 BGY524296:BGY524335 BQU524296:BQU524335 CAQ524296:CAQ524335 CKM524296:CKM524335 CUI524296:CUI524335 DEE524296:DEE524335 DOA524296:DOA524335 DXW524296:DXW524335 EHS524296:EHS524335 ERO524296:ERO524335 FBK524296:FBK524335 FLG524296:FLG524335 FVC524296:FVC524335 GEY524296:GEY524335 GOU524296:GOU524335 GYQ524296:GYQ524335 HIM524296:HIM524335 HSI524296:HSI524335 ICE524296:ICE524335 IMA524296:IMA524335 IVW524296:IVW524335 JFS524296:JFS524335 JPO524296:JPO524335 JZK524296:JZK524335 KJG524296:KJG524335 KTC524296:KTC524335 LCY524296:LCY524335 LMU524296:LMU524335 LWQ524296:LWQ524335 MGM524296:MGM524335 MQI524296:MQI524335 NAE524296:NAE524335 NKA524296:NKA524335 NTW524296:NTW524335 ODS524296:ODS524335 ONO524296:ONO524335 OXK524296:OXK524335 PHG524296:PHG524335 PRC524296:PRC524335 QAY524296:QAY524335 QKU524296:QKU524335 QUQ524296:QUQ524335 REM524296:REM524335 ROI524296:ROI524335 RYE524296:RYE524335 SIA524296:SIA524335 SRW524296:SRW524335 TBS524296:TBS524335 TLO524296:TLO524335 TVK524296:TVK524335 UFG524296:UFG524335 UPC524296:UPC524335 UYY524296:UYY524335 VIU524296:VIU524335 VSQ524296:VSQ524335 WCM524296:WCM524335 WMI524296:WMI524335 WWE524296:WWE524335 W589832:W589871 JS589832:JS589871 TO589832:TO589871 ADK589832:ADK589871 ANG589832:ANG589871 AXC589832:AXC589871 BGY589832:BGY589871 BQU589832:BQU589871 CAQ589832:CAQ589871 CKM589832:CKM589871 CUI589832:CUI589871 DEE589832:DEE589871 DOA589832:DOA589871 DXW589832:DXW589871 EHS589832:EHS589871 ERO589832:ERO589871 FBK589832:FBK589871 FLG589832:FLG589871 FVC589832:FVC589871 GEY589832:GEY589871 GOU589832:GOU589871 GYQ589832:GYQ589871 HIM589832:HIM589871 HSI589832:HSI589871 ICE589832:ICE589871 IMA589832:IMA589871 IVW589832:IVW589871 JFS589832:JFS589871 JPO589832:JPO589871 JZK589832:JZK589871 KJG589832:KJG589871 KTC589832:KTC589871 LCY589832:LCY589871 LMU589832:LMU589871 LWQ589832:LWQ589871 MGM589832:MGM589871 MQI589832:MQI589871 NAE589832:NAE589871 NKA589832:NKA589871 NTW589832:NTW589871 ODS589832:ODS589871 ONO589832:ONO589871 OXK589832:OXK589871 PHG589832:PHG589871 PRC589832:PRC589871 QAY589832:QAY589871 QKU589832:QKU589871 QUQ589832:QUQ589871 REM589832:REM589871 ROI589832:ROI589871 RYE589832:RYE589871 SIA589832:SIA589871 SRW589832:SRW589871 TBS589832:TBS589871 TLO589832:TLO589871 TVK589832:TVK589871 UFG589832:UFG589871 UPC589832:UPC589871 UYY589832:UYY589871 VIU589832:VIU589871 VSQ589832:VSQ589871 WCM589832:WCM589871 WMI589832:WMI589871 WWE589832:WWE589871 W655368:W655407 JS655368:JS655407 TO655368:TO655407 ADK655368:ADK655407 ANG655368:ANG655407 AXC655368:AXC655407 BGY655368:BGY655407 BQU655368:BQU655407 CAQ655368:CAQ655407 CKM655368:CKM655407 CUI655368:CUI655407 DEE655368:DEE655407 DOA655368:DOA655407 DXW655368:DXW655407 EHS655368:EHS655407 ERO655368:ERO655407 FBK655368:FBK655407 FLG655368:FLG655407 FVC655368:FVC655407 GEY655368:GEY655407 GOU655368:GOU655407 GYQ655368:GYQ655407 HIM655368:HIM655407 HSI655368:HSI655407 ICE655368:ICE655407 IMA655368:IMA655407 IVW655368:IVW655407 JFS655368:JFS655407 JPO655368:JPO655407 JZK655368:JZK655407 KJG655368:KJG655407 KTC655368:KTC655407 LCY655368:LCY655407 LMU655368:LMU655407 LWQ655368:LWQ655407 MGM655368:MGM655407 MQI655368:MQI655407 NAE655368:NAE655407 NKA655368:NKA655407 NTW655368:NTW655407 ODS655368:ODS655407 ONO655368:ONO655407 OXK655368:OXK655407 PHG655368:PHG655407 PRC655368:PRC655407 QAY655368:QAY655407 QKU655368:QKU655407 QUQ655368:QUQ655407 REM655368:REM655407 ROI655368:ROI655407 RYE655368:RYE655407 SIA655368:SIA655407 SRW655368:SRW655407 TBS655368:TBS655407 TLO655368:TLO655407 TVK655368:TVK655407 UFG655368:UFG655407 UPC655368:UPC655407 UYY655368:UYY655407 VIU655368:VIU655407 VSQ655368:VSQ655407 WCM655368:WCM655407 WMI655368:WMI655407 WWE655368:WWE655407 W720904:W720943 JS720904:JS720943 TO720904:TO720943 ADK720904:ADK720943 ANG720904:ANG720943 AXC720904:AXC720943 BGY720904:BGY720943 BQU720904:BQU720943 CAQ720904:CAQ720943 CKM720904:CKM720943 CUI720904:CUI720943 DEE720904:DEE720943 DOA720904:DOA720943 DXW720904:DXW720943 EHS720904:EHS720943 ERO720904:ERO720943 FBK720904:FBK720943 FLG720904:FLG720943 FVC720904:FVC720943 GEY720904:GEY720943 GOU720904:GOU720943 GYQ720904:GYQ720943 HIM720904:HIM720943 HSI720904:HSI720943 ICE720904:ICE720943 IMA720904:IMA720943 IVW720904:IVW720943 JFS720904:JFS720943 JPO720904:JPO720943 JZK720904:JZK720943 KJG720904:KJG720943 KTC720904:KTC720943 LCY720904:LCY720943 LMU720904:LMU720943 LWQ720904:LWQ720943 MGM720904:MGM720943 MQI720904:MQI720943 NAE720904:NAE720943 NKA720904:NKA720943 NTW720904:NTW720943 ODS720904:ODS720943 ONO720904:ONO720943 OXK720904:OXK720943 PHG720904:PHG720943 PRC720904:PRC720943 QAY720904:QAY720943 QKU720904:QKU720943 QUQ720904:QUQ720943 REM720904:REM720943 ROI720904:ROI720943 RYE720904:RYE720943 SIA720904:SIA720943 SRW720904:SRW720943 TBS720904:TBS720943 TLO720904:TLO720943 TVK720904:TVK720943 UFG720904:UFG720943 UPC720904:UPC720943 UYY720904:UYY720943 VIU720904:VIU720943 VSQ720904:VSQ720943 WCM720904:WCM720943 WMI720904:WMI720943 WWE720904:WWE720943 W786440:W786479 JS786440:JS786479 TO786440:TO786479 ADK786440:ADK786479 ANG786440:ANG786479 AXC786440:AXC786479 BGY786440:BGY786479 BQU786440:BQU786479 CAQ786440:CAQ786479 CKM786440:CKM786479 CUI786440:CUI786479 DEE786440:DEE786479 DOA786440:DOA786479 DXW786440:DXW786479 EHS786440:EHS786479 ERO786440:ERO786479 FBK786440:FBK786479 FLG786440:FLG786479 FVC786440:FVC786479 GEY786440:GEY786479 GOU786440:GOU786479 GYQ786440:GYQ786479 HIM786440:HIM786479 HSI786440:HSI786479 ICE786440:ICE786479 IMA786440:IMA786479 IVW786440:IVW786479 JFS786440:JFS786479 JPO786440:JPO786479 JZK786440:JZK786479 KJG786440:KJG786479 KTC786440:KTC786479 LCY786440:LCY786479 LMU786440:LMU786479 LWQ786440:LWQ786479 MGM786440:MGM786479 MQI786440:MQI786479 NAE786440:NAE786479 NKA786440:NKA786479 NTW786440:NTW786479 ODS786440:ODS786479 ONO786440:ONO786479 OXK786440:OXK786479 PHG786440:PHG786479 PRC786440:PRC786479 QAY786440:QAY786479 QKU786440:QKU786479 QUQ786440:QUQ786479 REM786440:REM786479 ROI786440:ROI786479 RYE786440:RYE786479 SIA786440:SIA786479 SRW786440:SRW786479 TBS786440:TBS786479 TLO786440:TLO786479 TVK786440:TVK786479 UFG786440:UFG786479 UPC786440:UPC786479 UYY786440:UYY786479 VIU786440:VIU786479 VSQ786440:VSQ786479 WCM786440:WCM786479 WMI786440:WMI786479 WWE786440:WWE786479 W851976:W852015 JS851976:JS852015 TO851976:TO852015 ADK851976:ADK852015 ANG851976:ANG852015 AXC851976:AXC852015 BGY851976:BGY852015 BQU851976:BQU852015 CAQ851976:CAQ852015 CKM851976:CKM852015 CUI851976:CUI852015 DEE851976:DEE852015 DOA851976:DOA852015 DXW851976:DXW852015 EHS851976:EHS852015 ERO851976:ERO852015 FBK851976:FBK852015 FLG851976:FLG852015 FVC851976:FVC852015 GEY851976:GEY852015 GOU851976:GOU852015 GYQ851976:GYQ852015 HIM851976:HIM852015 HSI851976:HSI852015 ICE851976:ICE852015 IMA851976:IMA852015 IVW851976:IVW852015 JFS851976:JFS852015 JPO851976:JPO852015 JZK851976:JZK852015 KJG851976:KJG852015 KTC851976:KTC852015 LCY851976:LCY852015 LMU851976:LMU852015 LWQ851976:LWQ852015 MGM851976:MGM852015 MQI851976:MQI852015 NAE851976:NAE852015 NKA851976:NKA852015 NTW851976:NTW852015 ODS851976:ODS852015 ONO851976:ONO852015 OXK851976:OXK852015 PHG851976:PHG852015 PRC851976:PRC852015 QAY851976:QAY852015 QKU851976:QKU852015 QUQ851976:QUQ852015 REM851976:REM852015 ROI851976:ROI852015 RYE851976:RYE852015 SIA851976:SIA852015 SRW851976:SRW852015 TBS851976:TBS852015 TLO851976:TLO852015 TVK851976:TVK852015 UFG851976:UFG852015 UPC851976:UPC852015 UYY851976:UYY852015 VIU851976:VIU852015 VSQ851976:VSQ852015 WCM851976:WCM852015 WMI851976:WMI852015 WWE851976:WWE852015 W917512:W917551 JS917512:JS917551 TO917512:TO917551 ADK917512:ADK917551 ANG917512:ANG917551 AXC917512:AXC917551 BGY917512:BGY917551 BQU917512:BQU917551 CAQ917512:CAQ917551 CKM917512:CKM917551 CUI917512:CUI917551 DEE917512:DEE917551 DOA917512:DOA917551 DXW917512:DXW917551 EHS917512:EHS917551 ERO917512:ERO917551 FBK917512:FBK917551 FLG917512:FLG917551 FVC917512:FVC917551 GEY917512:GEY917551 GOU917512:GOU917551 GYQ917512:GYQ917551 HIM917512:HIM917551 HSI917512:HSI917551 ICE917512:ICE917551 IMA917512:IMA917551 IVW917512:IVW917551 JFS917512:JFS917551 JPO917512:JPO917551 JZK917512:JZK917551 KJG917512:KJG917551 KTC917512:KTC917551 LCY917512:LCY917551 LMU917512:LMU917551 LWQ917512:LWQ917551 MGM917512:MGM917551 MQI917512:MQI917551 NAE917512:NAE917551 NKA917512:NKA917551 NTW917512:NTW917551 ODS917512:ODS917551 ONO917512:ONO917551 OXK917512:OXK917551 PHG917512:PHG917551 PRC917512:PRC917551 QAY917512:QAY917551 QKU917512:QKU917551 QUQ917512:QUQ917551 REM917512:REM917551 ROI917512:ROI917551 RYE917512:RYE917551 SIA917512:SIA917551 SRW917512:SRW917551 TBS917512:TBS917551 TLO917512:TLO917551 TVK917512:TVK917551 UFG917512:UFG917551 UPC917512:UPC917551 UYY917512:UYY917551 VIU917512:VIU917551 VSQ917512:VSQ917551 WCM917512:WCM917551 WMI917512:WMI917551 WWE917512:WWE917551 W983048:W983087 JS983048:JS983087 TO983048:TO983087 ADK983048:ADK983087 ANG983048:ANG983087 AXC983048:AXC983087 BGY983048:BGY983087 BQU983048:BQU983087 CAQ983048:CAQ983087 CKM983048:CKM983087 CUI983048:CUI983087 DEE983048:DEE983087 DOA983048:DOA983087 DXW983048:DXW983087 EHS983048:EHS983087 ERO983048:ERO983087 FBK983048:FBK983087 FLG983048:FLG983087 FVC983048:FVC983087 GEY983048:GEY983087 GOU983048:GOU983087 GYQ983048:GYQ983087 HIM983048:HIM983087 HSI983048:HSI983087 ICE983048:ICE983087 IMA983048:IMA983087 IVW983048:IVW983087 JFS983048:JFS983087 JPO983048:JPO983087 JZK983048:JZK983087 KJG983048:KJG983087 KTC983048:KTC983087 LCY983048:LCY983087 LMU983048:LMU983087 LWQ983048:LWQ983087 MGM983048:MGM983087 MQI983048:MQI983087 NAE983048:NAE983087 NKA983048:NKA983087 NTW983048:NTW983087 ODS983048:ODS983087 ONO983048:ONO983087 OXK983048:OXK983087 PHG983048:PHG983087 PRC983048:PRC983087 QAY983048:QAY983087 QKU983048:QKU983087 QUQ983048:QUQ983087 REM983048:REM983087 ROI983048:ROI983087 RYE983048:RYE983087 SIA983048:SIA983087 SRW983048:SRW983087 TBS983048:TBS983087 TLO983048:TLO983087 TVK983048:TVK983087 UFG983048:UFG983087 UPC983048:UPC983087 UYY983048:UYY983087 VIU983048:VIU983087 VSQ983048:VSQ983087 WCM983048:WCM983087 WMI983048:WMI983087 W5:W44 W46:W49" xr:uid="{F99B0DA5-CAFC-42A0-81BC-D4344D8EF84C}">
      <formula1>"Si, Parcial, No,No aplica en el corte"</formula1>
    </dataValidation>
  </dataValidations>
  <pageMargins left="0.7" right="0.7" top="0.75" bottom="0.75" header="0.3" footer="0.3"/>
  <pageSetup scale="3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4BB2E-1864-41D3-8878-C9982AA2F8B7}">
  <dimension ref="A1:AC47"/>
  <sheetViews>
    <sheetView zoomScaleNormal="100" workbookViewId="0">
      <selection activeCell="L16" sqref="L16:L23"/>
    </sheetView>
  </sheetViews>
  <sheetFormatPr baseColWidth="10" defaultRowHeight="12.75"/>
  <cols>
    <col min="1" max="1" width="4.7109375" style="370" bestFit="1" customWidth="1"/>
    <col min="2" max="2" width="16.85546875" style="370" bestFit="1" customWidth="1"/>
    <col min="3" max="3" width="8.85546875" style="370" bestFit="1" customWidth="1"/>
    <col min="4" max="4" width="1.140625" style="370" bestFit="1" customWidth="1"/>
    <col min="5" max="5" width="25.140625" style="370" bestFit="1" customWidth="1"/>
    <col min="6" max="6" width="10.85546875" style="370" bestFit="1" customWidth="1"/>
    <col min="7" max="8" width="16.85546875" style="370" bestFit="1" customWidth="1"/>
    <col min="9" max="9" width="8.85546875" style="370" bestFit="1" customWidth="1"/>
    <col min="10" max="10" width="16" style="370" bestFit="1" customWidth="1"/>
    <col min="11" max="11" width="0.28515625" style="370" bestFit="1" customWidth="1"/>
    <col min="12" max="12" width="16" style="370" bestFit="1" customWidth="1"/>
    <col min="13" max="13" width="0.7109375" style="370" bestFit="1" customWidth="1"/>
    <col min="14" max="14" width="16.140625" style="370" bestFit="1" customWidth="1"/>
    <col min="15" max="15" width="12.5703125" style="370" bestFit="1" customWidth="1"/>
    <col min="16" max="16" width="4.42578125" style="370" bestFit="1" customWidth="1"/>
    <col min="17" max="17" width="20.85546875" style="370" bestFit="1" customWidth="1"/>
    <col min="18" max="18" width="16.85546875" style="370" bestFit="1" customWidth="1"/>
    <col min="19" max="19" width="17" style="370" bestFit="1" customWidth="1"/>
    <col min="20" max="20" width="20.85546875" style="370" bestFit="1" customWidth="1"/>
    <col min="21" max="21" width="22.140625" style="370" bestFit="1" customWidth="1"/>
    <col min="22" max="22" width="12.5703125" style="370" bestFit="1" customWidth="1"/>
    <col min="23" max="23" width="55.28515625" style="370" bestFit="1" customWidth="1"/>
    <col min="24" max="24" width="25.85546875" style="370" bestFit="1" customWidth="1"/>
    <col min="25" max="25" width="15.85546875" style="370" bestFit="1" customWidth="1"/>
    <col min="26" max="26" width="18.28515625" style="370" bestFit="1" customWidth="1"/>
    <col min="27" max="27" width="65.5703125" style="370" bestFit="1" customWidth="1"/>
    <col min="28" max="28" width="65.7109375" style="370" bestFit="1" customWidth="1"/>
    <col min="29" max="29" width="4.7109375" style="370" bestFit="1" customWidth="1"/>
    <col min="30" max="256" width="9.140625" style="370" customWidth="1"/>
    <col min="257" max="257" width="4.7109375" style="370" bestFit="1" customWidth="1"/>
    <col min="258" max="258" width="16.85546875" style="370" bestFit="1" customWidth="1"/>
    <col min="259" max="259" width="8.85546875" style="370" bestFit="1" customWidth="1"/>
    <col min="260" max="260" width="1.140625" style="370" bestFit="1" customWidth="1"/>
    <col min="261" max="261" width="25.140625" style="370" bestFit="1" customWidth="1"/>
    <col min="262" max="262" width="10.85546875" style="370" bestFit="1" customWidth="1"/>
    <col min="263" max="264" width="16.85546875" style="370" bestFit="1" customWidth="1"/>
    <col min="265" max="265" width="8.85546875" style="370" bestFit="1" customWidth="1"/>
    <col min="266" max="266" width="16" style="370" bestFit="1" customWidth="1"/>
    <col min="267" max="267" width="0.28515625" style="370" bestFit="1" customWidth="1"/>
    <col min="268" max="268" width="16" style="370" bestFit="1" customWidth="1"/>
    <col min="269" max="269" width="0.7109375" style="370" bestFit="1" customWidth="1"/>
    <col min="270" max="270" width="16.140625" style="370" bestFit="1" customWidth="1"/>
    <col min="271" max="271" width="12.5703125" style="370" bestFit="1" customWidth="1"/>
    <col min="272" max="272" width="4.42578125" style="370" bestFit="1" customWidth="1"/>
    <col min="273" max="273" width="20.85546875" style="370" bestFit="1" customWidth="1"/>
    <col min="274" max="274" width="16.85546875" style="370" bestFit="1" customWidth="1"/>
    <col min="275" max="275" width="17" style="370" bestFit="1" customWidth="1"/>
    <col min="276" max="276" width="20.85546875" style="370" bestFit="1" customWidth="1"/>
    <col min="277" max="277" width="22.140625" style="370" bestFit="1" customWidth="1"/>
    <col min="278" max="278" width="12.5703125" style="370" bestFit="1" customWidth="1"/>
    <col min="279" max="279" width="55.28515625" style="370" bestFit="1" customWidth="1"/>
    <col min="280" max="280" width="25.85546875" style="370" bestFit="1" customWidth="1"/>
    <col min="281" max="281" width="15.85546875" style="370" bestFit="1" customWidth="1"/>
    <col min="282" max="282" width="18.28515625" style="370" bestFit="1" customWidth="1"/>
    <col min="283" max="283" width="65.5703125" style="370" bestFit="1" customWidth="1"/>
    <col min="284" max="284" width="65.7109375" style="370" bestFit="1" customWidth="1"/>
    <col min="285" max="285" width="4.7109375" style="370" bestFit="1" customWidth="1"/>
    <col min="286" max="512" width="9.140625" style="370" customWidth="1"/>
    <col min="513" max="513" width="4.7109375" style="370" bestFit="1" customWidth="1"/>
    <col min="514" max="514" width="16.85546875" style="370" bestFit="1" customWidth="1"/>
    <col min="515" max="515" width="8.85546875" style="370" bestFit="1" customWidth="1"/>
    <col min="516" max="516" width="1.140625" style="370" bestFit="1" customWidth="1"/>
    <col min="517" max="517" width="25.140625" style="370" bestFit="1" customWidth="1"/>
    <col min="518" max="518" width="10.85546875" style="370" bestFit="1" customWidth="1"/>
    <col min="519" max="520" width="16.85546875" style="370" bestFit="1" customWidth="1"/>
    <col min="521" max="521" width="8.85546875" style="370" bestFit="1" customWidth="1"/>
    <col min="522" max="522" width="16" style="370" bestFit="1" customWidth="1"/>
    <col min="523" max="523" width="0.28515625" style="370" bestFit="1" customWidth="1"/>
    <col min="524" max="524" width="16" style="370" bestFit="1" customWidth="1"/>
    <col min="525" max="525" width="0.7109375" style="370" bestFit="1" customWidth="1"/>
    <col min="526" max="526" width="16.140625" style="370" bestFit="1" customWidth="1"/>
    <col min="527" max="527" width="12.5703125" style="370" bestFit="1" customWidth="1"/>
    <col min="528" max="528" width="4.42578125" style="370" bestFit="1" customWidth="1"/>
    <col min="529" max="529" width="20.85546875" style="370" bestFit="1" customWidth="1"/>
    <col min="530" max="530" width="16.85546875" style="370" bestFit="1" customWidth="1"/>
    <col min="531" max="531" width="17" style="370" bestFit="1" customWidth="1"/>
    <col min="532" max="532" width="20.85546875" style="370" bestFit="1" customWidth="1"/>
    <col min="533" max="533" width="22.140625" style="370" bestFit="1" customWidth="1"/>
    <col min="534" max="534" width="12.5703125" style="370" bestFit="1" customWidth="1"/>
    <col min="535" max="535" width="55.28515625" style="370" bestFit="1" customWidth="1"/>
    <col min="536" max="536" width="25.85546875" style="370" bestFit="1" customWidth="1"/>
    <col min="537" max="537" width="15.85546875" style="370" bestFit="1" customWidth="1"/>
    <col min="538" max="538" width="18.28515625" style="370" bestFit="1" customWidth="1"/>
    <col min="539" max="539" width="65.5703125" style="370" bestFit="1" customWidth="1"/>
    <col min="540" max="540" width="65.7109375" style="370" bestFit="1" customWidth="1"/>
    <col min="541" max="541" width="4.7109375" style="370" bestFit="1" customWidth="1"/>
    <col min="542" max="768" width="9.140625" style="370" customWidth="1"/>
    <col min="769" max="769" width="4.7109375" style="370" bestFit="1" customWidth="1"/>
    <col min="770" max="770" width="16.85546875" style="370" bestFit="1" customWidth="1"/>
    <col min="771" max="771" width="8.85546875" style="370" bestFit="1" customWidth="1"/>
    <col min="772" max="772" width="1.140625" style="370" bestFit="1" customWidth="1"/>
    <col min="773" max="773" width="25.140625" style="370" bestFit="1" customWidth="1"/>
    <col min="774" max="774" width="10.85546875" style="370" bestFit="1" customWidth="1"/>
    <col min="775" max="776" width="16.85546875" style="370" bestFit="1" customWidth="1"/>
    <col min="777" max="777" width="8.85546875" style="370" bestFit="1" customWidth="1"/>
    <col min="778" max="778" width="16" style="370" bestFit="1" customWidth="1"/>
    <col min="779" max="779" width="0.28515625" style="370" bestFit="1" customWidth="1"/>
    <col min="780" max="780" width="16" style="370" bestFit="1" customWidth="1"/>
    <col min="781" max="781" width="0.7109375" style="370" bestFit="1" customWidth="1"/>
    <col min="782" max="782" width="16.140625" style="370" bestFit="1" customWidth="1"/>
    <col min="783" max="783" width="12.5703125" style="370" bestFit="1" customWidth="1"/>
    <col min="784" max="784" width="4.42578125" style="370" bestFit="1" customWidth="1"/>
    <col min="785" max="785" width="20.85546875" style="370" bestFit="1" customWidth="1"/>
    <col min="786" max="786" width="16.85546875" style="370" bestFit="1" customWidth="1"/>
    <col min="787" max="787" width="17" style="370" bestFit="1" customWidth="1"/>
    <col min="788" max="788" width="20.85546875" style="370" bestFit="1" customWidth="1"/>
    <col min="789" max="789" width="22.140625" style="370" bestFit="1" customWidth="1"/>
    <col min="790" max="790" width="12.5703125" style="370" bestFit="1" customWidth="1"/>
    <col min="791" max="791" width="55.28515625" style="370" bestFit="1" customWidth="1"/>
    <col min="792" max="792" width="25.85546875" style="370" bestFit="1" customWidth="1"/>
    <col min="793" max="793" width="15.85546875" style="370" bestFit="1" customWidth="1"/>
    <col min="794" max="794" width="18.28515625" style="370" bestFit="1" customWidth="1"/>
    <col min="795" max="795" width="65.5703125" style="370" bestFit="1" customWidth="1"/>
    <col min="796" max="796" width="65.7109375" style="370" bestFit="1" customWidth="1"/>
    <col min="797" max="797" width="4.7109375" style="370" bestFit="1" customWidth="1"/>
    <col min="798" max="1024" width="9.140625" style="370" customWidth="1"/>
    <col min="1025" max="1025" width="4.7109375" style="370" bestFit="1" customWidth="1"/>
    <col min="1026" max="1026" width="16.85546875" style="370" bestFit="1" customWidth="1"/>
    <col min="1027" max="1027" width="8.85546875" style="370" bestFit="1" customWidth="1"/>
    <col min="1028" max="1028" width="1.140625" style="370" bestFit="1" customWidth="1"/>
    <col min="1029" max="1029" width="25.140625" style="370" bestFit="1" customWidth="1"/>
    <col min="1030" max="1030" width="10.85546875" style="370" bestFit="1" customWidth="1"/>
    <col min="1031" max="1032" width="16.85546875" style="370" bestFit="1" customWidth="1"/>
    <col min="1033" max="1033" width="8.85546875" style="370" bestFit="1" customWidth="1"/>
    <col min="1034" max="1034" width="16" style="370" bestFit="1" customWidth="1"/>
    <col min="1035" max="1035" width="0.28515625" style="370" bestFit="1" customWidth="1"/>
    <col min="1036" max="1036" width="16" style="370" bestFit="1" customWidth="1"/>
    <col min="1037" max="1037" width="0.7109375" style="370" bestFit="1" customWidth="1"/>
    <col min="1038" max="1038" width="16.140625" style="370" bestFit="1" customWidth="1"/>
    <col min="1039" max="1039" width="12.5703125" style="370" bestFit="1" customWidth="1"/>
    <col min="1040" max="1040" width="4.42578125" style="370" bestFit="1" customWidth="1"/>
    <col min="1041" max="1041" width="20.85546875" style="370" bestFit="1" customWidth="1"/>
    <col min="1042" max="1042" width="16.85546875" style="370" bestFit="1" customWidth="1"/>
    <col min="1043" max="1043" width="17" style="370" bestFit="1" customWidth="1"/>
    <col min="1044" max="1044" width="20.85546875" style="370" bestFit="1" customWidth="1"/>
    <col min="1045" max="1045" width="22.140625" style="370" bestFit="1" customWidth="1"/>
    <col min="1046" max="1046" width="12.5703125" style="370" bestFit="1" customWidth="1"/>
    <col min="1047" max="1047" width="55.28515625" style="370" bestFit="1" customWidth="1"/>
    <col min="1048" max="1048" width="25.85546875" style="370" bestFit="1" customWidth="1"/>
    <col min="1049" max="1049" width="15.85546875" style="370" bestFit="1" customWidth="1"/>
    <col min="1050" max="1050" width="18.28515625" style="370" bestFit="1" customWidth="1"/>
    <col min="1051" max="1051" width="65.5703125" style="370" bestFit="1" customWidth="1"/>
    <col min="1052" max="1052" width="65.7109375" style="370" bestFit="1" customWidth="1"/>
    <col min="1053" max="1053" width="4.7109375" style="370" bestFit="1" customWidth="1"/>
    <col min="1054" max="1280" width="9.140625" style="370" customWidth="1"/>
    <col min="1281" max="1281" width="4.7109375" style="370" bestFit="1" customWidth="1"/>
    <col min="1282" max="1282" width="16.85546875" style="370" bestFit="1" customWidth="1"/>
    <col min="1283" max="1283" width="8.85546875" style="370" bestFit="1" customWidth="1"/>
    <col min="1284" max="1284" width="1.140625" style="370" bestFit="1" customWidth="1"/>
    <col min="1285" max="1285" width="25.140625" style="370" bestFit="1" customWidth="1"/>
    <col min="1286" max="1286" width="10.85546875" style="370" bestFit="1" customWidth="1"/>
    <col min="1287" max="1288" width="16.85546875" style="370" bestFit="1" customWidth="1"/>
    <col min="1289" max="1289" width="8.85546875" style="370" bestFit="1" customWidth="1"/>
    <col min="1290" max="1290" width="16" style="370" bestFit="1" customWidth="1"/>
    <col min="1291" max="1291" width="0.28515625" style="370" bestFit="1" customWidth="1"/>
    <col min="1292" max="1292" width="16" style="370" bestFit="1" customWidth="1"/>
    <col min="1293" max="1293" width="0.7109375" style="370" bestFit="1" customWidth="1"/>
    <col min="1294" max="1294" width="16.140625" style="370" bestFit="1" customWidth="1"/>
    <col min="1295" max="1295" width="12.5703125" style="370" bestFit="1" customWidth="1"/>
    <col min="1296" max="1296" width="4.42578125" style="370" bestFit="1" customWidth="1"/>
    <col min="1297" max="1297" width="20.85546875" style="370" bestFit="1" customWidth="1"/>
    <col min="1298" max="1298" width="16.85546875" style="370" bestFit="1" customWidth="1"/>
    <col min="1299" max="1299" width="17" style="370" bestFit="1" customWidth="1"/>
    <col min="1300" max="1300" width="20.85546875" style="370" bestFit="1" customWidth="1"/>
    <col min="1301" max="1301" width="22.140625" style="370" bestFit="1" customWidth="1"/>
    <col min="1302" max="1302" width="12.5703125" style="370" bestFit="1" customWidth="1"/>
    <col min="1303" max="1303" width="55.28515625" style="370" bestFit="1" customWidth="1"/>
    <col min="1304" max="1304" width="25.85546875" style="370" bestFit="1" customWidth="1"/>
    <col min="1305" max="1305" width="15.85546875" style="370" bestFit="1" customWidth="1"/>
    <col min="1306" max="1306" width="18.28515625" style="370" bestFit="1" customWidth="1"/>
    <col min="1307" max="1307" width="65.5703125" style="370" bestFit="1" customWidth="1"/>
    <col min="1308" max="1308" width="65.7109375" style="370" bestFit="1" customWidth="1"/>
    <col min="1309" max="1309" width="4.7109375" style="370" bestFit="1" customWidth="1"/>
    <col min="1310" max="1536" width="9.140625" style="370" customWidth="1"/>
    <col min="1537" max="1537" width="4.7109375" style="370" bestFit="1" customWidth="1"/>
    <col min="1538" max="1538" width="16.85546875" style="370" bestFit="1" customWidth="1"/>
    <col min="1539" max="1539" width="8.85546875" style="370" bestFit="1" customWidth="1"/>
    <col min="1540" max="1540" width="1.140625" style="370" bestFit="1" customWidth="1"/>
    <col min="1541" max="1541" width="25.140625" style="370" bestFit="1" customWidth="1"/>
    <col min="1542" max="1542" width="10.85546875" style="370" bestFit="1" customWidth="1"/>
    <col min="1543" max="1544" width="16.85546875" style="370" bestFit="1" customWidth="1"/>
    <col min="1545" max="1545" width="8.85546875" style="370" bestFit="1" customWidth="1"/>
    <col min="1546" max="1546" width="16" style="370" bestFit="1" customWidth="1"/>
    <col min="1547" max="1547" width="0.28515625" style="370" bestFit="1" customWidth="1"/>
    <col min="1548" max="1548" width="16" style="370" bestFit="1" customWidth="1"/>
    <col min="1549" max="1549" width="0.7109375" style="370" bestFit="1" customWidth="1"/>
    <col min="1550" max="1550" width="16.140625" style="370" bestFit="1" customWidth="1"/>
    <col min="1551" max="1551" width="12.5703125" style="370" bestFit="1" customWidth="1"/>
    <col min="1552" max="1552" width="4.42578125" style="370" bestFit="1" customWidth="1"/>
    <col min="1553" max="1553" width="20.85546875" style="370" bestFit="1" customWidth="1"/>
    <col min="1554" max="1554" width="16.85546875" style="370" bestFit="1" customWidth="1"/>
    <col min="1555" max="1555" width="17" style="370" bestFit="1" customWidth="1"/>
    <col min="1556" max="1556" width="20.85546875" style="370" bestFit="1" customWidth="1"/>
    <col min="1557" max="1557" width="22.140625" style="370" bestFit="1" customWidth="1"/>
    <col min="1558" max="1558" width="12.5703125" style="370" bestFit="1" customWidth="1"/>
    <col min="1559" max="1559" width="55.28515625" style="370" bestFit="1" customWidth="1"/>
    <col min="1560" max="1560" width="25.85546875" style="370" bestFit="1" customWidth="1"/>
    <col min="1561" max="1561" width="15.85546875" style="370" bestFit="1" customWidth="1"/>
    <col min="1562" max="1562" width="18.28515625" style="370" bestFit="1" customWidth="1"/>
    <col min="1563" max="1563" width="65.5703125" style="370" bestFit="1" customWidth="1"/>
    <col min="1564" max="1564" width="65.7109375" style="370" bestFit="1" customWidth="1"/>
    <col min="1565" max="1565" width="4.7109375" style="370" bestFit="1" customWidth="1"/>
    <col min="1566" max="1792" width="9.140625" style="370" customWidth="1"/>
    <col min="1793" max="1793" width="4.7109375" style="370" bestFit="1" customWidth="1"/>
    <col min="1794" max="1794" width="16.85546875" style="370" bestFit="1" customWidth="1"/>
    <col min="1795" max="1795" width="8.85546875" style="370" bestFit="1" customWidth="1"/>
    <col min="1796" max="1796" width="1.140625" style="370" bestFit="1" customWidth="1"/>
    <col min="1797" max="1797" width="25.140625" style="370" bestFit="1" customWidth="1"/>
    <col min="1798" max="1798" width="10.85546875" style="370" bestFit="1" customWidth="1"/>
    <col min="1799" max="1800" width="16.85546875" style="370" bestFit="1" customWidth="1"/>
    <col min="1801" max="1801" width="8.85546875" style="370" bestFit="1" customWidth="1"/>
    <col min="1802" max="1802" width="16" style="370" bestFit="1" customWidth="1"/>
    <col min="1803" max="1803" width="0.28515625" style="370" bestFit="1" customWidth="1"/>
    <col min="1804" max="1804" width="16" style="370" bestFit="1" customWidth="1"/>
    <col min="1805" max="1805" width="0.7109375" style="370" bestFit="1" customWidth="1"/>
    <col min="1806" max="1806" width="16.140625" style="370" bestFit="1" customWidth="1"/>
    <col min="1807" max="1807" width="12.5703125" style="370" bestFit="1" customWidth="1"/>
    <col min="1808" max="1808" width="4.42578125" style="370" bestFit="1" customWidth="1"/>
    <col min="1809" max="1809" width="20.85546875" style="370" bestFit="1" customWidth="1"/>
    <col min="1810" max="1810" width="16.85546875" style="370" bestFit="1" customWidth="1"/>
    <col min="1811" max="1811" width="17" style="370" bestFit="1" customWidth="1"/>
    <col min="1812" max="1812" width="20.85546875" style="370" bestFit="1" customWidth="1"/>
    <col min="1813" max="1813" width="22.140625" style="370" bestFit="1" customWidth="1"/>
    <col min="1814" max="1814" width="12.5703125" style="370" bestFit="1" customWidth="1"/>
    <col min="1815" max="1815" width="55.28515625" style="370" bestFit="1" customWidth="1"/>
    <col min="1816" max="1816" width="25.85546875" style="370" bestFit="1" customWidth="1"/>
    <col min="1817" max="1817" width="15.85546875" style="370" bestFit="1" customWidth="1"/>
    <col min="1818" max="1818" width="18.28515625" style="370" bestFit="1" customWidth="1"/>
    <col min="1819" max="1819" width="65.5703125" style="370" bestFit="1" customWidth="1"/>
    <col min="1820" max="1820" width="65.7109375" style="370" bestFit="1" customWidth="1"/>
    <col min="1821" max="1821" width="4.7109375" style="370" bestFit="1" customWidth="1"/>
    <col min="1822" max="2048" width="9.140625" style="370" customWidth="1"/>
    <col min="2049" max="2049" width="4.7109375" style="370" bestFit="1" customWidth="1"/>
    <col min="2050" max="2050" width="16.85546875" style="370" bestFit="1" customWidth="1"/>
    <col min="2051" max="2051" width="8.85546875" style="370" bestFit="1" customWidth="1"/>
    <col min="2052" max="2052" width="1.140625" style="370" bestFit="1" customWidth="1"/>
    <col min="2053" max="2053" width="25.140625" style="370" bestFit="1" customWidth="1"/>
    <col min="2054" max="2054" width="10.85546875" style="370" bestFit="1" customWidth="1"/>
    <col min="2055" max="2056" width="16.85546875" style="370" bestFit="1" customWidth="1"/>
    <col min="2057" max="2057" width="8.85546875" style="370" bestFit="1" customWidth="1"/>
    <col min="2058" max="2058" width="16" style="370" bestFit="1" customWidth="1"/>
    <col min="2059" max="2059" width="0.28515625" style="370" bestFit="1" customWidth="1"/>
    <col min="2060" max="2060" width="16" style="370" bestFit="1" customWidth="1"/>
    <col min="2061" max="2061" width="0.7109375" style="370" bestFit="1" customWidth="1"/>
    <col min="2062" max="2062" width="16.140625" style="370" bestFit="1" customWidth="1"/>
    <col min="2063" max="2063" width="12.5703125" style="370" bestFit="1" customWidth="1"/>
    <col min="2064" max="2064" width="4.42578125" style="370" bestFit="1" customWidth="1"/>
    <col min="2065" max="2065" width="20.85546875" style="370" bestFit="1" customWidth="1"/>
    <col min="2066" max="2066" width="16.85546875" style="370" bestFit="1" customWidth="1"/>
    <col min="2067" max="2067" width="17" style="370" bestFit="1" customWidth="1"/>
    <col min="2068" max="2068" width="20.85546875" style="370" bestFit="1" customWidth="1"/>
    <col min="2069" max="2069" width="22.140625" style="370" bestFit="1" customWidth="1"/>
    <col min="2070" max="2070" width="12.5703125" style="370" bestFit="1" customWidth="1"/>
    <col min="2071" max="2071" width="55.28515625" style="370" bestFit="1" customWidth="1"/>
    <col min="2072" max="2072" width="25.85546875" style="370" bestFit="1" customWidth="1"/>
    <col min="2073" max="2073" width="15.85546875" style="370" bestFit="1" customWidth="1"/>
    <col min="2074" max="2074" width="18.28515625" style="370" bestFit="1" customWidth="1"/>
    <col min="2075" max="2075" width="65.5703125" style="370" bestFit="1" customWidth="1"/>
    <col min="2076" max="2076" width="65.7109375" style="370" bestFit="1" customWidth="1"/>
    <col min="2077" max="2077" width="4.7109375" style="370" bestFit="1" customWidth="1"/>
    <col min="2078" max="2304" width="9.140625" style="370" customWidth="1"/>
    <col min="2305" max="2305" width="4.7109375" style="370" bestFit="1" customWidth="1"/>
    <col min="2306" max="2306" width="16.85546875" style="370" bestFit="1" customWidth="1"/>
    <col min="2307" max="2307" width="8.85546875" style="370" bestFit="1" customWidth="1"/>
    <col min="2308" max="2308" width="1.140625" style="370" bestFit="1" customWidth="1"/>
    <col min="2309" max="2309" width="25.140625" style="370" bestFit="1" customWidth="1"/>
    <col min="2310" max="2310" width="10.85546875" style="370" bestFit="1" customWidth="1"/>
    <col min="2311" max="2312" width="16.85546875" style="370" bestFit="1" customWidth="1"/>
    <col min="2313" max="2313" width="8.85546875" style="370" bestFit="1" customWidth="1"/>
    <col min="2314" max="2314" width="16" style="370" bestFit="1" customWidth="1"/>
    <col min="2315" max="2315" width="0.28515625" style="370" bestFit="1" customWidth="1"/>
    <col min="2316" max="2316" width="16" style="370" bestFit="1" customWidth="1"/>
    <col min="2317" max="2317" width="0.7109375" style="370" bestFit="1" customWidth="1"/>
    <col min="2318" max="2318" width="16.140625" style="370" bestFit="1" customWidth="1"/>
    <col min="2319" max="2319" width="12.5703125" style="370" bestFit="1" customWidth="1"/>
    <col min="2320" max="2320" width="4.42578125" style="370" bestFit="1" customWidth="1"/>
    <col min="2321" max="2321" width="20.85546875" style="370" bestFit="1" customWidth="1"/>
    <col min="2322" max="2322" width="16.85546875" style="370" bestFit="1" customWidth="1"/>
    <col min="2323" max="2323" width="17" style="370" bestFit="1" customWidth="1"/>
    <col min="2324" max="2324" width="20.85546875" style="370" bestFit="1" customWidth="1"/>
    <col min="2325" max="2325" width="22.140625" style="370" bestFit="1" customWidth="1"/>
    <col min="2326" max="2326" width="12.5703125" style="370" bestFit="1" customWidth="1"/>
    <col min="2327" max="2327" width="55.28515625" style="370" bestFit="1" customWidth="1"/>
    <col min="2328" max="2328" width="25.85546875" style="370" bestFit="1" customWidth="1"/>
    <col min="2329" max="2329" width="15.85546875" style="370" bestFit="1" customWidth="1"/>
    <col min="2330" max="2330" width="18.28515625" style="370" bestFit="1" customWidth="1"/>
    <col min="2331" max="2331" width="65.5703125" style="370" bestFit="1" customWidth="1"/>
    <col min="2332" max="2332" width="65.7109375" style="370" bestFit="1" customWidth="1"/>
    <col min="2333" max="2333" width="4.7109375" style="370" bestFit="1" customWidth="1"/>
    <col min="2334" max="2560" width="9.140625" style="370" customWidth="1"/>
    <col min="2561" max="2561" width="4.7109375" style="370" bestFit="1" customWidth="1"/>
    <col min="2562" max="2562" width="16.85546875" style="370" bestFit="1" customWidth="1"/>
    <col min="2563" max="2563" width="8.85546875" style="370" bestFit="1" customWidth="1"/>
    <col min="2564" max="2564" width="1.140625" style="370" bestFit="1" customWidth="1"/>
    <col min="2565" max="2565" width="25.140625" style="370" bestFit="1" customWidth="1"/>
    <col min="2566" max="2566" width="10.85546875" style="370" bestFit="1" customWidth="1"/>
    <col min="2567" max="2568" width="16.85546875" style="370" bestFit="1" customWidth="1"/>
    <col min="2569" max="2569" width="8.85546875" style="370" bestFit="1" customWidth="1"/>
    <col min="2570" max="2570" width="16" style="370" bestFit="1" customWidth="1"/>
    <col min="2571" max="2571" width="0.28515625" style="370" bestFit="1" customWidth="1"/>
    <col min="2572" max="2572" width="16" style="370" bestFit="1" customWidth="1"/>
    <col min="2573" max="2573" width="0.7109375" style="370" bestFit="1" customWidth="1"/>
    <col min="2574" max="2574" width="16.140625" style="370" bestFit="1" customWidth="1"/>
    <col min="2575" max="2575" width="12.5703125" style="370" bestFit="1" customWidth="1"/>
    <col min="2576" max="2576" width="4.42578125" style="370" bestFit="1" customWidth="1"/>
    <col min="2577" max="2577" width="20.85546875" style="370" bestFit="1" customWidth="1"/>
    <col min="2578" max="2578" width="16.85546875" style="370" bestFit="1" customWidth="1"/>
    <col min="2579" max="2579" width="17" style="370" bestFit="1" customWidth="1"/>
    <col min="2580" max="2580" width="20.85546875" style="370" bestFit="1" customWidth="1"/>
    <col min="2581" max="2581" width="22.140625" style="370" bestFit="1" customWidth="1"/>
    <col min="2582" max="2582" width="12.5703125" style="370" bestFit="1" customWidth="1"/>
    <col min="2583" max="2583" width="55.28515625" style="370" bestFit="1" customWidth="1"/>
    <col min="2584" max="2584" width="25.85546875" style="370" bestFit="1" customWidth="1"/>
    <col min="2585" max="2585" width="15.85546875" style="370" bestFit="1" customWidth="1"/>
    <col min="2586" max="2586" width="18.28515625" style="370" bestFit="1" customWidth="1"/>
    <col min="2587" max="2587" width="65.5703125" style="370" bestFit="1" customWidth="1"/>
    <col min="2588" max="2588" width="65.7109375" style="370" bestFit="1" customWidth="1"/>
    <col min="2589" max="2589" width="4.7109375" style="370" bestFit="1" customWidth="1"/>
    <col min="2590" max="2816" width="9.140625" style="370" customWidth="1"/>
    <col min="2817" max="2817" width="4.7109375" style="370" bestFit="1" customWidth="1"/>
    <col min="2818" max="2818" width="16.85546875" style="370" bestFit="1" customWidth="1"/>
    <col min="2819" max="2819" width="8.85546875" style="370" bestFit="1" customWidth="1"/>
    <col min="2820" max="2820" width="1.140625" style="370" bestFit="1" customWidth="1"/>
    <col min="2821" max="2821" width="25.140625" style="370" bestFit="1" customWidth="1"/>
    <col min="2822" max="2822" width="10.85546875" style="370" bestFit="1" customWidth="1"/>
    <col min="2823" max="2824" width="16.85546875" style="370" bestFit="1" customWidth="1"/>
    <col min="2825" max="2825" width="8.85546875" style="370" bestFit="1" customWidth="1"/>
    <col min="2826" max="2826" width="16" style="370" bestFit="1" customWidth="1"/>
    <col min="2827" max="2827" width="0.28515625" style="370" bestFit="1" customWidth="1"/>
    <col min="2828" max="2828" width="16" style="370" bestFit="1" customWidth="1"/>
    <col min="2829" max="2829" width="0.7109375" style="370" bestFit="1" customWidth="1"/>
    <col min="2830" max="2830" width="16.140625" style="370" bestFit="1" customWidth="1"/>
    <col min="2831" max="2831" width="12.5703125" style="370" bestFit="1" customWidth="1"/>
    <col min="2832" max="2832" width="4.42578125" style="370" bestFit="1" customWidth="1"/>
    <col min="2833" max="2833" width="20.85546875" style="370" bestFit="1" customWidth="1"/>
    <col min="2834" max="2834" width="16.85546875" style="370" bestFit="1" customWidth="1"/>
    <col min="2835" max="2835" width="17" style="370" bestFit="1" customWidth="1"/>
    <col min="2836" max="2836" width="20.85546875" style="370" bestFit="1" customWidth="1"/>
    <col min="2837" max="2837" width="22.140625" style="370" bestFit="1" customWidth="1"/>
    <col min="2838" max="2838" width="12.5703125" style="370" bestFit="1" customWidth="1"/>
    <col min="2839" max="2839" width="55.28515625" style="370" bestFit="1" customWidth="1"/>
    <col min="2840" max="2840" width="25.85546875" style="370" bestFit="1" customWidth="1"/>
    <col min="2841" max="2841" width="15.85546875" style="370" bestFit="1" customWidth="1"/>
    <col min="2842" max="2842" width="18.28515625" style="370" bestFit="1" customWidth="1"/>
    <col min="2843" max="2843" width="65.5703125" style="370" bestFit="1" customWidth="1"/>
    <col min="2844" max="2844" width="65.7109375" style="370" bestFit="1" customWidth="1"/>
    <col min="2845" max="2845" width="4.7109375" style="370" bestFit="1" customWidth="1"/>
    <col min="2846" max="3072" width="9.140625" style="370" customWidth="1"/>
    <col min="3073" max="3073" width="4.7109375" style="370" bestFit="1" customWidth="1"/>
    <col min="3074" max="3074" width="16.85546875" style="370" bestFit="1" customWidth="1"/>
    <col min="3075" max="3075" width="8.85546875" style="370" bestFit="1" customWidth="1"/>
    <col min="3076" max="3076" width="1.140625" style="370" bestFit="1" customWidth="1"/>
    <col min="3077" max="3077" width="25.140625" style="370" bestFit="1" customWidth="1"/>
    <col min="3078" max="3078" width="10.85546875" style="370" bestFit="1" customWidth="1"/>
    <col min="3079" max="3080" width="16.85546875" style="370" bestFit="1" customWidth="1"/>
    <col min="3081" max="3081" width="8.85546875" style="370" bestFit="1" customWidth="1"/>
    <col min="3082" max="3082" width="16" style="370" bestFit="1" customWidth="1"/>
    <col min="3083" max="3083" width="0.28515625" style="370" bestFit="1" customWidth="1"/>
    <col min="3084" max="3084" width="16" style="370" bestFit="1" customWidth="1"/>
    <col min="3085" max="3085" width="0.7109375" style="370" bestFit="1" customWidth="1"/>
    <col min="3086" max="3086" width="16.140625" style="370" bestFit="1" customWidth="1"/>
    <col min="3087" max="3087" width="12.5703125" style="370" bestFit="1" customWidth="1"/>
    <col min="3088" max="3088" width="4.42578125" style="370" bestFit="1" customWidth="1"/>
    <col min="3089" max="3089" width="20.85546875" style="370" bestFit="1" customWidth="1"/>
    <col min="3090" max="3090" width="16.85546875" style="370" bestFit="1" customWidth="1"/>
    <col min="3091" max="3091" width="17" style="370" bestFit="1" customWidth="1"/>
    <col min="3092" max="3092" width="20.85546875" style="370" bestFit="1" customWidth="1"/>
    <col min="3093" max="3093" width="22.140625" style="370" bestFit="1" customWidth="1"/>
    <col min="3094" max="3094" width="12.5703125" style="370" bestFit="1" customWidth="1"/>
    <col min="3095" max="3095" width="55.28515625" style="370" bestFit="1" customWidth="1"/>
    <col min="3096" max="3096" width="25.85546875" style="370" bestFit="1" customWidth="1"/>
    <col min="3097" max="3097" width="15.85546875" style="370" bestFit="1" customWidth="1"/>
    <col min="3098" max="3098" width="18.28515625" style="370" bestFit="1" customWidth="1"/>
    <col min="3099" max="3099" width="65.5703125" style="370" bestFit="1" customWidth="1"/>
    <col min="3100" max="3100" width="65.7109375" style="370" bestFit="1" customWidth="1"/>
    <col min="3101" max="3101" width="4.7109375" style="370" bestFit="1" customWidth="1"/>
    <col min="3102" max="3328" width="9.140625" style="370" customWidth="1"/>
    <col min="3329" max="3329" width="4.7109375" style="370" bestFit="1" customWidth="1"/>
    <col min="3330" max="3330" width="16.85546875" style="370" bestFit="1" customWidth="1"/>
    <col min="3331" max="3331" width="8.85546875" style="370" bestFit="1" customWidth="1"/>
    <col min="3332" max="3332" width="1.140625" style="370" bestFit="1" customWidth="1"/>
    <col min="3333" max="3333" width="25.140625" style="370" bestFit="1" customWidth="1"/>
    <col min="3334" max="3334" width="10.85546875" style="370" bestFit="1" customWidth="1"/>
    <col min="3335" max="3336" width="16.85546875" style="370" bestFit="1" customWidth="1"/>
    <col min="3337" max="3337" width="8.85546875" style="370" bestFit="1" customWidth="1"/>
    <col min="3338" max="3338" width="16" style="370" bestFit="1" customWidth="1"/>
    <col min="3339" max="3339" width="0.28515625" style="370" bestFit="1" customWidth="1"/>
    <col min="3340" max="3340" width="16" style="370" bestFit="1" customWidth="1"/>
    <col min="3341" max="3341" width="0.7109375" style="370" bestFit="1" customWidth="1"/>
    <col min="3342" max="3342" width="16.140625" style="370" bestFit="1" customWidth="1"/>
    <col min="3343" max="3343" width="12.5703125" style="370" bestFit="1" customWidth="1"/>
    <col min="3344" max="3344" width="4.42578125" style="370" bestFit="1" customWidth="1"/>
    <col min="3345" max="3345" width="20.85546875" style="370" bestFit="1" customWidth="1"/>
    <col min="3346" max="3346" width="16.85546875" style="370" bestFit="1" customWidth="1"/>
    <col min="3347" max="3347" width="17" style="370" bestFit="1" customWidth="1"/>
    <col min="3348" max="3348" width="20.85546875" style="370" bestFit="1" customWidth="1"/>
    <col min="3349" max="3349" width="22.140625" style="370" bestFit="1" customWidth="1"/>
    <col min="3350" max="3350" width="12.5703125" style="370" bestFit="1" customWidth="1"/>
    <col min="3351" max="3351" width="55.28515625" style="370" bestFit="1" customWidth="1"/>
    <col min="3352" max="3352" width="25.85546875" style="370" bestFit="1" customWidth="1"/>
    <col min="3353" max="3353" width="15.85546875" style="370" bestFit="1" customWidth="1"/>
    <col min="3354" max="3354" width="18.28515625" style="370" bestFit="1" customWidth="1"/>
    <col min="3355" max="3355" width="65.5703125" style="370" bestFit="1" customWidth="1"/>
    <col min="3356" max="3356" width="65.7109375" style="370" bestFit="1" customWidth="1"/>
    <col min="3357" max="3357" width="4.7109375" style="370" bestFit="1" customWidth="1"/>
    <col min="3358" max="3584" width="9.140625" style="370" customWidth="1"/>
    <col min="3585" max="3585" width="4.7109375" style="370" bestFit="1" customWidth="1"/>
    <col min="3586" max="3586" width="16.85546875" style="370" bestFit="1" customWidth="1"/>
    <col min="3587" max="3587" width="8.85546875" style="370" bestFit="1" customWidth="1"/>
    <col min="3588" max="3588" width="1.140625" style="370" bestFit="1" customWidth="1"/>
    <col min="3589" max="3589" width="25.140625" style="370" bestFit="1" customWidth="1"/>
    <col min="3590" max="3590" width="10.85546875" style="370" bestFit="1" customWidth="1"/>
    <col min="3591" max="3592" width="16.85546875" style="370" bestFit="1" customWidth="1"/>
    <col min="3593" max="3593" width="8.85546875" style="370" bestFit="1" customWidth="1"/>
    <col min="3594" max="3594" width="16" style="370" bestFit="1" customWidth="1"/>
    <col min="3595" max="3595" width="0.28515625" style="370" bestFit="1" customWidth="1"/>
    <col min="3596" max="3596" width="16" style="370" bestFit="1" customWidth="1"/>
    <col min="3597" max="3597" width="0.7109375" style="370" bestFit="1" customWidth="1"/>
    <col min="3598" max="3598" width="16.140625" style="370" bestFit="1" customWidth="1"/>
    <col min="3599" max="3599" width="12.5703125" style="370" bestFit="1" customWidth="1"/>
    <col min="3600" max="3600" width="4.42578125" style="370" bestFit="1" customWidth="1"/>
    <col min="3601" max="3601" width="20.85546875" style="370" bestFit="1" customWidth="1"/>
    <col min="3602" max="3602" width="16.85546875" style="370" bestFit="1" customWidth="1"/>
    <col min="3603" max="3603" width="17" style="370" bestFit="1" customWidth="1"/>
    <col min="3604" max="3604" width="20.85546875" style="370" bestFit="1" customWidth="1"/>
    <col min="3605" max="3605" width="22.140625" style="370" bestFit="1" customWidth="1"/>
    <col min="3606" max="3606" width="12.5703125" style="370" bestFit="1" customWidth="1"/>
    <col min="3607" max="3607" width="55.28515625" style="370" bestFit="1" customWidth="1"/>
    <col min="3608" max="3608" width="25.85546875" style="370" bestFit="1" customWidth="1"/>
    <col min="3609" max="3609" width="15.85546875" style="370" bestFit="1" customWidth="1"/>
    <col min="3610" max="3610" width="18.28515625" style="370" bestFit="1" customWidth="1"/>
    <col min="3611" max="3611" width="65.5703125" style="370" bestFit="1" customWidth="1"/>
    <col min="3612" max="3612" width="65.7109375" style="370" bestFit="1" customWidth="1"/>
    <col min="3613" max="3613" width="4.7109375" style="370" bestFit="1" customWidth="1"/>
    <col min="3614" max="3840" width="9.140625" style="370" customWidth="1"/>
    <col min="3841" max="3841" width="4.7109375" style="370" bestFit="1" customWidth="1"/>
    <col min="3842" max="3842" width="16.85546875" style="370" bestFit="1" customWidth="1"/>
    <col min="3843" max="3843" width="8.85546875" style="370" bestFit="1" customWidth="1"/>
    <col min="3844" max="3844" width="1.140625" style="370" bestFit="1" customWidth="1"/>
    <col min="3845" max="3845" width="25.140625" style="370" bestFit="1" customWidth="1"/>
    <col min="3846" max="3846" width="10.85546875" style="370" bestFit="1" customWidth="1"/>
    <col min="3847" max="3848" width="16.85546875" style="370" bestFit="1" customWidth="1"/>
    <col min="3849" max="3849" width="8.85546875" style="370" bestFit="1" customWidth="1"/>
    <col min="3850" max="3850" width="16" style="370" bestFit="1" customWidth="1"/>
    <col min="3851" max="3851" width="0.28515625" style="370" bestFit="1" customWidth="1"/>
    <col min="3852" max="3852" width="16" style="370" bestFit="1" customWidth="1"/>
    <col min="3853" max="3853" width="0.7109375" style="370" bestFit="1" customWidth="1"/>
    <col min="3854" max="3854" width="16.140625" style="370" bestFit="1" customWidth="1"/>
    <col min="3855" max="3855" width="12.5703125" style="370" bestFit="1" customWidth="1"/>
    <col min="3856" max="3856" width="4.42578125" style="370" bestFit="1" customWidth="1"/>
    <col min="3857" max="3857" width="20.85546875" style="370" bestFit="1" customWidth="1"/>
    <col min="3858" max="3858" width="16.85546875" style="370" bestFit="1" customWidth="1"/>
    <col min="3859" max="3859" width="17" style="370" bestFit="1" customWidth="1"/>
    <col min="3860" max="3860" width="20.85546875" style="370" bestFit="1" customWidth="1"/>
    <col min="3861" max="3861" width="22.140625" style="370" bestFit="1" customWidth="1"/>
    <col min="3862" max="3862" width="12.5703125" style="370" bestFit="1" customWidth="1"/>
    <col min="3863" max="3863" width="55.28515625" style="370" bestFit="1" customWidth="1"/>
    <col min="3864" max="3864" width="25.85546875" style="370" bestFit="1" customWidth="1"/>
    <col min="3865" max="3865" width="15.85546875" style="370" bestFit="1" customWidth="1"/>
    <col min="3866" max="3866" width="18.28515625" style="370" bestFit="1" customWidth="1"/>
    <col min="3867" max="3867" width="65.5703125" style="370" bestFit="1" customWidth="1"/>
    <col min="3868" max="3868" width="65.7109375" style="370" bestFit="1" customWidth="1"/>
    <col min="3869" max="3869" width="4.7109375" style="370" bestFit="1" customWidth="1"/>
    <col min="3870" max="4096" width="9.140625" style="370" customWidth="1"/>
    <col min="4097" max="4097" width="4.7109375" style="370" bestFit="1" customWidth="1"/>
    <col min="4098" max="4098" width="16.85546875" style="370" bestFit="1" customWidth="1"/>
    <col min="4099" max="4099" width="8.85546875" style="370" bestFit="1" customWidth="1"/>
    <col min="4100" max="4100" width="1.140625" style="370" bestFit="1" customWidth="1"/>
    <col min="4101" max="4101" width="25.140625" style="370" bestFit="1" customWidth="1"/>
    <col min="4102" max="4102" width="10.85546875" style="370" bestFit="1" customWidth="1"/>
    <col min="4103" max="4104" width="16.85546875" style="370" bestFit="1" customWidth="1"/>
    <col min="4105" max="4105" width="8.85546875" style="370" bestFit="1" customWidth="1"/>
    <col min="4106" max="4106" width="16" style="370" bestFit="1" customWidth="1"/>
    <col min="4107" max="4107" width="0.28515625" style="370" bestFit="1" customWidth="1"/>
    <col min="4108" max="4108" width="16" style="370" bestFit="1" customWidth="1"/>
    <col min="4109" max="4109" width="0.7109375" style="370" bestFit="1" customWidth="1"/>
    <col min="4110" max="4110" width="16.140625" style="370" bestFit="1" customWidth="1"/>
    <col min="4111" max="4111" width="12.5703125" style="370" bestFit="1" customWidth="1"/>
    <col min="4112" max="4112" width="4.42578125" style="370" bestFit="1" customWidth="1"/>
    <col min="4113" max="4113" width="20.85546875" style="370" bestFit="1" customWidth="1"/>
    <col min="4114" max="4114" width="16.85546875" style="370" bestFit="1" customWidth="1"/>
    <col min="4115" max="4115" width="17" style="370" bestFit="1" customWidth="1"/>
    <col min="4116" max="4116" width="20.85546875" style="370" bestFit="1" customWidth="1"/>
    <col min="4117" max="4117" width="22.140625" style="370" bestFit="1" customWidth="1"/>
    <col min="4118" max="4118" width="12.5703125" style="370" bestFit="1" customWidth="1"/>
    <col min="4119" max="4119" width="55.28515625" style="370" bestFit="1" customWidth="1"/>
    <col min="4120" max="4120" width="25.85546875" style="370" bestFit="1" customWidth="1"/>
    <col min="4121" max="4121" width="15.85546875" style="370" bestFit="1" customWidth="1"/>
    <col min="4122" max="4122" width="18.28515625" style="370" bestFit="1" customWidth="1"/>
    <col min="4123" max="4123" width="65.5703125" style="370" bestFit="1" customWidth="1"/>
    <col min="4124" max="4124" width="65.7109375" style="370" bestFit="1" customWidth="1"/>
    <col min="4125" max="4125" width="4.7109375" style="370" bestFit="1" customWidth="1"/>
    <col min="4126" max="4352" width="9.140625" style="370" customWidth="1"/>
    <col min="4353" max="4353" width="4.7109375" style="370" bestFit="1" customWidth="1"/>
    <col min="4354" max="4354" width="16.85546875" style="370" bestFit="1" customWidth="1"/>
    <col min="4355" max="4355" width="8.85546875" style="370" bestFit="1" customWidth="1"/>
    <col min="4356" max="4356" width="1.140625" style="370" bestFit="1" customWidth="1"/>
    <col min="4357" max="4357" width="25.140625" style="370" bestFit="1" customWidth="1"/>
    <col min="4358" max="4358" width="10.85546875" style="370" bestFit="1" customWidth="1"/>
    <col min="4359" max="4360" width="16.85546875" style="370" bestFit="1" customWidth="1"/>
    <col min="4361" max="4361" width="8.85546875" style="370" bestFit="1" customWidth="1"/>
    <col min="4362" max="4362" width="16" style="370" bestFit="1" customWidth="1"/>
    <col min="4363" max="4363" width="0.28515625" style="370" bestFit="1" customWidth="1"/>
    <col min="4364" max="4364" width="16" style="370" bestFit="1" customWidth="1"/>
    <col min="4365" max="4365" width="0.7109375" style="370" bestFit="1" customWidth="1"/>
    <col min="4366" max="4366" width="16.140625" style="370" bestFit="1" customWidth="1"/>
    <col min="4367" max="4367" width="12.5703125" style="370" bestFit="1" customWidth="1"/>
    <col min="4368" max="4368" width="4.42578125" style="370" bestFit="1" customWidth="1"/>
    <col min="4369" max="4369" width="20.85546875" style="370" bestFit="1" customWidth="1"/>
    <col min="4370" max="4370" width="16.85546875" style="370" bestFit="1" customWidth="1"/>
    <col min="4371" max="4371" width="17" style="370" bestFit="1" customWidth="1"/>
    <col min="4372" max="4372" width="20.85546875" style="370" bestFit="1" customWidth="1"/>
    <col min="4373" max="4373" width="22.140625" style="370" bestFit="1" customWidth="1"/>
    <col min="4374" max="4374" width="12.5703125" style="370" bestFit="1" customWidth="1"/>
    <col min="4375" max="4375" width="55.28515625" style="370" bestFit="1" customWidth="1"/>
    <col min="4376" max="4376" width="25.85546875" style="370" bestFit="1" customWidth="1"/>
    <col min="4377" max="4377" width="15.85546875" style="370" bestFit="1" customWidth="1"/>
    <col min="4378" max="4378" width="18.28515625" style="370" bestFit="1" customWidth="1"/>
    <col min="4379" max="4379" width="65.5703125" style="370" bestFit="1" customWidth="1"/>
    <col min="4380" max="4380" width="65.7109375" style="370" bestFit="1" customWidth="1"/>
    <col min="4381" max="4381" width="4.7109375" style="370" bestFit="1" customWidth="1"/>
    <col min="4382" max="4608" width="9.140625" style="370" customWidth="1"/>
    <col min="4609" max="4609" width="4.7109375" style="370" bestFit="1" customWidth="1"/>
    <col min="4610" max="4610" width="16.85546875" style="370" bestFit="1" customWidth="1"/>
    <col min="4611" max="4611" width="8.85546875" style="370" bestFit="1" customWidth="1"/>
    <col min="4612" max="4612" width="1.140625" style="370" bestFit="1" customWidth="1"/>
    <col min="4613" max="4613" width="25.140625" style="370" bestFit="1" customWidth="1"/>
    <col min="4614" max="4614" width="10.85546875" style="370" bestFit="1" customWidth="1"/>
    <col min="4615" max="4616" width="16.85546875" style="370" bestFit="1" customWidth="1"/>
    <col min="4617" max="4617" width="8.85546875" style="370" bestFit="1" customWidth="1"/>
    <col min="4618" max="4618" width="16" style="370" bestFit="1" customWidth="1"/>
    <col min="4619" max="4619" width="0.28515625" style="370" bestFit="1" customWidth="1"/>
    <col min="4620" max="4620" width="16" style="370" bestFit="1" customWidth="1"/>
    <col min="4621" max="4621" width="0.7109375" style="370" bestFit="1" customWidth="1"/>
    <col min="4622" max="4622" width="16.140625" style="370" bestFit="1" customWidth="1"/>
    <col min="4623" max="4623" width="12.5703125" style="370" bestFit="1" customWidth="1"/>
    <col min="4624" max="4624" width="4.42578125" style="370" bestFit="1" customWidth="1"/>
    <col min="4625" max="4625" width="20.85546875" style="370" bestFit="1" customWidth="1"/>
    <col min="4626" max="4626" width="16.85546875" style="370" bestFit="1" customWidth="1"/>
    <col min="4627" max="4627" width="17" style="370" bestFit="1" customWidth="1"/>
    <col min="4628" max="4628" width="20.85546875" style="370" bestFit="1" customWidth="1"/>
    <col min="4629" max="4629" width="22.140625" style="370" bestFit="1" customWidth="1"/>
    <col min="4630" max="4630" width="12.5703125" style="370" bestFit="1" customWidth="1"/>
    <col min="4631" max="4631" width="55.28515625" style="370" bestFit="1" customWidth="1"/>
    <col min="4632" max="4632" width="25.85546875" style="370" bestFit="1" customWidth="1"/>
    <col min="4633" max="4633" width="15.85546875" style="370" bestFit="1" customWidth="1"/>
    <col min="4634" max="4634" width="18.28515625" style="370" bestFit="1" customWidth="1"/>
    <col min="4635" max="4635" width="65.5703125" style="370" bestFit="1" customWidth="1"/>
    <col min="4636" max="4636" width="65.7109375" style="370" bestFit="1" customWidth="1"/>
    <col min="4637" max="4637" width="4.7109375" style="370" bestFit="1" customWidth="1"/>
    <col min="4638" max="4864" width="9.140625" style="370" customWidth="1"/>
    <col min="4865" max="4865" width="4.7109375" style="370" bestFit="1" customWidth="1"/>
    <col min="4866" max="4866" width="16.85546875" style="370" bestFit="1" customWidth="1"/>
    <col min="4867" max="4867" width="8.85546875" style="370" bestFit="1" customWidth="1"/>
    <col min="4868" max="4868" width="1.140625" style="370" bestFit="1" customWidth="1"/>
    <col min="4869" max="4869" width="25.140625" style="370" bestFit="1" customWidth="1"/>
    <col min="4870" max="4870" width="10.85546875" style="370" bestFit="1" customWidth="1"/>
    <col min="4871" max="4872" width="16.85546875" style="370" bestFit="1" customWidth="1"/>
    <col min="4873" max="4873" width="8.85546875" style="370" bestFit="1" customWidth="1"/>
    <col min="4874" max="4874" width="16" style="370" bestFit="1" customWidth="1"/>
    <col min="4875" max="4875" width="0.28515625" style="370" bestFit="1" customWidth="1"/>
    <col min="4876" max="4876" width="16" style="370" bestFit="1" customWidth="1"/>
    <col min="4877" max="4877" width="0.7109375" style="370" bestFit="1" customWidth="1"/>
    <col min="4878" max="4878" width="16.140625" style="370" bestFit="1" customWidth="1"/>
    <col min="4879" max="4879" width="12.5703125" style="370" bestFit="1" customWidth="1"/>
    <col min="4880" max="4880" width="4.42578125" style="370" bestFit="1" customWidth="1"/>
    <col min="4881" max="4881" width="20.85546875" style="370" bestFit="1" customWidth="1"/>
    <col min="4882" max="4882" width="16.85546875" style="370" bestFit="1" customWidth="1"/>
    <col min="4883" max="4883" width="17" style="370" bestFit="1" customWidth="1"/>
    <col min="4884" max="4884" width="20.85546875" style="370" bestFit="1" customWidth="1"/>
    <col min="4885" max="4885" width="22.140625" style="370" bestFit="1" customWidth="1"/>
    <col min="4886" max="4886" width="12.5703125" style="370" bestFit="1" customWidth="1"/>
    <col min="4887" max="4887" width="55.28515625" style="370" bestFit="1" customWidth="1"/>
    <col min="4888" max="4888" width="25.85546875" style="370" bestFit="1" customWidth="1"/>
    <col min="4889" max="4889" width="15.85546875" style="370" bestFit="1" customWidth="1"/>
    <col min="4890" max="4890" width="18.28515625" style="370" bestFit="1" customWidth="1"/>
    <col min="4891" max="4891" width="65.5703125" style="370" bestFit="1" customWidth="1"/>
    <col min="4892" max="4892" width="65.7109375" style="370" bestFit="1" customWidth="1"/>
    <col min="4893" max="4893" width="4.7109375" style="370" bestFit="1" customWidth="1"/>
    <col min="4894" max="5120" width="9.140625" style="370" customWidth="1"/>
    <col min="5121" max="5121" width="4.7109375" style="370" bestFit="1" customWidth="1"/>
    <col min="5122" max="5122" width="16.85546875" style="370" bestFit="1" customWidth="1"/>
    <col min="5123" max="5123" width="8.85546875" style="370" bestFit="1" customWidth="1"/>
    <col min="5124" max="5124" width="1.140625" style="370" bestFit="1" customWidth="1"/>
    <col min="5125" max="5125" width="25.140625" style="370" bestFit="1" customWidth="1"/>
    <col min="5126" max="5126" width="10.85546875" style="370" bestFit="1" customWidth="1"/>
    <col min="5127" max="5128" width="16.85546875" style="370" bestFit="1" customWidth="1"/>
    <col min="5129" max="5129" width="8.85546875" style="370" bestFit="1" customWidth="1"/>
    <col min="5130" max="5130" width="16" style="370" bestFit="1" customWidth="1"/>
    <col min="5131" max="5131" width="0.28515625" style="370" bestFit="1" customWidth="1"/>
    <col min="5132" max="5132" width="16" style="370" bestFit="1" customWidth="1"/>
    <col min="5133" max="5133" width="0.7109375" style="370" bestFit="1" customWidth="1"/>
    <col min="5134" max="5134" width="16.140625" style="370" bestFit="1" customWidth="1"/>
    <col min="5135" max="5135" width="12.5703125" style="370" bestFit="1" customWidth="1"/>
    <col min="5136" max="5136" width="4.42578125" style="370" bestFit="1" customWidth="1"/>
    <col min="5137" max="5137" width="20.85546875" style="370" bestFit="1" customWidth="1"/>
    <col min="5138" max="5138" width="16.85546875" style="370" bestFit="1" customWidth="1"/>
    <col min="5139" max="5139" width="17" style="370" bestFit="1" customWidth="1"/>
    <col min="5140" max="5140" width="20.85546875" style="370" bestFit="1" customWidth="1"/>
    <col min="5141" max="5141" width="22.140625" style="370" bestFit="1" customWidth="1"/>
    <col min="5142" max="5142" width="12.5703125" style="370" bestFit="1" customWidth="1"/>
    <col min="5143" max="5143" width="55.28515625" style="370" bestFit="1" customWidth="1"/>
    <col min="5144" max="5144" width="25.85546875" style="370" bestFit="1" customWidth="1"/>
    <col min="5145" max="5145" width="15.85546875" style="370" bestFit="1" customWidth="1"/>
    <col min="5146" max="5146" width="18.28515625" style="370" bestFit="1" customWidth="1"/>
    <col min="5147" max="5147" width="65.5703125" style="370" bestFit="1" customWidth="1"/>
    <col min="5148" max="5148" width="65.7109375" style="370" bestFit="1" customWidth="1"/>
    <col min="5149" max="5149" width="4.7109375" style="370" bestFit="1" customWidth="1"/>
    <col min="5150" max="5376" width="9.140625" style="370" customWidth="1"/>
    <col min="5377" max="5377" width="4.7109375" style="370" bestFit="1" customWidth="1"/>
    <col min="5378" max="5378" width="16.85546875" style="370" bestFit="1" customWidth="1"/>
    <col min="5379" max="5379" width="8.85546875" style="370" bestFit="1" customWidth="1"/>
    <col min="5380" max="5380" width="1.140625" style="370" bestFit="1" customWidth="1"/>
    <col min="5381" max="5381" width="25.140625" style="370" bestFit="1" customWidth="1"/>
    <col min="5382" max="5382" width="10.85546875" style="370" bestFit="1" customWidth="1"/>
    <col min="5383" max="5384" width="16.85546875" style="370" bestFit="1" customWidth="1"/>
    <col min="5385" max="5385" width="8.85546875" style="370" bestFit="1" customWidth="1"/>
    <col min="5386" max="5386" width="16" style="370" bestFit="1" customWidth="1"/>
    <col min="5387" max="5387" width="0.28515625" style="370" bestFit="1" customWidth="1"/>
    <col min="5388" max="5388" width="16" style="370" bestFit="1" customWidth="1"/>
    <col min="5389" max="5389" width="0.7109375" style="370" bestFit="1" customWidth="1"/>
    <col min="5390" max="5390" width="16.140625" style="370" bestFit="1" customWidth="1"/>
    <col min="5391" max="5391" width="12.5703125" style="370" bestFit="1" customWidth="1"/>
    <col min="5392" max="5392" width="4.42578125" style="370" bestFit="1" customWidth="1"/>
    <col min="5393" max="5393" width="20.85546875" style="370" bestFit="1" customWidth="1"/>
    <col min="5394" max="5394" width="16.85546875" style="370" bestFit="1" customWidth="1"/>
    <col min="5395" max="5395" width="17" style="370" bestFit="1" customWidth="1"/>
    <col min="5396" max="5396" width="20.85546875" style="370" bestFit="1" customWidth="1"/>
    <col min="5397" max="5397" width="22.140625" style="370" bestFit="1" customWidth="1"/>
    <col min="5398" max="5398" width="12.5703125" style="370" bestFit="1" customWidth="1"/>
    <col min="5399" max="5399" width="55.28515625" style="370" bestFit="1" customWidth="1"/>
    <col min="5400" max="5400" width="25.85546875" style="370" bestFit="1" customWidth="1"/>
    <col min="5401" max="5401" width="15.85546875" style="370" bestFit="1" customWidth="1"/>
    <col min="5402" max="5402" width="18.28515625" style="370" bestFit="1" customWidth="1"/>
    <col min="5403" max="5403" width="65.5703125" style="370" bestFit="1" customWidth="1"/>
    <col min="5404" max="5404" width="65.7109375" style="370" bestFit="1" customWidth="1"/>
    <col min="5405" max="5405" width="4.7109375" style="370" bestFit="1" customWidth="1"/>
    <col min="5406" max="5632" width="9.140625" style="370" customWidth="1"/>
    <col min="5633" max="5633" width="4.7109375" style="370" bestFit="1" customWidth="1"/>
    <col min="5634" max="5634" width="16.85546875" style="370" bestFit="1" customWidth="1"/>
    <col min="5635" max="5635" width="8.85546875" style="370" bestFit="1" customWidth="1"/>
    <col min="5636" max="5636" width="1.140625" style="370" bestFit="1" customWidth="1"/>
    <col min="5637" max="5637" width="25.140625" style="370" bestFit="1" customWidth="1"/>
    <col min="5638" max="5638" width="10.85546875" style="370" bestFit="1" customWidth="1"/>
    <col min="5639" max="5640" width="16.85546875" style="370" bestFit="1" customWidth="1"/>
    <col min="5641" max="5641" width="8.85546875" style="370" bestFit="1" customWidth="1"/>
    <col min="5642" max="5642" width="16" style="370" bestFit="1" customWidth="1"/>
    <col min="5643" max="5643" width="0.28515625" style="370" bestFit="1" customWidth="1"/>
    <col min="5644" max="5644" width="16" style="370" bestFit="1" customWidth="1"/>
    <col min="5645" max="5645" width="0.7109375" style="370" bestFit="1" customWidth="1"/>
    <col min="5646" max="5646" width="16.140625" style="370" bestFit="1" customWidth="1"/>
    <col min="5647" max="5647" width="12.5703125" style="370" bestFit="1" customWidth="1"/>
    <col min="5648" max="5648" width="4.42578125" style="370" bestFit="1" customWidth="1"/>
    <col min="5649" max="5649" width="20.85546875" style="370" bestFit="1" customWidth="1"/>
    <col min="5650" max="5650" width="16.85546875" style="370" bestFit="1" customWidth="1"/>
    <col min="5651" max="5651" width="17" style="370" bestFit="1" customWidth="1"/>
    <col min="5652" max="5652" width="20.85546875" style="370" bestFit="1" customWidth="1"/>
    <col min="5653" max="5653" width="22.140625" style="370" bestFit="1" customWidth="1"/>
    <col min="5654" max="5654" width="12.5703125" style="370" bestFit="1" customWidth="1"/>
    <col min="5655" max="5655" width="55.28515625" style="370" bestFit="1" customWidth="1"/>
    <col min="5656" max="5656" width="25.85546875" style="370" bestFit="1" customWidth="1"/>
    <col min="5657" max="5657" width="15.85546875" style="370" bestFit="1" customWidth="1"/>
    <col min="5658" max="5658" width="18.28515625" style="370" bestFit="1" customWidth="1"/>
    <col min="5659" max="5659" width="65.5703125" style="370" bestFit="1" customWidth="1"/>
    <col min="5660" max="5660" width="65.7109375" style="370" bestFit="1" customWidth="1"/>
    <col min="5661" max="5661" width="4.7109375" style="370" bestFit="1" customWidth="1"/>
    <col min="5662" max="5888" width="9.140625" style="370" customWidth="1"/>
    <col min="5889" max="5889" width="4.7109375" style="370" bestFit="1" customWidth="1"/>
    <col min="5890" max="5890" width="16.85546875" style="370" bestFit="1" customWidth="1"/>
    <col min="5891" max="5891" width="8.85546875" style="370" bestFit="1" customWidth="1"/>
    <col min="5892" max="5892" width="1.140625" style="370" bestFit="1" customWidth="1"/>
    <col min="5893" max="5893" width="25.140625" style="370" bestFit="1" customWidth="1"/>
    <col min="5894" max="5894" width="10.85546875" style="370" bestFit="1" customWidth="1"/>
    <col min="5895" max="5896" width="16.85546875" style="370" bestFit="1" customWidth="1"/>
    <col min="5897" max="5897" width="8.85546875" style="370" bestFit="1" customWidth="1"/>
    <col min="5898" max="5898" width="16" style="370" bestFit="1" customWidth="1"/>
    <col min="5899" max="5899" width="0.28515625" style="370" bestFit="1" customWidth="1"/>
    <col min="5900" max="5900" width="16" style="370" bestFit="1" customWidth="1"/>
    <col min="5901" max="5901" width="0.7109375" style="370" bestFit="1" customWidth="1"/>
    <col min="5902" max="5902" width="16.140625" style="370" bestFit="1" customWidth="1"/>
    <col min="5903" max="5903" width="12.5703125" style="370" bestFit="1" customWidth="1"/>
    <col min="5904" max="5904" width="4.42578125" style="370" bestFit="1" customWidth="1"/>
    <col min="5905" max="5905" width="20.85546875" style="370" bestFit="1" customWidth="1"/>
    <col min="5906" max="5906" width="16.85546875" style="370" bestFit="1" customWidth="1"/>
    <col min="5907" max="5907" width="17" style="370" bestFit="1" customWidth="1"/>
    <col min="5908" max="5908" width="20.85546875" style="370" bestFit="1" customWidth="1"/>
    <col min="5909" max="5909" width="22.140625" style="370" bestFit="1" customWidth="1"/>
    <col min="5910" max="5910" width="12.5703125" style="370" bestFit="1" customWidth="1"/>
    <col min="5911" max="5911" width="55.28515625" style="370" bestFit="1" customWidth="1"/>
    <col min="5912" max="5912" width="25.85546875" style="370" bestFit="1" customWidth="1"/>
    <col min="5913" max="5913" width="15.85546875" style="370" bestFit="1" customWidth="1"/>
    <col min="5914" max="5914" width="18.28515625" style="370" bestFit="1" customWidth="1"/>
    <col min="5915" max="5915" width="65.5703125" style="370" bestFit="1" customWidth="1"/>
    <col min="5916" max="5916" width="65.7109375" style="370" bestFit="1" customWidth="1"/>
    <col min="5917" max="5917" width="4.7109375" style="370" bestFit="1" customWidth="1"/>
    <col min="5918" max="6144" width="9.140625" style="370" customWidth="1"/>
    <col min="6145" max="6145" width="4.7109375" style="370" bestFit="1" customWidth="1"/>
    <col min="6146" max="6146" width="16.85546875" style="370" bestFit="1" customWidth="1"/>
    <col min="6147" max="6147" width="8.85546875" style="370" bestFit="1" customWidth="1"/>
    <col min="6148" max="6148" width="1.140625" style="370" bestFit="1" customWidth="1"/>
    <col min="6149" max="6149" width="25.140625" style="370" bestFit="1" customWidth="1"/>
    <col min="6150" max="6150" width="10.85546875" style="370" bestFit="1" customWidth="1"/>
    <col min="6151" max="6152" width="16.85546875" style="370" bestFit="1" customWidth="1"/>
    <col min="6153" max="6153" width="8.85546875" style="370" bestFit="1" customWidth="1"/>
    <col min="6154" max="6154" width="16" style="370" bestFit="1" customWidth="1"/>
    <col min="6155" max="6155" width="0.28515625" style="370" bestFit="1" customWidth="1"/>
    <col min="6156" max="6156" width="16" style="370" bestFit="1" customWidth="1"/>
    <col min="6157" max="6157" width="0.7109375" style="370" bestFit="1" customWidth="1"/>
    <col min="6158" max="6158" width="16.140625" style="370" bestFit="1" customWidth="1"/>
    <col min="6159" max="6159" width="12.5703125" style="370" bestFit="1" customWidth="1"/>
    <col min="6160" max="6160" width="4.42578125" style="370" bestFit="1" customWidth="1"/>
    <col min="6161" max="6161" width="20.85546875" style="370" bestFit="1" customWidth="1"/>
    <col min="6162" max="6162" width="16.85546875" style="370" bestFit="1" customWidth="1"/>
    <col min="6163" max="6163" width="17" style="370" bestFit="1" customWidth="1"/>
    <col min="6164" max="6164" width="20.85546875" style="370" bestFit="1" customWidth="1"/>
    <col min="6165" max="6165" width="22.140625" style="370" bestFit="1" customWidth="1"/>
    <col min="6166" max="6166" width="12.5703125" style="370" bestFit="1" customWidth="1"/>
    <col min="6167" max="6167" width="55.28515625" style="370" bestFit="1" customWidth="1"/>
    <col min="6168" max="6168" width="25.85546875" style="370" bestFit="1" customWidth="1"/>
    <col min="6169" max="6169" width="15.85546875" style="370" bestFit="1" customWidth="1"/>
    <col min="6170" max="6170" width="18.28515625" style="370" bestFit="1" customWidth="1"/>
    <col min="6171" max="6171" width="65.5703125" style="370" bestFit="1" customWidth="1"/>
    <col min="6172" max="6172" width="65.7109375" style="370" bestFit="1" customWidth="1"/>
    <col min="6173" max="6173" width="4.7109375" style="370" bestFit="1" customWidth="1"/>
    <col min="6174" max="6400" width="9.140625" style="370" customWidth="1"/>
    <col min="6401" max="6401" width="4.7109375" style="370" bestFit="1" customWidth="1"/>
    <col min="6402" max="6402" width="16.85546875" style="370" bestFit="1" customWidth="1"/>
    <col min="6403" max="6403" width="8.85546875" style="370" bestFit="1" customWidth="1"/>
    <col min="6404" max="6404" width="1.140625" style="370" bestFit="1" customWidth="1"/>
    <col min="6405" max="6405" width="25.140625" style="370" bestFit="1" customWidth="1"/>
    <col min="6406" max="6406" width="10.85546875" style="370" bestFit="1" customWidth="1"/>
    <col min="6407" max="6408" width="16.85546875" style="370" bestFit="1" customWidth="1"/>
    <col min="6409" max="6409" width="8.85546875" style="370" bestFit="1" customWidth="1"/>
    <col min="6410" max="6410" width="16" style="370" bestFit="1" customWidth="1"/>
    <col min="6411" max="6411" width="0.28515625" style="370" bestFit="1" customWidth="1"/>
    <col min="6412" max="6412" width="16" style="370" bestFit="1" customWidth="1"/>
    <col min="6413" max="6413" width="0.7109375" style="370" bestFit="1" customWidth="1"/>
    <col min="6414" max="6414" width="16.140625" style="370" bestFit="1" customWidth="1"/>
    <col min="6415" max="6415" width="12.5703125" style="370" bestFit="1" customWidth="1"/>
    <col min="6416" max="6416" width="4.42578125" style="370" bestFit="1" customWidth="1"/>
    <col min="6417" max="6417" width="20.85546875" style="370" bestFit="1" customWidth="1"/>
    <col min="6418" max="6418" width="16.85546875" style="370" bestFit="1" customWidth="1"/>
    <col min="6419" max="6419" width="17" style="370" bestFit="1" customWidth="1"/>
    <col min="6420" max="6420" width="20.85546875" style="370" bestFit="1" customWidth="1"/>
    <col min="6421" max="6421" width="22.140625" style="370" bestFit="1" customWidth="1"/>
    <col min="6422" max="6422" width="12.5703125" style="370" bestFit="1" customWidth="1"/>
    <col min="6423" max="6423" width="55.28515625" style="370" bestFit="1" customWidth="1"/>
    <col min="6424" max="6424" width="25.85546875" style="370" bestFit="1" customWidth="1"/>
    <col min="6425" max="6425" width="15.85546875" style="370" bestFit="1" customWidth="1"/>
    <col min="6426" max="6426" width="18.28515625" style="370" bestFit="1" customWidth="1"/>
    <col min="6427" max="6427" width="65.5703125" style="370" bestFit="1" customWidth="1"/>
    <col min="6428" max="6428" width="65.7109375" style="370" bestFit="1" customWidth="1"/>
    <col min="6429" max="6429" width="4.7109375" style="370" bestFit="1" customWidth="1"/>
    <col min="6430" max="6656" width="9.140625" style="370" customWidth="1"/>
    <col min="6657" max="6657" width="4.7109375" style="370" bestFit="1" customWidth="1"/>
    <col min="6658" max="6658" width="16.85546875" style="370" bestFit="1" customWidth="1"/>
    <col min="6659" max="6659" width="8.85546875" style="370" bestFit="1" customWidth="1"/>
    <col min="6660" max="6660" width="1.140625" style="370" bestFit="1" customWidth="1"/>
    <col min="6661" max="6661" width="25.140625" style="370" bestFit="1" customWidth="1"/>
    <col min="6662" max="6662" width="10.85546875" style="370" bestFit="1" customWidth="1"/>
    <col min="6663" max="6664" width="16.85546875" style="370" bestFit="1" customWidth="1"/>
    <col min="6665" max="6665" width="8.85546875" style="370" bestFit="1" customWidth="1"/>
    <col min="6666" max="6666" width="16" style="370" bestFit="1" customWidth="1"/>
    <col min="6667" max="6667" width="0.28515625" style="370" bestFit="1" customWidth="1"/>
    <col min="6668" max="6668" width="16" style="370" bestFit="1" customWidth="1"/>
    <col min="6669" max="6669" width="0.7109375" style="370" bestFit="1" customWidth="1"/>
    <col min="6670" max="6670" width="16.140625" style="370" bestFit="1" customWidth="1"/>
    <col min="6671" max="6671" width="12.5703125" style="370" bestFit="1" customWidth="1"/>
    <col min="6672" max="6672" width="4.42578125" style="370" bestFit="1" customWidth="1"/>
    <col min="6673" max="6673" width="20.85546875" style="370" bestFit="1" customWidth="1"/>
    <col min="6674" max="6674" width="16.85546875" style="370" bestFit="1" customWidth="1"/>
    <col min="6675" max="6675" width="17" style="370" bestFit="1" customWidth="1"/>
    <col min="6676" max="6676" width="20.85546875" style="370" bestFit="1" customWidth="1"/>
    <col min="6677" max="6677" width="22.140625" style="370" bestFit="1" customWidth="1"/>
    <col min="6678" max="6678" width="12.5703125" style="370" bestFit="1" customWidth="1"/>
    <col min="6679" max="6679" width="55.28515625" style="370" bestFit="1" customWidth="1"/>
    <col min="6680" max="6680" width="25.85546875" style="370" bestFit="1" customWidth="1"/>
    <col min="6681" max="6681" width="15.85546875" style="370" bestFit="1" customWidth="1"/>
    <col min="6682" max="6682" width="18.28515625" style="370" bestFit="1" customWidth="1"/>
    <col min="6683" max="6683" width="65.5703125" style="370" bestFit="1" customWidth="1"/>
    <col min="6684" max="6684" width="65.7109375" style="370" bestFit="1" customWidth="1"/>
    <col min="6685" max="6685" width="4.7109375" style="370" bestFit="1" customWidth="1"/>
    <col min="6686" max="6912" width="9.140625" style="370" customWidth="1"/>
    <col min="6913" max="6913" width="4.7109375" style="370" bestFit="1" customWidth="1"/>
    <col min="6914" max="6914" width="16.85546875" style="370" bestFit="1" customWidth="1"/>
    <col min="6915" max="6915" width="8.85546875" style="370" bestFit="1" customWidth="1"/>
    <col min="6916" max="6916" width="1.140625" style="370" bestFit="1" customWidth="1"/>
    <col min="6917" max="6917" width="25.140625" style="370" bestFit="1" customWidth="1"/>
    <col min="6918" max="6918" width="10.85546875" style="370" bestFit="1" customWidth="1"/>
    <col min="6919" max="6920" width="16.85546875" style="370" bestFit="1" customWidth="1"/>
    <col min="6921" max="6921" width="8.85546875" style="370" bestFit="1" customWidth="1"/>
    <col min="6922" max="6922" width="16" style="370" bestFit="1" customWidth="1"/>
    <col min="6923" max="6923" width="0.28515625" style="370" bestFit="1" customWidth="1"/>
    <col min="6924" max="6924" width="16" style="370" bestFit="1" customWidth="1"/>
    <col min="6925" max="6925" width="0.7109375" style="370" bestFit="1" customWidth="1"/>
    <col min="6926" max="6926" width="16.140625" style="370" bestFit="1" customWidth="1"/>
    <col min="6927" max="6927" width="12.5703125" style="370" bestFit="1" customWidth="1"/>
    <col min="6928" max="6928" width="4.42578125" style="370" bestFit="1" customWidth="1"/>
    <col min="6929" max="6929" width="20.85546875" style="370" bestFit="1" customWidth="1"/>
    <col min="6930" max="6930" width="16.85546875" style="370" bestFit="1" customWidth="1"/>
    <col min="6931" max="6931" width="17" style="370" bestFit="1" customWidth="1"/>
    <col min="6932" max="6932" width="20.85546875" style="370" bestFit="1" customWidth="1"/>
    <col min="6933" max="6933" width="22.140625" style="370" bestFit="1" customWidth="1"/>
    <col min="6934" max="6934" width="12.5703125" style="370" bestFit="1" customWidth="1"/>
    <col min="6935" max="6935" width="55.28515625" style="370" bestFit="1" customWidth="1"/>
    <col min="6936" max="6936" width="25.85546875" style="370" bestFit="1" customWidth="1"/>
    <col min="6937" max="6937" width="15.85546875" style="370" bestFit="1" customWidth="1"/>
    <col min="6938" max="6938" width="18.28515625" style="370" bestFit="1" customWidth="1"/>
    <col min="6939" max="6939" width="65.5703125" style="370" bestFit="1" customWidth="1"/>
    <col min="6940" max="6940" width="65.7109375" style="370" bestFit="1" customWidth="1"/>
    <col min="6941" max="6941" width="4.7109375" style="370" bestFit="1" customWidth="1"/>
    <col min="6942" max="7168" width="9.140625" style="370" customWidth="1"/>
    <col min="7169" max="7169" width="4.7109375" style="370" bestFit="1" customWidth="1"/>
    <col min="7170" max="7170" width="16.85546875" style="370" bestFit="1" customWidth="1"/>
    <col min="7171" max="7171" width="8.85546875" style="370" bestFit="1" customWidth="1"/>
    <col min="7172" max="7172" width="1.140625" style="370" bestFit="1" customWidth="1"/>
    <col min="7173" max="7173" width="25.140625" style="370" bestFit="1" customWidth="1"/>
    <col min="7174" max="7174" width="10.85546875" style="370" bestFit="1" customWidth="1"/>
    <col min="7175" max="7176" width="16.85546875" style="370" bestFit="1" customWidth="1"/>
    <col min="7177" max="7177" width="8.85546875" style="370" bestFit="1" customWidth="1"/>
    <col min="7178" max="7178" width="16" style="370" bestFit="1" customWidth="1"/>
    <col min="7179" max="7179" width="0.28515625" style="370" bestFit="1" customWidth="1"/>
    <col min="7180" max="7180" width="16" style="370" bestFit="1" customWidth="1"/>
    <col min="7181" max="7181" width="0.7109375" style="370" bestFit="1" customWidth="1"/>
    <col min="7182" max="7182" width="16.140625" style="370" bestFit="1" customWidth="1"/>
    <col min="7183" max="7183" width="12.5703125" style="370" bestFit="1" customWidth="1"/>
    <col min="7184" max="7184" width="4.42578125" style="370" bestFit="1" customWidth="1"/>
    <col min="7185" max="7185" width="20.85546875" style="370" bestFit="1" customWidth="1"/>
    <col min="7186" max="7186" width="16.85546875" style="370" bestFit="1" customWidth="1"/>
    <col min="7187" max="7187" width="17" style="370" bestFit="1" customWidth="1"/>
    <col min="7188" max="7188" width="20.85546875" style="370" bestFit="1" customWidth="1"/>
    <col min="7189" max="7189" width="22.140625" style="370" bestFit="1" customWidth="1"/>
    <col min="7190" max="7190" width="12.5703125" style="370" bestFit="1" customWidth="1"/>
    <col min="7191" max="7191" width="55.28515625" style="370" bestFit="1" customWidth="1"/>
    <col min="7192" max="7192" width="25.85546875" style="370" bestFit="1" customWidth="1"/>
    <col min="7193" max="7193" width="15.85546875" style="370" bestFit="1" customWidth="1"/>
    <col min="7194" max="7194" width="18.28515625" style="370" bestFit="1" customWidth="1"/>
    <col min="7195" max="7195" width="65.5703125" style="370" bestFit="1" customWidth="1"/>
    <col min="7196" max="7196" width="65.7109375" style="370" bestFit="1" customWidth="1"/>
    <col min="7197" max="7197" width="4.7109375" style="370" bestFit="1" customWidth="1"/>
    <col min="7198" max="7424" width="9.140625" style="370" customWidth="1"/>
    <col min="7425" max="7425" width="4.7109375" style="370" bestFit="1" customWidth="1"/>
    <col min="7426" max="7426" width="16.85546875" style="370" bestFit="1" customWidth="1"/>
    <col min="7427" max="7427" width="8.85546875" style="370" bestFit="1" customWidth="1"/>
    <col min="7428" max="7428" width="1.140625" style="370" bestFit="1" customWidth="1"/>
    <col min="7429" max="7429" width="25.140625" style="370" bestFit="1" customWidth="1"/>
    <col min="7430" max="7430" width="10.85546875" style="370" bestFit="1" customWidth="1"/>
    <col min="7431" max="7432" width="16.85546875" style="370" bestFit="1" customWidth="1"/>
    <col min="7433" max="7433" width="8.85546875" style="370" bestFit="1" customWidth="1"/>
    <col min="7434" max="7434" width="16" style="370" bestFit="1" customWidth="1"/>
    <col min="7435" max="7435" width="0.28515625" style="370" bestFit="1" customWidth="1"/>
    <col min="7436" max="7436" width="16" style="370" bestFit="1" customWidth="1"/>
    <col min="7437" max="7437" width="0.7109375" style="370" bestFit="1" customWidth="1"/>
    <col min="7438" max="7438" width="16.140625" style="370" bestFit="1" customWidth="1"/>
    <col min="7439" max="7439" width="12.5703125" style="370" bestFit="1" customWidth="1"/>
    <col min="7440" max="7440" width="4.42578125" style="370" bestFit="1" customWidth="1"/>
    <col min="7441" max="7441" width="20.85546875" style="370" bestFit="1" customWidth="1"/>
    <col min="7442" max="7442" width="16.85546875" style="370" bestFit="1" customWidth="1"/>
    <col min="7443" max="7443" width="17" style="370" bestFit="1" customWidth="1"/>
    <col min="7444" max="7444" width="20.85546875" style="370" bestFit="1" customWidth="1"/>
    <col min="7445" max="7445" width="22.140625" style="370" bestFit="1" customWidth="1"/>
    <col min="7446" max="7446" width="12.5703125" style="370" bestFit="1" customWidth="1"/>
    <col min="7447" max="7447" width="55.28515625" style="370" bestFit="1" customWidth="1"/>
    <col min="7448" max="7448" width="25.85546875" style="370" bestFit="1" customWidth="1"/>
    <col min="7449" max="7449" width="15.85546875" style="370" bestFit="1" customWidth="1"/>
    <col min="7450" max="7450" width="18.28515625" style="370" bestFit="1" customWidth="1"/>
    <col min="7451" max="7451" width="65.5703125" style="370" bestFit="1" customWidth="1"/>
    <col min="7452" max="7452" width="65.7109375" style="370" bestFit="1" customWidth="1"/>
    <col min="7453" max="7453" width="4.7109375" style="370" bestFit="1" customWidth="1"/>
    <col min="7454" max="7680" width="9.140625" style="370" customWidth="1"/>
    <col min="7681" max="7681" width="4.7109375" style="370" bestFit="1" customWidth="1"/>
    <col min="7682" max="7682" width="16.85546875" style="370" bestFit="1" customWidth="1"/>
    <col min="7683" max="7683" width="8.85546875" style="370" bestFit="1" customWidth="1"/>
    <col min="7684" max="7684" width="1.140625" style="370" bestFit="1" customWidth="1"/>
    <col min="7685" max="7685" width="25.140625" style="370" bestFit="1" customWidth="1"/>
    <col min="7686" max="7686" width="10.85546875" style="370" bestFit="1" customWidth="1"/>
    <col min="7687" max="7688" width="16.85546875" style="370" bestFit="1" customWidth="1"/>
    <col min="7689" max="7689" width="8.85546875" style="370" bestFit="1" customWidth="1"/>
    <col min="7690" max="7690" width="16" style="370" bestFit="1" customWidth="1"/>
    <col min="7691" max="7691" width="0.28515625" style="370" bestFit="1" customWidth="1"/>
    <col min="7692" max="7692" width="16" style="370" bestFit="1" customWidth="1"/>
    <col min="7693" max="7693" width="0.7109375" style="370" bestFit="1" customWidth="1"/>
    <col min="7694" max="7694" width="16.140625" style="370" bestFit="1" customWidth="1"/>
    <col min="7695" max="7695" width="12.5703125" style="370" bestFit="1" customWidth="1"/>
    <col min="7696" max="7696" width="4.42578125" style="370" bestFit="1" customWidth="1"/>
    <col min="7697" max="7697" width="20.85546875" style="370" bestFit="1" customWidth="1"/>
    <col min="7698" max="7698" width="16.85546875" style="370" bestFit="1" customWidth="1"/>
    <col min="7699" max="7699" width="17" style="370" bestFit="1" customWidth="1"/>
    <col min="7700" max="7700" width="20.85546875" style="370" bestFit="1" customWidth="1"/>
    <col min="7701" max="7701" width="22.140625" style="370" bestFit="1" customWidth="1"/>
    <col min="7702" max="7702" width="12.5703125" style="370" bestFit="1" customWidth="1"/>
    <col min="7703" max="7703" width="55.28515625" style="370" bestFit="1" customWidth="1"/>
    <col min="7704" max="7704" width="25.85546875" style="370" bestFit="1" customWidth="1"/>
    <col min="7705" max="7705" width="15.85546875" style="370" bestFit="1" customWidth="1"/>
    <col min="7706" max="7706" width="18.28515625" style="370" bestFit="1" customWidth="1"/>
    <col min="7707" max="7707" width="65.5703125" style="370" bestFit="1" customWidth="1"/>
    <col min="7708" max="7708" width="65.7109375" style="370" bestFit="1" customWidth="1"/>
    <col min="7709" max="7709" width="4.7109375" style="370" bestFit="1" customWidth="1"/>
    <col min="7710" max="7936" width="9.140625" style="370" customWidth="1"/>
    <col min="7937" max="7937" width="4.7109375" style="370" bestFit="1" customWidth="1"/>
    <col min="7938" max="7938" width="16.85546875" style="370" bestFit="1" customWidth="1"/>
    <col min="7939" max="7939" width="8.85546875" style="370" bestFit="1" customWidth="1"/>
    <col min="7940" max="7940" width="1.140625" style="370" bestFit="1" customWidth="1"/>
    <col min="7941" max="7941" width="25.140625" style="370" bestFit="1" customWidth="1"/>
    <col min="7942" max="7942" width="10.85546875" style="370" bestFit="1" customWidth="1"/>
    <col min="7943" max="7944" width="16.85546875" style="370" bestFit="1" customWidth="1"/>
    <col min="7945" max="7945" width="8.85546875" style="370" bestFit="1" customWidth="1"/>
    <col min="7946" max="7946" width="16" style="370" bestFit="1" customWidth="1"/>
    <col min="7947" max="7947" width="0.28515625" style="370" bestFit="1" customWidth="1"/>
    <col min="7948" max="7948" width="16" style="370" bestFit="1" customWidth="1"/>
    <col min="7949" max="7949" width="0.7109375" style="370" bestFit="1" customWidth="1"/>
    <col min="7950" max="7950" width="16.140625" style="370" bestFit="1" customWidth="1"/>
    <col min="7951" max="7951" width="12.5703125" style="370" bestFit="1" customWidth="1"/>
    <col min="7952" max="7952" width="4.42578125" style="370" bestFit="1" customWidth="1"/>
    <col min="7953" max="7953" width="20.85546875" style="370" bestFit="1" customWidth="1"/>
    <col min="7954" max="7954" width="16.85546875" style="370" bestFit="1" customWidth="1"/>
    <col min="7955" max="7955" width="17" style="370" bestFit="1" customWidth="1"/>
    <col min="7956" max="7956" width="20.85546875" style="370" bestFit="1" customWidth="1"/>
    <col min="7957" max="7957" width="22.140625" style="370" bestFit="1" customWidth="1"/>
    <col min="7958" max="7958" width="12.5703125" style="370" bestFit="1" customWidth="1"/>
    <col min="7959" max="7959" width="55.28515625" style="370" bestFit="1" customWidth="1"/>
    <col min="7960" max="7960" width="25.85546875" style="370" bestFit="1" customWidth="1"/>
    <col min="7961" max="7961" width="15.85546875" style="370" bestFit="1" customWidth="1"/>
    <col min="7962" max="7962" width="18.28515625" style="370" bestFit="1" customWidth="1"/>
    <col min="7963" max="7963" width="65.5703125" style="370" bestFit="1" customWidth="1"/>
    <col min="7964" max="7964" width="65.7109375" style="370" bestFit="1" customWidth="1"/>
    <col min="7965" max="7965" width="4.7109375" style="370" bestFit="1" customWidth="1"/>
    <col min="7966" max="8192" width="9.140625" style="370" customWidth="1"/>
    <col min="8193" max="8193" width="4.7109375" style="370" bestFit="1" customWidth="1"/>
    <col min="8194" max="8194" width="16.85546875" style="370" bestFit="1" customWidth="1"/>
    <col min="8195" max="8195" width="8.85546875" style="370" bestFit="1" customWidth="1"/>
    <col min="8196" max="8196" width="1.140625" style="370" bestFit="1" customWidth="1"/>
    <col min="8197" max="8197" width="25.140625" style="370" bestFit="1" customWidth="1"/>
    <col min="8198" max="8198" width="10.85546875" style="370" bestFit="1" customWidth="1"/>
    <col min="8199" max="8200" width="16.85546875" style="370" bestFit="1" customWidth="1"/>
    <col min="8201" max="8201" width="8.85546875" style="370" bestFit="1" customWidth="1"/>
    <col min="8202" max="8202" width="16" style="370" bestFit="1" customWidth="1"/>
    <col min="8203" max="8203" width="0.28515625" style="370" bestFit="1" customWidth="1"/>
    <col min="8204" max="8204" width="16" style="370" bestFit="1" customWidth="1"/>
    <col min="8205" max="8205" width="0.7109375" style="370" bestFit="1" customWidth="1"/>
    <col min="8206" max="8206" width="16.140625" style="370" bestFit="1" customWidth="1"/>
    <col min="8207" max="8207" width="12.5703125" style="370" bestFit="1" customWidth="1"/>
    <col min="8208" max="8208" width="4.42578125" style="370" bestFit="1" customWidth="1"/>
    <col min="8209" max="8209" width="20.85546875" style="370" bestFit="1" customWidth="1"/>
    <col min="8210" max="8210" width="16.85546875" style="370" bestFit="1" customWidth="1"/>
    <col min="8211" max="8211" width="17" style="370" bestFit="1" customWidth="1"/>
    <col min="8212" max="8212" width="20.85546875" style="370" bestFit="1" customWidth="1"/>
    <col min="8213" max="8213" width="22.140625" style="370" bestFit="1" customWidth="1"/>
    <col min="8214" max="8214" width="12.5703125" style="370" bestFit="1" customWidth="1"/>
    <col min="8215" max="8215" width="55.28515625" style="370" bestFit="1" customWidth="1"/>
    <col min="8216" max="8216" width="25.85546875" style="370" bestFit="1" customWidth="1"/>
    <col min="8217" max="8217" width="15.85546875" style="370" bestFit="1" customWidth="1"/>
    <col min="8218" max="8218" width="18.28515625" style="370" bestFit="1" customWidth="1"/>
    <col min="8219" max="8219" width="65.5703125" style="370" bestFit="1" customWidth="1"/>
    <col min="8220" max="8220" width="65.7109375" style="370" bestFit="1" customWidth="1"/>
    <col min="8221" max="8221" width="4.7109375" style="370" bestFit="1" customWidth="1"/>
    <col min="8222" max="8448" width="9.140625" style="370" customWidth="1"/>
    <col min="8449" max="8449" width="4.7109375" style="370" bestFit="1" customWidth="1"/>
    <col min="8450" max="8450" width="16.85546875" style="370" bestFit="1" customWidth="1"/>
    <col min="8451" max="8451" width="8.85546875" style="370" bestFit="1" customWidth="1"/>
    <col min="8452" max="8452" width="1.140625" style="370" bestFit="1" customWidth="1"/>
    <col min="8453" max="8453" width="25.140625" style="370" bestFit="1" customWidth="1"/>
    <col min="8454" max="8454" width="10.85546875" style="370" bestFit="1" customWidth="1"/>
    <col min="8455" max="8456" width="16.85546875" style="370" bestFit="1" customWidth="1"/>
    <col min="8457" max="8457" width="8.85546875" style="370" bestFit="1" customWidth="1"/>
    <col min="8458" max="8458" width="16" style="370" bestFit="1" customWidth="1"/>
    <col min="8459" max="8459" width="0.28515625" style="370" bestFit="1" customWidth="1"/>
    <col min="8460" max="8460" width="16" style="370" bestFit="1" customWidth="1"/>
    <col min="8461" max="8461" width="0.7109375" style="370" bestFit="1" customWidth="1"/>
    <col min="8462" max="8462" width="16.140625" style="370" bestFit="1" customWidth="1"/>
    <col min="8463" max="8463" width="12.5703125" style="370" bestFit="1" customWidth="1"/>
    <col min="8464" max="8464" width="4.42578125" style="370" bestFit="1" customWidth="1"/>
    <col min="8465" max="8465" width="20.85546875" style="370" bestFit="1" customWidth="1"/>
    <col min="8466" max="8466" width="16.85546875" style="370" bestFit="1" customWidth="1"/>
    <col min="8467" max="8467" width="17" style="370" bestFit="1" customWidth="1"/>
    <col min="8468" max="8468" width="20.85546875" style="370" bestFit="1" customWidth="1"/>
    <col min="8469" max="8469" width="22.140625" style="370" bestFit="1" customWidth="1"/>
    <col min="8470" max="8470" width="12.5703125" style="370" bestFit="1" customWidth="1"/>
    <col min="8471" max="8471" width="55.28515625" style="370" bestFit="1" customWidth="1"/>
    <col min="8472" max="8472" width="25.85546875" style="370" bestFit="1" customWidth="1"/>
    <col min="8473" max="8473" width="15.85546875" style="370" bestFit="1" customWidth="1"/>
    <col min="8474" max="8474" width="18.28515625" style="370" bestFit="1" customWidth="1"/>
    <col min="8475" max="8475" width="65.5703125" style="370" bestFit="1" customWidth="1"/>
    <col min="8476" max="8476" width="65.7109375" style="370" bestFit="1" customWidth="1"/>
    <col min="8477" max="8477" width="4.7109375" style="370" bestFit="1" customWidth="1"/>
    <col min="8478" max="8704" width="9.140625" style="370" customWidth="1"/>
    <col min="8705" max="8705" width="4.7109375" style="370" bestFit="1" customWidth="1"/>
    <col min="8706" max="8706" width="16.85546875" style="370" bestFit="1" customWidth="1"/>
    <col min="8707" max="8707" width="8.85546875" style="370" bestFit="1" customWidth="1"/>
    <col min="8708" max="8708" width="1.140625" style="370" bestFit="1" customWidth="1"/>
    <col min="8709" max="8709" width="25.140625" style="370" bestFit="1" customWidth="1"/>
    <col min="8710" max="8710" width="10.85546875" style="370" bestFit="1" customWidth="1"/>
    <col min="8711" max="8712" width="16.85546875" style="370" bestFit="1" customWidth="1"/>
    <col min="8713" max="8713" width="8.85546875" style="370" bestFit="1" customWidth="1"/>
    <col min="8714" max="8714" width="16" style="370" bestFit="1" customWidth="1"/>
    <col min="8715" max="8715" width="0.28515625" style="370" bestFit="1" customWidth="1"/>
    <col min="8716" max="8716" width="16" style="370" bestFit="1" customWidth="1"/>
    <col min="8717" max="8717" width="0.7109375" style="370" bestFit="1" customWidth="1"/>
    <col min="8718" max="8718" width="16.140625" style="370" bestFit="1" customWidth="1"/>
    <col min="8719" max="8719" width="12.5703125" style="370" bestFit="1" customWidth="1"/>
    <col min="8720" max="8720" width="4.42578125" style="370" bestFit="1" customWidth="1"/>
    <col min="8721" max="8721" width="20.85546875" style="370" bestFit="1" customWidth="1"/>
    <col min="8722" max="8722" width="16.85546875" style="370" bestFit="1" customWidth="1"/>
    <col min="8723" max="8723" width="17" style="370" bestFit="1" customWidth="1"/>
    <col min="8724" max="8724" width="20.85546875" style="370" bestFit="1" customWidth="1"/>
    <col min="8725" max="8725" width="22.140625" style="370" bestFit="1" customWidth="1"/>
    <col min="8726" max="8726" width="12.5703125" style="370" bestFit="1" customWidth="1"/>
    <col min="8727" max="8727" width="55.28515625" style="370" bestFit="1" customWidth="1"/>
    <col min="8728" max="8728" width="25.85546875" style="370" bestFit="1" customWidth="1"/>
    <col min="8729" max="8729" width="15.85546875" style="370" bestFit="1" customWidth="1"/>
    <col min="8730" max="8730" width="18.28515625" style="370" bestFit="1" customWidth="1"/>
    <col min="8731" max="8731" width="65.5703125" style="370" bestFit="1" customWidth="1"/>
    <col min="8732" max="8732" width="65.7109375" style="370" bestFit="1" customWidth="1"/>
    <col min="8733" max="8733" width="4.7109375" style="370" bestFit="1" customWidth="1"/>
    <col min="8734" max="8960" width="9.140625" style="370" customWidth="1"/>
    <col min="8961" max="8961" width="4.7109375" style="370" bestFit="1" customWidth="1"/>
    <col min="8962" max="8962" width="16.85546875" style="370" bestFit="1" customWidth="1"/>
    <col min="8963" max="8963" width="8.85546875" style="370" bestFit="1" customWidth="1"/>
    <col min="8964" max="8964" width="1.140625" style="370" bestFit="1" customWidth="1"/>
    <col min="8965" max="8965" width="25.140625" style="370" bestFit="1" customWidth="1"/>
    <col min="8966" max="8966" width="10.85546875" style="370" bestFit="1" customWidth="1"/>
    <col min="8967" max="8968" width="16.85546875" style="370" bestFit="1" customWidth="1"/>
    <col min="8969" max="8969" width="8.85546875" style="370" bestFit="1" customWidth="1"/>
    <col min="8970" max="8970" width="16" style="370" bestFit="1" customWidth="1"/>
    <col min="8971" max="8971" width="0.28515625" style="370" bestFit="1" customWidth="1"/>
    <col min="8972" max="8972" width="16" style="370" bestFit="1" customWidth="1"/>
    <col min="8973" max="8973" width="0.7109375" style="370" bestFit="1" customWidth="1"/>
    <col min="8974" max="8974" width="16.140625" style="370" bestFit="1" customWidth="1"/>
    <col min="8975" max="8975" width="12.5703125" style="370" bestFit="1" customWidth="1"/>
    <col min="8976" max="8976" width="4.42578125" style="370" bestFit="1" customWidth="1"/>
    <col min="8977" max="8977" width="20.85546875" style="370" bestFit="1" customWidth="1"/>
    <col min="8978" max="8978" width="16.85546875" style="370" bestFit="1" customWidth="1"/>
    <col min="8979" max="8979" width="17" style="370" bestFit="1" customWidth="1"/>
    <col min="8980" max="8980" width="20.85546875" style="370" bestFit="1" customWidth="1"/>
    <col min="8981" max="8981" width="22.140625" style="370" bestFit="1" customWidth="1"/>
    <col min="8982" max="8982" width="12.5703125" style="370" bestFit="1" customWidth="1"/>
    <col min="8983" max="8983" width="55.28515625" style="370" bestFit="1" customWidth="1"/>
    <col min="8984" max="8984" width="25.85546875" style="370" bestFit="1" customWidth="1"/>
    <col min="8985" max="8985" width="15.85546875" style="370" bestFit="1" customWidth="1"/>
    <col min="8986" max="8986" width="18.28515625" style="370" bestFit="1" customWidth="1"/>
    <col min="8987" max="8987" width="65.5703125" style="370" bestFit="1" customWidth="1"/>
    <col min="8988" max="8988" width="65.7109375" style="370" bestFit="1" customWidth="1"/>
    <col min="8989" max="8989" width="4.7109375" style="370" bestFit="1" customWidth="1"/>
    <col min="8990" max="9216" width="9.140625" style="370" customWidth="1"/>
    <col min="9217" max="9217" width="4.7109375" style="370" bestFit="1" customWidth="1"/>
    <col min="9218" max="9218" width="16.85546875" style="370" bestFit="1" customWidth="1"/>
    <col min="9219" max="9219" width="8.85546875" style="370" bestFit="1" customWidth="1"/>
    <col min="9220" max="9220" width="1.140625" style="370" bestFit="1" customWidth="1"/>
    <col min="9221" max="9221" width="25.140625" style="370" bestFit="1" customWidth="1"/>
    <col min="9222" max="9222" width="10.85546875" style="370" bestFit="1" customWidth="1"/>
    <col min="9223" max="9224" width="16.85546875" style="370" bestFit="1" customWidth="1"/>
    <col min="9225" max="9225" width="8.85546875" style="370" bestFit="1" customWidth="1"/>
    <col min="9226" max="9226" width="16" style="370" bestFit="1" customWidth="1"/>
    <col min="9227" max="9227" width="0.28515625" style="370" bestFit="1" customWidth="1"/>
    <col min="9228" max="9228" width="16" style="370" bestFit="1" customWidth="1"/>
    <col min="9229" max="9229" width="0.7109375" style="370" bestFit="1" customWidth="1"/>
    <col min="9230" max="9230" width="16.140625" style="370" bestFit="1" customWidth="1"/>
    <col min="9231" max="9231" width="12.5703125" style="370" bestFit="1" customWidth="1"/>
    <col min="9232" max="9232" width="4.42578125" style="370" bestFit="1" customWidth="1"/>
    <col min="9233" max="9233" width="20.85546875" style="370" bestFit="1" customWidth="1"/>
    <col min="9234" max="9234" width="16.85546875" style="370" bestFit="1" customWidth="1"/>
    <col min="9235" max="9235" width="17" style="370" bestFit="1" customWidth="1"/>
    <col min="9236" max="9236" width="20.85546875" style="370" bestFit="1" customWidth="1"/>
    <col min="9237" max="9237" width="22.140625" style="370" bestFit="1" customWidth="1"/>
    <col min="9238" max="9238" width="12.5703125" style="370" bestFit="1" customWidth="1"/>
    <col min="9239" max="9239" width="55.28515625" style="370" bestFit="1" customWidth="1"/>
    <col min="9240" max="9240" width="25.85546875" style="370" bestFit="1" customWidth="1"/>
    <col min="9241" max="9241" width="15.85546875" style="370" bestFit="1" customWidth="1"/>
    <col min="9242" max="9242" width="18.28515625" style="370" bestFit="1" customWidth="1"/>
    <col min="9243" max="9243" width="65.5703125" style="370" bestFit="1" customWidth="1"/>
    <col min="9244" max="9244" width="65.7109375" style="370" bestFit="1" customWidth="1"/>
    <col min="9245" max="9245" width="4.7109375" style="370" bestFit="1" customWidth="1"/>
    <col min="9246" max="9472" width="9.140625" style="370" customWidth="1"/>
    <col min="9473" max="9473" width="4.7109375" style="370" bestFit="1" customWidth="1"/>
    <col min="9474" max="9474" width="16.85546875" style="370" bestFit="1" customWidth="1"/>
    <col min="9475" max="9475" width="8.85546875" style="370" bestFit="1" customWidth="1"/>
    <col min="9476" max="9476" width="1.140625" style="370" bestFit="1" customWidth="1"/>
    <col min="9477" max="9477" width="25.140625" style="370" bestFit="1" customWidth="1"/>
    <col min="9478" max="9478" width="10.85546875" style="370" bestFit="1" customWidth="1"/>
    <col min="9479" max="9480" width="16.85546875" style="370" bestFit="1" customWidth="1"/>
    <col min="9481" max="9481" width="8.85546875" style="370" bestFit="1" customWidth="1"/>
    <col min="9482" max="9482" width="16" style="370" bestFit="1" customWidth="1"/>
    <col min="9483" max="9483" width="0.28515625" style="370" bestFit="1" customWidth="1"/>
    <col min="9484" max="9484" width="16" style="370" bestFit="1" customWidth="1"/>
    <col min="9485" max="9485" width="0.7109375" style="370" bestFit="1" customWidth="1"/>
    <col min="9486" max="9486" width="16.140625" style="370" bestFit="1" customWidth="1"/>
    <col min="9487" max="9487" width="12.5703125" style="370" bestFit="1" customWidth="1"/>
    <col min="9488" max="9488" width="4.42578125" style="370" bestFit="1" customWidth="1"/>
    <col min="9489" max="9489" width="20.85546875" style="370" bestFit="1" customWidth="1"/>
    <col min="9490" max="9490" width="16.85546875" style="370" bestFit="1" customWidth="1"/>
    <col min="9491" max="9491" width="17" style="370" bestFit="1" customWidth="1"/>
    <col min="9492" max="9492" width="20.85546875" style="370" bestFit="1" customWidth="1"/>
    <col min="9493" max="9493" width="22.140625" style="370" bestFit="1" customWidth="1"/>
    <col min="9494" max="9494" width="12.5703125" style="370" bestFit="1" customWidth="1"/>
    <col min="9495" max="9495" width="55.28515625" style="370" bestFit="1" customWidth="1"/>
    <col min="9496" max="9496" width="25.85546875" style="370" bestFit="1" customWidth="1"/>
    <col min="9497" max="9497" width="15.85546875" style="370" bestFit="1" customWidth="1"/>
    <col min="9498" max="9498" width="18.28515625" style="370" bestFit="1" customWidth="1"/>
    <col min="9499" max="9499" width="65.5703125" style="370" bestFit="1" customWidth="1"/>
    <col min="9500" max="9500" width="65.7109375" style="370" bestFit="1" customWidth="1"/>
    <col min="9501" max="9501" width="4.7109375" style="370" bestFit="1" customWidth="1"/>
    <col min="9502" max="9728" width="9.140625" style="370" customWidth="1"/>
    <col min="9729" max="9729" width="4.7109375" style="370" bestFit="1" customWidth="1"/>
    <col min="9730" max="9730" width="16.85546875" style="370" bestFit="1" customWidth="1"/>
    <col min="9731" max="9731" width="8.85546875" style="370" bestFit="1" customWidth="1"/>
    <col min="9732" max="9732" width="1.140625" style="370" bestFit="1" customWidth="1"/>
    <col min="9733" max="9733" width="25.140625" style="370" bestFit="1" customWidth="1"/>
    <col min="9734" max="9734" width="10.85546875" style="370" bestFit="1" customWidth="1"/>
    <col min="9735" max="9736" width="16.85546875" style="370" bestFit="1" customWidth="1"/>
    <col min="9737" max="9737" width="8.85546875" style="370" bestFit="1" customWidth="1"/>
    <col min="9738" max="9738" width="16" style="370" bestFit="1" customWidth="1"/>
    <col min="9739" max="9739" width="0.28515625" style="370" bestFit="1" customWidth="1"/>
    <col min="9740" max="9740" width="16" style="370" bestFit="1" customWidth="1"/>
    <col min="9741" max="9741" width="0.7109375" style="370" bestFit="1" customWidth="1"/>
    <col min="9742" max="9742" width="16.140625" style="370" bestFit="1" customWidth="1"/>
    <col min="9743" max="9743" width="12.5703125" style="370" bestFit="1" customWidth="1"/>
    <col min="9744" max="9744" width="4.42578125" style="370" bestFit="1" customWidth="1"/>
    <col min="9745" max="9745" width="20.85546875" style="370" bestFit="1" customWidth="1"/>
    <col min="9746" max="9746" width="16.85546875" style="370" bestFit="1" customWidth="1"/>
    <col min="9747" max="9747" width="17" style="370" bestFit="1" customWidth="1"/>
    <col min="9748" max="9748" width="20.85546875" style="370" bestFit="1" customWidth="1"/>
    <col min="9749" max="9749" width="22.140625" style="370" bestFit="1" customWidth="1"/>
    <col min="9750" max="9750" width="12.5703125" style="370" bestFit="1" customWidth="1"/>
    <col min="9751" max="9751" width="55.28515625" style="370" bestFit="1" customWidth="1"/>
    <col min="9752" max="9752" width="25.85546875" style="370" bestFit="1" customWidth="1"/>
    <col min="9753" max="9753" width="15.85546875" style="370" bestFit="1" customWidth="1"/>
    <col min="9754" max="9754" width="18.28515625" style="370" bestFit="1" customWidth="1"/>
    <col min="9755" max="9755" width="65.5703125" style="370" bestFit="1" customWidth="1"/>
    <col min="9756" max="9756" width="65.7109375" style="370" bestFit="1" customWidth="1"/>
    <col min="9757" max="9757" width="4.7109375" style="370" bestFit="1" customWidth="1"/>
    <col min="9758" max="9984" width="9.140625" style="370" customWidth="1"/>
    <col min="9985" max="9985" width="4.7109375" style="370" bestFit="1" customWidth="1"/>
    <col min="9986" max="9986" width="16.85546875" style="370" bestFit="1" customWidth="1"/>
    <col min="9987" max="9987" width="8.85546875" style="370" bestFit="1" customWidth="1"/>
    <col min="9988" max="9988" width="1.140625" style="370" bestFit="1" customWidth="1"/>
    <col min="9989" max="9989" width="25.140625" style="370" bestFit="1" customWidth="1"/>
    <col min="9990" max="9990" width="10.85546875" style="370" bestFit="1" customWidth="1"/>
    <col min="9991" max="9992" width="16.85546875" style="370" bestFit="1" customWidth="1"/>
    <col min="9993" max="9993" width="8.85546875" style="370" bestFit="1" customWidth="1"/>
    <col min="9994" max="9994" width="16" style="370" bestFit="1" customWidth="1"/>
    <col min="9995" max="9995" width="0.28515625" style="370" bestFit="1" customWidth="1"/>
    <col min="9996" max="9996" width="16" style="370" bestFit="1" customWidth="1"/>
    <col min="9997" max="9997" width="0.7109375" style="370" bestFit="1" customWidth="1"/>
    <col min="9998" max="9998" width="16.140625" style="370" bestFit="1" customWidth="1"/>
    <col min="9999" max="9999" width="12.5703125" style="370" bestFit="1" customWidth="1"/>
    <col min="10000" max="10000" width="4.42578125" style="370" bestFit="1" customWidth="1"/>
    <col min="10001" max="10001" width="20.85546875" style="370" bestFit="1" customWidth="1"/>
    <col min="10002" max="10002" width="16.85546875" style="370" bestFit="1" customWidth="1"/>
    <col min="10003" max="10003" width="17" style="370" bestFit="1" customWidth="1"/>
    <col min="10004" max="10004" width="20.85546875" style="370" bestFit="1" customWidth="1"/>
    <col min="10005" max="10005" width="22.140625" style="370" bestFit="1" customWidth="1"/>
    <col min="10006" max="10006" width="12.5703125" style="370" bestFit="1" customWidth="1"/>
    <col min="10007" max="10007" width="55.28515625" style="370" bestFit="1" customWidth="1"/>
    <col min="10008" max="10008" width="25.85546875" style="370" bestFit="1" customWidth="1"/>
    <col min="10009" max="10009" width="15.85546875" style="370" bestFit="1" customWidth="1"/>
    <col min="10010" max="10010" width="18.28515625" style="370" bestFit="1" customWidth="1"/>
    <col min="10011" max="10011" width="65.5703125" style="370" bestFit="1" customWidth="1"/>
    <col min="10012" max="10012" width="65.7109375" style="370" bestFit="1" customWidth="1"/>
    <col min="10013" max="10013" width="4.7109375" style="370" bestFit="1" customWidth="1"/>
    <col min="10014" max="10240" width="9.140625" style="370" customWidth="1"/>
    <col min="10241" max="10241" width="4.7109375" style="370" bestFit="1" customWidth="1"/>
    <col min="10242" max="10242" width="16.85546875" style="370" bestFit="1" customWidth="1"/>
    <col min="10243" max="10243" width="8.85546875" style="370" bestFit="1" customWidth="1"/>
    <col min="10244" max="10244" width="1.140625" style="370" bestFit="1" customWidth="1"/>
    <col min="10245" max="10245" width="25.140625" style="370" bestFit="1" customWidth="1"/>
    <col min="10246" max="10246" width="10.85546875" style="370" bestFit="1" customWidth="1"/>
    <col min="10247" max="10248" width="16.85546875" style="370" bestFit="1" customWidth="1"/>
    <col min="10249" max="10249" width="8.85546875" style="370" bestFit="1" customWidth="1"/>
    <col min="10250" max="10250" width="16" style="370" bestFit="1" customWidth="1"/>
    <col min="10251" max="10251" width="0.28515625" style="370" bestFit="1" customWidth="1"/>
    <col min="10252" max="10252" width="16" style="370" bestFit="1" customWidth="1"/>
    <col min="10253" max="10253" width="0.7109375" style="370" bestFit="1" customWidth="1"/>
    <col min="10254" max="10254" width="16.140625" style="370" bestFit="1" customWidth="1"/>
    <col min="10255" max="10255" width="12.5703125" style="370" bestFit="1" customWidth="1"/>
    <col min="10256" max="10256" width="4.42578125" style="370" bestFit="1" customWidth="1"/>
    <col min="10257" max="10257" width="20.85546875" style="370" bestFit="1" customWidth="1"/>
    <col min="10258" max="10258" width="16.85546875" style="370" bestFit="1" customWidth="1"/>
    <col min="10259" max="10259" width="17" style="370" bestFit="1" customWidth="1"/>
    <col min="10260" max="10260" width="20.85546875" style="370" bestFit="1" customWidth="1"/>
    <col min="10261" max="10261" width="22.140625" style="370" bestFit="1" customWidth="1"/>
    <col min="10262" max="10262" width="12.5703125" style="370" bestFit="1" customWidth="1"/>
    <col min="10263" max="10263" width="55.28515625" style="370" bestFit="1" customWidth="1"/>
    <col min="10264" max="10264" width="25.85546875" style="370" bestFit="1" customWidth="1"/>
    <col min="10265" max="10265" width="15.85546875" style="370" bestFit="1" customWidth="1"/>
    <col min="10266" max="10266" width="18.28515625" style="370" bestFit="1" customWidth="1"/>
    <col min="10267" max="10267" width="65.5703125" style="370" bestFit="1" customWidth="1"/>
    <col min="10268" max="10268" width="65.7109375" style="370" bestFit="1" customWidth="1"/>
    <col min="10269" max="10269" width="4.7109375" style="370" bestFit="1" customWidth="1"/>
    <col min="10270" max="10496" width="9.140625" style="370" customWidth="1"/>
    <col min="10497" max="10497" width="4.7109375" style="370" bestFit="1" customWidth="1"/>
    <col min="10498" max="10498" width="16.85546875" style="370" bestFit="1" customWidth="1"/>
    <col min="10499" max="10499" width="8.85546875" style="370" bestFit="1" customWidth="1"/>
    <col min="10500" max="10500" width="1.140625" style="370" bestFit="1" customWidth="1"/>
    <col min="10501" max="10501" width="25.140625" style="370" bestFit="1" customWidth="1"/>
    <col min="10502" max="10502" width="10.85546875" style="370" bestFit="1" customWidth="1"/>
    <col min="10503" max="10504" width="16.85546875" style="370" bestFit="1" customWidth="1"/>
    <col min="10505" max="10505" width="8.85546875" style="370" bestFit="1" customWidth="1"/>
    <col min="10506" max="10506" width="16" style="370" bestFit="1" customWidth="1"/>
    <col min="10507" max="10507" width="0.28515625" style="370" bestFit="1" customWidth="1"/>
    <col min="10508" max="10508" width="16" style="370" bestFit="1" customWidth="1"/>
    <col min="10509" max="10509" width="0.7109375" style="370" bestFit="1" customWidth="1"/>
    <col min="10510" max="10510" width="16.140625" style="370" bestFit="1" customWidth="1"/>
    <col min="10511" max="10511" width="12.5703125" style="370" bestFit="1" customWidth="1"/>
    <col min="10512" max="10512" width="4.42578125" style="370" bestFit="1" customWidth="1"/>
    <col min="10513" max="10513" width="20.85546875" style="370" bestFit="1" customWidth="1"/>
    <col min="10514" max="10514" width="16.85546875" style="370" bestFit="1" customWidth="1"/>
    <col min="10515" max="10515" width="17" style="370" bestFit="1" customWidth="1"/>
    <col min="10516" max="10516" width="20.85546875" style="370" bestFit="1" customWidth="1"/>
    <col min="10517" max="10517" width="22.140625" style="370" bestFit="1" customWidth="1"/>
    <col min="10518" max="10518" width="12.5703125" style="370" bestFit="1" customWidth="1"/>
    <col min="10519" max="10519" width="55.28515625" style="370" bestFit="1" customWidth="1"/>
    <col min="10520" max="10520" width="25.85546875" style="370" bestFit="1" customWidth="1"/>
    <col min="10521" max="10521" width="15.85546875" style="370" bestFit="1" customWidth="1"/>
    <col min="10522" max="10522" width="18.28515625" style="370" bestFit="1" customWidth="1"/>
    <col min="10523" max="10523" width="65.5703125" style="370" bestFit="1" customWidth="1"/>
    <col min="10524" max="10524" width="65.7109375" style="370" bestFit="1" customWidth="1"/>
    <col min="10525" max="10525" width="4.7109375" style="370" bestFit="1" customWidth="1"/>
    <col min="10526" max="10752" width="9.140625" style="370" customWidth="1"/>
    <col min="10753" max="10753" width="4.7109375" style="370" bestFit="1" customWidth="1"/>
    <col min="10754" max="10754" width="16.85546875" style="370" bestFit="1" customWidth="1"/>
    <col min="10755" max="10755" width="8.85546875" style="370" bestFit="1" customWidth="1"/>
    <col min="10756" max="10756" width="1.140625" style="370" bestFit="1" customWidth="1"/>
    <col min="10757" max="10757" width="25.140625" style="370" bestFit="1" customWidth="1"/>
    <col min="10758" max="10758" width="10.85546875" style="370" bestFit="1" customWidth="1"/>
    <col min="10759" max="10760" width="16.85546875" style="370" bestFit="1" customWidth="1"/>
    <col min="10761" max="10761" width="8.85546875" style="370" bestFit="1" customWidth="1"/>
    <col min="10762" max="10762" width="16" style="370" bestFit="1" customWidth="1"/>
    <col min="10763" max="10763" width="0.28515625" style="370" bestFit="1" customWidth="1"/>
    <col min="10764" max="10764" width="16" style="370" bestFit="1" customWidth="1"/>
    <col min="10765" max="10765" width="0.7109375" style="370" bestFit="1" customWidth="1"/>
    <col min="10766" max="10766" width="16.140625" style="370" bestFit="1" customWidth="1"/>
    <col min="10767" max="10767" width="12.5703125" style="370" bestFit="1" customWidth="1"/>
    <col min="10768" max="10768" width="4.42578125" style="370" bestFit="1" customWidth="1"/>
    <col min="10769" max="10769" width="20.85546875" style="370" bestFit="1" customWidth="1"/>
    <col min="10770" max="10770" width="16.85546875" style="370" bestFit="1" customWidth="1"/>
    <col min="10771" max="10771" width="17" style="370" bestFit="1" customWidth="1"/>
    <col min="10772" max="10772" width="20.85546875" style="370" bestFit="1" customWidth="1"/>
    <col min="10773" max="10773" width="22.140625" style="370" bestFit="1" customWidth="1"/>
    <col min="10774" max="10774" width="12.5703125" style="370" bestFit="1" customWidth="1"/>
    <col min="10775" max="10775" width="55.28515625" style="370" bestFit="1" customWidth="1"/>
    <col min="10776" max="10776" width="25.85546875" style="370" bestFit="1" customWidth="1"/>
    <col min="10777" max="10777" width="15.85546875" style="370" bestFit="1" customWidth="1"/>
    <col min="10778" max="10778" width="18.28515625" style="370" bestFit="1" customWidth="1"/>
    <col min="10779" max="10779" width="65.5703125" style="370" bestFit="1" customWidth="1"/>
    <col min="10780" max="10780" width="65.7109375" style="370" bestFit="1" customWidth="1"/>
    <col min="10781" max="10781" width="4.7109375" style="370" bestFit="1" customWidth="1"/>
    <col min="10782" max="11008" width="9.140625" style="370" customWidth="1"/>
    <col min="11009" max="11009" width="4.7109375" style="370" bestFit="1" customWidth="1"/>
    <col min="11010" max="11010" width="16.85546875" style="370" bestFit="1" customWidth="1"/>
    <col min="11011" max="11011" width="8.85546875" style="370" bestFit="1" customWidth="1"/>
    <col min="11012" max="11012" width="1.140625" style="370" bestFit="1" customWidth="1"/>
    <col min="11013" max="11013" width="25.140625" style="370" bestFit="1" customWidth="1"/>
    <col min="11014" max="11014" width="10.85546875" style="370" bestFit="1" customWidth="1"/>
    <col min="11015" max="11016" width="16.85546875" style="370" bestFit="1" customWidth="1"/>
    <col min="11017" max="11017" width="8.85546875" style="370" bestFit="1" customWidth="1"/>
    <col min="11018" max="11018" width="16" style="370" bestFit="1" customWidth="1"/>
    <col min="11019" max="11019" width="0.28515625" style="370" bestFit="1" customWidth="1"/>
    <col min="11020" max="11020" width="16" style="370" bestFit="1" customWidth="1"/>
    <col min="11021" max="11021" width="0.7109375" style="370" bestFit="1" customWidth="1"/>
    <col min="11022" max="11022" width="16.140625" style="370" bestFit="1" customWidth="1"/>
    <col min="11023" max="11023" width="12.5703125" style="370" bestFit="1" customWidth="1"/>
    <col min="11024" max="11024" width="4.42578125" style="370" bestFit="1" customWidth="1"/>
    <col min="11025" max="11025" width="20.85546875" style="370" bestFit="1" customWidth="1"/>
    <col min="11026" max="11026" width="16.85546875" style="370" bestFit="1" customWidth="1"/>
    <col min="11027" max="11027" width="17" style="370" bestFit="1" customWidth="1"/>
    <col min="11028" max="11028" width="20.85546875" style="370" bestFit="1" customWidth="1"/>
    <col min="11029" max="11029" width="22.140625" style="370" bestFit="1" customWidth="1"/>
    <col min="11030" max="11030" width="12.5703125" style="370" bestFit="1" customWidth="1"/>
    <col min="11031" max="11031" width="55.28515625" style="370" bestFit="1" customWidth="1"/>
    <col min="11032" max="11032" width="25.85546875" style="370" bestFit="1" customWidth="1"/>
    <col min="11033" max="11033" width="15.85546875" style="370" bestFit="1" customWidth="1"/>
    <col min="11034" max="11034" width="18.28515625" style="370" bestFit="1" customWidth="1"/>
    <col min="11035" max="11035" width="65.5703125" style="370" bestFit="1" customWidth="1"/>
    <col min="11036" max="11036" width="65.7109375" style="370" bestFit="1" customWidth="1"/>
    <col min="11037" max="11037" width="4.7109375" style="370" bestFit="1" customWidth="1"/>
    <col min="11038" max="11264" width="9.140625" style="370" customWidth="1"/>
    <col min="11265" max="11265" width="4.7109375" style="370" bestFit="1" customWidth="1"/>
    <col min="11266" max="11266" width="16.85546875" style="370" bestFit="1" customWidth="1"/>
    <col min="11267" max="11267" width="8.85546875" style="370" bestFit="1" customWidth="1"/>
    <col min="11268" max="11268" width="1.140625" style="370" bestFit="1" customWidth="1"/>
    <col min="11269" max="11269" width="25.140625" style="370" bestFit="1" customWidth="1"/>
    <col min="11270" max="11270" width="10.85546875" style="370" bestFit="1" customWidth="1"/>
    <col min="11271" max="11272" width="16.85546875" style="370" bestFit="1" customWidth="1"/>
    <col min="11273" max="11273" width="8.85546875" style="370" bestFit="1" customWidth="1"/>
    <col min="11274" max="11274" width="16" style="370" bestFit="1" customWidth="1"/>
    <col min="11275" max="11275" width="0.28515625" style="370" bestFit="1" customWidth="1"/>
    <col min="11276" max="11276" width="16" style="370" bestFit="1" customWidth="1"/>
    <col min="11277" max="11277" width="0.7109375" style="370" bestFit="1" customWidth="1"/>
    <col min="11278" max="11278" width="16.140625" style="370" bestFit="1" customWidth="1"/>
    <col min="11279" max="11279" width="12.5703125" style="370" bestFit="1" customWidth="1"/>
    <col min="11280" max="11280" width="4.42578125" style="370" bestFit="1" customWidth="1"/>
    <col min="11281" max="11281" width="20.85546875" style="370" bestFit="1" customWidth="1"/>
    <col min="11282" max="11282" width="16.85546875" style="370" bestFit="1" customWidth="1"/>
    <col min="11283" max="11283" width="17" style="370" bestFit="1" customWidth="1"/>
    <col min="11284" max="11284" width="20.85546875" style="370" bestFit="1" customWidth="1"/>
    <col min="11285" max="11285" width="22.140625" style="370" bestFit="1" customWidth="1"/>
    <col min="11286" max="11286" width="12.5703125" style="370" bestFit="1" customWidth="1"/>
    <col min="11287" max="11287" width="55.28515625" style="370" bestFit="1" customWidth="1"/>
    <col min="11288" max="11288" width="25.85546875" style="370" bestFit="1" customWidth="1"/>
    <col min="11289" max="11289" width="15.85546875" style="370" bestFit="1" customWidth="1"/>
    <col min="11290" max="11290" width="18.28515625" style="370" bestFit="1" customWidth="1"/>
    <col min="11291" max="11291" width="65.5703125" style="370" bestFit="1" customWidth="1"/>
    <col min="11292" max="11292" width="65.7109375" style="370" bestFit="1" customWidth="1"/>
    <col min="11293" max="11293" width="4.7109375" style="370" bestFit="1" customWidth="1"/>
    <col min="11294" max="11520" width="9.140625" style="370" customWidth="1"/>
    <col min="11521" max="11521" width="4.7109375" style="370" bestFit="1" customWidth="1"/>
    <col min="11522" max="11522" width="16.85546875" style="370" bestFit="1" customWidth="1"/>
    <col min="11523" max="11523" width="8.85546875" style="370" bestFit="1" customWidth="1"/>
    <col min="11524" max="11524" width="1.140625" style="370" bestFit="1" customWidth="1"/>
    <col min="11525" max="11525" width="25.140625" style="370" bestFit="1" customWidth="1"/>
    <col min="11526" max="11526" width="10.85546875" style="370" bestFit="1" customWidth="1"/>
    <col min="11527" max="11528" width="16.85546875" style="370" bestFit="1" customWidth="1"/>
    <col min="11529" max="11529" width="8.85546875" style="370" bestFit="1" customWidth="1"/>
    <col min="11530" max="11530" width="16" style="370" bestFit="1" customWidth="1"/>
    <col min="11531" max="11531" width="0.28515625" style="370" bestFit="1" customWidth="1"/>
    <col min="11532" max="11532" width="16" style="370" bestFit="1" customWidth="1"/>
    <col min="11533" max="11533" width="0.7109375" style="370" bestFit="1" customWidth="1"/>
    <col min="11534" max="11534" width="16.140625" style="370" bestFit="1" customWidth="1"/>
    <col min="11535" max="11535" width="12.5703125" style="370" bestFit="1" customWidth="1"/>
    <col min="11536" max="11536" width="4.42578125" style="370" bestFit="1" customWidth="1"/>
    <col min="11537" max="11537" width="20.85546875" style="370" bestFit="1" customWidth="1"/>
    <col min="11538" max="11538" width="16.85546875" style="370" bestFit="1" customWidth="1"/>
    <col min="11539" max="11539" width="17" style="370" bestFit="1" customWidth="1"/>
    <col min="11540" max="11540" width="20.85546875" style="370" bestFit="1" customWidth="1"/>
    <col min="11541" max="11541" width="22.140625" style="370" bestFit="1" customWidth="1"/>
    <col min="11542" max="11542" width="12.5703125" style="370" bestFit="1" customWidth="1"/>
    <col min="11543" max="11543" width="55.28515625" style="370" bestFit="1" customWidth="1"/>
    <col min="11544" max="11544" width="25.85546875" style="370" bestFit="1" customWidth="1"/>
    <col min="11545" max="11545" width="15.85546875" style="370" bestFit="1" customWidth="1"/>
    <col min="11546" max="11546" width="18.28515625" style="370" bestFit="1" customWidth="1"/>
    <col min="11547" max="11547" width="65.5703125" style="370" bestFit="1" customWidth="1"/>
    <col min="11548" max="11548" width="65.7109375" style="370" bestFit="1" customWidth="1"/>
    <col min="11549" max="11549" width="4.7109375" style="370" bestFit="1" customWidth="1"/>
    <col min="11550" max="11776" width="9.140625" style="370" customWidth="1"/>
    <col min="11777" max="11777" width="4.7109375" style="370" bestFit="1" customWidth="1"/>
    <col min="11778" max="11778" width="16.85546875" style="370" bestFit="1" customWidth="1"/>
    <col min="11779" max="11779" width="8.85546875" style="370" bestFit="1" customWidth="1"/>
    <col min="11780" max="11780" width="1.140625" style="370" bestFit="1" customWidth="1"/>
    <col min="11781" max="11781" width="25.140625" style="370" bestFit="1" customWidth="1"/>
    <col min="11782" max="11782" width="10.85546875" style="370" bestFit="1" customWidth="1"/>
    <col min="11783" max="11784" width="16.85546875" style="370" bestFit="1" customWidth="1"/>
    <col min="11785" max="11785" width="8.85546875" style="370" bestFit="1" customWidth="1"/>
    <col min="11786" max="11786" width="16" style="370" bestFit="1" customWidth="1"/>
    <col min="11787" max="11787" width="0.28515625" style="370" bestFit="1" customWidth="1"/>
    <col min="11788" max="11788" width="16" style="370" bestFit="1" customWidth="1"/>
    <col min="11789" max="11789" width="0.7109375" style="370" bestFit="1" customWidth="1"/>
    <col min="11790" max="11790" width="16.140625" style="370" bestFit="1" customWidth="1"/>
    <col min="11791" max="11791" width="12.5703125" style="370" bestFit="1" customWidth="1"/>
    <col min="11792" max="11792" width="4.42578125" style="370" bestFit="1" customWidth="1"/>
    <col min="11793" max="11793" width="20.85546875" style="370" bestFit="1" customWidth="1"/>
    <col min="11794" max="11794" width="16.85546875" style="370" bestFit="1" customWidth="1"/>
    <col min="11795" max="11795" width="17" style="370" bestFit="1" customWidth="1"/>
    <col min="11796" max="11796" width="20.85546875" style="370" bestFit="1" customWidth="1"/>
    <col min="11797" max="11797" width="22.140625" style="370" bestFit="1" customWidth="1"/>
    <col min="11798" max="11798" width="12.5703125" style="370" bestFit="1" customWidth="1"/>
    <col min="11799" max="11799" width="55.28515625" style="370" bestFit="1" customWidth="1"/>
    <col min="11800" max="11800" width="25.85546875" style="370" bestFit="1" customWidth="1"/>
    <col min="11801" max="11801" width="15.85546875" style="370" bestFit="1" customWidth="1"/>
    <col min="11802" max="11802" width="18.28515625" style="370" bestFit="1" customWidth="1"/>
    <col min="11803" max="11803" width="65.5703125" style="370" bestFit="1" customWidth="1"/>
    <col min="11804" max="11804" width="65.7109375" style="370" bestFit="1" customWidth="1"/>
    <col min="11805" max="11805" width="4.7109375" style="370" bestFit="1" customWidth="1"/>
    <col min="11806" max="12032" width="9.140625" style="370" customWidth="1"/>
    <col min="12033" max="12033" width="4.7109375" style="370" bestFit="1" customWidth="1"/>
    <col min="12034" max="12034" width="16.85546875" style="370" bestFit="1" customWidth="1"/>
    <col min="12035" max="12035" width="8.85546875" style="370" bestFit="1" customWidth="1"/>
    <col min="12036" max="12036" width="1.140625" style="370" bestFit="1" customWidth="1"/>
    <col min="12037" max="12037" width="25.140625" style="370" bestFit="1" customWidth="1"/>
    <col min="12038" max="12038" width="10.85546875" style="370" bestFit="1" customWidth="1"/>
    <col min="12039" max="12040" width="16.85546875" style="370" bestFit="1" customWidth="1"/>
    <col min="12041" max="12041" width="8.85546875" style="370" bestFit="1" customWidth="1"/>
    <col min="12042" max="12042" width="16" style="370" bestFit="1" customWidth="1"/>
    <col min="12043" max="12043" width="0.28515625" style="370" bestFit="1" customWidth="1"/>
    <col min="12044" max="12044" width="16" style="370" bestFit="1" customWidth="1"/>
    <col min="12045" max="12045" width="0.7109375" style="370" bestFit="1" customWidth="1"/>
    <col min="12046" max="12046" width="16.140625" style="370" bestFit="1" customWidth="1"/>
    <col min="12047" max="12047" width="12.5703125" style="370" bestFit="1" customWidth="1"/>
    <col min="12048" max="12048" width="4.42578125" style="370" bestFit="1" customWidth="1"/>
    <col min="12049" max="12049" width="20.85546875" style="370" bestFit="1" customWidth="1"/>
    <col min="12050" max="12050" width="16.85546875" style="370" bestFit="1" customWidth="1"/>
    <col min="12051" max="12051" width="17" style="370" bestFit="1" customWidth="1"/>
    <col min="12052" max="12052" width="20.85546875" style="370" bestFit="1" customWidth="1"/>
    <col min="12053" max="12053" width="22.140625" style="370" bestFit="1" customWidth="1"/>
    <col min="12054" max="12054" width="12.5703125" style="370" bestFit="1" customWidth="1"/>
    <col min="12055" max="12055" width="55.28515625" style="370" bestFit="1" customWidth="1"/>
    <col min="12056" max="12056" width="25.85546875" style="370" bestFit="1" customWidth="1"/>
    <col min="12057" max="12057" width="15.85546875" style="370" bestFit="1" customWidth="1"/>
    <col min="12058" max="12058" width="18.28515625" style="370" bestFit="1" customWidth="1"/>
    <col min="12059" max="12059" width="65.5703125" style="370" bestFit="1" customWidth="1"/>
    <col min="12060" max="12060" width="65.7109375" style="370" bestFit="1" customWidth="1"/>
    <col min="12061" max="12061" width="4.7109375" style="370" bestFit="1" customWidth="1"/>
    <col min="12062" max="12288" width="9.140625" style="370" customWidth="1"/>
    <col min="12289" max="12289" width="4.7109375" style="370" bestFit="1" customWidth="1"/>
    <col min="12290" max="12290" width="16.85546875" style="370" bestFit="1" customWidth="1"/>
    <col min="12291" max="12291" width="8.85546875" style="370" bestFit="1" customWidth="1"/>
    <col min="12292" max="12292" width="1.140625" style="370" bestFit="1" customWidth="1"/>
    <col min="12293" max="12293" width="25.140625" style="370" bestFit="1" customWidth="1"/>
    <col min="12294" max="12294" width="10.85546875" style="370" bestFit="1" customWidth="1"/>
    <col min="12295" max="12296" width="16.85546875" style="370" bestFit="1" customWidth="1"/>
    <col min="12297" max="12297" width="8.85546875" style="370" bestFit="1" customWidth="1"/>
    <col min="12298" max="12298" width="16" style="370" bestFit="1" customWidth="1"/>
    <col min="12299" max="12299" width="0.28515625" style="370" bestFit="1" customWidth="1"/>
    <col min="12300" max="12300" width="16" style="370" bestFit="1" customWidth="1"/>
    <col min="12301" max="12301" width="0.7109375" style="370" bestFit="1" customWidth="1"/>
    <col min="12302" max="12302" width="16.140625" style="370" bestFit="1" customWidth="1"/>
    <col min="12303" max="12303" width="12.5703125" style="370" bestFit="1" customWidth="1"/>
    <col min="12304" max="12304" width="4.42578125" style="370" bestFit="1" customWidth="1"/>
    <col min="12305" max="12305" width="20.85546875" style="370" bestFit="1" customWidth="1"/>
    <col min="12306" max="12306" width="16.85546875" style="370" bestFit="1" customWidth="1"/>
    <col min="12307" max="12307" width="17" style="370" bestFit="1" customWidth="1"/>
    <col min="12308" max="12308" width="20.85546875" style="370" bestFit="1" customWidth="1"/>
    <col min="12309" max="12309" width="22.140625" style="370" bestFit="1" customWidth="1"/>
    <col min="12310" max="12310" width="12.5703125" style="370" bestFit="1" customWidth="1"/>
    <col min="12311" max="12311" width="55.28515625" style="370" bestFit="1" customWidth="1"/>
    <col min="12312" max="12312" width="25.85546875" style="370" bestFit="1" customWidth="1"/>
    <col min="12313" max="12313" width="15.85546875" style="370" bestFit="1" customWidth="1"/>
    <col min="12314" max="12314" width="18.28515625" style="370" bestFit="1" customWidth="1"/>
    <col min="12315" max="12315" width="65.5703125" style="370" bestFit="1" customWidth="1"/>
    <col min="12316" max="12316" width="65.7109375" style="370" bestFit="1" customWidth="1"/>
    <col min="12317" max="12317" width="4.7109375" style="370" bestFit="1" customWidth="1"/>
    <col min="12318" max="12544" width="9.140625" style="370" customWidth="1"/>
    <col min="12545" max="12545" width="4.7109375" style="370" bestFit="1" customWidth="1"/>
    <col min="12546" max="12546" width="16.85546875" style="370" bestFit="1" customWidth="1"/>
    <col min="12547" max="12547" width="8.85546875" style="370" bestFit="1" customWidth="1"/>
    <col min="12548" max="12548" width="1.140625" style="370" bestFit="1" customWidth="1"/>
    <col min="12549" max="12549" width="25.140625" style="370" bestFit="1" customWidth="1"/>
    <col min="12550" max="12550" width="10.85546875" style="370" bestFit="1" customWidth="1"/>
    <col min="12551" max="12552" width="16.85546875" style="370" bestFit="1" customWidth="1"/>
    <col min="12553" max="12553" width="8.85546875" style="370" bestFit="1" customWidth="1"/>
    <col min="12554" max="12554" width="16" style="370" bestFit="1" customWidth="1"/>
    <col min="12555" max="12555" width="0.28515625" style="370" bestFit="1" customWidth="1"/>
    <col min="12556" max="12556" width="16" style="370" bestFit="1" customWidth="1"/>
    <col min="12557" max="12557" width="0.7109375" style="370" bestFit="1" customWidth="1"/>
    <col min="12558" max="12558" width="16.140625" style="370" bestFit="1" customWidth="1"/>
    <col min="12559" max="12559" width="12.5703125" style="370" bestFit="1" customWidth="1"/>
    <col min="12560" max="12560" width="4.42578125" style="370" bestFit="1" customWidth="1"/>
    <col min="12561" max="12561" width="20.85546875" style="370" bestFit="1" customWidth="1"/>
    <col min="12562" max="12562" width="16.85546875" style="370" bestFit="1" customWidth="1"/>
    <col min="12563" max="12563" width="17" style="370" bestFit="1" customWidth="1"/>
    <col min="12564" max="12564" width="20.85546875" style="370" bestFit="1" customWidth="1"/>
    <col min="12565" max="12565" width="22.140625" style="370" bestFit="1" customWidth="1"/>
    <col min="12566" max="12566" width="12.5703125" style="370" bestFit="1" customWidth="1"/>
    <col min="12567" max="12567" width="55.28515625" style="370" bestFit="1" customWidth="1"/>
    <col min="12568" max="12568" width="25.85546875" style="370" bestFit="1" customWidth="1"/>
    <col min="12569" max="12569" width="15.85546875" style="370" bestFit="1" customWidth="1"/>
    <col min="12570" max="12570" width="18.28515625" style="370" bestFit="1" customWidth="1"/>
    <col min="12571" max="12571" width="65.5703125" style="370" bestFit="1" customWidth="1"/>
    <col min="12572" max="12572" width="65.7109375" style="370" bestFit="1" customWidth="1"/>
    <col min="12573" max="12573" width="4.7109375" style="370" bestFit="1" customWidth="1"/>
    <col min="12574" max="12800" width="9.140625" style="370" customWidth="1"/>
    <col min="12801" max="12801" width="4.7109375" style="370" bestFit="1" customWidth="1"/>
    <col min="12802" max="12802" width="16.85546875" style="370" bestFit="1" customWidth="1"/>
    <col min="12803" max="12803" width="8.85546875" style="370" bestFit="1" customWidth="1"/>
    <col min="12804" max="12804" width="1.140625" style="370" bestFit="1" customWidth="1"/>
    <col min="12805" max="12805" width="25.140625" style="370" bestFit="1" customWidth="1"/>
    <col min="12806" max="12806" width="10.85546875" style="370" bestFit="1" customWidth="1"/>
    <col min="12807" max="12808" width="16.85546875" style="370" bestFit="1" customWidth="1"/>
    <col min="12809" max="12809" width="8.85546875" style="370" bestFit="1" customWidth="1"/>
    <col min="12810" max="12810" width="16" style="370" bestFit="1" customWidth="1"/>
    <col min="12811" max="12811" width="0.28515625" style="370" bestFit="1" customWidth="1"/>
    <col min="12812" max="12812" width="16" style="370" bestFit="1" customWidth="1"/>
    <col min="12813" max="12813" width="0.7109375" style="370" bestFit="1" customWidth="1"/>
    <col min="12814" max="12814" width="16.140625" style="370" bestFit="1" customWidth="1"/>
    <col min="12815" max="12815" width="12.5703125" style="370" bestFit="1" customWidth="1"/>
    <col min="12816" max="12816" width="4.42578125" style="370" bestFit="1" customWidth="1"/>
    <col min="12817" max="12817" width="20.85546875" style="370" bestFit="1" customWidth="1"/>
    <col min="12818" max="12818" width="16.85546875" style="370" bestFit="1" customWidth="1"/>
    <col min="12819" max="12819" width="17" style="370" bestFit="1" customWidth="1"/>
    <col min="12820" max="12820" width="20.85546875" style="370" bestFit="1" customWidth="1"/>
    <col min="12821" max="12821" width="22.140625" style="370" bestFit="1" customWidth="1"/>
    <col min="12822" max="12822" width="12.5703125" style="370" bestFit="1" customWidth="1"/>
    <col min="12823" max="12823" width="55.28515625" style="370" bestFit="1" customWidth="1"/>
    <col min="12824" max="12824" width="25.85546875" style="370" bestFit="1" customWidth="1"/>
    <col min="12825" max="12825" width="15.85546875" style="370" bestFit="1" customWidth="1"/>
    <col min="12826" max="12826" width="18.28515625" style="370" bestFit="1" customWidth="1"/>
    <col min="12827" max="12827" width="65.5703125" style="370" bestFit="1" customWidth="1"/>
    <col min="12828" max="12828" width="65.7109375" style="370" bestFit="1" customWidth="1"/>
    <col min="12829" max="12829" width="4.7109375" style="370" bestFit="1" customWidth="1"/>
    <col min="12830" max="13056" width="9.140625" style="370" customWidth="1"/>
    <col min="13057" max="13057" width="4.7109375" style="370" bestFit="1" customWidth="1"/>
    <col min="13058" max="13058" width="16.85546875" style="370" bestFit="1" customWidth="1"/>
    <col min="13059" max="13059" width="8.85546875" style="370" bestFit="1" customWidth="1"/>
    <col min="13060" max="13060" width="1.140625" style="370" bestFit="1" customWidth="1"/>
    <col min="13061" max="13061" width="25.140625" style="370" bestFit="1" customWidth="1"/>
    <col min="13062" max="13062" width="10.85546875" style="370" bestFit="1" customWidth="1"/>
    <col min="13063" max="13064" width="16.85546875" style="370" bestFit="1" customWidth="1"/>
    <col min="13065" max="13065" width="8.85546875" style="370" bestFit="1" customWidth="1"/>
    <col min="13066" max="13066" width="16" style="370" bestFit="1" customWidth="1"/>
    <col min="13067" max="13067" width="0.28515625" style="370" bestFit="1" customWidth="1"/>
    <col min="13068" max="13068" width="16" style="370" bestFit="1" customWidth="1"/>
    <col min="13069" max="13069" width="0.7109375" style="370" bestFit="1" customWidth="1"/>
    <col min="13070" max="13070" width="16.140625" style="370" bestFit="1" customWidth="1"/>
    <col min="13071" max="13071" width="12.5703125" style="370" bestFit="1" customWidth="1"/>
    <col min="13072" max="13072" width="4.42578125" style="370" bestFit="1" customWidth="1"/>
    <col min="13073" max="13073" width="20.85546875" style="370" bestFit="1" customWidth="1"/>
    <col min="13074" max="13074" width="16.85546875" style="370" bestFit="1" customWidth="1"/>
    <col min="13075" max="13075" width="17" style="370" bestFit="1" customWidth="1"/>
    <col min="13076" max="13076" width="20.85546875" style="370" bestFit="1" customWidth="1"/>
    <col min="13077" max="13077" width="22.140625" style="370" bestFit="1" customWidth="1"/>
    <col min="13078" max="13078" width="12.5703125" style="370" bestFit="1" customWidth="1"/>
    <col min="13079" max="13079" width="55.28515625" style="370" bestFit="1" customWidth="1"/>
    <col min="13080" max="13080" width="25.85546875" style="370" bestFit="1" customWidth="1"/>
    <col min="13081" max="13081" width="15.85546875" style="370" bestFit="1" customWidth="1"/>
    <col min="13082" max="13082" width="18.28515625" style="370" bestFit="1" customWidth="1"/>
    <col min="13083" max="13083" width="65.5703125" style="370" bestFit="1" customWidth="1"/>
    <col min="13084" max="13084" width="65.7109375" style="370" bestFit="1" customWidth="1"/>
    <col min="13085" max="13085" width="4.7109375" style="370" bestFit="1" customWidth="1"/>
    <col min="13086" max="13312" width="9.140625" style="370" customWidth="1"/>
    <col min="13313" max="13313" width="4.7109375" style="370" bestFit="1" customWidth="1"/>
    <col min="13314" max="13314" width="16.85546875" style="370" bestFit="1" customWidth="1"/>
    <col min="13315" max="13315" width="8.85546875" style="370" bestFit="1" customWidth="1"/>
    <col min="13316" max="13316" width="1.140625" style="370" bestFit="1" customWidth="1"/>
    <col min="13317" max="13317" width="25.140625" style="370" bestFit="1" customWidth="1"/>
    <col min="13318" max="13318" width="10.85546875" style="370" bestFit="1" customWidth="1"/>
    <col min="13319" max="13320" width="16.85546875" style="370" bestFit="1" customWidth="1"/>
    <col min="13321" max="13321" width="8.85546875" style="370" bestFit="1" customWidth="1"/>
    <col min="13322" max="13322" width="16" style="370" bestFit="1" customWidth="1"/>
    <col min="13323" max="13323" width="0.28515625" style="370" bestFit="1" customWidth="1"/>
    <col min="13324" max="13324" width="16" style="370" bestFit="1" customWidth="1"/>
    <col min="13325" max="13325" width="0.7109375" style="370" bestFit="1" customWidth="1"/>
    <col min="13326" max="13326" width="16.140625" style="370" bestFit="1" customWidth="1"/>
    <col min="13327" max="13327" width="12.5703125" style="370" bestFit="1" customWidth="1"/>
    <col min="13328" max="13328" width="4.42578125" style="370" bestFit="1" customWidth="1"/>
    <col min="13329" max="13329" width="20.85546875" style="370" bestFit="1" customWidth="1"/>
    <col min="13330" max="13330" width="16.85546875" style="370" bestFit="1" customWidth="1"/>
    <col min="13331" max="13331" width="17" style="370" bestFit="1" customWidth="1"/>
    <col min="13332" max="13332" width="20.85546875" style="370" bestFit="1" customWidth="1"/>
    <col min="13333" max="13333" width="22.140625" style="370" bestFit="1" customWidth="1"/>
    <col min="13334" max="13334" width="12.5703125" style="370" bestFit="1" customWidth="1"/>
    <col min="13335" max="13335" width="55.28515625" style="370" bestFit="1" customWidth="1"/>
    <col min="13336" max="13336" width="25.85546875" style="370" bestFit="1" customWidth="1"/>
    <col min="13337" max="13337" width="15.85546875" style="370" bestFit="1" customWidth="1"/>
    <col min="13338" max="13338" width="18.28515625" style="370" bestFit="1" customWidth="1"/>
    <col min="13339" max="13339" width="65.5703125" style="370" bestFit="1" customWidth="1"/>
    <col min="13340" max="13340" width="65.7109375" style="370" bestFit="1" customWidth="1"/>
    <col min="13341" max="13341" width="4.7109375" style="370" bestFit="1" customWidth="1"/>
    <col min="13342" max="13568" width="9.140625" style="370" customWidth="1"/>
    <col min="13569" max="13569" width="4.7109375" style="370" bestFit="1" customWidth="1"/>
    <col min="13570" max="13570" width="16.85546875" style="370" bestFit="1" customWidth="1"/>
    <col min="13571" max="13571" width="8.85546875" style="370" bestFit="1" customWidth="1"/>
    <col min="13572" max="13572" width="1.140625" style="370" bestFit="1" customWidth="1"/>
    <col min="13573" max="13573" width="25.140625" style="370" bestFit="1" customWidth="1"/>
    <col min="13574" max="13574" width="10.85546875" style="370" bestFit="1" customWidth="1"/>
    <col min="13575" max="13576" width="16.85546875" style="370" bestFit="1" customWidth="1"/>
    <col min="13577" max="13577" width="8.85546875" style="370" bestFit="1" customWidth="1"/>
    <col min="13578" max="13578" width="16" style="370" bestFit="1" customWidth="1"/>
    <col min="13579" max="13579" width="0.28515625" style="370" bestFit="1" customWidth="1"/>
    <col min="13580" max="13580" width="16" style="370" bestFit="1" customWidth="1"/>
    <col min="13581" max="13581" width="0.7109375" style="370" bestFit="1" customWidth="1"/>
    <col min="13582" max="13582" width="16.140625" style="370" bestFit="1" customWidth="1"/>
    <col min="13583" max="13583" width="12.5703125" style="370" bestFit="1" customWidth="1"/>
    <col min="13584" max="13584" width="4.42578125" style="370" bestFit="1" customWidth="1"/>
    <col min="13585" max="13585" width="20.85546875" style="370" bestFit="1" customWidth="1"/>
    <col min="13586" max="13586" width="16.85546875" style="370" bestFit="1" customWidth="1"/>
    <col min="13587" max="13587" width="17" style="370" bestFit="1" customWidth="1"/>
    <col min="13588" max="13588" width="20.85546875" style="370" bestFit="1" customWidth="1"/>
    <col min="13589" max="13589" width="22.140625" style="370" bestFit="1" customWidth="1"/>
    <col min="13590" max="13590" width="12.5703125" style="370" bestFit="1" customWidth="1"/>
    <col min="13591" max="13591" width="55.28515625" style="370" bestFit="1" customWidth="1"/>
    <col min="13592" max="13592" width="25.85546875" style="370" bestFit="1" customWidth="1"/>
    <col min="13593" max="13593" width="15.85546875" style="370" bestFit="1" customWidth="1"/>
    <col min="13594" max="13594" width="18.28515625" style="370" bestFit="1" customWidth="1"/>
    <col min="13595" max="13595" width="65.5703125" style="370" bestFit="1" customWidth="1"/>
    <col min="13596" max="13596" width="65.7109375" style="370" bestFit="1" customWidth="1"/>
    <col min="13597" max="13597" width="4.7109375" style="370" bestFit="1" customWidth="1"/>
    <col min="13598" max="13824" width="9.140625" style="370" customWidth="1"/>
    <col min="13825" max="13825" width="4.7109375" style="370" bestFit="1" customWidth="1"/>
    <col min="13826" max="13826" width="16.85546875" style="370" bestFit="1" customWidth="1"/>
    <col min="13827" max="13827" width="8.85546875" style="370" bestFit="1" customWidth="1"/>
    <col min="13828" max="13828" width="1.140625" style="370" bestFit="1" customWidth="1"/>
    <col min="13829" max="13829" width="25.140625" style="370" bestFit="1" customWidth="1"/>
    <col min="13830" max="13830" width="10.85546875" style="370" bestFit="1" customWidth="1"/>
    <col min="13831" max="13832" width="16.85546875" style="370" bestFit="1" customWidth="1"/>
    <col min="13833" max="13833" width="8.85546875" style="370" bestFit="1" customWidth="1"/>
    <col min="13834" max="13834" width="16" style="370" bestFit="1" customWidth="1"/>
    <col min="13835" max="13835" width="0.28515625" style="370" bestFit="1" customWidth="1"/>
    <col min="13836" max="13836" width="16" style="370" bestFit="1" customWidth="1"/>
    <col min="13837" max="13837" width="0.7109375" style="370" bestFit="1" customWidth="1"/>
    <col min="13838" max="13838" width="16.140625" style="370" bestFit="1" customWidth="1"/>
    <col min="13839" max="13839" width="12.5703125" style="370" bestFit="1" customWidth="1"/>
    <col min="13840" max="13840" width="4.42578125" style="370" bestFit="1" customWidth="1"/>
    <col min="13841" max="13841" width="20.85546875" style="370" bestFit="1" customWidth="1"/>
    <col min="13842" max="13842" width="16.85546875" style="370" bestFit="1" customWidth="1"/>
    <col min="13843" max="13843" width="17" style="370" bestFit="1" customWidth="1"/>
    <col min="13844" max="13844" width="20.85546875" style="370" bestFit="1" customWidth="1"/>
    <col min="13845" max="13845" width="22.140625" style="370" bestFit="1" customWidth="1"/>
    <col min="13846" max="13846" width="12.5703125" style="370" bestFit="1" customWidth="1"/>
    <col min="13847" max="13847" width="55.28515625" style="370" bestFit="1" customWidth="1"/>
    <col min="13848" max="13848" width="25.85546875" style="370" bestFit="1" customWidth="1"/>
    <col min="13849" max="13849" width="15.85546875" style="370" bestFit="1" customWidth="1"/>
    <col min="13850" max="13850" width="18.28515625" style="370" bestFit="1" customWidth="1"/>
    <col min="13851" max="13851" width="65.5703125" style="370" bestFit="1" customWidth="1"/>
    <col min="13852" max="13852" width="65.7109375" style="370" bestFit="1" customWidth="1"/>
    <col min="13853" max="13853" width="4.7109375" style="370" bestFit="1" customWidth="1"/>
    <col min="13854" max="14080" width="9.140625" style="370" customWidth="1"/>
    <col min="14081" max="14081" width="4.7109375" style="370" bestFit="1" customWidth="1"/>
    <col min="14082" max="14082" width="16.85546875" style="370" bestFit="1" customWidth="1"/>
    <col min="14083" max="14083" width="8.85546875" style="370" bestFit="1" customWidth="1"/>
    <col min="14084" max="14084" width="1.140625" style="370" bestFit="1" customWidth="1"/>
    <col min="14085" max="14085" width="25.140625" style="370" bestFit="1" customWidth="1"/>
    <col min="14086" max="14086" width="10.85546875" style="370" bestFit="1" customWidth="1"/>
    <col min="14087" max="14088" width="16.85546875" style="370" bestFit="1" customWidth="1"/>
    <col min="14089" max="14089" width="8.85546875" style="370" bestFit="1" customWidth="1"/>
    <col min="14090" max="14090" width="16" style="370" bestFit="1" customWidth="1"/>
    <col min="14091" max="14091" width="0.28515625" style="370" bestFit="1" customWidth="1"/>
    <col min="14092" max="14092" width="16" style="370" bestFit="1" customWidth="1"/>
    <col min="14093" max="14093" width="0.7109375" style="370" bestFit="1" customWidth="1"/>
    <col min="14094" max="14094" width="16.140625" style="370" bestFit="1" customWidth="1"/>
    <col min="14095" max="14095" width="12.5703125" style="370" bestFit="1" customWidth="1"/>
    <col min="14096" max="14096" width="4.42578125" style="370" bestFit="1" customWidth="1"/>
    <col min="14097" max="14097" width="20.85546875" style="370" bestFit="1" customWidth="1"/>
    <col min="14098" max="14098" width="16.85546875" style="370" bestFit="1" customWidth="1"/>
    <col min="14099" max="14099" width="17" style="370" bestFit="1" customWidth="1"/>
    <col min="14100" max="14100" width="20.85546875" style="370" bestFit="1" customWidth="1"/>
    <col min="14101" max="14101" width="22.140625" style="370" bestFit="1" customWidth="1"/>
    <col min="14102" max="14102" width="12.5703125" style="370" bestFit="1" customWidth="1"/>
    <col min="14103" max="14103" width="55.28515625" style="370" bestFit="1" customWidth="1"/>
    <col min="14104" max="14104" width="25.85546875" style="370" bestFit="1" customWidth="1"/>
    <col min="14105" max="14105" width="15.85546875" style="370" bestFit="1" customWidth="1"/>
    <col min="14106" max="14106" width="18.28515625" style="370" bestFit="1" customWidth="1"/>
    <col min="14107" max="14107" width="65.5703125" style="370" bestFit="1" customWidth="1"/>
    <col min="14108" max="14108" width="65.7109375" style="370" bestFit="1" customWidth="1"/>
    <col min="14109" max="14109" width="4.7109375" style="370" bestFit="1" customWidth="1"/>
    <col min="14110" max="14336" width="9.140625" style="370" customWidth="1"/>
    <col min="14337" max="14337" width="4.7109375" style="370" bestFit="1" customWidth="1"/>
    <col min="14338" max="14338" width="16.85546875" style="370" bestFit="1" customWidth="1"/>
    <col min="14339" max="14339" width="8.85546875" style="370" bestFit="1" customWidth="1"/>
    <col min="14340" max="14340" width="1.140625" style="370" bestFit="1" customWidth="1"/>
    <col min="14341" max="14341" width="25.140625" style="370" bestFit="1" customWidth="1"/>
    <col min="14342" max="14342" width="10.85546875" style="370" bestFit="1" customWidth="1"/>
    <col min="14343" max="14344" width="16.85546875" style="370" bestFit="1" customWidth="1"/>
    <col min="14345" max="14345" width="8.85546875" style="370" bestFit="1" customWidth="1"/>
    <col min="14346" max="14346" width="16" style="370" bestFit="1" customWidth="1"/>
    <col min="14347" max="14347" width="0.28515625" style="370" bestFit="1" customWidth="1"/>
    <col min="14348" max="14348" width="16" style="370" bestFit="1" customWidth="1"/>
    <col min="14349" max="14349" width="0.7109375" style="370" bestFit="1" customWidth="1"/>
    <col min="14350" max="14350" width="16.140625" style="370" bestFit="1" customWidth="1"/>
    <col min="14351" max="14351" width="12.5703125" style="370" bestFit="1" customWidth="1"/>
    <col min="14352" max="14352" width="4.42578125" style="370" bestFit="1" customWidth="1"/>
    <col min="14353" max="14353" width="20.85546875" style="370" bestFit="1" customWidth="1"/>
    <col min="14354" max="14354" width="16.85546875" style="370" bestFit="1" customWidth="1"/>
    <col min="14355" max="14355" width="17" style="370" bestFit="1" customWidth="1"/>
    <col min="14356" max="14356" width="20.85546875" style="370" bestFit="1" customWidth="1"/>
    <col min="14357" max="14357" width="22.140625" style="370" bestFit="1" customWidth="1"/>
    <col min="14358" max="14358" width="12.5703125" style="370" bestFit="1" customWidth="1"/>
    <col min="14359" max="14359" width="55.28515625" style="370" bestFit="1" customWidth="1"/>
    <col min="14360" max="14360" width="25.85546875" style="370" bestFit="1" customWidth="1"/>
    <col min="14361" max="14361" width="15.85546875" style="370" bestFit="1" customWidth="1"/>
    <col min="14362" max="14362" width="18.28515625" style="370" bestFit="1" customWidth="1"/>
    <col min="14363" max="14363" width="65.5703125" style="370" bestFit="1" customWidth="1"/>
    <col min="14364" max="14364" width="65.7109375" style="370" bestFit="1" customWidth="1"/>
    <col min="14365" max="14365" width="4.7109375" style="370" bestFit="1" customWidth="1"/>
    <col min="14366" max="14592" width="9.140625" style="370" customWidth="1"/>
    <col min="14593" max="14593" width="4.7109375" style="370" bestFit="1" customWidth="1"/>
    <col min="14594" max="14594" width="16.85546875" style="370" bestFit="1" customWidth="1"/>
    <col min="14595" max="14595" width="8.85546875" style="370" bestFit="1" customWidth="1"/>
    <col min="14596" max="14596" width="1.140625" style="370" bestFit="1" customWidth="1"/>
    <col min="14597" max="14597" width="25.140625" style="370" bestFit="1" customWidth="1"/>
    <col min="14598" max="14598" width="10.85546875" style="370" bestFit="1" customWidth="1"/>
    <col min="14599" max="14600" width="16.85546875" style="370" bestFit="1" customWidth="1"/>
    <col min="14601" max="14601" width="8.85546875" style="370" bestFit="1" customWidth="1"/>
    <col min="14602" max="14602" width="16" style="370" bestFit="1" customWidth="1"/>
    <col min="14603" max="14603" width="0.28515625" style="370" bestFit="1" customWidth="1"/>
    <col min="14604" max="14604" width="16" style="370" bestFit="1" customWidth="1"/>
    <col min="14605" max="14605" width="0.7109375" style="370" bestFit="1" customWidth="1"/>
    <col min="14606" max="14606" width="16.140625" style="370" bestFit="1" customWidth="1"/>
    <col min="14607" max="14607" width="12.5703125" style="370" bestFit="1" customWidth="1"/>
    <col min="14608" max="14608" width="4.42578125" style="370" bestFit="1" customWidth="1"/>
    <col min="14609" max="14609" width="20.85546875" style="370" bestFit="1" customWidth="1"/>
    <col min="14610" max="14610" width="16.85546875" style="370" bestFit="1" customWidth="1"/>
    <col min="14611" max="14611" width="17" style="370" bestFit="1" customWidth="1"/>
    <col min="14612" max="14612" width="20.85546875" style="370" bestFit="1" customWidth="1"/>
    <col min="14613" max="14613" width="22.140625" style="370" bestFit="1" customWidth="1"/>
    <col min="14614" max="14614" width="12.5703125" style="370" bestFit="1" customWidth="1"/>
    <col min="14615" max="14615" width="55.28515625" style="370" bestFit="1" customWidth="1"/>
    <col min="14616" max="14616" width="25.85546875" style="370" bestFit="1" customWidth="1"/>
    <col min="14617" max="14617" width="15.85546875" style="370" bestFit="1" customWidth="1"/>
    <col min="14618" max="14618" width="18.28515625" style="370" bestFit="1" customWidth="1"/>
    <col min="14619" max="14619" width="65.5703125" style="370" bestFit="1" customWidth="1"/>
    <col min="14620" max="14620" width="65.7109375" style="370" bestFit="1" customWidth="1"/>
    <col min="14621" max="14621" width="4.7109375" style="370" bestFit="1" customWidth="1"/>
    <col min="14622" max="14848" width="9.140625" style="370" customWidth="1"/>
    <col min="14849" max="14849" width="4.7109375" style="370" bestFit="1" customWidth="1"/>
    <col min="14850" max="14850" width="16.85546875" style="370" bestFit="1" customWidth="1"/>
    <col min="14851" max="14851" width="8.85546875" style="370" bestFit="1" customWidth="1"/>
    <col min="14852" max="14852" width="1.140625" style="370" bestFit="1" customWidth="1"/>
    <col min="14853" max="14853" width="25.140625" style="370" bestFit="1" customWidth="1"/>
    <col min="14854" max="14854" width="10.85546875" style="370" bestFit="1" customWidth="1"/>
    <col min="14855" max="14856" width="16.85546875" style="370" bestFit="1" customWidth="1"/>
    <col min="14857" max="14857" width="8.85546875" style="370" bestFit="1" customWidth="1"/>
    <col min="14858" max="14858" width="16" style="370" bestFit="1" customWidth="1"/>
    <col min="14859" max="14859" width="0.28515625" style="370" bestFit="1" customWidth="1"/>
    <col min="14860" max="14860" width="16" style="370" bestFit="1" customWidth="1"/>
    <col min="14861" max="14861" width="0.7109375" style="370" bestFit="1" customWidth="1"/>
    <col min="14862" max="14862" width="16.140625" style="370" bestFit="1" customWidth="1"/>
    <col min="14863" max="14863" width="12.5703125" style="370" bestFit="1" customWidth="1"/>
    <col min="14864" max="14864" width="4.42578125" style="370" bestFit="1" customWidth="1"/>
    <col min="14865" max="14865" width="20.85546875" style="370" bestFit="1" customWidth="1"/>
    <col min="14866" max="14866" width="16.85546875" style="370" bestFit="1" customWidth="1"/>
    <col min="14867" max="14867" width="17" style="370" bestFit="1" customWidth="1"/>
    <col min="14868" max="14868" width="20.85546875" style="370" bestFit="1" customWidth="1"/>
    <col min="14869" max="14869" width="22.140625" style="370" bestFit="1" customWidth="1"/>
    <col min="14870" max="14870" width="12.5703125" style="370" bestFit="1" customWidth="1"/>
    <col min="14871" max="14871" width="55.28515625" style="370" bestFit="1" customWidth="1"/>
    <col min="14872" max="14872" width="25.85546875" style="370" bestFit="1" customWidth="1"/>
    <col min="14873" max="14873" width="15.85546875" style="370" bestFit="1" customWidth="1"/>
    <col min="14874" max="14874" width="18.28515625" style="370" bestFit="1" customWidth="1"/>
    <col min="14875" max="14875" width="65.5703125" style="370" bestFit="1" customWidth="1"/>
    <col min="14876" max="14876" width="65.7109375" style="370" bestFit="1" customWidth="1"/>
    <col min="14877" max="14877" width="4.7109375" style="370" bestFit="1" customWidth="1"/>
    <col min="14878" max="15104" width="9.140625" style="370" customWidth="1"/>
    <col min="15105" max="15105" width="4.7109375" style="370" bestFit="1" customWidth="1"/>
    <col min="15106" max="15106" width="16.85546875" style="370" bestFit="1" customWidth="1"/>
    <col min="15107" max="15107" width="8.85546875" style="370" bestFit="1" customWidth="1"/>
    <col min="15108" max="15108" width="1.140625" style="370" bestFit="1" customWidth="1"/>
    <col min="15109" max="15109" width="25.140625" style="370" bestFit="1" customWidth="1"/>
    <col min="15110" max="15110" width="10.85546875" style="370" bestFit="1" customWidth="1"/>
    <col min="15111" max="15112" width="16.85546875" style="370" bestFit="1" customWidth="1"/>
    <col min="15113" max="15113" width="8.85546875" style="370" bestFit="1" customWidth="1"/>
    <col min="15114" max="15114" width="16" style="370" bestFit="1" customWidth="1"/>
    <col min="15115" max="15115" width="0.28515625" style="370" bestFit="1" customWidth="1"/>
    <col min="15116" max="15116" width="16" style="370" bestFit="1" customWidth="1"/>
    <col min="15117" max="15117" width="0.7109375" style="370" bestFit="1" customWidth="1"/>
    <col min="15118" max="15118" width="16.140625" style="370" bestFit="1" customWidth="1"/>
    <col min="15119" max="15119" width="12.5703125" style="370" bestFit="1" customWidth="1"/>
    <col min="15120" max="15120" width="4.42578125" style="370" bestFit="1" customWidth="1"/>
    <col min="15121" max="15121" width="20.85546875" style="370" bestFit="1" customWidth="1"/>
    <col min="15122" max="15122" width="16.85546875" style="370" bestFit="1" customWidth="1"/>
    <col min="15123" max="15123" width="17" style="370" bestFit="1" customWidth="1"/>
    <col min="15124" max="15124" width="20.85546875" style="370" bestFit="1" customWidth="1"/>
    <col min="15125" max="15125" width="22.140625" style="370" bestFit="1" customWidth="1"/>
    <col min="15126" max="15126" width="12.5703125" style="370" bestFit="1" customWidth="1"/>
    <col min="15127" max="15127" width="55.28515625" style="370" bestFit="1" customWidth="1"/>
    <col min="15128" max="15128" width="25.85546875" style="370" bestFit="1" customWidth="1"/>
    <col min="15129" max="15129" width="15.85546875" style="370" bestFit="1" customWidth="1"/>
    <col min="15130" max="15130" width="18.28515625" style="370" bestFit="1" customWidth="1"/>
    <col min="15131" max="15131" width="65.5703125" style="370" bestFit="1" customWidth="1"/>
    <col min="15132" max="15132" width="65.7109375" style="370" bestFit="1" customWidth="1"/>
    <col min="15133" max="15133" width="4.7109375" style="370" bestFit="1" customWidth="1"/>
    <col min="15134" max="15360" width="9.140625" style="370" customWidth="1"/>
    <col min="15361" max="15361" width="4.7109375" style="370" bestFit="1" customWidth="1"/>
    <col min="15362" max="15362" width="16.85546875" style="370" bestFit="1" customWidth="1"/>
    <col min="15363" max="15363" width="8.85546875" style="370" bestFit="1" customWidth="1"/>
    <col min="15364" max="15364" width="1.140625" style="370" bestFit="1" customWidth="1"/>
    <col min="15365" max="15365" width="25.140625" style="370" bestFit="1" customWidth="1"/>
    <col min="15366" max="15366" width="10.85546875" style="370" bestFit="1" customWidth="1"/>
    <col min="15367" max="15368" width="16.85546875" style="370" bestFit="1" customWidth="1"/>
    <col min="15369" max="15369" width="8.85546875" style="370" bestFit="1" customWidth="1"/>
    <col min="15370" max="15370" width="16" style="370" bestFit="1" customWidth="1"/>
    <col min="15371" max="15371" width="0.28515625" style="370" bestFit="1" customWidth="1"/>
    <col min="15372" max="15372" width="16" style="370" bestFit="1" customWidth="1"/>
    <col min="15373" max="15373" width="0.7109375" style="370" bestFit="1" customWidth="1"/>
    <col min="15374" max="15374" width="16.140625" style="370" bestFit="1" customWidth="1"/>
    <col min="15375" max="15375" width="12.5703125" style="370" bestFit="1" customWidth="1"/>
    <col min="15376" max="15376" width="4.42578125" style="370" bestFit="1" customWidth="1"/>
    <col min="15377" max="15377" width="20.85546875" style="370" bestFit="1" customWidth="1"/>
    <col min="15378" max="15378" width="16.85546875" style="370" bestFit="1" customWidth="1"/>
    <col min="15379" max="15379" width="17" style="370" bestFit="1" customWidth="1"/>
    <col min="15380" max="15380" width="20.85546875" style="370" bestFit="1" customWidth="1"/>
    <col min="15381" max="15381" width="22.140625" style="370" bestFit="1" customWidth="1"/>
    <col min="15382" max="15382" width="12.5703125" style="370" bestFit="1" customWidth="1"/>
    <col min="15383" max="15383" width="55.28515625" style="370" bestFit="1" customWidth="1"/>
    <col min="15384" max="15384" width="25.85546875" style="370" bestFit="1" customWidth="1"/>
    <col min="15385" max="15385" width="15.85546875" style="370" bestFit="1" customWidth="1"/>
    <col min="15386" max="15386" width="18.28515625" style="370" bestFit="1" customWidth="1"/>
    <col min="15387" max="15387" width="65.5703125" style="370" bestFit="1" customWidth="1"/>
    <col min="15388" max="15388" width="65.7109375" style="370" bestFit="1" customWidth="1"/>
    <col min="15389" max="15389" width="4.7109375" style="370" bestFit="1" customWidth="1"/>
    <col min="15390" max="15616" width="9.140625" style="370" customWidth="1"/>
    <col min="15617" max="15617" width="4.7109375" style="370" bestFit="1" customWidth="1"/>
    <col min="15618" max="15618" width="16.85546875" style="370" bestFit="1" customWidth="1"/>
    <col min="15619" max="15619" width="8.85546875" style="370" bestFit="1" customWidth="1"/>
    <col min="15620" max="15620" width="1.140625" style="370" bestFit="1" customWidth="1"/>
    <col min="15621" max="15621" width="25.140625" style="370" bestFit="1" customWidth="1"/>
    <col min="15622" max="15622" width="10.85546875" style="370" bestFit="1" customWidth="1"/>
    <col min="15623" max="15624" width="16.85546875" style="370" bestFit="1" customWidth="1"/>
    <col min="15625" max="15625" width="8.85546875" style="370" bestFit="1" customWidth="1"/>
    <col min="15626" max="15626" width="16" style="370" bestFit="1" customWidth="1"/>
    <col min="15627" max="15627" width="0.28515625" style="370" bestFit="1" customWidth="1"/>
    <col min="15628" max="15628" width="16" style="370" bestFit="1" customWidth="1"/>
    <col min="15629" max="15629" width="0.7109375" style="370" bestFit="1" customWidth="1"/>
    <col min="15630" max="15630" width="16.140625" style="370" bestFit="1" customWidth="1"/>
    <col min="15631" max="15631" width="12.5703125" style="370" bestFit="1" customWidth="1"/>
    <col min="15632" max="15632" width="4.42578125" style="370" bestFit="1" customWidth="1"/>
    <col min="15633" max="15633" width="20.85546875" style="370" bestFit="1" customWidth="1"/>
    <col min="15634" max="15634" width="16.85546875" style="370" bestFit="1" customWidth="1"/>
    <col min="15635" max="15635" width="17" style="370" bestFit="1" customWidth="1"/>
    <col min="15636" max="15636" width="20.85546875" style="370" bestFit="1" customWidth="1"/>
    <col min="15637" max="15637" width="22.140625" style="370" bestFit="1" customWidth="1"/>
    <col min="15638" max="15638" width="12.5703125" style="370" bestFit="1" customWidth="1"/>
    <col min="15639" max="15639" width="55.28515625" style="370" bestFit="1" customWidth="1"/>
    <col min="15640" max="15640" width="25.85546875" style="370" bestFit="1" customWidth="1"/>
    <col min="15641" max="15641" width="15.85546875" style="370" bestFit="1" customWidth="1"/>
    <col min="15642" max="15642" width="18.28515625" style="370" bestFit="1" customWidth="1"/>
    <col min="15643" max="15643" width="65.5703125" style="370" bestFit="1" customWidth="1"/>
    <col min="15644" max="15644" width="65.7109375" style="370" bestFit="1" customWidth="1"/>
    <col min="15645" max="15645" width="4.7109375" style="370" bestFit="1" customWidth="1"/>
    <col min="15646" max="15872" width="9.140625" style="370" customWidth="1"/>
    <col min="15873" max="15873" width="4.7109375" style="370" bestFit="1" customWidth="1"/>
    <col min="15874" max="15874" width="16.85546875" style="370" bestFit="1" customWidth="1"/>
    <col min="15875" max="15875" width="8.85546875" style="370" bestFit="1" customWidth="1"/>
    <col min="15876" max="15876" width="1.140625" style="370" bestFit="1" customWidth="1"/>
    <col min="15877" max="15877" width="25.140625" style="370" bestFit="1" customWidth="1"/>
    <col min="15878" max="15878" width="10.85546875" style="370" bestFit="1" customWidth="1"/>
    <col min="15879" max="15880" width="16.85546875" style="370" bestFit="1" customWidth="1"/>
    <col min="15881" max="15881" width="8.85546875" style="370" bestFit="1" customWidth="1"/>
    <col min="15882" max="15882" width="16" style="370" bestFit="1" customWidth="1"/>
    <col min="15883" max="15883" width="0.28515625" style="370" bestFit="1" customWidth="1"/>
    <col min="15884" max="15884" width="16" style="370" bestFit="1" customWidth="1"/>
    <col min="15885" max="15885" width="0.7109375" style="370" bestFit="1" customWidth="1"/>
    <col min="15886" max="15886" width="16.140625" style="370" bestFit="1" customWidth="1"/>
    <col min="15887" max="15887" width="12.5703125" style="370" bestFit="1" customWidth="1"/>
    <col min="15888" max="15888" width="4.42578125" style="370" bestFit="1" customWidth="1"/>
    <col min="15889" max="15889" width="20.85546875" style="370" bestFit="1" customWidth="1"/>
    <col min="15890" max="15890" width="16.85546875" style="370" bestFit="1" customWidth="1"/>
    <col min="15891" max="15891" width="17" style="370" bestFit="1" customWidth="1"/>
    <col min="15892" max="15892" width="20.85546875" style="370" bestFit="1" customWidth="1"/>
    <col min="15893" max="15893" width="22.140625" style="370" bestFit="1" customWidth="1"/>
    <col min="15894" max="15894" width="12.5703125" style="370" bestFit="1" customWidth="1"/>
    <col min="15895" max="15895" width="55.28515625" style="370" bestFit="1" customWidth="1"/>
    <col min="15896" max="15896" width="25.85546875" style="370" bestFit="1" customWidth="1"/>
    <col min="15897" max="15897" width="15.85546875" style="370" bestFit="1" customWidth="1"/>
    <col min="15898" max="15898" width="18.28515625" style="370" bestFit="1" customWidth="1"/>
    <col min="15899" max="15899" width="65.5703125" style="370" bestFit="1" customWidth="1"/>
    <col min="15900" max="15900" width="65.7109375" style="370" bestFit="1" customWidth="1"/>
    <col min="15901" max="15901" width="4.7109375" style="370" bestFit="1" customWidth="1"/>
    <col min="15902" max="16128" width="9.140625" style="370" customWidth="1"/>
    <col min="16129" max="16129" width="4.7109375" style="370" bestFit="1" customWidth="1"/>
    <col min="16130" max="16130" width="16.85546875" style="370" bestFit="1" customWidth="1"/>
    <col min="16131" max="16131" width="8.85546875" style="370" bestFit="1" customWidth="1"/>
    <col min="16132" max="16132" width="1.140625" style="370" bestFit="1" customWidth="1"/>
    <col min="16133" max="16133" width="25.140625" style="370" bestFit="1" customWidth="1"/>
    <col min="16134" max="16134" width="10.85546875" style="370" bestFit="1" customWidth="1"/>
    <col min="16135" max="16136" width="16.85546875" style="370" bestFit="1" customWidth="1"/>
    <col min="16137" max="16137" width="8.85546875" style="370" bestFit="1" customWidth="1"/>
    <col min="16138" max="16138" width="16" style="370" bestFit="1" customWidth="1"/>
    <col min="16139" max="16139" width="0.28515625" style="370" bestFit="1" customWidth="1"/>
    <col min="16140" max="16140" width="16" style="370" bestFit="1" customWidth="1"/>
    <col min="16141" max="16141" width="0.7109375" style="370" bestFit="1" customWidth="1"/>
    <col min="16142" max="16142" width="16.140625" style="370" bestFit="1" customWidth="1"/>
    <col min="16143" max="16143" width="12.5703125" style="370" bestFit="1" customWidth="1"/>
    <col min="16144" max="16144" width="4.42578125" style="370" bestFit="1" customWidth="1"/>
    <col min="16145" max="16145" width="20.85546875" style="370" bestFit="1" customWidth="1"/>
    <col min="16146" max="16146" width="16.85546875" style="370" bestFit="1" customWidth="1"/>
    <col min="16147" max="16147" width="17" style="370" bestFit="1" customWidth="1"/>
    <col min="16148" max="16148" width="20.85546875" style="370" bestFit="1" customWidth="1"/>
    <col min="16149" max="16149" width="22.140625" style="370" bestFit="1" customWidth="1"/>
    <col min="16150" max="16150" width="12.5703125" style="370" bestFit="1" customWidth="1"/>
    <col min="16151" max="16151" width="55.28515625" style="370" bestFit="1" customWidth="1"/>
    <col min="16152" max="16152" width="25.85546875" style="370" bestFit="1" customWidth="1"/>
    <col min="16153" max="16153" width="15.85546875" style="370" bestFit="1" customWidth="1"/>
    <col min="16154" max="16154" width="18.28515625" style="370" bestFit="1" customWidth="1"/>
    <col min="16155" max="16155" width="65.5703125" style="370" bestFit="1" customWidth="1"/>
    <col min="16156" max="16156" width="65.7109375" style="370" bestFit="1" customWidth="1"/>
    <col min="16157" max="16157" width="4.7109375" style="370" bestFit="1" customWidth="1"/>
    <col min="16158" max="16384" width="9.140625" style="370" customWidth="1"/>
  </cols>
  <sheetData>
    <row r="1" spans="1:29" ht="15.95" customHeight="1" thickBot="1">
      <c r="A1" s="367"/>
      <c r="B1" s="368" t="s">
        <v>549</v>
      </c>
      <c r="C1" s="369"/>
      <c r="D1" s="369"/>
      <c r="E1" s="369"/>
      <c r="F1" s="369"/>
      <c r="G1" s="369"/>
      <c r="H1" s="369"/>
      <c r="I1" s="369"/>
      <c r="J1" s="369"/>
      <c r="K1" s="369"/>
      <c r="L1" s="369"/>
      <c r="M1" s="369"/>
      <c r="N1" s="369"/>
      <c r="O1" s="369"/>
      <c r="P1" s="369"/>
      <c r="Q1" s="367"/>
      <c r="R1" s="367"/>
      <c r="S1" s="367"/>
      <c r="T1" s="367"/>
      <c r="U1" s="367"/>
      <c r="V1" s="367"/>
      <c r="W1" s="367"/>
      <c r="X1" s="367"/>
      <c r="Y1" s="367"/>
      <c r="Z1" s="367"/>
      <c r="AA1" s="367"/>
      <c r="AB1" s="367"/>
      <c r="AC1" s="367"/>
    </row>
    <row r="2" spans="1:29" ht="24.95" customHeight="1" thickBot="1">
      <c r="A2" s="367"/>
      <c r="B2" s="371" t="s">
        <v>550</v>
      </c>
      <c r="C2" s="369"/>
      <c r="D2" s="372" t="s">
        <v>551</v>
      </c>
      <c r="E2" s="373"/>
      <c r="F2" s="373"/>
      <c r="G2" s="373"/>
      <c r="H2" s="373"/>
      <c r="I2" s="374"/>
      <c r="J2" s="367"/>
      <c r="K2" s="367"/>
      <c r="L2" s="367"/>
      <c r="M2" s="367"/>
      <c r="N2" s="367"/>
      <c r="O2" s="367"/>
      <c r="P2" s="367"/>
      <c r="Q2" s="367"/>
      <c r="R2" s="367"/>
      <c r="S2" s="367"/>
      <c r="T2" s="367"/>
      <c r="U2" s="367"/>
      <c r="V2" s="367"/>
      <c r="W2" s="367"/>
      <c r="X2" s="367"/>
      <c r="Y2" s="367"/>
      <c r="Z2" s="367"/>
      <c r="AA2" s="367"/>
      <c r="AB2" s="367"/>
      <c r="AC2" s="367"/>
    </row>
    <row r="3" spans="1:29" ht="9" customHeight="1" thickBot="1">
      <c r="A3" s="367"/>
      <c r="B3" s="367"/>
      <c r="C3" s="367"/>
      <c r="D3" s="367"/>
      <c r="E3" s="367"/>
      <c r="F3" s="367"/>
      <c r="G3" s="367"/>
      <c r="H3" s="367"/>
      <c r="I3" s="367"/>
      <c r="J3" s="367"/>
      <c r="K3" s="371" t="s">
        <v>552</v>
      </c>
      <c r="L3" s="369"/>
      <c r="M3" s="369"/>
      <c r="N3" s="375" t="s">
        <v>553</v>
      </c>
      <c r="O3" s="376"/>
      <c r="P3" s="377"/>
      <c r="Q3" s="367"/>
      <c r="R3" s="367"/>
      <c r="S3" s="367"/>
      <c r="T3" s="367"/>
      <c r="U3" s="367"/>
      <c r="V3" s="367"/>
      <c r="W3" s="367"/>
      <c r="X3" s="367"/>
      <c r="Y3" s="367"/>
      <c r="Z3" s="367"/>
      <c r="AA3" s="367"/>
      <c r="AB3" s="367"/>
      <c r="AC3" s="367"/>
    </row>
    <row r="4" spans="1:29" ht="15.95" customHeight="1" thickBot="1">
      <c r="A4" s="367"/>
      <c r="B4" s="371" t="s">
        <v>554</v>
      </c>
      <c r="C4" s="369"/>
      <c r="D4" s="375" t="s">
        <v>555</v>
      </c>
      <c r="E4" s="376"/>
      <c r="F4" s="376"/>
      <c r="G4" s="376"/>
      <c r="H4" s="376"/>
      <c r="I4" s="377"/>
      <c r="J4" s="367"/>
      <c r="K4" s="369"/>
      <c r="L4" s="369"/>
      <c r="M4" s="369"/>
      <c r="N4" s="378"/>
      <c r="O4" s="379"/>
      <c r="P4" s="380"/>
      <c r="Q4" s="367"/>
      <c r="R4" s="367"/>
      <c r="S4" s="367"/>
      <c r="T4" s="367"/>
      <c r="U4" s="367"/>
      <c r="V4" s="367"/>
      <c r="W4" s="367"/>
      <c r="X4" s="367"/>
      <c r="Y4" s="367"/>
      <c r="Z4" s="367"/>
      <c r="AA4" s="367"/>
      <c r="AB4" s="367"/>
      <c r="AC4" s="367"/>
    </row>
    <row r="5" spans="1:29" ht="9" customHeight="1" thickBot="1">
      <c r="A5" s="367"/>
      <c r="B5" s="369"/>
      <c r="C5" s="369"/>
      <c r="D5" s="378"/>
      <c r="E5" s="379"/>
      <c r="F5" s="379"/>
      <c r="G5" s="379"/>
      <c r="H5" s="379"/>
      <c r="I5" s="380"/>
      <c r="J5" s="367"/>
      <c r="K5" s="367"/>
      <c r="L5" s="367"/>
      <c r="M5" s="367"/>
      <c r="N5" s="367"/>
      <c r="O5" s="367"/>
      <c r="P5" s="367"/>
      <c r="Q5" s="367"/>
      <c r="R5" s="367"/>
      <c r="S5" s="367"/>
      <c r="T5" s="367"/>
      <c r="U5" s="367"/>
      <c r="V5" s="367"/>
      <c r="W5" s="367"/>
      <c r="X5" s="367"/>
      <c r="Y5" s="367"/>
      <c r="Z5" s="367"/>
      <c r="AA5" s="367"/>
      <c r="AB5" s="367"/>
      <c r="AC5" s="367"/>
    </row>
    <row r="6" spans="1:29" ht="9" customHeight="1" thickBot="1">
      <c r="A6" s="367"/>
      <c r="B6" s="367"/>
      <c r="C6" s="367"/>
      <c r="D6" s="367"/>
      <c r="E6" s="367"/>
      <c r="F6" s="367"/>
      <c r="G6" s="367"/>
      <c r="H6" s="367"/>
      <c r="I6" s="367"/>
      <c r="J6" s="367"/>
      <c r="K6" s="371" t="s">
        <v>556</v>
      </c>
      <c r="L6" s="369"/>
      <c r="M6" s="369"/>
      <c r="N6" s="375" t="s">
        <v>557</v>
      </c>
      <c r="O6" s="376"/>
      <c r="P6" s="377"/>
      <c r="Q6" s="367"/>
      <c r="R6" s="367"/>
      <c r="S6" s="367"/>
      <c r="T6" s="367"/>
      <c r="U6" s="367"/>
      <c r="V6" s="367"/>
      <c r="W6" s="367"/>
      <c r="X6" s="367"/>
      <c r="Y6" s="367"/>
      <c r="Z6" s="367"/>
      <c r="AA6" s="367"/>
      <c r="AB6" s="367"/>
      <c r="AC6" s="367"/>
    </row>
    <row r="7" spans="1:29" ht="15.95" customHeight="1" thickBot="1">
      <c r="A7" s="367"/>
      <c r="B7" s="371" t="s">
        <v>558</v>
      </c>
      <c r="C7" s="369"/>
      <c r="D7" s="375" t="s">
        <v>559</v>
      </c>
      <c r="E7" s="376"/>
      <c r="F7" s="376"/>
      <c r="G7" s="376"/>
      <c r="H7" s="376"/>
      <c r="I7" s="377"/>
      <c r="J7" s="367"/>
      <c r="K7" s="369"/>
      <c r="L7" s="369"/>
      <c r="M7" s="369"/>
      <c r="N7" s="378"/>
      <c r="O7" s="379"/>
      <c r="P7" s="380"/>
      <c r="Q7" s="367"/>
      <c r="R7" s="367"/>
      <c r="S7" s="367"/>
      <c r="T7" s="367"/>
      <c r="U7" s="367"/>
      <c r="V7" s="367"/>
      <c r="W7" s="367"/>
      <c r="X7" s="367"/>
      <c r="Y7" s="367"/>
      <c r="Z7" s="367"/>
      <c r="AA7" s="367"/>
      <c r="AB7" s="367"/>
      <c r="AC7" s="367"/>
    </row>
    <row r="8" spans="1:29" ht="6" customHeight="1">
      <c r="A8" s="367"/>
      <c r="B8" s="369"/>
      <c r="C8" s="369"/>
      <c r="D8" s="381"/>
      <c r="E8" s="369"/>
      <c r="F8" s="369"/>
      <c r="G8" s="369"/>
      <c r="H8" s="369"/>
      <c r="I8" s="382"/>
      <c r="J8" s="367"/>
      <c r="K8" s="367"/>
      <c r="L8" s="367"/>
      <c r="M8" s="367"/>
      <c r="N8" s="367"/>
      <c r="O8" s="367"/>
      <c r="P8" s="367"/>
      <c r="Q8" s="367"/>
      <c r="R8" s="367"/>
      <c r="S8" s="367"/>
      <c r="T8" s="367"/>
      <c r="U8" s="367"/>
      <c r="V8" s="367"/>
      <c r="W8" s="367"/>
      <c r="X8" s="367"/>
      <c r="Y8" s="367"/>
      <c r="Z8" s="367"/>
      <c r="AA8" s="367"/>
      <c r="AB8" s="367"/>
      <c r="AC8" s="367"/>
    </row>
    <row r="9" spans="1:29" ht="3" customHeight="1" thickBot="1">
      <c r="A9" s="367"/>
      <c r="B9" s="369"/>
      <c r="C9" s="369"/>
      <c r="D9" s="378"/>
      <c r="E9" s="379"/>
      <c r="F9" s="379"/>
      <c r="G9" s="379"/>
      <c r="H9" s="379"/>
      <c r="I9" s="380"/>
      <c r="J9" s="367"/>
      <c r="K9" s="368" t="s">
        <v>549</v>
      </c>
      <c r="L9" s="369"/>
      <c r="M9" s="369"/>
      <c r="N9" s="369"/>
      <c r="O9" s="369"/>
      <c r="P9" s="369"/>
      <c r="Q9" s="367"/>
      <c r="R9" s="367"/>
      <c r="S9" s="367"/>
      <c r="T9" s="367"/>
      <c r="U9" s="367"/>
      <c r="V9" s="367"/>
      <c r="W9" s="367"/>
      <c r="X9" s="367"/>
      <c r="Y9" s="367"/>
      <c r="Z9" s="367"/>
      <c r="AA9" s="367"/>
      <c r="AB9" s="367"/>
      <c r="AC9" s="367"/>
    </row>
    <row r="10" spans="1:29" ht="11.1" customHeight="1" thickBot="1">
      <c r="A10" s="367"/>
      <c r="B10" s="367"/>
      <c r="C10" s="367"/>
      <c r="D10" s="367"/>
      <c r="E10" s="367"/>
      <c r="F10" s="367"/>
      <c r="G10" s="367"/>
      <c r="H10" s="367"/>
      <c r="I10" s="367"/>
      <c r="J10" s="367"/>
      <c r="K10" s="369"/>
      <c r="L10" s="369"/>
      <c r="M10" s="369"/>
      <c r="N10" s="369"/>
      <c r="O10" s="369"/>
      <c r="P10" s="369"/>
      <c r="Q10" s="367"/>
      <c r="R10" s="367"/>
      <c r="S10" s="367"/>
      <c r="T10" s="367"/>
      <c r="U10" s="367"/>
      <c r="V10" s="367"/>
      <c r="W10" s="367"/>
      <c r="X10" s="367"/>
      <c r="Y10" s="367"/>
      <c r="Z10" s="367"/>
      <c r="AA10" s="367"/>
      <c r="AB10" s="367"/>
      <c r="AC10" s="367"/>
    </row>
    <row r="11" spans="1:29" ht="6" customHeight="1">
      <c r="A11" s="367"/>
      <c r="B11" s="371" t="s">
        <v>560</v>
      </c>
      <c r="C11" s="369"/>
      <c r="D11" s="375" t="s">
        <v>561</v>
      </c>
      <c r="E11" s="376"/>
      <c r="F11" s="376"/>
      <c r="G11" s="376"/>
      <c r="H11" s="376"/>
      <c r="I11" s="377"/>
      <c r="J11" s="367"/>
      <c r="K11" s="369"/>
      <c r="L11" s="369"/>
      <c r="M11" s="369"/>
      <c r="N11" s="369"/>
      <c r="O11" s="369"/>
      <c r="P11" s="369"/>
      <c r="Q11" s="367"/>
      <c r="R11" s="367"/>
      <c r="S11" s="367"/>
      <c r="T11" s="367"/>
      <c r="U11" s="367"/>
      <c r="V11" s="367"/>
      <c r="W11" s="367"/>
      <c r="X11" s="367"/>
      <c r="Y11" s="367"/>
      <c r="Z11" s="367"/>
      <c r="AA11" s="367"/>
      <c r="AB11" s="367"/>
      <c r="AC11" s="367"/>
    </row>
    <row r="12" spans="1:29" ht="18.95" customHeight="1" thickBot="1">
      <c r="A12" s="367"/>
      <c r="B12" s="369"/>
      <c r="C12" s="369"/>
      <c r="D12" s="378"/>
      <c r="E12" s="379"/>
      <c r="F12" s="379"/>
      <c r="G12" s="379"/>
      <c r="H12" s="379"/>
      <c r="I12" s="380"/>
      <c r="J12" s="367"/>
      <c r="K12" s="367"/>
      <c r="L12" s="367"/>
      <c r="M12" s="367"/>
      <c r="N12" s="367"/>
      <c r="O12" s="367"/>
      <c r="P12" s="367"/>
      <c r="Q12" s="367"/>
      <c r="R12" s="367"/>
      <c r="S12" s="367"/>
      <c r="T12" s="367"/>
      <c r="U12" s="367"/>
      <c r="V12" s="367"/>
      <c r="W12" s="367"/>
      <c r="X12" s="367"/>
      <c r="Y12" s="367"/>
      <c r="Z12" s="367"/>
      <c r="AA12" s="367"/>
      <c r="AB12" s="367"/>
      <c r="AC12" s="367"/>
    </row>
    <row r="13" spans="1:29" ht="20.100000000000001" customHeight="1" thickBot="1">
      <c r="A13" s="367"/>
      <c r="B13" s="368" t="s">
        <v>549</v>
      </c>
      <c r="C13" s="369"/>
      <c r="D13" s="369"/>
      <c r="E13" s="369"/>
      <c r="F13" s="369"/>
      <c r="G13" s="369"/>
      <c r="H13" s="369"/>
      <c r="I13" s="369"/>
      <c r="J13" s="369"/>
      <c r="K13" s="369"/>
      <c r="L13" s="369"/>
      <c r="M13" s="369"/>
      <c r="N13" s="369"/>
      <c r="O13" s="369"/>
      <c r="P13" s="369"/>
      <c r="Q13" s="367"/>
      <c r="R13" s="367"/>
      <c r="S13" s="367"/>
      <c r="T13" s="367"/>
      <c r="U13" s="367"/>
      <c r="V13" s="367"/>
      <c r="W13" s="367"/>
      <c r="X13" s="367"/>
      <c r="Y13" s="367"/>
      <c r="Z13" s="367"/>
      <c r="AA13" s="367"/>
      <c r="AB13" s="367"/>
      <c r="AC13" s="367"/>
    </row>
    <row r="14" spans="1:29" ht="42" customHeight="1" thickBot="1">
      <c r="A14" s="367"/>
      <c r="B14" s="383" t="s">
        <v>562</v>
      </c>
      <c r="C14" s="384"/>
      <c r="D14" s="384"/>
      <c r="E14" s="384"/>
      <c r="F14" s="385"/>
      <c r="G14" s="383" t="s">
        <v>563</v>
      </c>
      <c r="H14" s="384"/>
      <c r="I14" s="384"/>
      <c r="J14" s="384"/>
      <c r="K14" s="384"/>
      <c r="L14" s="384"/>
      <c r="M14" s="384"/>
      <c r="N14" s="385"/>
      <c r="O14" s="383" t="s">
        <v>564</v>
      </c>
      <c r="P14" s="384"/>
      <c r="Q14" s="384"/>
      <c r="R14" s="384"/>
      <c r="S14" s="384"/>
      <c r="T14" s="385"/>
      <c r="U14" s="383" t="s">
        <v>565</v>
      </c>
      <c r="V14" s="384"/>
      <c r="W14" s="384"/>
      <c r="X14" s="385"/>
      <c r="Y14" s="383" t="s">
        <v>566</v>
      </c>
      <c r="Z14" s="384"/>
      <c r="AA14" s="384"/>
      <c r="AB14" s="385"/>
      <c r="AC14" s="367"/>
    </row>
    <row r="15" spans="1:29" ht="45" customHeight="1" thickBot="1">
      <c r="A15" s="367"/>
      <c r="B15" s="386" t="s">
        <v>567</v>
      </c>
      <c r="C15" s="383" t="s">
        <v>568</v>
      </c>
      <c r="D15" s="385"/>
      <c r="E15" s="386" t="s">
        <v>569</v>
      </c>
      <c r="F15" s="386" t="s">
        <v>570</v>
      </c>
      <c r="G15" s="386" t="s">
        <v>571</v>
      </c>
      <c r="H15" s="386" t="s">
        <v>572</v>
      </c>
      <c r="I15" s="383" t="s">
        <v>573</v>
      </c>
      <c r="J15" s="384"/>
      <c r="K15" s="385"/>
      <c r="L15" s="386" t="s">
        <v>574</v>
      </c>
      <c r="M15" s="383" t="s">
        <v>575</v>
      </c>
      <c r="N15" s="385"/>
      <c r="O15" s="386" t="s">
        <v>576</v>
      </c>
      <c r="P15" s="383" t="s">
        <v>577</v>
      </c>
      <c r="Q15" s="385"/>
      <c r="R15" s="386" t="s">
        <v>578</v>
      </c>
      <c r="S15" s="386" t="s">
        <v>579</v>
      </c>
      <c r="T15" s="386" t="s">
        <v>580</v>
      </c>
      <c r="U15" s="386" t="s">
        <v>581</v>
      </c>
      <c r="V15" s="386" t="s">
        <v>582</v>
      </c>
      <c r="W15" s="386" t="s">
        <v>583</v>
      </c>
      <c r="X15" s="386" t="s">
        <v>580</v>
      </c>
      <c r="Y15" s="386" t="s">
        <v>584</v>
      </c>
      <c r="Z15" s="383" t="s">
        <v>583</v>
      </c>
      <c r="AA15" s="384"/>
      <c r="AB15" s="385"/>
      <c r="AC15" s="367"/>
    </row>
    <row r="16" spans="1:29" ht="20.100000000000001" customHeight="1" thickBot="1">
      <c r="A16" s="367"/>
      <c r="B16" s="387" t="s">
        <v>585</v>
      </c>
      <c r="C16" s="388" t="s">
        <v>586</v>
      </c>
      <c r="D16" s="389"/>
      <c r="E16" s="387" t="s">
        <v>587</v>
      </c>
      <c r="F16" s="387" t="s">
        <v>588</v>
      </c>
      <c r="G16" s="387" t="s">
        <v>589</v>
      </c>
      <c r="H16" s="387" t="s">
        <v>590</v>
      </c>
      <c r="I16" s="388" t="s">
        <v>591</v>
      </c>
      <c r="J16" s="390"/>
      <c r="K16" s="389"/>
      <c r="L16" s="391" t="s">
        <v>592</v>
      </c>
      <c r="M16" s="388" t="s">
        <v>593</v>
      </c>
      <c r="N16" s="389"/>
      <c r="O16" s="392" t="s">
        <v>594</v>
      </c>
      <c r="P16" s="393" t="s">
        <v>595</v>
      </c>
      <c r="Q16" s="394"/>
      <c r="R16" s="387" t="s">
        <v>596</v>
      </c>
      <c r="S16" s="387" t="s">
        <v>597</v>
      </c>
      <c r="T16" s="387" t="s">
        <v>596</v>
      </c>
      <c r="U16" s="392" t="s">
        <v>598</v>
      </c>
      <c r="V16" s="392">
        <v>20</v>
      </c>
      <c r="W16" s="395" t="s">
        <v>599</v>
      </c>
      <c r="X16" s="395" t="s">
        <v>549</v>
      </c>
      <c r="Y16" s="392" t="s">
        <v>598</v>
      </c>
      <c r="Z16" s="396" t="s">
        <v>600</v>
      </c>
      <c r="AA16" s="396" t="s">
        <v>601</v>
      </c>
      <c r="AB16" s="396" t="s">
        <v>602</v>
      </c>
      <c r="AC16" s="367"/>
    </row>
    <row r="17" spans="1:29" ht="39.950000000000003" customHeight="1" thickBot="1">
      <c r="A17" s="367"/>
      <c r="B17" s="397"/>
      <c r="C17" s="398"/>
      <c r="D17" s="399"/>
      <c r="E17" s="397"/>
      <c r="F17" s="397"/>
      <c r="G17" s="397"/>
      <c r="H17" s="397"/>
      <c r="I17" s="398"/>
      <c r="J17" s="369"/>
      <c r="K17" s="399"/>
      <c r="L17" s="400"/>
      <c r="M17" s="398"/>
      <c r="N17" s="399"/>
      <c r="O17" s="401"/>
      <c r="P17" s="402"/>
      <c r="Q17" s="403"/>
      <c r="R17" s="397"/>
      <c r="S17" s="397"/>
      <c r="T17" s="397"/>
      <c r="U17" s="401"/>
      <c r="V17" s="401"/>
      <c r="W17" s="404"/>
      <c r="X17" s="404"/>
      <c r="Y17" s="401"/>
      <c r="Z17" s="405" t="s">
        <v>598</v>
      </c>
      <c r="AA17" s="406" t="s">
        <v>603</v>
      </c>
      <c r="AB17" s="407" t="s">
        <v>604</v>
      </c>
      <c r="AC17" s="367"/>
    </row>
    <row r="18" spans="1:29" ht="39.950000000000003" customHeight="1" thickBot="1">
      <c r="A18" s="367"/>
      <c r="B18" s="397"/>
      <c r="C18" s="398"/>
      <c r="D18" s="399"/>
      <c r="E18" s="397"/>
      <c r="F18" s="397"/>
      <c r="G18" s="397"/>
      <c r="H18" s="397"/>
      <c r="I18" s="398"/>
      <c r="J18" s="369"/>
      <c r="K18" s="399"/>
      <c r="L18" s="400"/>
      <c r="M18" s="398"/>
      <c r="N18" s="399"/>
      <c r="O18" s="401"/>
      <c r="P18" s="402"/>
      <c r="Q18" s="403"/>
      <c r="R18" s="397"/>
      <c r="S18" s="397"/>
      <c r="T18" s="397"/>
      <c r="U18" s="401"/>
      <c r="V18" s="401"/>
      <c r="W18" s="404"/>
      <c r="X18" s="404"/>
      <c r="Y18" s="401"/>
      <c r="Z18" s="405" t="s">
        <v>605</v>
      </c>
      <c r="AA18" s="406" t="s">
        <v>606</v>
      </c>
      <c r="AB18" s="407" t="s">
        <v>596</v>
      </c>
      <c r="AC18" s="367"/>
    </row>
    <row r="19" spans="1:29" ht="39.950000000000003" customHeight="1" thickBot="1">
      <c r="A19" s="367"/>
      <c r="B19" s="397"/>
      <c r="C19" s="398"/>
      <c r="D19" s="399"/>
      <c r="E19" s="397"/>
      <c r="F19" s="397"/>
      <c r="G19" s="397"/>
      <c r="H19" s="397"/>
      <c r="I19" s="398"/>
      <c r="J19" s="369"/>
      <c r="K19" s="399"/>
      <c r="L19" s="400"/>
      <c r="M19" s="398"/>
      <c r="N19" s="399"/>
      <c r="O19" s="401"/>
      <c r="P19" s="402"/>
      <c r="Q19" s="403"/>
      <c r="R19" s="397"/>
      <c r="S19" s="397"/>
      <c r="T19" s="397"/>
      <c r="U19" s="401"/>
      <c r="V19" s="401"/>
      <c r="W19" s="404"/>
      <c r="X19" s="404"/>
      <c r="Y19" s="401"/>
      <c r="Z19" s="405" t="s">
        <v>605</v>
      </c>
      <c r="AA19" s="406" t="s">
        <v>607</v>
      </c>
      <c r="AB19" s="407" t="s">
        <v>596</v>
      </c>
      <c r="AC19" s="367"/>
    </row>
    <row r="20" spans="1:29" ht="39.950000000000003" customHeight="1" thickBot="1">
      <c r="A20" s="367"/>
      <c r="B20" s="397"/>
      <c r="C20" s="398"/>
      <c r="D20" s="399"/>
      <c r="E20" s="397"/>
      <c r="F20" s="397"/>
      <c r="G20" s="397"/>
      <c r="H20" s="397"/>
      <c r="I20" s="398"/>
      <c r="J20" s="369"/>
      <c r="K20" s="399"/>
      <c r="L20" s="400"/>
      <c r="M20" s="398"/>
      <c r="N20" s="399"/>
      <c r="O20" s="401"/>
      <c r="P20" s="402"/>
      <c r="Q20" s="403"/>
      <c r="R20" s="397"/>
      <c r="S20" s="397"/>
      <c r="T20" s="397"/>
      <c r="U20" s="401"/>
      <c r="V20" s="401"/>
      <c r="W20" s="404"/>
      <c r="X20" s="404"/>
      <c r="Y20" s="401"/>
      <c r="Z20" s="405" t="s">
        <v>605</v>
      </c>
      <c r="AA20" s="406" t="s">
        <v>608</v>
      </c>
      <c r="AB20" s="407" t="s">
        <v>596</v>
      </c>
      <c r="AC20" s="367"/>
    </row>
    <row r="21" spans="1:29" ht="39.950000000000003" customHeight="1" thickBot="1">
      <c r="A21" s="367"/>
      <c r="B21" s="397"/>
      <c r="C21" s="398"/>
      <c r="D21" s="399"/>
      <c r="E21" s="397"/>
      <c r="F21" s="397"/>
      <c r="G21" s="397"/>
      <c r="H21" s="397"/>
      <c r="I21" s="398"/>
      <c r="J21" s="369"/>
      <c r="K21" s="399"/>
      <c r="L21" s="400"/>
      <c r="M21" s="398"/>
      <c r="N21" s="399"/>
      <c r="O21" s="401"/>
      <c r="P21" s="402"/>
      <c r="Q21" s="403"/>
      <c r="R21" s="397"/>
      <c r="S21" s="397"/>
      <c r="T21" s="397"/>
      <c r="U21" s="401"/>
      <c r="V21" s="401"/>
      <c r="W21" s="404"/>
      <c r="X21" s="404"/>
      <c r="Y21" s="401"/>
      <c r="Z21" s="405" t="s">
        <v>605</v>
      </c>
      <c r="AA21" s="406" t="s">
        <v>609</v>
      </c>
      <c r="AB21" s="407" t="s">
        <v>596</v>
      </c>
      <c r="AC21" s="367"/>
    </row>
    <row r="22" spans="1:29" ht="39.950000000000003" customHeight="1" thickBot="1">
      <c r="A22" s="367"/>
      <c r="B22" s="397"/>
      <c r="C22" s="398"/>
      <c r="D22" s="399"/>
      <c r="E22" s="397"/>
      <c r="F22" s="397"/>
      <c r="G22" s="397"/>
      <c r="H22" s="397"/>
      <c r="I22" s="398"/>
      <c r="J22" s="369"/>
      <c r="K22" s="399"/>
      <c r="L22" s="400"/>
      <c r="M22" s="398"/>
      <c r="N22" s="399"/>
      <c r="O22" s="401"/>
      <c r="P22" s="402"/>
      <c r="Q22" s="403"/>
      <c r="R22" s="397"/>
      <c r="S22" s="397"/>
      <c r="T22" s="397"/>
      <c r="U22" s="401"/>
      <c r="V22" s="401"/>
      <c r="W22" s="404"/>
      <c r="X22" s="404"/>
      <c r="Y22" s="401"/>
      <c r="Z22" s="405" t="s">
        <v>605</v>
      </c>
      <c r="AA22" s="406" t="s">
        <v>610</v>
      </c>
      <c r="AB22" s="407" t="s">
        <v>596</v>
      </c>
      <c r="AC22" s="367"/>
    </row>
    <row r="23" spans="1:29" ht="111.95" customHeight="1" thickBot="1">
      <c r="A23" s="367"/>
      <c r="B23" s="408"/>
      <c r="C23" s="409"/>
      <c r="D23" s="410"/>
      <c r="E23" s="408"/>
      <c r="F23" s="408"/>
      <c r="G23" s="408"/>
      <c r="H23" s="408"/>
      <c r="I23" s="409"/>
      <c r="J23" s="411"/>
      <c r="K23" s="410"/>
      <c r="L23" s="412"/>
      <c r="M23" s="409"/>
      <c r="N23" s="410"/>
      <c r="O23" s="413"/>
      <c r="P23" s="414"/>
      <c r="Q23" s="415"/>
      <c r="R23" s="408"/>
      <c r="S23" s="408"/>
      <c r="T23" s="408"/>
      <c r="U23" s="413"/>
      <c r="V23" s="413"/>
      <c r="W23" s="416"/>
      <c r="X23" s="416"/>
      <c r="Y23" s="413"/>
      <c r="Z23" s="367"/>
      <c r="AA23" s="367"/>
      <c r="AB23" s="367"/>
      <c r="AC23" s="367"/>
    </row>
    <row r="24" spans="1:29" ht="20.100000000000001" customHeight="1" thickBot="1">
      <c r="A24" s="367"/>
      <c r="B24" s="387" t="s">
        <v>585</v>
      </c>
      <c r="C24" s="388" t="s">
        <v>611</v>
      </c>
      <c r="D24" s="389"/>
      <c r="E24" s="387" t="s">
        <v>612</v>
      </c>
      <c r="F24" s="387" t="s">
        <v>588</v>
      </c>
      <c r="G24" s="387" t="s">
        <v>613</v>
      </c>
      <c r="H24" s="387" t="s">
        <v>614</v>
      </c>
      <c r="I24" s="388" t="s">
        <v>615</v>
      </c>
      <c r="J24" s="390"/>
      <c r="K24" s="389"/>
      <c r="L24" s="391" t="s">
        <v>592</v>
      </c>
      <c r="M24" s="388" t="s">
        <v>616</v>
      </c>
      <c r="N24" s="389"/>
      <c r="O24" s="392" t="s">
        <v>594</v>
      </c>
      <c r="P24" s="393" t="s">
        <v>617</v>
      </c>
      <c r="Q24" s="394"/>
      <c r="R24" s="387" t="s">
        <v>596</v>
      </c>
      <c r="S24" s="387" t="s">
        <v>597</v>
      </c>
      <c r="T24" s="387" t="s">
        <v>596</v>
      </c>
      <c r="U24" s="392" t="s">
        <v>598</v>
      </c>
      <c r="V24" s="392">
        <v>20</v>
      </c>
      <c r="W24" s="395" t="s">
        <v>599</v>
      </c>
      <c r="X24" s="395" t="s">
        <v>549</v>
      </c>
      <c r="Y24" s="392" t="s">
        <v>598</v>
      </c>
      <c r="Z24" s="396" t="s">
        <v>600</v>
      </c>
      <c r="AA24" s="396" t="s">
        <v>601</v>
      </c>
      <c r="AB24" s="396" t="s">
        <v>602</v>
      </c>
      <c r="AC24" s="367"/>
    </row>
    <row r="25" spans="1:29" ht="39.950000000000003" customHeight="1" thickBot="1">
      <c r="A25" s="367"/>
      <c r="B25" s="397"/>
      <c r="C25" s="398"/>
      <c r="D25" s="399"/>
      <c r="E25" s="397"/>
      <c r="F25" s="397"/>
      <c r="G25" s="397"/>
      <c r="H25" s="397"/>
      <c r="I25" s="398"/>
      <c r="J25" s="369"/>
      <c r="K25" s="399"/>
      <c r="L25" s="400"/>
      <c r="M25" s="398"/>
      <c r="N25" s="399"/>
      <c r="O25" s="401"/>
      <c r="P25" s="402"/>
      <c r="Q25" s="403"/>
      <c r="R25" s="397"/>
      <c r="S25" s="397"/>
      <c r="T25" s="397"/>
      <c r="U25" s="401"/>
      <c r="V25" s="401"/>
      <c r="W25" s="404"/>
      <c r="X25" s="404"/>
      <c r="Y25" s="401"/>
      <c r="Z25" s="405" t="s">
        <v>598</v>
      </c>
      <c r="AA25" s="406" t="s">
        <v>603</v>
      </c>
      <c r="AB25" s="407" t="s">
        <v>618</v>
      </c>
      <c r="AC25" s="367"/>
    </row>
    <row r="26" spans="1:29" ht="39.950000000000003" customHeight="1" thickBot="1">
      <c r="A26" s="367"/>
      <c r="B26" s="397"/>
      <c r="C26" s="398"/>
      <c r="D26" s="399"/>
      <c r="E26" s="397"/>
      <c r="F26" s="397"/>
      <c r="G26" s="397"/>
      <c r="H26" s="397"/>
      <c r="I26" s="398"/>
      <c r="J26" s="369"/>
      <c r="K26" s="399"/>
      <c r="L26" s="400"/>
      <c r="M26" s="398"/>
      <c r="N26" s="399"/>
      <c r="O26" s="401"/>
      <c r="P26" s="402"/>
      <c r="Q26" s="403"/>
      <c r="R26" s="397"/>
      <c r="S26" s="397"/>
      <c r="T26" s="397"/>
      <c r="U26" s="401"/>
      <c r="V26" s="401"/>
      <c r="W26" s="404"/>
      <c r="X26" s="404"/>
      <c r="Y26" s="401"/>
      <c r="Z26" s="405" t="s">
        <v>605</v>
      </c>
      <c r="AA26" s="406" t="s">
        <v>606</v>
      </c>
      <c r="AB26" s="407" t="s">
        <v>596</v>
      </c>
      <c r="AC26" s="367"/>
    </row>
    <row r="27" spans="1:29" ht="39.950000000000003" customHeight="1" thickBot="1">
      <c r="A27" s="367"/>
      <c r="B27" s="397"/>
      <c r="C27" s="398"/>
      <c r="D27" s="399"/>
      <c r="E27" s="397"/>
      <c r="F27" s="397"/>
      <c r="G27" s="397"/>
      <c r="H27" s="397"/>
      <c r="I27" s="398"/>
      <c r="J27" s="369"/>
      <c r="K27" s="399"/>
      <c r="L27" s="400"/>
      <c r="M27" s="398"/>
      <c r="N27" s="399"/>
      <c r="O27" s="401"/>
      <c r="P27" s="402"/>
      <c r="Q27" s="403"/>
      <c r="R27" s="397"/>
      <c r="S27" s="397"/>
      <c r="T27" s="397"/>
      <c r="U27" s="401"/>
      <c r="V27" s="401"/>
      <c r="W27" s="404"/>
      <c r="X27" s="404"/>
      <c r="Y27" s="401"/>
      <c r="Z27" s="405" t="s">
        <v>605</v>
      </c>
      <c r="AA27" s="406" t="s">
        <v>607</v>
      </c>
      <c r="AB27" s="407" t="s">
        <v>596</v>
      </c>
      <c r="AC27" s="367"/>
    </row>
    <row r="28" spans="1:29" ht="39.950000000000003" customHeight="1" thickBot="1">
      <c r="A28" s="367"/>
      <c r="B28" s="397"/>
      <c r="C28" s="398"/>
      <c r="D28" s="399"/>
      <c r="E28" s="397"/>
      <c r="F28" s="397"/>
      <c r="G28" s="397"/>
      <c r="H28" s="397"/>
      <c r="I28" s="398"/>
      <c r="J28" s="369"/>
      <c r="K28" s="399"/>
      <c r="L28" s="400"/>
      <c r="M28" s="398"/>
      <c r="N28" s="399"/>
      <c r="O28" s="401"/>
      <c r="P28" s="402"/>
      <c r="Q28" s="403"/>
      <c r="R28" s="397"/>
      <c r="S28" s="397"/>
      <c r="T28" s="397"/>
      <c r="U28" s="401"/>
      <c r="V28" s="401"/>
      <c r="W28" s="404"/>
      <c r="X28" s="404"/>
      <c r="Y28" s="401"/>
      <c r="Z28" s="405" t="s">
        <v>605</v>
      </c>
      <c r="AA28" s="406" t="s">
        <v>608</v>
      </c>
      <c r="AB28" s="407" t="s">
        <v>596</v>
      </c>
      <c r="AC28" s="367"/>
    </row>
    <row r="29" spans="1:29" ht="39.950000000000003" customHeight="1" thickBot="1">
      <c r="A29" s="367"/>
      <c r="B29" s="397"/>
      <c r="C29" s="398"/>
      <c r="D29" s="399"/>
      <c r="E29" s="397"/>
      <c r="F29" s="397"/>
      <c r="G29" s="397"/>
      <c r="H29" s="397"/>
      <c r="I29" s="398"/>
      <c r="J29" s="369"/>
      <c r="K29" s="399"/>
      <c r="L29" s="400"/>
      <c r="M29" s="398"/>
      <c r="N29" s="399"/>
      <c r="O29" s="401"/>
      <c r="P29" s="402"/>
      <c r="Q29" s="403"/>
      <c r="R29" s="397"/>
      <c r="S29" s="397"/>
      <c r="T29" s="397"/>
      <c r="U29" s="401"/>
      <c r="V29" s="401"/>
      <c r="W29" s="404"/>
      <c r="X29" s="404"/>
      <c r="Y29" s="401"/>
      <c r="Z29" s="405" t="s">
        <v>605</v>
      </c>
      <c r="AA29" s="406" t="s">
        <v>609</v>
      </c>
      <c r="AB29" s="407" t="s">
        <v>596</v>
      </c>
      <c r="AC29" s="367"/>
    </row>
    <row r="30" spans="1:29" ht="39.950000000000003" customHeight="1" thickBot="1">
      <c r="A30" s="367"/>
      <c r="B30" s="397"/>
      <c r="C30" s="398"/>
      <c r="D30" s="399"/>
      <c r="E30" s="397"/>
      <c r="F30" s="397"/>
      <c r="G30" s="397"/>
      <c r="H30" s="397"/>
      <c r="I30" s="398"/>
      <c r="J30" s="369"/>
      <c r="K30" s="399"/>
      <c r="L30" s="400"/>
      <c r="M30" s="398"/>
      <c r="N30" s="399"/>
      <c r="O30" s="401"/>
      <c r="P30" s="402"/>
      <c r="Q30" s="403"/>
      <c r="R30" s="397"/>
      <c r="S30" s="397"/>
      <c r="T30" s="397"/>
      <c r="U30" s="401"/>
      <c r="V30" s="401"/>
      <c r="W30" s="404"/>
      <c r="X30" s="404"/>
      <c r="Y30" s="401"/>
      <c r="Z30" s="405" t="s">
        <v>605</v>
      </c>
      <c r="AA30" s="406" t="s">
        <v>610</v>
      </c>
      <c r="AB30" s="407" t="s">
        <v>596</v>
      </c>
      <c r="AC30" s="367"/>
    </row>
    <row r="31" spans="1:29" ht="135" customHeight="1" thickBot="1">
      <c r="A31" s="367"/>
      <c r="B31" s="408"/>
      <c r="C31" s="409"/>
      <c r="D31" s="410"/>
      <c r="E31" s="408"/>
      <c r="F31" s="408"/>
      <c r="G31" s="408"/>
      <c r="H31" s="408"/>
      <c r="I31" s="409"/>
      <c r="J31" s="411"/>
      <c r="K31" s="410"/>
      <c r="L31" s="412"/>
      <c r="M31" s="409"/>
      <c r="N31" s="410"/>
      <c r="O31" s="413"/>
      <c r="P31" s="414"/>
      <c r="Q31" s="415"/>
      <c r="R31" s="408"/>
      <c r="S31" s="408"/>
      <c r="T31" s="408"/>
      <c r="U31" s="413"/>
      <c r="V31" s="413"/>
      <c r="W31" s="416"/>
      <c r="X31" s="416"/>
      <c r="Y31" s="413"/>
      <c r="Z31" s="367"/>
      <c r="AA31" s="367"/>
      <c r="AB31" s="367"/>
      <c r="AC31" s="367"/>
    </row>
    <row r="32" spans="1:29" ht="20.100000000000001" customHeight="1" thickBot="1">
      <c r="A32" s="367"/>
      <c r="B32" s="387" t="s">
        <v>619</v>
      </c>
      <c r="C32" s="388" t="s">
        <v>620</v>
      </c>
      <c r="D32" s="389"/>
      <c r="E32" s="387" t="s">
        <v>621</v>
      </c>
      <c r="F32" s="387" t="s">
        <v>588</v>
      </c>
      <c r="G32" s="387" t="s">
        <v>622</v>
      </c>
      <c r="H32" s="387" t="s">
        <v>623</v>
      </c>
      <c r="I32" s="388" t="s">
        <v>624</v>
      </c>
      <c r="J32" s="390"/>
      <c r="K32" s="389"/>
      <c r="L32" s="391" t="s">
        <v>592</v>
      </c>
      <c r="M32" s="388" t="s">
        <v>616</v>
      </c>
      <c r="N32" s="389"/>
      <c r="O32" s="392" t="s">
        <v>594</v>
      </c>
      <c r="P32" s="393" t="s">
        <v>595</v>
      </c>
      <c r="Q32" s="394"/>
      <c r="R32" s="387" t="s">
        <v>596</v>
      </c>
      <c r="S32" s="387" t="s">
        <v>597</v>
      </c>
      <c r="T32" s="387" t="s">
        <v>596</v>
      </c>
      <c r="U32" s="392" t="s">
        <v>598</v>
      </c>
      <c r="V32" s="392">
        <v>20</v>
      </c>
      <c r="W32" s="395" t="s">
        <v>599</v>
      </c>
      <c r="X32" s="395" t="s">
        <v>549</v>
      </c>
      <c r="Y32" s="392" t="s">
        <v>598</v>
      </c>
      <c r="Z32" s="396" t="s">
        <v>600</v>
      </c>
      <c r="AA32" s="396" t="s">
        <v>601</v>
      </c>
      <c r="AB32" s="396" t="s">
        <v>602</v>
      </c>
      <c r="AC32" s="367"/>
    </row>
    <row r="33" spans="1:29" ht="39.950000000000003" customHeight="1" thickBot="1">
      <c r="A33" s="367"/>
      <c r="B33" s="397"/>
      <c r="C33" s="398"/>
      <c r="D33" s="399"/>
      <c r="E33" s="397"/>
      <c r="F33" s="397"/>
      <c r="G33" s="397"/>
      <c r="H33" s="397"/>
      <c r="I33" s="398"/>
      <c r="J33" s="369"/>
      <c r="K33" s="399"/>
      <c r="L33" s="400"/>
      <c r="M33" s="398"/>
      <c r="N33" s="399"/>
      <c r="O33" s="401"/>
      <c r="P33" s="402"/>
      <c r="Q33" s="403"/>
      <c r="R33" s="397"/>
      <c r="S33" s="397"/>
      <c r="T33" s="397"/>
      <c r="U33" s="401"/>
      <c r="V33" s="401"/>
      <c r="W33" s="404"/>
      <c r="X33" s="404"/>
      <c r="Y33" s="401"/>
      <c r="Z33" s="405" t="s">
        <v>598</v>
      </c>
      <c r="AA33" s="406" t="s">
        <v>603</v>
      </c>
      <c r="AB33" s="407" t="s">
        <v>625</v>
      </c>
      <c r="AC33" s="367"/>
    </row>
    <row r="34" spans="1:29" ht="57.95" customHeight="1" thickBot="1">
      <c r="A34" s="367"/>
      <c r="B34" s="397"/>
      <c r="C34" s="398"/>
      <c r="D34" s="399"/>
      <c r="E34" s="397"/>
      <c r="F34" s="397"/>
      <c r="G34" s="397"/>
      <c r="H34" s="397"/>
      <c r="I34" s="398"/>
      <c r="J34" s="369"/>
      <c r="K34" s="399"/>
      <c r="L34" s="400"/>
      <c r="M34" s="398"/>
      <c r="N34" s="399"/>
      <c r="O34" s="401"/>
      <c r="P34" s="402"/>
      <c r="Q34" s="403"/>
      <c r="R34" s="397"/>
      <c r="S34" s="397"/>
      <c r="T34" s="397"/>
      <c r="U34" s="401"/>
      <c r="V34" s="401"/>
      <c r="W34" s="404"/>
      <c r="X34" s="404"/>
      <c r="Y34" s="401"/>
      <c r="Z34" s="405" t="s">
        <v>598</v>
      </c>
      <c r="AA34" s="406" t="s">
        <v>606</v>
      </c>
      <c r="AB34" s="407" t="s">
        <v>626</v>
      </c>
      <c r="AC34" s="367"/>
    </row>
    <row r="35" spans="1:29" ht="39.950000000000003" customHeight="1" thickBot="1">
      <c r="A35" s="367"/>
      <c r="B35" s="397"/>
      <c r="C35" s="398"/>
      <c r="D35" s="399"/>
      <c r="E35" s="397"/>
      <c r="F35" s="397"/>
      <c r="G35" s="397"/>
      <c r="H35" s="397"/>
      <c r="I35" s="398"/>
      <c r="J35" s="369"/>
      <c r="K35" s="399"/>
      <c r="L35" s="400"/>
      <c r="M35" s="398"/>
      <c r="N35" s="399"/>
      <c r="O35" s="401"/>
      <c r="P35" s="402"/>
      <c r="Q35" s="403"/>
      <c r="R35" s="397"/>
      <c r="S35" s="397"/>
      <c r="T35" s="397"/>
      <c r="U35" s="401"/>
      <c r="V35" s="401"/>
      <c r="W35" s="404"/>
      <c r="X35" s="404"/>
      <c r="Y35" s="401"/>
      <c r="Z35" s="405" t="s">
        <v>605</v>
      </c>
      <c r="AA35" s="406" t="s">
        <v>607</v>
      </c>
      <c r="AB35" s="407" t="s">
        <v>596</v>
      </c>
      <c r="AC35" s="367"/>
    </row>
    <row r="36" spans="1:29" ht="39.950000000000003" customHeight="1" thickBot="1">
      <c r="A36" s="367"/>
      <c r="B36" s="397"/>
      <c r="C36" s="398"/>
      <c r="D36" s="399"/>
      <c r="E36" s="397"/>
      <c r="F36" s="397"/>
      <c r="G36" s="397"/>
      <c r="H36" s="397"/>
      <c r="I36" s="398"/>
      <c r="J36" s="369"/>
      <c r="K36" s="399"/>
      <c r="L36" s="400"/>
      <c r="M36" s="398"/>
      <c r="N36" s="399"/>
      <c r="O36" s="401"/>
      <c r="P36" s="402"/>
      <c r="Q36" s="403"/>
      <c r="R36" s="397"/>
      <c r="S36" s="397"/>
      <c r="T36" s="397"/>
      <c r="U36" s="401"/>
      <c r="V36" s="401"/>
      <c r="W36" s="404"/>
      <c r="X36" s="404"/>
      <c r="Y36" s="401"/>
      <c r="Z36" s="405" t="s">
        <v>605</v>
      </c>
      <c r="AA36" s="406" t="s">
        <v>608</v>
      </c>
      <c r="AB36" s="407" t="s">
        <v>596</v>
      </c>
      <c r="AC36" s="367"/>
    </row>
    <row r="37" spans="1:29" ht="39.950000000000003" customHeight="1" thickBot="1">
      <c r="A37" s="367"/>
      <c r="B37" s="397"/>
      <c r="C37" s="398"/>
      <c r="D37" s="399"/>
      <c r="E37" s="397"/>
      <c r="F37" s="397"/>
      <c r="G37" s="397"/>
      <c r="H37" s="397"/>
      <c r="I37" s="398"/>
      <c r="J37" s="369"/>
      <c r="K37" s="399"/>
      <c r="L37" s="400"/>
      <c r="M37" s="398"/>
      <c r="N37" s="399"/>
      <c r="O37" s="401"/>
      <c r="P37" s="402"/>
      <c r="Q37" s="403"/>
      <c r="R37" s="397"/>
      <c r="S37" s="397"/>
      <c r="T37" s="397"/>
      <c r="U37" s="401"/>
      <c r="V37" s="401"/>
      <c r="W37" s="404"/>
      <c r="X37" s="404"/>
      <c r="Y37" s="401"/>
      <c r="Z37" s="405" t="s">
        <v>605</v>
      </c>
      <c r="AA37" s="406" t="s">
        <v>609</v>
      </c>
      <c r="AB37" s="407" t="s">
        <v>596</v>
      </c>
      <c r="AC37" s="367"/>
    </row>
    <row r="38" spans="1:29" ht="39.950000000000003" customHeight="1" thickBot="1">
      <c r="A38" s="367"/>
      <c r="B38" s="397"/>
      <c r="C38" s="398"/>
      <c r="D38" s="399"/>
      <c r="E38" s="397"/>
      <c r="F38" s="397"/>
      <c r="G38" s="397"/>
      <c r="H38" s="397"/>
      <c r="I38" s="398"/>
      <c r="J38" s="369"/>
      <c r="K38" s="399"/>
      <c r="L38" s="400"/>
      <c r="M38" s="398"/>
      <c r="N38" s="399"/>
      <c r="O38" s="401"/>
      <c r="P38" s="402"/>
      <c r="Q38" s="403"/>
      <c r="R38" s="397"/>
      <c r="S38" s="397"/>
      <c r="T38" s="397"/>
      <c r="U38" s="401"/>
      <c r="V38" s="401"/>
      <c r="W38" s="404"/>
      <c r="X38" s="404"/>
      <c r="Y38" s="401"/>
      <c r="Z38" s="405" t="s">
        <v>605</v>
      </c>
      <c r="AA38" s="406" t="s">
        <v>610</v>
      </c>
      <c r="AB38" s="407" t="s">
        <v>596</v>
      </c>
      <c r="AC38" s="367"/>
    </row>
    <row r="39" spans="1:29" ht="117" customHeight="1" thickBot="1">
      <c r="A39" s="367"/>
      <c r="B39" s="408"/>
      <c r="C39" s="409"/>
      <c r="D39" s="410"/>
      <c r="E39" s="408"/>
      <c r="F39" s="408"/>
      <c r="G39" s="408"/>
      <c r="H39" s="408"/>
      <c r="I39" s="409"/>
      <c r="J39" s="411"/>
      <c r="K39" s="410"/>
      <c r="L39" s="412"/>
      <c r="M39" s="409"/>
      <c r="N39" s="410"/>
      <c r="O39" s="413"/>
      <c r="P39" s="414"/>
      <c r="Q39" s="415"/>
      <c r="R39" s="408"/>
      <c r="S39" s="408"/>
      <c r="T39" s="408"/>
      <c r="U39" s="413"/>
      <c r="V39" s="413"/>
      <c r="W39" s="416"/>
      <c r="X39" s="416"/>
      <c r="Y39" s="413"/>
      <c r="Z39" s="367"/>
      <c r="AA39" s="367"/>
      <c r="AB39" s="367"/>
      <c r="AC39" s="367"/>
    </row>
    <row r="40" spans="1:29" ht="20.100000000000001" customHeight="1" thickBot="1">
      <c r="A40" s="367"/>
      <c r="B40" s="387" t="s">
        <v>585</v>
      </c>
      <c r="C40" s="388" t="s">
        <v>627</v>
      </c>
      <c r="D40" s="389"/>
      <c r="E40" s="387" t="s">
        <v>628</v>
      </c>
      <c r="F40" s="387" t="s">
        <v>588</v>
      </c>
      <c r="G40" s="387" t="s">
        <v>629</v>
      </c>
      <c r="H40" s="387" t="s">
        <v>630</v>
      </c>
      <c r="I40" s="388" t="s">
        <v>631</v>
      </c>
      <c r="J40" s="390"/>
      <c r="K40" s="389"/>
      <c r="L40" s="391" t="s">
        <v>592</v>
      </c>
      <c r="M40" s="388" t="s">
        <v>632</v>
      </c>
      <c r="N40" s="389"/>
      <c r="O40" s="392" t="s">
        <v>594</v>
      </c>
      <c r="P40" s="393" t="s">
        <v>617</v>
      </c>
      <c r="Q40" s="394"/>
      <c r="R40" s="387" t="s">
        <v>596</v>
      </c>
      <c r="S40" s="387" t="s">
        <v>597</v>
      </c>
      <c r="T40" s="387" t="s">
        <v>596</v>
      </c>
      <c r="U40" s="392" t="s">
        <v>598</v>
      </c>
      <c r="V40" s="392">
        <v>20</v>
      </c>
      <c r="W40" s="395" t="s">
        <v>599</v>
      </c>
      <c r="X40" s="395" t="s">
        <v>549</v>
      </c>
      <c r="Y40" s="392" t="s">
        <v>598</v>
      </c>
      <c r="Z40" s="396" t="s">
        <v>600</v>
      </c>
      <c r="AA40" s="396" t="s">
        <v>601</v>
      </c>
      <c r="AB40" s="396" t="s">
        <v>602</v>
      </c>
      <c r="AC40" s="367"/>
    </row>
    <row r="41" spans="1:29" ht="39.950000000000003" customHeight="1" thickBot="1">
      <c r="A41" s="367"/>
      <c r="B41" s="397"/>
      <c r="C41" s="398"/>
      <c r="D41" s="399"/>
      <c r="E41" s="397"/>
      <c r="F41" s="397"/>
      <c r="G41" s="397"/>
      <c r="H41" s="397"/>
      <c r="I41" s="398"/>
      <c r="J41" s="369"/>
      <c r="K41" s="399"/>
      <c r="L41" s="400"/>
      <c r="M41" s="398"/>
      <c r="N41" s="399"/>
      <c r="O41" s="401"/>
      <c r="P41" s="402"/>
      <c r="Q41" s="403"/>
      <c r="R41" s="397"/>
      <c r="S41" s="397"/>
      <c r="T41" s="397"/>
      <c r="U41" s="401"/>
      <c r="V41" s="401"/>
      <c r="W41" s="404"/>
      <c r="X41" s="404"/>
      <c r="Y41" s="401"/>
      <c r="Z41" s="405" t="s">
        <v>598</v>
      </c>
      <c r="AA41" s="406" t="s">
        <v>603</v>
      </c>
      <c r="AB41" s="407" t="s">
        <v>633</v>
      </c>
      <c r="AC41" s="367"/>
    </row>
    <row r="42" spans="1:29" ht="39.950000000000003" customHeight="1" thickBot="1">
      <c r="A42" s="367"/>
      <c r="B42" s="397"/>
      <c r="C42" s="398"/>
      <c r="D42" s="399"/>
      <c r="E42" s="397"/>
      <c r="F42" s="397"/>
      <c r="G42" s="397"/>
      <c r="H42" s="397"/>
      <c r="I42" s="398"/>
      <c r="J42" s="369"/>
      <c r="K42" s="399"/>
      <c r="L42" s="400"/>
      <c r="M42" s="398"/>
      <c r="N42" s="399"/>
      <c r="O42" s="401"/>
      <c r="P42" s="402"/>
      <c r="Q42" s="403"/>
      <c r="R42" s="397"/>
      <c r="S42" s="397"/>
      <c r="T42" s="397"/>
      <c r="U42" s="401"/>
      <c r="V42" s="401"/>
      <c r="W42" s="404"/>
      <c r="X42" s="404"/>
      <c r="Y42" s="401"/>
      <c r="Z42" s="405" t="s">
        <v>605</v>
      </c>
      <c r="AA42" s="406" t="s">
        <v>606</v>
      </c>
      <c r="AB42" s="407" t="s">
        <v>596</v>
      </c>
      <c r="AC42" s="367"/>
    </row>
    <row r="43" spans="1:29" ht="39.950000000000003" customHeight="1" thickBot="1">
      <c r="A43" s="367"/>
      <c r="B43" s="397"/>
      <c r="C43" s="398"/>
      <c r="D43" s="399"/>
      <c r="E43" s="397"/>
      <c r="F43" s="397"/>
      <c r="G43" s="397"/>
      <c r="H43" s="397"/>
      <c r="I43" s="398"/>
      <c r="J43" s="369"/>
      <c r="K43" s="399"/>
      <c r="L43" s="400"/>
      <c r="M43" s="398"/>
      <c r="N43" s="399"/>
      <c r="O43" s="401"/>
      <c r="P43" s="402"/>
      <c r="Q43" s="403"/>
      <c r="R43" s="397"/>
      <c r="S43" s="397"/>
      <c r="T43" s="397"/>
      <c r="U43" s="401"/>
      <c r="V43" s="401"/>
      <c r="W43" s="404"/>
      <c r="X43" s="404"/>
      <c r="Y43" s="401"/>
      <c r="Z43" s="405" t="s">
        <v>605</v>
      </c>
      <c r="AA43" s="406" t="s">
        <v>607</v>
      </c>
      <c r="AB43" s="407" t="s">
        <v>596</v>
      </c>
      <c r="AC43" s="367"/>
    </row>
    <row r="44" spans="1:29" ht="39.950000000000003" customHeight="1" thickBot="1">
      <c r="A44" s="367"/>
      <c r="B44" s="397"/>
      <c r="C44" s="398"/>
      <c r="D44" s="399"/>
      <c r="E44" s="397"/>
      <c r="F44" s="397"/>
      <c r="G44" s="397"/>
      <c r="H44" s="397"/>
      <c r="I44" s="398"/>
      <c r="J44" s="369"/>
      <c r="K44" s="399"/>
      <c r="L44" s="400"/>
      <c r="M44" s="398"/>
      <c r="N44" s="399"/>
      <c r="O44" s="401"/>
      <c r="P44" s="402"/>
      <c r="Q44" s="403"/>
      <c r="R44" s="397"/>
      <c r="S44" s="397"/>
      <c r="T44" s="397"/>
      <c r="U44" s="401"/>
      <c r="V44" s="401"/>
      <c r="W44" s="404"/>
      <c r="X44" s="404"/>
      <c r="Y44" s="401"/>
      <c r="Z44" s="405" t="s">
        <v>605</v>
      </c>
      <c r="AA44" s="406" t="s">
        <v>608</v>
      </c>
      <c r="AB44" s="407" t="s">
        <v>596</v>
      </c>
      <c r="AC44" s="367"/>
    </row>
    <row r="45" spans="1:29" ht="39.950000000000003" customHeight="1" thickBot="1">
      <c r="A45" s="367"/>
      <c r="B45" s="397"/>
      <c r="C45" s="398"/>
      <c r="D45" s="399"/>
      <c r="E45" s="397"/>
      <c r="F45" s="397"/>
      <c r="G45" s="397"/>
      <c r="H45" s="397"/>
      <c r="I45" s="398"/>
      <c r="J45" s="369"/>
      <c r="K45" s="399"/>
      <c r="L45" s="400"/>
      <c r="M45" s="398"/>
      <c r="N45" s="399"/>
      <c r="O45" s="401"/>
      <c r="P45" s="402"/>
      <c r="Q45" s="403"/>
      <c r="R45" s="397"/>
      <c r="S45" s="397"/>
      <c r="T45" s="397"/>
      <c r="U45" s="401"/>
      <c r="V45" s="401"/>
      <c r="W45" s="404"/>
      <c r="X45" s="404"/>
      <c r="Y45" s="401"/>
      <c r="Z45" s="405" t="s">
        <v>605</v>
      </c>
      <c r="AA45" s="406" t="s">
        <v>609</v>
      </c>
      <c r="AB45" s="407" t="s">
        <v>596</v>
      </c>
      <c r="AC45" s="367"/>
    </row>
    <row r="46" spans="1:29" ht="39.950000000000003" customHeight="1" thickBot="1">
      <c r="A46" s="367"/>
      <c r="B46" s="397"/>
      <c r="C46" s="398"/>
      <c r="D46" s="399"/>
      <c r="E46" s="397"/>
      <c r="F46" s="397"/>
      <c r="G46" s="397"/>
      <c r="H46" s="397"/>
      <c r="I46" s="398"/>
      <c r="J46" s="369"/>
      <c r="K46" s="399"/>
      <c r="L46" s="400"/>
      <c r="M46" s="398"/>
      <c r="N46" s="399"/>
      <c r="O46" s="401"/>
      <c r="P46" s="402"/>
      <c r="Q46" s="403"/>
      <c r="R46" s="397"/>
      <c r="S46" s="397"/>
      <c r="T46" s="397"/>
      <c r="U46" s="401"/>
      <c r="V46" s="401"/>
      <c r="W46" s="404"/>
      <c r="X46" s="404"/>
      <c r="Y46" s="401"/>
      <c r="Z46" s="405" t="s">
        <v>605</v>
      </c>
      <c r="AA46" s="406" t="s">
        <v>610</v>
      </c>
      <c r="AB46" s="407" t="s">
        <v>596</v>
      </c>
      <c r="AC46" s="367"/>
    </row>
    <row r="47" spans="1:29" ht="409.6" customHeight="1" thickBot="1">
      <c r="A47" s="367"/>
      <c r="B47" s="408"/>
      <c r="C47" s="409"/>
      <c r="D47" s="410"/>
      <c r="E47" s="408"/>
      <c r="F47" s="408"/>
      <c r="G47" s="408"/>
      <c r="H47" s="408"/>
      <c r="I47" s="409"/>
      <c r="J47" s="411"/>
      <c r="K47" s="410"/>
      <c r="L47" s="412"/>
      <c r="M47" s="409"/>
      <c r="N47" s="410"/>
      <c r="O47" s="413"/>
      <c r="P47" s="414"/>
      <c r="Q47" s="415"/>
      <c r="R47" s="408"/>
      <c r="S47" s="408"/>
      <c r="T47" s="408"/>
      <c r="U47" s="413"/>
      <c r="V47" s="413"/>
      <c r="W47" s="416"/>
      <c r="X47" s="416"/>
      <c r="Y47" s="413"/>
      <c r="Z47" s="367"/>
      <c r="AA47" s="367"/>
      <c r="AB47" s="367"/>
      <c r="AC47" s="367"/>
    </row>
  </sheetData>
  <mergeCells count="101">
    <mergeCell ref="U40:U47"/>
    <mergeCell ref="V40:V47"/>
    <mergeCell ref="W40:W47"/>
    <mergeCell ref="X40:X47"/>
    <mergeCell ref="Y40:Y47"/>
    <mergeCell ref="M40:N47"/>
    <mergeCell ref="O40:O47"/>
    <mergeCell ref="P40:Q47"/>
    <mergeCell ref="R40:R47"/>
    <mergeCell ref="S40:S47"/>
    <mergeCell ref="T40:T47"/>
    <mergeCell ref="X32:X39"/>
    <mergeCell ref="Y32:Y39"/>
    <mergeCell ref="B40:B47"/>
    <mergeCell ref="C40:D47"/>
    <mergeCell ref="E40:E47"/>
    <mergeCell ref="F40:F47"/>
    <mergeCell ref="G40:G47"/>
    <mergeCell ref="H40:H47"/>
    <mergeCell ref="I40:K47"/>
    <mergeCell ref="L40:L47"/>
    <mergeCell ref="R32:R39"/>
    <mergeCell ref="S32:S39"/>
    <mergeCell ref="T32:T39"/>
    <mergeCell ref="U32:U39"/>
    <mergeCell ref="V32:V39"/>
    <mergeCell ref="W32:W39"/>
    <mergeCell ref="H32:H39"/>
    <mergeCell ref="I32:K39"/>
    <mergeCell ref="L32:L39"/>
    <mergeCell ref="M32:N39"/>
    <mergeCell ref="O32:O39"/>
    <mergeCell ref="P32:Q39"/>
    <mergeCell ref="U24:U31"/>
    <mergeCell ref="V24:V31"/>
    <mergeCell ref="W24:W31"/>
    <mergeCell ref="X24:X31"/>
    <mergeCell ref="Y24:Y31"/>
    <mergeCell ref="B32:B39"/>
    <mergeCell ref="C32:D39"/>
    <mergeCell ref="E32:E39"/>
    <mergeCell ref="F32:F39"/>
    <mergeCell ref="G32:G39"/>
    <mergeCell ref="M24:N31"/>
    <mergeCell ref="O24:O31"/>
    <mergeCell ref="P24:Q31"/>
    <mergeCell ref="R24:R31"/>
    <mergeCell ref="S24:S31"/>
    <mergeCell ref="T24:T31"/>
    <mergeCell ref="X16:X23"/>
    <mergeCell ref="Y16:Y23"/>
    <mergeCell ref="B24:B31"/>
    <mergeCell ref="C24:D31"/>
    <mergeCell ref="E24:E31"/>
    <mergeCell ref="F24:F31"/>
    <mergeCell ref="G24:G31"/>
    <mergeCell ref="H24:H31"/>
    <mergeCell ref="I24:K31"/>
    <mergeCell ref="L24:L31"/>
    <mergeCell ref="R16:R23"/>
    <mergeCell ref="S16:S23"/>
    <mergeCell ref="T16:T23"/>
    <mergeCell ref="U16:U23"/>
    <mergeCell ref="V16:V23"/>
    <mergeCell ref="W16:W23"/>
    <mergeCell ref="H16:H23"/>
    <mergeCell ref="I16:K23"/>
    <mergeCell ref="L16:L23"/>
    <mergeCell ref="M16:N23"/>
    <mergeCell ref="O16:O23"/>
    <mergeCell ref="P16:Q23"/>
    <mergeCell ref="C15:D15"/>
    <mergeCell ref="I15:K15"/>
    <mergeCell ref="M15:N15"/>
    <mergeCell ref="P15:Q15"/>
    <mergeCell ref="Z15:AB15"/>
    <mergeCell ref="B16:B23"/>
    <mergeCell ref="C16:D23"/>
    <mergeCell ref="E16:E23"/>
    <mergeCell ref="F16:F23"/>
    <mergeCell ref="G16:G23"/>
    <mergeCell ref="B13:P13"/>
    <mergeCell ref="B14:F14"/>
    <mergeCell ref="G14:N14"/>
    <mergeCell ref="O14:T14"/>
    <mergeCell ref="U14:X14"/>
    <mergeCell ref="Y14:AB14"/>
    <mergeCell ref="K6:M7"/>
    <mergeCell ref="N6:P7"/>
    <mergeCell ref="B7:C9"/>
    <mergeCell ref="D7:I9"/>
    <mergeCell ref="K9:P11"/>
    <mergeCell ref="B11:C12"/>
    <mergeCell ref="D11:I12"/>
    <mergeCell ref="B1:P1"/>
    <mergeCell ref="B2:C2"/>
    <mergeCell ref="D2:I2"/>
    <mergeCell ref="K3:M4"/>
    <mergeCell ref="N3:P4"/>
    <mergeCell ref="B4:C5"/>
    <mergeCell ref="D4:I5"/>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3C91-1A4A-44CF-A162-95A67E10FE40}">
  <dimension ref="A1:R29"/>
  <sheetViews>
    <sheetView zoomScale="70" zoomScaleNormal="70" workbookViewId="0">
      <selection activeCell="D4" sqref="D4:D23"/>
    </sheetView>
  </sheetViews>
  <sheetFormatPr baseColWidth="10" defaultRowHeight="15"/>
  <cols>
    <col min="1" max="1" width="23.42578125" customWidth="1"/>
    <col min="2" max="2" width="34.42578125" customWidth="1"/>
    <col min="3" max="3" width="20.7109375" hidden="1" customWidth="1"/>
    <col min="4" max="4" width="20.7109375" customWidth="1"/>
    <col min="5" max="7" width="20.7109375" hidden="1" customWidth="1"/>
    <col min="8" max="8" width="20.7109375" customWidth="1"/>
    <col min="9" max="11" width="20.7109375" hidden="1" customWidth="1"/>
    <col min="12" max="12" width="20.7109375" customWidth="1"/>
    <col min="13" max="15" width="20.7109375" hidden="1" customWidth="1"/>
    <col min="16" max="16" width="11.42578125" customWidth="1"/>
    <col min="17" max="18" width="11.42578125" hidden="1" customWidth="1"/>
  </cols>
  <sheetData>
    <row r="1" spans="1:18" ht="15.75" thickBot="1">
      <c r="C1" s="334" t="s">
        <v>175</v>
      </c>
      <c r="D1" s="335"/>
      <c r="E1" s="335"/>
      <c r="F1" s="335"/>
      <c r="G1" s="335"/>
      <c r="H1" s="335"/>
      <c r="I1" s="335"/>
      <c r="J1" s="336"/>
      <c r="K1" s="334" t="s">
        <v>176</v>
      </c>
      <c r="L1" s="335"/>
      <c r="M1" s="335"/>
      <c r="N1" s="335"/>
      <c r="O1" s="335"/>
      <c r="P1" s="335"/>
      <c r="Q1" s="335"/>
      <c r="R1" s="336"/>
    </row>
    <row r="2" spans="1:18" ht="65.25" customHeight="1" thickBot="1">
      <c r="C2" s="337" t="s">
        <v>169</v>
      </c>
      <c r="D2" s="338"/>
      <c r="E2" s="338"/>
      <c r="F2" s="339"/>
      <c r="G2" s="337" t="s">
        <v>170</v>
      </c>
      <c r="H2" s="338"/>
      <c r="I2" s="338"/>
      <c r="J2" s="339"/>
      <c r="K2" s="337" t="s">
        <v>169</v>
      </c>
      <c r="L2" s="338"/>
      <c r="M2" s="338"/>
      <c r="N2" s="339"/>
      <c r="O2" s="340" t="s">
        <v>170</v>
      </c>
      <c r="P2" s="341"/>
      <c r="Q2" s="341"/>
      <c r="R2" s="341"/>
    </row>
    <row r="3" spans="1:18" ht="23.25" thickBot="1">
      <c r="A3" s="52"/>
      <c r="B3" s="53" t="s">
        <v>264</v>
      </c>
      <c r="C3" s="54" t="s">
        <v>171</v>
      </c>
      <c r="D3" s="55" t="s">
        <v>172</v>
      </c>
      <c r="E3" s="55" t="s">
        <v>173</v>
      </c>
      <c r="F3" s="56" t="s">
        <v>174</v>
      </c>
      <c r="G3" s="68" t="s">
        <v>171</v>
      </c>
      <c r="H3" s="57" t="s">
        <v>172</v>
      </c>
      <c r="I3" s="55" t="s">
        <v>173</v>
      </c>
      <c r="J3" s="69" t="s">
        <v>174</v>
      </c>
      <c r="K3" s="54" t="s">
        <v>171</v>
      </c>
      <c r="L3" s="55" t="s">
        <v>172</v>
      </c>
      <c r="M3" s="55" t="s">
        <v>173</v>
      </c>
      <c r="N3" s="56" t="s">
        <v>174</v>
      </c>
      <c r="O3" s="57" t="s">
        <v>171</v>
      </c>
      <c r="P3" s="55" t="s">
        <v>172</v>
      </c>
      <c r="Q3" s="55" t="s">
        <v>173</v>
      </c>
      <c r="R3" s="56" t="s">
        <v>174</v>
      </c>
    </row>
    <row r="4" spans="1:18" ht="30">
      <c r="A4" s="350" t="s">
        <v>20</v>
      </c>
      <c r="B4" s="58" t="s">
        <v>21</v>
      </c>
      <c r="C4" s="349" t="e">
        <f>AVERAGE(#REF!)</f>
        <v>#REF!</v>
      </c>
      <c r="D4" s="343" t="e">
        <f>AVERAGE(#REF!)</f>
        <v>#REF!</v>
      </c>
      <c r="E4" s="343" t="e">
        <f>AVERAGE(#REF!)</f>
        <v>#REF!</v>
      </c>
      <c r="F4" s="345" t="e">
        <f>AVERAGE(#REF!)</f>
        <v>#REF!</v>
      </c>
      <c r="G4" s="351" t="e">
        <f>AVERAGE(#REF!)</f>
        <v>#REF!</v>
      </c>
      <c r="H4" s="342" t="e">
        <f>AVERAGE(#REF!)</f>
        <v>#REF!</v>
      </c>
      <c r="I4" s="342" t="e">
        <f>AVERAGE(#REF!)</f>
        <v>#REF!</v>
      </c>
      <c r="J4" s="344"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c r="A5" s="347"/>
      <c r="B5" s="59" t="s">
        <v>26</v>
      </c>
      <c r="C5" s="349"/>
      <c r="D5" s="343"/>
      <c r="E5" s="343"/>
      <c r="F5" s="345"/>
      <c r="G5" s="349"/>
      <c r="H5" s="343"/>
      <c r="I5" s="343"/>
      <c r="J5" s="345"/>
      <c r="K5" s="21" t="e">
        <f>#REF!</f>
        <v>#REF!</v>
      </c>
      <c r="L5" s="15" t="e">
        <f>#REF!</f>
        <v>#REF!</v>
      </c>
      <c r="M5" s="15" t="e">
        <f>#REF!</f>
        <v>#REF!</v>
      </c>
      <c r="N5" s="22" t="e">
        <f>#REF!</f>
        <v>#REF!</v>
      </c>
      <c r="O5" s="21" t="e">
        <f>#REF!</f>
        <v>#REF!</v>
      </c>
      <c r="P5" s="15" t="e">
        <f>#REF!</f>
        <v>#REF!</v>
      </c>
      <c r="Q5" s="15" t="e">
        <f>#REF!</f>
        <v>#REF!</v>
      </c>
      <c r="R5" s="22" t="e">
        <f>#REF!</f>
        <v>#REF!</v>
      </c>
    </row>
    <row r="6" spans="1:18">
      <c r="A6" s="347"/>
      <c r="B6" s="59" t="s">
        <v>29</v>
      </c>
      <c r="C6" s="349"/>
      <c r="D6" s="343"/>
      <c r="E6" s="343"/>
      <c r="F6" s="345"/>
      <c r="G6" s="349"/>
      <c r="H6" s="343"/>
      <c r="I6" s="343"/>
      <c r="J6" s="345"/>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c r="A7" s="347"/>
      <c r="B7" s="59" t="s">
        <v>33</v>
      </c>
      <c r="C7" s="349"/>
      <c r="D7" s="343"/>
      <c r="E7" s="343"/>
      <c r="F7" s="345"/>
      <c r="G7" s="349"/>
      <c r="H7" s="343"/>
      <c r="I7" s="343"/>
      <c r="J7" s="345"/>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c r="A8" s="348"/>
      <c r="B8" s="60" t="s">
        <v>38</v>
      </c>
      <c r="C8" s="349"/>
      <c r="D8" s="343"/>
      <c r="E8" s="343"/>
      <c r="F8" s="345"/>
      <c r="G8" s="349"/>
      <c r="H8" s="343"/>
      <c r="I8" s="343"/>
      <c r="J8" s="345"/>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c r="A9" s="61" t="s">
        <v>0</v>
      </c>
      <c r="B9" s="62" t="s">
        <v>43</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1" t="e">
        <f>AVERAGE(#REF!)</f>
        <v>#REF!</v>
      </c>
      <c r="M9" s="36" t="e">
        <f t="shared" ref="M9:N9" si="0">E9</f>
        <v>#REF!</v>
      </c>
      <c r="N9" s="37" t="e">
        <f t="shared" si="0"/>
        <v>#REF!</v>
      </c>
      <c r="O9" s="35" t="e">
        <f>G9</f>
        <v>#REF!</v>
      </c>
      <c r="P9" s="15" t="e">
        <f>AVERAGE(#REF!)</f>
        <v>#REF!</v>
      </c>
      <c r="Q9" s="36" t="e">
        <f t="shared" ref="Q9:R9" si="1">I9</f>
        <v>#REF!</v>
      </c>
      <c r="R9" s="37" t="e">
        <f t="shared" si="1"/>
        <v>#REF!</v>
      </c>
    </row>
    <row r="10" spans="1:18">
      <c r="A10" s="346" t="s">
        <v>1</v>
      </c>
      <c r="B10" s="58" t="s">
        <v>48</v>
      </c>
      <c r="C10" s="349" t="e">
        <f>AVERAGE(#REF!)</f>
        <v>#REF!</v>
      </c>
      <c r="D10" s="343" t="e">
        <f>AVERAGE(#REF!)</f>
        <v>#REF!</v>
      </c>
      <c r="E10" s="343" t="e">
        <f>AVERAGE(#REF!)</f>
        <v>#REF!</v>
      </c>
      <c r="F10" s="345" t="e">
        <f>AVERAGE(#REF!)</f>
        <v>#REF!</v>
      </c>
      <c r="G10" s="349" t="e">
        <f>AVERAGE(#REF!)</f>
        <v>#REF!</v>
      </c>
      <c r="H10" s="343" t="e">
        <f>AVERAGE(#REF!)</f>
        <v>#REF!</v>
      </c>
      <c r="I10" s="343" t="e">
        <f>AVERAGE(#REF!)</f>
        <v>#REF!</v>
      </c>
      <c r="J10" s="345"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c r="A11" s="347"/>
      <c r="B11" s="59" t="s">
        <v>53</v>
      </c>
      <c r="C11" s="349"/>
      <c r="D11" s="343"/>
      <c r="E11" s="343"/>
      <c r="F11" s="345"/>
      <c r="G11" s="349"/>
      <c r="H11" s="343"/>
      <c r="I11" s="343"/>
      <c r="J11" s="345"/>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c r="A12" s="348"/>
      <c r="B12" s="60" t="s">
        <v>58</v>
      </c>
      <c r="C12" s="349"/>
      <c r="D12" s="343"/>
      <c r="E12" s="343"/>
      <c r="F12" s="345"/>
      <c r="G12" s="349"/>
      <c r="H12" s="343"/>
      <c r="I12" s="343"/>
      <c r="J12" s="345"/>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c r="A13" s="350" t="s">
        <v>2</v>
      </c>
      <c r="B13" s="63" t="s">
        <v>177</v>
      </c>
      <c r="C13" s="351" t="e">
        <f>AVERAGE(#REF!)</f>
        <v>#REF!</v>
      </c>
      <c r="D13" s="342" t="e">
        <f>AVERAGE(#REF!)</f>
        <v>#REF!</v>
      </c>
      <c r="E13" s="342" t="e">
        <f>AVERAGE(#REF!)</f>
        <v>#REF!</v>
      </c>
      <c r="F13" s="344" t="e">
        <f>AVERAGE(#REF!)</f>
        <v>#REF!</v>
      </c>
      <c r="G13" s="351" t="e">
        <f>AVERAGE(#REF!)</f>
        <v>#REF!</v>
      </c>
      <c r="H13" s="342" t="e">
        <f>AVERAGE(#REF!)</f>
        <v>#REF!</v>
      </c>
      <c r="I13" s="342" t="e">
        <f>AVERAGE(#REF!)</f>
        <v>#REF!</v>
      </c>
      <c r="J13" s="344" t="e">
        <f>AVERAGE(#REF!)</f>
        <v>#REF!</v>
      </c>
      <c r="K13" s="27" t="e">
        <f>AVERAGE(#REF!)</f>
        <v>#REF!</v>
      </c>
      <c r="L13" s="28" t="e">
        <f>AVERAGE(#REF!)</f>
        <v>#REF!</v>
      </c>
      <c r="M13" s="28" t="e">
        <f>AVERAGE(#REF!)</f>
        <v>#REF!</v>
      </c>
      <c r="N13" s="29" t="e">
        <f>AVERAGE(#REF!)</f>
        <v>#REF!</v>
      </c>
      <c r="O13" s="27" t="e">
        <f>AVERAGE(#REF!)</f>
        <v>#REF!</v>
      </c>
      <c r="P13" s="29" t="e">
        <f>AVERAGE(#REF!)</f>
        <v>#REF!</v>
      </c>
      <c r="Q13" s="85" t="e">
        <f>AVERAGE(#REF!)</f>
        <v>#REF!</v>
      </c>
      <c r="R13" s="29" t="e">
        <f>AVERAGE(#REF!)</f>
        <v>#REF!</v>
      </c>
    </row>
    <row r="14" spans="1:18" ht="30">
      <c r="A14" s="347"/>
      <c r="B14" s="59" t="s">
        <v>74</v>
      </c>
      <c r="C14" s="349"/>
      <c r="D14" s="343"/>
      <c r="E14" s="343"/>
      <c r="F14" s="345"/>
      <c r="G14" s="349"/>
      <c r="H14" s="343"/>
      <c r="I14" s="343"/>
      <c r="J14" s="345"/>
      <c r="K14" s="21" t="e">
        <f>AVERAGE(#REF!)</f>
        <v>#REF!</v>
      </c>
      <c r="L14" s="15" t="e">
        <f>AVERAGE(#REF!)</f>
        <v>#REF!</v>
      </c>
      <c r="M14" s="15" t="e">
        <f>AVERAGE(#REF!)</f>
        <v>#REF!</v>
      </c>
      <c r="N14" s="22" t="e">
        <f>AVERAGE(#REF!)</f>
        <v>#REF!</v>
      </c>
      <c r="O14" s="21" t="e">
        <f>AVERAGE(#REF!)</f>
        <v>#REF!</v>
      </c>
      <c r="P14" s="22" t="e">
        <f>AVERAGE(#REF!)</f>
        <v>#REF!</v>
      </c>
      <c r="Q14" s="86" t="e">
        <f>AVERAGE(#REF!)</f>
        <v>#REF!</v>
      </c>
      <c r="R14" s="22" t="e">
        <f>AVERAGE(#REF!)</f>
        <v>#REF!</v>
      </c>
    </row>
    <row r="15" spans="1:18" ht="30">
      <c r="A15" s="347"/>
      <c r="B15" s="59" t="s">
        <v>82</v>
      </c>
      <c r="C15" s="349"/>
      <c r="D15" s="343"/>
      <c r="E15" s="343"/>
      <c r="F15" s="345"/>
      <c r="G15" s="349"/>
      <c r="H15" s="343"/>
      <c r="I15" s="343"/>
      <c r="J15" s="345"/>
      <c r="K15" s="21" t="e">
        <f>AVERAGE(#REF!)</f>
        <v>#REF!</v>
      </c>
      <c r="L15" s="15" t="e">
        <f>AVERAGE(#REF!)</f>
        <v>#REF!</v>
      </c>
      <c r="M15" s="15" t="e">
        <f>AVERAGE(#REF!)</f>
        <v>#REF!</v>
      </c>
      <c r="N15" s="22" t="e">
        <f>AVERAGE(#REF!)</f>
        <v>#REF!</v>
      </c>
      <c r="O15" s="21" t="e">
        <f>AVERAGE(#REF!)</f>
        <v>#REF!</v>
      </c>
      <c r="P15" s="22" t="e">
        <f>AVERAGE(#REF!)</f>
        <v>#REF!</v>
      </c>
      <c r="Q15" s="86" t="e">
        <f>AVERAGE(#REF!)</f>
        <v>#REF!</v>
      </c>
      <c r="R15" s="22" t="e">
        <f>AVERAGE(#REF!)</f>
        <v>#REF!</v>
      </c>
    </row>
    <row r="16" spans="1:18" ht="30">
      <c r="A16" s="347"/>
      <c r="B16" s="59" t="s">
        <v>88</v>
      </c>
      <c r="C16" s="349"/>
      <c r="D16" s="343"/>
      <c r="E16" s="343"/>
      <c r="F16" s="345"/>
      <c r="G16" s="349"/>
      <c r="H16" s="343"/>
      <c r="I16" s="343"/>
      <c r="J16" s="345"/>
      <c r="K16" s="21" t="e">
        <f>AVERAGE(#REF!)</f>
        <v>#REF!</v>
      </c>
      <c r="L16" s="15" t="e">
        <f>AVERAGE(#REF!)</f>
        <v>#REF!</v>
      </c>
      <c r="M16" s="15" t="e">
        <f>AVERAGE(#REF!)</f>
        <v>#REF!</v>
      </c>
      <c r="N16" s="22" t="e">
        <f>AVERAGE(#REF!)</f>
        <v>#REF!</v>
      </c>
      <c r="O16" s="21" t="e">
        <f>AVERAGE(#REF!)</f>
        <v>#REF!</v>
      </c>
      <c r="P16" s="22" t="e">
        <f>AVERAGE(#REF!)</f>
        <v>#REF!</v>
      </c>
      <c r="Q16" s="86" t="e">
        <f>AVERAGE(#REF!)</f>
        <v>#REF!</v>
      </c>
      <c r="R16" s="22" t="e">
        <f>AVERAGE(#REF!)</f>
        <v>#REF!</v>
      </c>
    </row>
    <row r="17" spans="1:18" ht="30.75" thickBot="1">
      <c r="A17" s="352"/>
      <c r="B17" s="64" t="s">
        <v>91</v>
      </c>
      <c r="C17" s="353"/>
      <c r="D17" s="354"/>
      <c r="E17" s="354"/>
      <c r="F17" s="355"/>
      <c r="G17" s="353"/>
      <c r="H17" s="354"/>
      <c r="I17" s="354"/>
      <c r="J17" s="355"/>
      <c r="K17" s="23" t="e">
        <f>AVERAGE(#REF!)</f>
        <v>#REF!</v>
      </c>
      <c r="L17" s="24" t="e">
        <f>AVERAGE(#REF!)</f>
        <v>#REF!</v>
      </c>
      <c r="M17" s="24" t="e">
        <f>AVERAGE(#REF!)</f>
        <v>#REF!</v>
      </c>
      <c r="N17" s="25" t="e">
        <f>AVERAGE(#REF!)</f>
        <v>#REF!</v>
      </c>
      <c r="O17" s="23" t="e">
        <f>AVERAGE(#REF!)</f>
        <v>#REF!</v>
      </c>
      <c r="P17" s="25" t="e">
        <f>AVERAGE(#REF!)</f>
        <v>#REF!</v>
      </c>
      <c r="Q17" s="87" t="e">
        <f>AVERAGE(#REF!)</f>
        <v>#REF!</v>
      </c>
      <c r="R17" s="25" t="e">
        <f>AVERAGE(#REF!)</f>
        <v>#REF!</v>
      </c>
    </row>
    <row r="18" spans="1:18" ht="30">
      <c r="A18" s="346" t="s">
        <v>3</v>
      </c>
      <c r="B18" s="65" t="s">
        <v>96</v>
      </c>
      <c r="C18" s="349" t="e">
        <f>AVERAGE(#REF!)</f>
        <v>#REF!</v>
      </c>
      <c r="D18" s="343" t="e">
        <f>AVERAGE(#REF!)</f>
        <v>#REF!</v>
      </c>
      <c r="E18" s="343" t="e">
        <f>AVERAGE(#REF!)</f>
        <v>#REF!</v>
      </c>
      <c r="F18" s="345" t="e">
        <f>AVERAGE(#REF!)</f>
        <v>#REF!</v>
      </c>
      <c r="G18" s="349" t="e">
        <f>AVERAGE(#REF!)</f>
        <v>#REF!</v>
      </c>
      <c r="H18" s="343" t="e">
        <f>AVERAGE(#REF!)</f>
        <v>#REF!</v>
      </c>
      <c r="I18" s="343" t="e">
        <f>AVERAGE(#REF!)</f>
        <v>#REF!</v>
      </c>
      <c r="J18" s="345"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c r="A19" s="347"/>
      <c r="B19" s="66" t="s">
        <v>102</v>
      </c>
      <c r="C19" s="349"/>
      <c r="D19" s="343"/>
      <c r="E19" s="343"/>
      <c r="F19" s="345"/>
      <c r="G19" s="349"/>
      <c r="H19" s="343"/>
      <c r="I19" s="343"/>
      <c r="J19" s="345"/>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c r="A20" s="347"/>
      <c r="B20" s="66" t="s">
        <v>113</v>
      </c>
      <c r="C20" s="349"/>
      <c r="D20" s="343"/>
      <c r="E20" s="343"/>
      <c r="F20" s="345"/>
      <c r="G20" s="349"/>
      <c r="H20" s="343"/>
      <c r="I20" s="343"/>
      <c r="J20" s="345"/>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c r="A21" s="347"/>
      <c r="B21" s="66" t="s">
        <v>116</v>
      </c>
      <c r="C21" s="349"/>
      <c r="D21" s="343"/>
      <c r="E21" s="343"/>
      <c r="F21" s="345"/>
      <c r="G21" s="349"/>
      <c r="H21" s="343"/>
      <c r="I21" s="343"/>
      <c r="J21" s="345"/>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c r="A22" s="348"/>
      <c r="B22" s="67" t="s">
        <v>122</v>
      </c>
      <c r="C22" s="349"/>
      <c r="D22" s="343"/>
      <c r="E22" s="343"/>
      <c r="F22" s="345"/>
      <c r="G22" s="349"/>
      <c r="H22" s="343"/>
      <c r="I22" s="343"/>
      <c r="J22" s="345"/>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c r="A23" s="61" t="s">
        <v>127</v>
      </c>
      <c r="B23" s="62" t="s">
        <v>43</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AVERAGE(#REF!)</f>
        <v>#REF!</v>
      </c>
      <c r="M23" s="36" t="e">
        <f t="shared" ref="M23:R23" si="2">E23</f>
        <v>#REF!</v>
      </c>
      <c r="N23" s="37" t="e">
        <f t="shared" si="2"/>
        <v>#REF!</v>
      </c>
      <c r="O23" s="35" t="e">
        <f t="shared" si="2"/>
        <v>#REF!</v>
      </c>
      <c r="P23" s="37" t="e">
        <f>AVERAGE(#REF!)</f>
        <v>#REF!</v>
      </c>
      <c r="Q23" s="84" t="e">
        <f t="shared" si="2"/>
        <v>#REF!</v>
      </c>
      <c r="R23" s="37" t="e">
        <f t="shared" si="2"/>
        <v>#REF!</v>
      </c>
    </row>
    <row r="27" spans="1:18">
      <c r="A27" s="83"/>
    </row>
    <row r="28" spans="1:18">
      <c r="A28" s="83"/>
    </row>
    <row r="29" spans="1:18">
      <c r="A29" s="83"/>
    </row>
  </sheetData>
  <sheetProtection algorithmName="SHA-512" hashValue="h5i8NLKrII1jYfT8LB/pE7y+lmIjrZ1byQII08njvzRt1uJLozADypvvnAjRpgjqj4WfR40ocksWIestvZyLtw==" saltValue="mtXDrOXZXMNs6YIBMhPQPg==" spinCount="100000" sheet="1" objects="1" scenarios="1"/>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35" priority="7" operator="greaterThan">
      <formula>1</formula>
    </cfRule>
    <cfRule type="cellIs" dxfId="34" priority="8" operator="between">
      <formula>0%</formula>
      <formula>24%</formula>
    </cfRule>
    <cfRule type="cellIs" dxfId="33" priority="9" operator="between">
      <formula>25%</formula>
      <formula>49%</formula>
    </cfRule>
    <cfRule type="cellIs" dxfId="32" priority="10" operator="between">
      <formula>50%</formula>
      <formula>74%</formula>
    </cfRule>
    <cfRule type="cellIs" dxfId="31" priority="11" operator="between">
      <formula>75%</formula>
      <formula>90%</formula>
    </cfRule>
    <cfRule type="cellIs" dxfId="30" priority="12" operator="between">
      <formula>91%</formula>
      <formula>100%</formula>
    </cfRule>
  </conditionalFormatting>
  <conditionalFormatting sqref="K4:R23">
    <cfRule type="cellIs" dxfId="29" priority="1" operator="greaterThan">
      <formula>1</formula>
    </cfRule>
    <cfRule type="cellIs" dxfId="28" priority="2" operator="between">
      <formula>0%</formula>
      <formula>24%</formula>
    </cfRule>
    <cfRule type="cellIs" dxfId="27" priority="3" operator="between">
      <formula>25%</formula>
      <formula>49%</formula>
    </cfRule>
    <cfRule type="cellIs" dxfId="26" priority="4" operator="between">
      <formula>50%</formula>
      <formula>74%</formula>
    </cfRule>
    <cfRule type="cellIs" dxfId="25" priority="5" operator="between">
      <formula>75%</formula>
      <formula>90%</formula>
    </cfRule>
    <cfRule type="cellIs" dxfId="24"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D1875-ADC0-4D6F-809E-205628309ED3}">
  <dimension ref="A1:J43"/>
  <sheetViews>
    <sheetView topLeftCell="A17" zoomScale="70" zoomScaleNormal="70" workbookViewId="0">
      <selection activeCell="E13" sqref="E13"/>
    </sheetView>
  </sheetViews>
  <sheetFormatPr baseColWidth="10" defaultRowHeight="15"/>
  <cols>
    <col min="1" max="1" width="20.85546875" customWidth="1"/>
    <col min="2" max="2" width="30.42578125" customWidth="1"/>
    <col min="3" max="10" width="20.7109375" customWidth="1"/>
  </cols>
  <sheetData>
    <row r="1" spans="2:10" ht="15.75" thickBot="1">
      <c r="C1" s="334" t="s">
        <v>175</v>
      </c>
      <c r="D1" s="335"/>
      <c r="E1" s="335"/>
      <c r="F1" s="335"/>
      <c r="G1" s="335"/>
      <c r="H1" s="335"/>
      <c r="I1" s="335"/>
      <c r="J1" s="336"/>
    </row>
    <row r="9" spans="2:10" ht="15.75" thickBot="1"/>
    <row r="10" spans="2:10" ht="15.75" thickBot="1">
      <c r="C10" s="334" t="s">
        <v>175</v>
      </c>
      <c r="D10" s="335"/>
      <c r="E10" s="335"/>
      <c r="F10" s="335"/>
      <c r="G10" s="335"/>
      <c r="H10" s="335"/>
      <c r="I10" s="335"/>
      <c r="J10" s="336"/>
    </row>
    <row r="11" spans="2:10" ht="15.75" thickBot="1">
      <c r="C11" s="337" t="s">
        <v>419</v>
      </c>
      <c r="D11" s="338"/>
      <c r="E11" s="338"/>
      <c r="F11" s="339"/>
      <c r="G11" s="337" t="s">
        <v>169</v>
      </c>
      <c r="H11" s="338"/>
      <c r="I11" s="338"/>
      <c r="J11" s="339"/>
    </row>
    <row r="12" spans="2:10" ht="15.75" thickBot="1">
      <c r="B12" s="52"/>
      <c r="C12" s="54" t="s">
        <v>171</v>
      </c>
      <c r="D12" s="55" t="s">
        <v>172</v>
      </c>
      <c r="E12" s="55" t="s">
        <v>173</v>
      </c>
      <c r="F12" s="56" t="s">
        <v>174</v>
      </c>
      <c r="G12" s="68" t="s">
        <v>171</v>
      </c>
      <c r="H12" s="57" t="s">
        <v>172</v>
      </c>
      <c r="I12" s="55" t="s">
        <v>173</v>
      </c>
      <c r="J12" s="69" t="s">
        <v>174</v>
      </c>
    </row>
    <row r="13" spans="2:10" ht="45.75" thickBot="1">
      <c r="B13" s="239" t="s">
        <v>20</v>
      </c>
      <c r="C13" s="74">
        <f>AVERAGE('Reporte interactivo'!N13:N21)</f>
        <v>0.28125</v>
      </c>
      <c r="D13" s="20">
        <f>AVERAGE('Reporte interactivo'!Q13:Q21)</f>
        <v>0.44444444444444442</v>
      </c>
      <c r="E13" s="20">
        <f>AVERAGE('Reporte interactivo'!T13:T21)</f>
        <v>0.67592592592592593</v>
      </c>
      <c r="F13" s="237" t="e">
        <f>AVERAGE('Reporte interactivo'!W13:W21)</f>
        <v>#DIV/0!</v>
      </c>
      <c r="G13" s="240">
        <f>AVERAGE('Reporte interactivo'!O13:O21)</f>
        <v>1</v>
      </c>
      <c r="H13" s="235">
        <f>AVERAGE('Reporte interactivo'!R13:R21)</f>
        <v>0.88888888888888884</v>
      </c>
      <c r="I13" s="235">
        <f>AVERAGE('Reporte interactivo'!U13:U21)</f>
        <v>0.94444444444444442</v>
      </c>
      <c r="J13" s="236">
        <f>AVERAGE('Reporte interactivo'!X13:X21)</f>
        <v>0</v>
      </c>
    </row>
    <row r="14" spans="2:10" ht="15.75" thickBot="1">
      <c r="B14" s="61" t="s">
        <v>0</v>
      </c>
      <c r="C14" s="74">
        <f>AVERAGE('Reporte interactivo'!N22:N23)</f>
        <v>0</v>
      </c>
      <c r="D14" s="20">
        <f>AVERAGE('Reporte interactivo'!Q22:Q23)</f>
        <v>0.125</v>
      </c>
      <c r="E14" s="20">
        <f>AVERAGE('Reporte interactivo'!T22:T23)</f>
        <v>0.25</v>
      </c>
      <c r="F14" s="237" t="e">
        <f>AVERAGE('Reporte interactivo'!W22:W23)</f>
        <v>#DIV/0!</v>
      </c>
      <c r="G14" s="240">
        <f>AVERAGE('Reporte interactivo'!O22:O23)</f>
        <v>0</v>
      </c>
      <c r="H14" s="235">
        <f>AVERAGE('Reporte interactivo'!R22:R23)</f>
        <v>0.25</v>
      </c>
      <c r="I14" s="235">
        <f>AVERAGE('Reporte interactivo'!U22:U23)</f>
        <v>0.41666666666666663</v>
      </c>
      <c r="J14" s="236">
        <f>AVERAGE('Reporte interactivo'!X22:X23)</f>
        <v>0</v>
      </c>
    </row>
    <row r="15" spans="2:10" ht="15.75" thickBot="1">
      <c r="B15" s="238" t="s">
        <v>1</v>
      </c>
      <c r="C15" s="74">
        <f>AVERAGE('Reporte interactivo'!N24:N31)</f>
        <v>0.16666666666666666</v>
      </c>
      <c r="D15" s="20">
        <f>AVERAGE('Reporte interactivo'!Q24:Q31)</f>
        <v>0.33333333333333331</v>
      </c>
      <c r="E15" s="20">
        <f>AVERAGE('Reporte interactivo'!T24:T31)</f>
        <v>0.66166666666666663</v>
      </c>
      <c r="F15" s="237" t="e">
        <f>AVERAGE('Reporte interactivo'!W24:W31)</f>
        <v>#DIV/0!</v>
      </c>
      <c r="G15" s="240">
        <f>AVERAGE('Reporte interactivo'!O24:O31)</f>
        <v>0.66666666666666663</v>
      </c>
      <c r="H15" s="235">
        <f>AVERAGE('Reporte interactivo'!R24:R31)</f>
        <v>0.66666666666666663</v>
      </c>
      <c r="I15" s="235">
        <f>AVERAGE('Reporte interactivo'!U24:U31)</f>
        <v>0.88222222222222235</v>
      </c>
      <c r="J15" s="236">
        <f>AVERAGE('Reporte interactivo'!X24:X31)</f>
        <v>0</v>
      </c>
    </row>
    <row r="16" spans="2:10" ht="30.75" thickBot="1">
      <c r="B16" s="239" t="s">
        <v>2</v>
      </c>
      <c r="C16" s="74">
        <f>AVERAGE('Reporte interactivo'!N32:N44)</f>
        <v>0.1875</v>
      </c>
      <c r="D16" s="20">
        <f>AVERAGE('Reporte interactivo'!Q32:Q44)</f>
        <v>0.36212121212121207</v>
      </c>
      <c r="E16" s="20">
        <f>AVERAGE('Reporte interactivo'!T32:T44)</f>
        <v>0.62916666666666665</v>
      </c>
      <c r="F16" s="237" t="e">
        <f>AVERAGE('Reporte interactivo'!W32:W44)</f>
        <v>#DIV/0!</v>
      </c>
      <c r="G16" s="240">
        <f>AVERAGE('Reporte interactivo'!O32:O44)</f>
        <v>0.75</v>
      </c>
      <c r="H16" s="235">
        <f>AVERAGE('Reporte interactivo'!R32:R44)</f>
        <v>0.75454545454545463</v>
      </c>
      <c r="I16" s="235">
        <f>AVERAGE('Reporte interactivo'!U32:U44)</f>
        <v>0.78589743589743588</v>
      </c>
      <c r="J16" s="236">
        <f>AVERAGE('Reporte interactivo'!X32:X44)</f>
        <v>0</v>
      </c>
    </row>
    <row r="17" spans="1:10" ht="45.75" thickBot="1">
      <c r="B17" s="238" t="s">
        <v>3</v>
      </c>
      <c r="C17" s="74">
        <f>AVERAGE('Reporte interactivo'!N45:N60)</f>
        <v>0.125</v>
      </c>
      <c r="D17" s="20">
        <f>AVERAGE('Reporte interactivo'!Q45:Q60)</f>
        <v>0.37187500000000001</v>
      </c>
      <c r="E17" s="20">
        <f>AVERAGE('Reporte interactivo'!T45:T60)</f>
        <v>0.68125000000000002</v>
      </c>
      <c r="F17" s="237" t="e">
        <f>AVERAGE('Reporte interactivo'!W45:W60)</f>
        <v>#DIV/0!</v>
      </c>
      <c r="G17" s="240">
        <f>AVERAGE('Reporte interactivo'!O45:O60)</f>
        <v>0.53749999999999998</v>
      </c>
      <c r="H17" s="235">
        <f>AVERAGE('Reporte interactivo'!R45:R60)</f>
        <v>0.78541666666666665</v>
      </c>
      <c r="I17" s="235">
        <f>AVERAGE('Reporte interactivo'!U45:U60)</f>
        <v>0.93333333333333335</v>
      </c>
      <c r="J17" s="236">
        <f>AVERAGE('Reporte interactivo'!X45:X60)</f>
        <v>0</v>
      </c>
    </row>
    <row r="18" spans="1:10" ht="15.75" thickBot="1">
      <c r="B18" s="61" t="s">
        <v>127</v>
      </c>
      <c r="C18" s="74">
        <f>AVERAGE('Reporte interactivo'!N61:N69)</f>
        <v>0.1322875</v>
      </c>
      <c r="D18" s="20">
        <f>AVERAGE('Reporte interactivo'!Q61:Q69)</f>
        <v>0.375</v>
      </c>
      <c r="E18" s="20">
        <f>AVERAGE('Reporte interactivo'!T61:T69)</f>
        <v>0.5625</v>
      </c>
      <c r="F18" s="237" t="e">
        <f>AVERAGE('Reporte interactivo'!W61:W69)</f>
        <v>#DIV/0!</v>
      </c>
      <c r="G18" s="240">
        <f>AVERAGE('Reporte interactivo'!O61:O69)</f>
        <v>0.52915000000000001</v>
      </c>
      <c r="H18" s="235">
        <f>AVERAGE('Reporte interactivo'!R61:R69)</f>
        <v>0.75</v>
      </c>
      <c r="I18" s="235">
        <f>AVERAGE('Reporte interactivo'!U61:U69)</f>
        <v>0.75</v>
      </c>
      <c r="J18" s="236">
        <f>AVERAGE('Reporte interactivo'!X61:X69)</f>
        <v>0</v>
      </c>
    </row>
    <row r="20" spans="1:10" ht="15.75" thickBot="1"/>
    <row r="21" spans="1:10" ht="15.75" thickBot="1">
      <c r="C21" s="358" t="s">
        <v>176</v>
      </c>
      <c r="D21" s="359"/>
      <c r="E21" s="359"/>
      <c r="F21" s="359"/>
      <c r="G21" s="359"/>
      <c r="H21" s="359"/>
      <c r="I21" s="359"/>
      <c r="J21" s="360"/>
    </row>
    <row r="22" spans="1:10" ht="15.75" thickBot="1">
      <c r="C22" s="361" t="s">
        <v>169</v>
      </c>
      <c r="D22" s="362"/>
      <c r="E22" s="362"/>
      <c r="F22" s="363"/>
      <c r="G22" s="361" t="s">
        <v>170</v>
      </c>
      <c r="H22" s="362"/>
      <c r="I22" s="362"/>
      <c r="J22" s="363"/>
    </row>
    <row r="23" spans="1:10" ht="16.5" thickBot="1">
      <c r="B23" s="53" t="s">
        <v>376</v>
      </c>
      <c r="C23" s="54" t="s">
        <v>171</v>
      </c>
      <c r="D23" s="55" t="s">
        <v>172</v>
      </c>
      <c r="E23" s="55" t="s">
        <v>173</v>
      </c>
      <c r="F23" s="56" t="s">
        <v>174</v>
      </c>
      <c r="G23" s="68" t="s">
        <v>171</v>
      </c>
      <c r="H23" s="57" t="s">
        <v>172</v>
      </c>
      <c r="I23" s="55" t="s">
        <v>173</v>
      </c>
      <c r="J23" s="69" t="s">
        <v>174</v>
      </c>
    </row>
    <row r="24" spans="1:10" ht="30">
      <c r="A24" s="356" t="s">
        <v>20</v>
      </c>
      <c r="B24" s="58" t="s">
        <v>21</v>
      </c>
      <c r="C24" s="268"/>
      <c r="D24" s="271"/>
      <c r="E24" s="271"/>
      <c r="F24" s="274"/>
      <c r="G24" s="268"/>
      <c r="H24" s="271"/>
      <c r="I24" s="271"/>
      <c r="J24" s="274"/>
    </row>
    <row r="25" spans="1:10" ht="30">
      <c r="A25" s="357"/>
      <c r="B25" s="59" t="s">
        <v>26</v>
      </c>
      <c r="C25" s="269"/>
      <c r="D25" s="272"/>
      <c r="E25" s="272"/>
      <c r="F25" s="275"/>
      <c r="G25" s="269"/>
      <c r="H25" s="272"/>
      <c r="I25" s="272"/>
      <c r="J25" s="275"/>
    </row>
    <row r="26" spans="1:10">
      <c r="A26" s="357"/>
      <c r="B26" s="59" t="s">
        <v>29</v>
      </c>
      <c r="C26" s="269"/>
      <c r="D26" s="272"/>
      <c r="E26" s="272"/>
      <c r="F26" s="275"/>
      <c r="G26" s="269"/>
      <c r="H26" s="272"/>
      <c r="I26" s="272"/>
      <c r="J26" s="275"/>
    </row>
    <row r="27" spans="1:10">
      <c r="A27" s="357"/>
      <c r="B27" s="59" t="s">
        <v>33</v>
      </c>
      <c r="C27" s="269"/>
      <c r="D27" s="272"/>
      <c r="E27" s="272"/>
      <c r="F27" s="275"/>
      <c r="G27" s="269"/>
      <c r="H27" s="272"/>
      <c r="I27" s="272"/>
      <c r="J27" s="275"/>
    </row>
    <row r="28" spans="1:10" ht="15.75" thickBot="1">
      <c r="A28" s="357"/>
      <c r="B28" s="60" t="s">
        <v>38</v>
      </c>
      <c r="C28" s="270"/>
      <c r="D28" s="273"/>
      <c r="E28" s="273"/>
      <c r="F28" s="276"/>
      <c r="G28" s="270"/>
      <c r="H28" s="273"/>
      <c r="I28" s="273"/>
      <c r="J28" s="276"/>
    </row>
    <row r="29" spans="1:10" ht="30.75" thickBot="1">
      <c r="A29" s="61" t="s">
        <v>0</v>
      </c>
      <c r="B29" s="62" t="s">
        <v>43</v>
      </c>
      <c r="C29" s="35"/>
      <c r="D29" s="36"/>
      <c r="E29" s="36"/>
      <c r="F29" s="37"/>
      <c r="G29" s="35"/>
      <c r="H29" s="36"/>
      <c r="I29" s="36"/>
      <c r="J29" s="37"/>
    </row>
    <row r="30" spans="1:10">
      <c r="A30" s="356" t="s">
        <v>1</v>
      </c>
      <c r="B30" s="58" t="s">
        <v>48</v>
      </c>
      <c r="C30" s="268"/>
      <c r="D30" s="271"/>
      <c r="E30" s="271"/>
      <c r="F30" s="274"/>
      <c r="G30" s="268"/>
      <c r="H30" s="271"/>
      <c r="I30" s="271"/>
      <c r="J30" s="274"/>
    </row>
    <row r="31" spans="1:10">
      <c r="A31" s="357"/>
      <c r="B31" s="59" t="s">
        <v>53</v>
      </c>
      <c r="C31" s="269"/>
      <c r="D31" s="272"/>
      <c r="E31" s="272"/>
      <c r="F31" s="275"/>
      <c r="G31" s="269"/>
      <c r="H31" s="272"/>
      <c r="I31" s="272"/>
      <c r="J31" s="275"/>
    </row>
    <row r="32" spans="1:10" ht="15.75" thickBot="1">
      <c r="A32" s="364"/>
      <c r="B32" s="60" t="s">
        <v>58</v>
      </c>
      <c r="C32" s="270"/>
      <c r="D32" s="273"/>
      <c r="E32" s="273"/>
      <c r="F32" s="276"/>
      <c r="G32" s="270"/>
      <c r="H32" s="273"/>
      <c r="I32" s="273"/>
      <c r="J32" s="276"/>
    </row>
    <row r="33" spans="1:10" ht="30">
      <c r="A33" s="356" t="s">
        <v>2</v>
      </c>
      <c r="B33" s="63" t="s">
        <v>177</v>
      </c>
      <c r="C33" s="268"/>
      <c r="D33" s="271"/>
      <c r="E33" s="271"/>
      <c r="F33" s="274"/>
      <c r="G33" s="268"/>
      <c r="H33" s="271"/>
      <c r="I33" s="271"/>
      <c r="J33" s="274"/>
    </row>
    <row r="34" spans="1:10" ht="45">
      <c r="A34" s="357"/>
      <c r="B34" s="59" t="s">
        <v>74</v>
      </c>
      <c r="C34" s="269"/>
      <c r="D34" s="272"/>
      <c r="E34" s="272"/>
      <c r="F34" s="275"/>
      <c r="G34" s="269"/>
      <c r="H34" s="272"/>
      <c r="I34" s="272"/>
      <c r="J34" s="275"/>
    </row>
    <row r="35" spans="1:10" ht="30">
      <c r="A35" s="357"/>
      <c r="B35" s="59" t="s">
        <v>82</v>
      </c>
      <c r="C35" s="269"/>
      <c r="D35" s="272"/>
      <c r="E35" s="272"/>
      <c r="F35" s="275"/>
      <c r="G35" s="269"/>
      <c r="H35" s="272"/>
      <c r="I35" s="272"/>
      <c r="J35" s="275"/>
    </row>
    <row r="36" spans="1:10" ht="30">
      <c r="A36" s="357"/>
      <c r="B36" s="59" t="s">
        <v>88</v>
      </c>
      <c r="C36" s="269"/>
      <c r="D36" s="272"/>
      <c r="E36" s="272"/>
      <c r="F36" s="275"/>
      <c r="G36" s="269"/>
      <c r="H36" s="272"/>
      <c r="I36" s="272"/>
      <c r="J36" s="275"/>
    </row>
    <row r="37" spans="1:10" ht="45.75" thickBot="1">
      <c r="A37" s="357"/>
      <c r="B37" s="64" t="s">
        <v>91</v>
      </c>
      <c r="C37" s="270"/>
      <c r="D37" s="273"/>
      <c r="E37" s="273"/>
      <c r="F37" s="276"/>
      <c r="G37" s="270"/>
      <c r="H37" s="273"/>
      <c r="I37" s="273"/>
      <c r="J37" s="276"/>
    </row>
    <row r="38" spans="1:10" ht="30">
      <c r="A38" s="357" t="s">
        <v>3</v>
      </c>
      <c r="B38" s="65" t="s">
        <v>96</v>
      </c>
      <c r="C38" s="268"/>
      <c r="D38" s="271"/>
      <c r="E38" s="271"/>
      <c r="F38" s="274"/>
      <c r="G38" s="268"/>
      <c r="H38" s="271"/>
      <c r="I38" s="271"/>
      <c r="J38" s="274"/>
    </row>
    <row r="39" spans="1:10" ht="30">
      <c r="A39" s="357"/>
      <c r="B39" s="66" t="s">
        <v>102</v>
      </c>
      <c r="C39" s="269"/>
      <c r="D39" s="272"/>
      <c r="E39" s="272"/>
      <c r="F39" s="275"/>
      <c r="G39" s="269"/>
      <c r="H39" s="272"/>
      <c r="I39" s="272"/>
      <c r="J39" s="275"/>
    </row>
    <row r="40" spans="1:10" ht="30">
      <c r="A40" s="357"/>
      <c r="B40" s="66" t="s">
        <v>113</v>
      </c>
      <c r="C40" s="269"/>
      <c r="D40" s="272"/>
      <c r="E40" s="272"/>
      <c r="F40" s="275"/>
      <c r="G40" s="269"/>
      <c r="H40" s="272"/>
      <c r="I40" s="272"/>
      <c r="J40" s="275"/>
    </row>
    <row r="41" spans="1:10" ht="30">
      <c r="A41" s="357"/>
      <c r="B41" s="66" t="s">
        <v>116</v>
      </c>
      <c r="C41" s="269"/>
      <c r="D41" s="272"/>
      <c r="E41" s="272"/>
      <c r="F41" s="275"/>
      <c r="G41" s="269"/>
      <c r="H41" s="272"/>
      <c r="I41" s="272"/>
      <c r="J41" s="275"/>
    </row>
    <row r="42" spans="1:10" ht="30.75" thickBot="1">
      <c r="A42" s="357"/>
      <c r="B42" s="67" t="s">
        <v>122</v>
      </c>
      <c r="C42" s="270"/>
      <c r="D42" s="273"/>
      <c r="E42" s="273"/>
      <c r="F42" s="276"/>
      <c r="G42" s="270"/>
      <c r="H42" s="273"/>
      <c r="I42" s="273"/>
      <c r="J42" s="276"/>
    </row>
    <row r="43" spans="1:10" ht="30.75" thickBot="1">
      <c r="A43" s="61" t="s">
        <v>127</v>
      </c>
      <c r="B43" s="62" t="s">
        <v>43</v>
      </c>
      <c r="C43" s="35"/>
      <c r="D43" s="36"/>
      <c r="E43" s="36"/>
      <c r="F43" s="37"/>
      <c r="G43" s="35"/>
      <c r="H43" s="36"/>
      <c r="I43" s="36"/>
      <c r="J43" s="37"/>
    </row>
  </sheetData>
  <mergeCells count="11">
    <mergeCell ref="A33:A37"/>
    <mergeCell ref="C1:J1"/>
    <mergeCell ref="A38:A42"/>
    <mergeCell ref="C21:J21"/>
    <mergeCell ref="C22:F22"/>
    <mergeCell ref="G22:J22"/>
    <mergeCell ref="A24:A28"/>
    <mergeCell ref="A30:A32"/>
    <mergeCell ref="C10:J10"/>
    <mergeCell ref="C11:F11"/>
    <mergeCell ref="G11:J11"/>
  </mergeCells>
  <conditionalFormatting sqref="C13:J18">
    <cfRule type="cellIs" dxfId="23" priority="31" operator="greaterThan">
      <formula>1</formula>
    </cfRule>
    <cfRule type="cellIs" dxfId="22" priority="32" operator="between">
      <formula>0%</formula>
      <formula>24%</formula>
    </cfRule>
    <cfRule type="cellIs" dxfId="21" priority="33" operator="between">
      <formula>25%</formula>
      <formula>49%</formula>
    </cfRule>
    <cfRule type="cellIs" dxfId="20" priority="34" operator="between">
      <formula>50%</formula>
      <formula>74%</formula>
    </cfRule>
    <cfRule type="cellIs" dxfId="19" priority="35" operator="between">
      <formula>75%</formula>
      <formula>90%</formula>
    </cfRule>
    <cfRule type="cellIs" dxfId="18" priority="36" operator="between">
      <formula>91%</formula>
      <formula>100%</formula>
    </cfRule>
  </conditionalFormatting>
  <conditionalFormatting sqref="C24:J24 C29:J30 C33:J33 C38:J38 C43:J43">
    <cfRule type="cellIs" dxfId="17" priority="7" operator="greaterThan">
      <formula>1</formula>
    </cfRule>
    <cfRule type="cellIs" dxfId="16" priority="8" operator="between">
      <formula>0%</formula>
      <formula>24%</formula>
    </cfRule>
    <cfRule type="cellIs" dxfId="15" priority="9" operator="between">
      <formula>25%</formula>
      <formula>49%</formula>
    </cfRule>
    <cfRule type="cellIs" dxfId="14" priority="10" operator="between">
      <formula>50%</formula>
      <formula>74%</formula>
    </cfRule>
    <cfRule type="cellIs" dxfId="13" priority="11" operator="between">
      <formula>75%</formula>
      <formula>90%</formula>
    </cfRule>
    <cfRule type="cellIs" dxfId="12" priority="12"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workbookViewId="0">
      <selection activeCell="C13" sqref="C13:C17"/>
    </sheetView>
  </sheetViews>
  <sheetFormatPr baseColWidth="10" defaultRowHeight="1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c r="C1" s="334" t="s">
        <v>175</v>
      </c>
      <c r="D1" s="335"/>
      <c r="E1" s="335"/>
      <c r="F1" s="335"/>
      <c r="G1" s="335"/>
      <c r="H1" s="335"/>
      <c r="I1" s="335"/>
      <c r="J1" s="336"/>
      <c r="K1" s="334" t="s">
        <v>176</v>
      </c>
      <c r="L1" s="335"/>
      <c r="M1" s="335"/>
      <c r="N1" s="335"/>
      <c r="O1" s="335"/>
      <c r="P1" s="335"/>
      <c r="Q1" s="335"/>
      <c r="R1" s="336"/>
    </row>
    <row r="2" spans="1:18" ht="65.25" customHeight="1" thickBot="1">
      <c r="C2" s="337" t="s">
        <v>169</v>
      </c>
      <c r="D2" s="338"/>
      <c r="E2" s="338"/>
      <c r="F2" s="339"/>
      <c r="G2" s="337" t="s">
        <v>170</v>
      </c>
      <c r="H2" s="338"/>
      <c r="I2" s="338"/>
      <c r="J2" s="339"/>
      <c r="K2" s="337" t="s">
        <v>169</v>
      </c>
      <c r="L2" s="338"/>
      <c r="M2" s="338"/>
      <c r="N2" s="339"/>
      <c r="O2" s="340" t="s">
        <v>170</v>
      </c>
      <c r="P2" s="341"/>
      <c r="Q2" s="341"/>
      <c r="R2" s="341"/>
    </row>
    <row r="3" spans="1:18" ht="23.25" thickBot="1">
      <c r="A3" s="52"/>
      <c r="B3" s="53" t="s">
        <v>5</v>
      </c>
      <c r="C3" s="54" t="s">
        <v>171</v>
      </c>
      <c r="D3" s="55" t="s">
        <v>172</v>
      </c>
      <c r="E3" s="55" t="s">
        <v>173</v>
      </c>
      <c r="F3" s="56" t="s">
        <v>174</v>
      </c>
      <c r="G3" s="68" t="s">
        <v>171</v>
      </c>
      <c r="H3" s="57" t="s">
        <v>172</v>
      </c>
      <c r="I3" s="55" t="s">
        <v>173</v>
      </c>
      <c r="J3" s="69" t="s">
        <v>174</v>
      </c>
      <c r="K3" s="54" t="s">
        <v>171</v>
      </c>
      <c r="L3" s="55" t="s">
        <v>172</v>
      </c>
      <c r="M3" s="55" t="s">
        <v>173</v>
      </c>
      <c r="N3" s="56" t="s">
        <v>174</v>
      </c>
      <c r="O3" s="57" t="s">
        <v>171</v>
      </c>
      <c r="P3" s="55" t="s">
        <v>172</v>
      </c>
      <c r="Q3" s="55" t="s">
        <v>173</v>
      </c>
      <c r="R3" s="56" t="s">
        <v>174</v>
      </c>
    </row>
    <row r="4" spans="1:18" ht="30">
      <c r="A4" s="350" t="s">
        <v>20</v>
      </c>
      <c r="B4" s="58" t="s">
        <v>21</v>
      </c>
      <c r="C4" s="349" t="e">
        <f>AVERAGE(#REF!)</f>
        <v>#REF!</v>
      </c>
      <c r="D4" s="343" t="e">
        <f>AVERAGE(#REF!)</f>
        <v>#REF!</v>
      </c>
      <c r="E4" s="343" t="e">
        <f>AVERAGE(#REF!)</f>
        <v>#REF!</v>
      </c>
      <c r="F4" s="345" t="e">
        <f>AVERAGE(#REF!)</f>
        <v>#REF!</v>
      </c>
      <c r="G4" s="351" t="e">
        <f>AVERAGE(#REF!)</f>
        <v>#REF!</v>
      </c>
      <c r="H4" s="342" t="e">
        <f>AVERAGE(#REF!)</f>
        <v>#REF!</v>
      </c>
      <c r="I4" s="342" t="e">
        <f>AVERAGE(#REF!)</f>
        <v>#REF!</v>
      </c>
      <c r="J4" s="344"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c r="A5" s="347"/>
      <c r="B5" s="59" t="s">
        <v>26</v>
      </c>
      <c r="C5" s="349"/>
      <c r="D5" s="343"/>
      <c r="E5" s="343"/>
      <c r="F5" s="345"/>
      <c r="G5" s="349"/>
      <c r="H5" s="343"/>
      <c r="I5" s="343"/>
      <c r="J5" s="345"/>
      <c r="K5" s="21" t="e">
        <f>#REF!</f>
        <v>#REF!</v>
      </c>
      <c r="L5" s="15" t="e">
        <f>#REF!</f>
        <v>#REF!</v>
      </c>
      <c r="M5" s="15" t="e">
        <f>#REF!</f>
        <v>#REF!</v>
      </c>
      <c r="N5" s="22" t="e">
        <f>#REF!</f>
        <v>#REF!</v>
      </c>
      <c r="O5" s="21" t="e">
        <f>#REF!</f>
        <v>#REF!</v>
      </c>
      <c r="P5" s="15" t="e">
        <f>#REF!</f>
        <v>#REF!</v>
      </c>
      <c r="Q5" s="15" t="e">
        <f>#REF!</f>
        <v>#REF!</v>
      </c>
      <c r="R5" s="22" t="e">
        <f>#REF!</f>
        <v>#REF!</v>
      </c>
    </row>
    <row r="6" spans="1:18">
      <c r="A6" s="347"/>
      <c r="B6" s="59" t="s">
        <v>29</v>
      </c>
      <c r="C6" s="349"/>
      <c r="D6" s="343"/>
      <c r="E6" s="343"/>
      <c r="F6" s="345"/>
      <c r="G6" s="349"/>
      <c r="H6" s="343"/>
      <c r="I6" s="343"/>
      <c r="J6" s="345"/>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c r="A7" s="347"/>
      <c r="B7" s="59" t="s">
        <v>33</v>
      </c>
      <c r="C7" s="349"/>
      <c r="D7" s="343"/>
      <c r="E7" s="343"/>
      <c r="F7" s="345"/>
      <c r="G7" s="349"/>
      <c r="H7" s="343"/>
      <c r="I7" s="343"/>
      <c r="J7" s="345"/>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c r="A8" s="348"/>
      <c r="B8" s="60" t="s">
        <v>38</v>
      </c>
      <c r="C8" s="349"/>
      <c r="D8" s="343"/>
      <c r="E8" s="343"/>
      <c r="F8" s="345"/>
      <c r="G8" s="349"/>
      <c r="H8" s="343"/>
      <c r="I8" s="343"/>
      <c r="J8" s="345"/>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c r="A9" s="61" t="s">
        <v>0</v>
      </c>
      <c r="B9" s="62" t="s">
        <v>43</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6" t="e">
        <f t="shared" ref="L9:N9" si="0">D9</f>
        <v>#REF!</v>
      </c>
      <c r="M9" s="36" t="e">
        <f t="shared" si="0"/>
        <v>#REF!</v>
      </c>
      <c r="N9" s="37" t="e">
        <f t="shared" si="0"/>
        <v>#REF!</v>
      </c>
      <c r="O9" s="35" t="e">
        <f>G9</f>
        <v>#REF!</v>
      </c>
      <c r="P9" s="36" t="e">
        <f t="shared" ref="P9:R9" si="1">H9</f>
        <v>#REF!</v>
      </c>
      <c r="Q9" s="36" t="e">
        <f t="shared" si="1"/>
        <v>#REF!</v>
      </c>
      <c r="R9" s="37" t="e">
        <f t="shared" si="1"/>
        <v>#REF!</v>
      </c>
    </row>
    <row r="10" spans="1:18">
      <c r="A10" s="346" t="s">
        <v>1</v>
      </c>
      <c r="B10" s="58" t="s">
        <v>48</v>
      </c>
      <c r="C10" s="349" t="e">
        <f>AVERAGE(#REF!)</f>
        <v>#REF!</v>
      </c>
      <c r="D10" s="343" t="e">
        <f>AVERAGE(#REF!)</f>
        <v>#REF!</v>
      </c>
      <c r="E10" s="343" t="e">
        <f>AVERAGE(#REF!)</f>
        <v>#REF!</v>
      </c>
      <c r="F10" s="345" t="e">
        <f>AVERAGE(#REF!)</f>
        <v>#REF!</v>
      </c>
      <c r="G10" s="349" t="e">
        <f>AVERAGE(#REF!)</f>
        <v>#REF!</v>
      </c>
      <c r="H10" s="343" t="e">
        <f>AVERAGE(#REF!)</f>
        <v>#REF!</v>
      </c>
      <c r="I10" s="343" t="e">
        <f>AVERAGE(#REF!)</f>
        <v>#REF!</v>
      </c>
      <c r="J10" s="345"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c r="A11" s="347"/>
      <c r="B11" s="59" t="s">
        <v>53</v>
      </c>
      <c r="C11" s="349"/>
      <c r="D11" s="343"/>
      <c r="E11" s="343"/>
      <c r="F11" s="345"/>
      <c r="G11" s="349"/>
      <c r="H11" s="343"/>
      <c r="I11" s="343"/>
      <c r="J11" s="345"/>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c r="A12" s="348"/>
      <c r="B12" s="60" t="s">
        <v>58</v>
      </c>
      <c r="C12" s="349"/>
      <c r="D12" s="343"/>
      <c r="E12" s="343"/>
      <c r="F12" s="345"/>
      <c r="G12" s="349"/>
      <c r="H12" s="343"/>
      <c r="I12" s="343"/>
      <c r="J12" s="345"/>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c r="A13" s="350" t="s">
        <v>2</v>
      </c>
      <c r="B13" s="63" t="s">
        <v>177</v>
      </c>
      <c r="C13" s="351" t="e">
        <f>AVERAGE(#REF!)</f>
        <v>#REF!</v>
      </c>
      <c r="D13" s="342" t="e">
        <f>AVERAGE(#REF!)</f>
        <v>#REF!</v>
      </c>
      <c r="E13" s="342" t="e">
        <f>AVERAGE(#REF!)</f>
        <v>#REF!</v>
      </c>
      <c r="F13" s="344" t="e">
        <f>AVERAGE(#REF!)</f>
        <v>#REF!</v>
      </c>
      <c r="G13" s="351" t="e">
        <f>AVERAGE(#REF!)</f>
        <v>#REF!</v>
      </c>
      <c r="H13" s="342" t="e">
        <f>AVERAGE(#REF!)</f>
        <v>#REF!</v>
      </c>
      <c r="I13" s="342" t="e">
        <f>AVERAGE(#REF!)</f>
        <v>#REF!</v>
      </c>
      <c r="J13" s="344" t="e">
        <f>AVERAGE(#REF!)</f>
        <v>#REF!</v>
      </c>
      <c r="K13" s="27" t="e">
        <f>AVERAGE(#REF!)</f>
        <v>#REF!</v>
      </c>
      <c r="L13" s="28" t="e">
        <f>AVERAGE(#REF!)</f>
        <v>#REF!</v>
      </c>
      <c r="M13" s="28" t="e">
        <f>AVERAGE(#REF!)</f>
        <v>#REF!</v>
      </c>
      <c r="N13" s="29" t="e">
        <f>AVERAGE(#REF!)</f>
        <v>#REF!</v>
      </c>
      <c r="O13" s="27" t="e">
        <f>AVERAGE(#REF!)</f>
        <v>#REF!</v>
      </c>
      <c r="P13" s="28" t="e">
        <f>AVERAGE(#REF!)</f>
        <v>#REF!</v>
      </c>
      <c r="Q13" s="28" t="e">
        <f>AVERAGE(#REF!)</f>
        <v>#REF!</v>
      </c>
      <c r="R13" s="29" t="e">
        <f>AVERAGE(#REF!)</f>
        <v>#REF!</v>
      </c>
    </row>
    <row r="14" spans="1:18" ht="30">
      <c r="A14" s="347"/>
      <c r="B14" s="59" t="s">
        <v>74</v>
      </c>
      <c r="C14" s="349"/>
      <c r="D14" s="343"/>
      <c r="E14" s="343"/>
      <c r="F14" s="345"/>
      <c r="G14" s="349"/>
      <c r="H14" s="343"/>
      <c r="I14" s="343"/>
      <c r="J14" s="345"/>
      <c r="K14" s="21" t="e">
        <f>AVERAGE(#REF!)</f>
        <v>#REF!</v>
      </c>
      <c r="L14" s="15" t="e">
        <f>AVERAGE(#REF!)</f>
        <v>#REF!</v>
      </c>
      <c r="M14" s="15" t="e">
        <f>AVERAGE(#REF!)</f>
        <v>#REF!</v>
      </c>
      <c r="N14" s="22" t="e">
        <f>AVERAGE(#REF!)</f>
        <v>#REF!</v>
      </c>
      <c r="O14" s="21" t="e">
        <f>AVERAGE(#REF!)</f>
        <v>#REF!</v>
      </c>
      <c r="P14" s="15" t="e">
        <f>AVERAGE(#REF!)</f>
        <v>#REF!</v>
      </c>
      <c r="Q14" s="15" t="e">
        <f>AVERAGE(#REF!)</f>
        <v>#REF!</v>
      </c>
      <c r="R14" s="22" t="e">
        <f>AVERAGE(#REF!)</f>
        <v>#REF!</v>
      </c>
    </row>
    <row r="15" spans="1:18" ht="30">
      <c r="A15" s="347"/>
      <c r="B15" s="59" t="s">
        <v>82</v>
      </c>
      <c r="C15" s="349"/>
      <c r="D15" s="343"/>
      <c r="E15" s="343"/>
      <c r="F15" s="345"/>
      <c r="G15" s="349"/>
      <c r="H15" s="343"/>
      <c r="I15" s="343"/>
      <c r="J15" s="345"/>
      <c r="K15" s="21" t="e">
        <f>AVERAGE(#REF!)</f>
        <v>#REF!</v>
      </c>
      <c r="L15" s="15" t="e">
        <f>AVERAGE(#REF!)</f>
        <v>#REF!</v>
      </c>
      <c r="M15" s="15" t="e">
        <f>AVERAGE(#REF!)</f>
        <v>#REF!</v>
      </c>
      <c r="N15" s="22" t="e">
        <f>AVERAGE(#REF!)</f>
        <v>#REF!</v>
      </c>
      <c r="O15" s="21" t="e">
        <f>AVERAGE(#REF!)</f>
        <v>#REF!</v>
      </c>
      <c r="P15" s="15" t="e">
        <f>AVERAGE(#REF!)</f>
        <v>#REF!</v>
      </c>
      <c r="Q15" s="15" t="e">
        <f>AVERAGE(#REF!)</f>
        <v>#REF!</v>
      </c>
      <c r="R15" s="22" t="e">
        <f>AVERAGE(#REF!)</f>
        <v>#REF!</v>
      </c>
    </row>
    <row r="16" spans="1:18" ht="30">
      <c r="A16" s="347"/>
      <c r="B16" s="59" t="s">
        <v>88</v>
      </c>
      <c r="C16" s="349"/>
      <c r="D16" s="343"/>
      <c r="E16" s="343"/>
      <c r="F16" s="345"/>
      <c r="G16" s="349"/>
      <c r="H16" s="343"/>
      <c r="I16" s="343"/>
      <c r="J16" s="345"/>
      <c r="K16" s="21" t="e">
        <f>AVERAGE(#REF!)</f>
        <v>#REF!</v>
      </c>
      <c r="L16" s="15" t="e">
        <f>AVERAGE(#REF!)</f>
        <v>#REF!</v>
      </c>
      <c r="M16" s="15" t="e">
        <f>AVERAGE(#REF!)</f>
        <v>#REF!</v>
      </c>
      <c r="N16" s="22" t="e">
        <f>AVERAGE(#REF!)</f>
        <v>#REF!</v>
      </c>
      <c r="O16" s="21" t="e">
        <f>AVERAGE(#REF!)</f>
        <v>#REF!</v>
      </c>
      <c r="P16" s="15" t="e">
        <f>AVERAGE(#REF!)</f>
        <v>#REF!</v>
      </c>
      <c r="Q16" s="15" t="e">
        <f>AVERAGE(#REF!)</f>
        <v>#REF!</v>
      </c>
      <c r="R16" s="22" t="e">
        <f>AVERAGE(#REF!)</f>
        <v>#REF!</v>
      </c>
    </row>
    <row r="17" spans="1:18" ht="30.75" thickBot="1">
      <c r="A17" s="352"/>
      <c r="B17" s="64" t="s">
        <v>91</v>
      </c>
      <c r="C17" s="353"/>
      <c r="D17" s="354"/>
      <c r="E17" s="354"/>
      <c r="F17" s="355"/>
      <c r="G17" s="353"/>
      <c r="H17" s="354"/>
      <c r="I17" s="354"/>
      <c r="J17" s="355"/>
      <c r="K17" s="23" t="e">
        <f>AVERAGE(#REF!)</f>
        <v>#REF!</v>
      </c>
      <c r="L17" s="24" t="e">
        <f>AVERAGE(#REF!)</f>
        <v>#REF!</v>
      </c>
      <c r="M17" s="24" t="e">
        <f>AVERAGE(#REF!)</f>
        <v>#REF!</v>
      </c>
      <c r="N17" s="25" t="e">
        <f>AVERAGE(#REF!)</f>
        <v>#REF!</v>
      </c>
      <c r="O17" s="23" t="e">
        <f>AVERAGE(#REF!)</f>
        <v>#REF!</v>
      </c>
      <c r="P17" s="24" t="e">
        <f>AVERAGE(#REF!)</f>
        <v>#REF!</v>
      </c>
      <c r="Q17" s="24" t="e">
        <f>AVERAGE(#REF!)</f>
        <v>#REF!</v>
      </c>
      <c r="R17" s="25" t="e">
        <f>AVERAGE(#REF!)</f>
        <v>#REF!</v>
      </c>
    </row>
    <row r="18" spans="1:18" ht="30">
      <c r="A18" s="346" t="s">
        <v>3</v>
      </c>
      <c r="B18" s="65" t="s">
        <v>96</v>
      </c>
      <c r="C18" s="349" t="e">
        <f>AVERAGE(#REF!)</f>
        <v>#REF!</v>
      </c>
      <c r="D18" s="343" t="e">
        <f>AVERAGE(#REF!)</f>
        <v>#REF!</v>
      </c>
      <c r="E18" s="343" t="e">
        <f>AVERAGE(#REF!)</f>
        <v>#REF!</v>
      </c>
      <c r="F18" s="345" t="e">
        <f>AVERAGE(#REF!)</f>
        <v>#REF!</v>
      </c>
      <c r="G18" s="349" t="e">
        <f>AVERAGE(#REF!)</f>
        <v>#REF!</v>
      </c>
      <c r="H18" s="343" t="e">
        <f>AVERAGE(#REF!)</f>
        <v>#REF!</v>
      </c>
      <c r="I18" s="343" t="e">
        <f>AVERAGE(#REF!)</f>
        <v>#REF!</v>
      </c>
      <c r="J18" s="345"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c r="A19" s="347"/>
      <c r="B19" s="66" t="s">
        <v>102</v>
      </c>
      <c r="C19" s="349"/>
      <c r="D19" s="343"/>
      <c r="E19" s="343"/>
      <c r="F19" s="345"/>
      <c r="G19" s="349"/>
      <c r="H19" s="343"/>
      <c r="I19" s="343"/>
      <c r="J19" s="345"/>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c r="A20" s="347"/>
      <c r="B20" s="66" t="s">
        <v>113</v>
      </c>
      <c r="C20" s="349"/>
      <c r="D20" s="343"/>
      <c r="E20" s="343"/>
      <c r="F20" s="345"/>
      <c r="G20" s="349"/>
      <c r="H20" s="343"/>
      <c r="I20" s="343"/>
      <c r="J20" s="345"/>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c r="A21" s="347"/>
      <c r="B21" s="66" t="s">
        <v>116</v>
      </c>
      <c r="C21" s="349"/>
      <c r="D21" s="343"/>
      <c r="E21" s="343"/>
      <c r="F21" s="345"/>
      <c r="G21" s="349"/>
      <c r="H21" s="343"/>
      <c r="I21" s="343"/>
      <c r="J21" s="345"/>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c r="A22" s="348"/>
      <c r="B22" s="67" t="s">
        <v>122</v>
      </c>
      <c r="C22" s="349"/>
      <c r="D22" s="343"/>
      <c r="E22" s="343"/>
      <c r="F22" s="345"/>
      <c r="G22" s="349"/>
      <c r="H22" s="343"/>
      <c r="I22" s="343"/>
      <c r="J22" s="345"/>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c r="A23" s="61" t="s">
        <v>127</v>
      </c>
      <c r="B23" s="62" t="s">
        <v>43</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 t="shared" ref="L23:R23" si="2">D23</f>
        <v>#REF!</v>
      </c>
      <c r="M23" s="36" t="e">
        <f t="shared" si="2"/>
        <v>#REF!</v>
      </c>
      <c r="N23" s="37" t="e">
        <f t="shared" si="2"/>
        <v>#REF!</v>
      </c>
      <c r="O23" s="35" t="e">
        <f t="shared" si="2"/>
        <v>#REF!</v>
      </c>
      <c r="P23" s="36" t="e">
        <f t="shared" si="2"/>
        <v>#REF!</v>
      </c>
      <c r="Q23" s="36" t="e">
        <f t="shared" si="2"/>
        <v>#REF!</v>
      </c>
      <c r="R23" s="37" t="e">
        <f t="shared" si="2"/>
        <v>#REF!</v>
      </c>
    </row>
  </sheetData>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3" zoomScale="80" zoomScaleNormal="100" zoomScaleSheetLayoutView="80" workbookViewId="0">
      <selection activeCell="B26" sqref="B26:B30"/>
    </sheetView>
  </sheetViews>
  <sheetFormatPr baseColWidth="10" defaultColWidth="11.42578125" defaultRowHeight="15"/>
  <cols>
    <col min="1" max="1" width="68" customWidth="1"/>
    <col min="2" max="2" width="44.42578125" customWidth="1"/>
  </cols>
  <sheetData>
    <row r="8" spans="1:2">
      <c r="A8" t="s">
        <v>146</v>
      </c>
    </row>
    <row r="9" spans="1:2" ht="15.75" thickBot="1"/>
    <row r="10" spans="1:2">
      <c r="A10" s="365" t="s">
        <v>6</v>
      </c>
    </row>
    <row r="11" spans="1:2">
      <c r="A11" s="366"/>
    </row>
    <row r="12" spans="1:2" ht="45">
      <c r="A12" s="4" t="s">
        <v>147</v>
      </c>
      <c r="B12" t="s">
        <v>148</v>
      </c>
    </row>
    <row r="13" spans="1:2" ht="45">
      <c r="A13" s="5" t="s">
        <v>149</v>
      </c>
      <c r="B13" t="s">
        <v>148</v>
      </c>
    </row>
    <row r="14" spans="1:2">
      <c r="A14" s="5" t="s">
        <v>150</v>
      </c>
      <c r="B14" t="s">
        <v>148</v>
      </c>
    </row>
    <row r="15" spans="1:2" ht="45">
      <c r="A15" s="5" t="s">
        <v>151</v>
      </c>
      <c r="B15" t="s">
        <v>148</v>
      </c>
    </row>
    <row r="16" spans="1:2" ht="45">
      <c r="A16" s="5" t="s">
        <v>152</v>
      </c>
      <c r="B16" t="s">
        <v>148</v>
      </c>
    </row>
    <row r="17" spans="1:2">
      <c r="A17" s="5" t="s">
        <v>153</v>
      </c>
      <c r="B17" t="s">
        <v>148</v>
      </c>
    </row>
    <row r="18" spans="1:2" ht="30">
      <c r="A18" s="5" t="s">
        <v>154</v>
      </c>
      <c r="B18" t="s">
        <v>148</v>
      </c>
    </row>
    <row r="19" spans="1:2" ht="45">
      <c r="A19" s="5" t="s">
        <v>155</v>
      </c>
      <c r="B19" t="s">
        <v>148</v>
      </c>
    </row>
    <row r="20" spans="1:2" ht="30">
      <c r="A20" s="5" t="s">
        <v>156</v>
      </c>
      <c r="B20" t="s">
        <v>148</v>
      </c>
    </row>
    <row r="21" spans="1:2" ht="30">
      <c r="A21" s="5" t="s">
        <v>157</v>
      </c>
      <c r="B21" t="s">
        <v>148</v>
      </c>
    </row>
    <row r="22" spans="1:2" ht="30.75" thickBot="1">
      <c r="A22" s="6" t="s">
        <v>158</v>
      </c>
      <c r="B22" t="s">
        <v>148</v>
      </c>
    </row>
    <row r="25" spans="1:2">
      <c r="A25" t="s">
        <v>159</v>
      </c>
    </row>
    <row r="26" spans="1:2" ht="30">
      <c r="A26" s="1" t="s">
        <v>136</v>
      </c>
      <c r="B26" t="s">
        <v>160</v>
      </c>
    </row>
    <row r="27" spans="1:2" ht="30">
      <c r="A27" s="1" t="s">
        <v>138</v>
      </c>
      <c r="B27" t="s">
        <v>160</v>
      </c>
    </row>
    <row r="28" spans="1:2" ht="30">
      <c r="A28" s="1" t="s">
        <v>140</v>
      </c>
      <c r="B28" t="s">
        <v>160</v>
      </c>
    </row>
    <row r="29" spans="1:2" ht="45">
      <c r="A29" s="1" t="s">
        <v>142</v>
      </c>
      <c r="B29" t="s">
        <v>160</v>
      </c>
    </row>
    <row r="30" spans="1:2" ht="30.75" thickBot="1">
      <c r="A30" s="2" t="s">
        <v>144</v>
      </c>
      <c r="B30" t="s">
        <v>160</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Props1.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2.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3C34DF-B610-4EAA-9B8F-C65F32A28B7F}">
  <ds:schemaRef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21eaf122-5b0b-4d12-bc54-321805e328fd"/>
    <ds:schemaRef ds:uri="http://schemas.microsoft.com/office/infopath/2007/PartnerControls"/>
    <ds:schemaRef ds:uri="085968fa-4228-4067-94a8-42a614f2b75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Informe Ejecutivo</vt:lpstr>
      <vt:lpstr>Reporte interactivo</vt:lpstr>
      <vt:lpstr>Anexo1.</vt:lpstr>
      <vt:lpstr>Anexo2.</vt:lpstr>
      <vt:lpstr>Informe 2t</vt:lpstr>
      <vt:lpstr>Semaforos</vt:lpstr>
      <vt:lpstr>Informe 1t</vt:lpstr>
      <vt:lpstr>Resumen</vt:lpstr>
      <vt:lpstr>Anexo1.!Área_de_impresión</vt:lpstr>
      <vt:lpstr>'Informe Ejecutivo'!Área_de_impresión</vt:lpstr>
      <vt:lpstr>'Reporte interactivo'!Área_de_impresión</vt:lpstr>
      <vt:lpstr>Resumen!Área_de_impresión</vt:lpstr>
      <vt:lpstr>compo</vt:lpstr>
      <vt:lpstr>'Reporte interactivo'!Títulos_a_imprimir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Rocio de la Parra Ribero</cp:lastModifiedBy>
  <cp:revision/>
  <cp:lastPrinted>2024-04-16T00:13:04Z</cp:lastPrinted>
  <dcterms:created xsi:type="dcterms:W3CDTF">2023-11-30T19:34:25Z</dcterms:created>
  <dcterms:modified xsi:type="dcterms:W3CDTF">2024-11-05T21:21:59Z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