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AppData\Local\Microsoft\Windows\INetCache\Content.Outlook\IQGH8LQV\"/>
    </mc:Choice>
  </mc:AlternateContent>
  <xr:revisionPtr revIDLastSave="0" documentId="13_ncr:1_{E4B829CF-8207-48A8-BF19-3137880F10B4}" xr6:coauthVersionLast="47" xr6:coauthVersionMax="47" xr10:uidLastSave="{00000000-0000-0000-0000-000000000000}"/>
  <bookViews>
    <workbookView xWindow="-120" yWindow="-120" windowWidth="29040" windowHeight="15840" firstSheet="1" activeTab="3" xr2:uid="{75D47819-4A3F-4820-B3EB-7FC30D41A663}"/>
  </bookViews>
  <sheets>
    <sheet name="general" sheetId="3" state="hidden" r:id="rId1"/>
    <sheet name="Gantt Y gráficas" sheetId="4" r:id="rId2"/>
    <sheet name="Informe 2t" sheetId="8" r:id="rId3"/>
    <sheet name="Detalle" sheetId="1" r:id="rId4"/>
    <sheet name="Informe" sheetId="5" state="hidden" r:id="rId5"/>
    <sheet name="Informe 1t" sheetId="7" state="hidden" r:id="rId6"/>
    <sheet name="Resumen" sheetId="2" state="hidden" r:id="rId7"/>
  </sheets>
  <definedNames>
    <definedName name="_xlnm._FilterDatabase" localSheetId="3" hidden="1">Detalle!$A$3:$BD$60</definedName>
    <definedName name="_xlnm._FilterDatabase" localSheetId="4" hidden="1">Informe!$B$3:$B$23</definedName>
    <definedName name="_xlchart.v2.0" hidden="1">'Gantt Y gráficas'!$B$73:$B$78</definedName>
    <definedName name="_xlchart.v2.1" hidden="1">'Gantt Y gráficas'!$C$73:$C$78</definedName>
    <definedName name="_xlnm.Print_Area" localSheetId="3">Detalle!$A$1:$X$92</definedName>
    <definedName name="_xlnm.Print_Area" localSheetId="1">'Gantt Y gráficas'!$A$1:$H$154</definedName>
    <definedName name="_xlnm.Print_Area" localSheetId="0">general!$A$1:$M$36</definedName>
    <definedName name="_xlnm.Print_Area" localSheetId="6">Resumen!$A$1:$B$30</definedName>
    <definedName name="Dependecias">Detalle!$F$3:$O$3</definedName>
    <definedName name="_xlnm.Print_Titles" localSheetId="3">Detalle!$1:$2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8" l="1"/>
  <c r="P9" i="8"/>
  <c r="AB28" i="1" l="1"/>
  <c r="AK4" i="1" l="1"/>
  <c r="AQ17" i="1"/>
  <c r="AQ22" i="1"/>
  <c r="E34" i="4" l="1"/>
  <c r="F34" i="4"/>
  <c r="F22" i="4"/>
  <c r="G22" i="4" s="1"/>
  <c r="J23" i="8"/>
  <c r="R23" i="8" s="1"/>
  <c r="I23" i="8"/>
  <c r="Q23" i="8" s="1"/>
  <c r="H23" i="8"/>
  <c r="G23" i="8"/>
  <c r="O23" i="8" s="1"/>
  <c r="R22" i="8"/>
  <c r="Q22" i="8"/>
  <c r="P22" i="8"/>
  <c r="O22" i="8"/>
  <c r="R21" i="8"/>
  <c r="Q21" i="8"/>
  <c r="P21" i="8"/>
  <c r="O21" i="8"/>
  <c r="R20" i="8"/>
  <c r="Q20" i="8"/>
  <c r="P20" i="8"/>
  <c r="O20" i="8"/>
  <c r="R19" i="8"/>
  <c r="Q19" i="8"/>
  <c r="P19" i="8"/>
  <c r="O19" i="8"/>
  <c r="R18" i="8"/>
  <c r="Q18" i="8"/>
  <c r="P18" i="8"/>
  <c r="O18" i="8"/>
  <c r="J18" i="8"/>
  <c r="I18" i="8"/>
  <c r="H18" i="8"/>
  <c r="G18" i="8"/>
  <c r="R17" i="8"/>
  <c r="Q17" i="8"/>
  <c r="P17" i="8"/>
  <c r="O17" i="8"/>
  <c r="R16" i="8"/>
  <c r="Q16" i="8"/>
  <c r="P16" i="8"/>
  <c r="O16" i="8"/>
  <c r="R15" i="8"/>
  <c r="Q15" i="8"/>
  <c r="P15" i="8"/>
  <c r="O15" i="8"/>
  <c r="R14" i="8"/>
  <c r="Q14" i="8"/>
  <c r="P14" i="8"/>
  <c r="O14" i="8"/>
  <c r="K14" i="8"/>
  <c r="R13" i="8"/>
  <c r="Q13" i="8"/>
  <c r="P13" i="8"/>
  <c r="O13" i="8"/>
  <c r="J13" i="8"/>
  <c r="I13" i="8"/>
  <c r="H13" i="8"/>
  <c r="G13" i="8"/>
  <c r="R12" i="8"/>
  <c r="Q12" i="8"/>
  <c r="P12" i="8"/>
  <c r="O12" i="8"/>
  <c r="R11" i="8"/>
  <c r="Q11" i="8"/>
  <c r="P11" i="8"/>
  <c r="O11" i="8"/>
  <c r="R10" i="8"/>
  <c r="Q10" i="8"/>
  <c r="P10" i="8"/>
  <c r="O10" i="8"/>
  <c r="J10" i="8"/>
  <c r="I10" i="8"/>
  <c r="H10" i="8"/>
  <c r="G10" i="8"/>
  <c r="J9" i="8"/>
  <c r="R9" i="8" s="1"/>
  <c r="I9" i="8"/>
  <c r="Q9" i="8" s="1"/>
  <c r="H9" i="8"/>
  <c r="G9" i="8"/>
  <c r="O9" i="8" s="1"/>
  <c r="R8" i="8"/>
  <c r="Q8" i="8"/>
  <c r="P8" i="8"/>
  <c r="O8" i="8"/>
  <c r="R7" i="8"/>
  <c r="Q7" i="8"/>
  <c r="P7" i="8"/>
  <c r="O7" i="8"/>
  <c r="R6" i="8"/>
  <c r="Q6" i="8"/>
  <c r="P6" i="8"/>
  <c r="O6" i="8"/>
  <c r="R5" i="8"/>
  <c r="Q5" i="8"/>
  <c r="P5" i="8"/>
  <c r="O5" i="8"/>
  <c r="R4" i="8"/>
  <c r="Q4" i="8"/>
  <c r="P4" i="8"/>
  <c r="O4" i="8"/>
  <c r="J4" i="8"/>
  <c r="I4" i="8"/>
  <c r="H4" i="8"/>
  <c r="H34" i="4" s="1"/>
  <c r="G4" i="8"/>
  <c r="J23" i="7"/>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R17" i="7"/>
  <c r="Q17" i="7"/>
  <c r="P17" i="7"/>
  <c r="O17" i="7"/>
  <c r="R16" i="7"/>
  <c r="Q16" i="7"/>
  <c r="P16" i="7"/>
  <c r="O16" i="7"/>
  <c r="R15" i="7"/>
  <c r="Q15" i="7"/>
  <c r="P15" i="7"/>
  <c r="O15" i="7"/>
  <c r="R14" i="7"/>
  <c r="Q14" i="7"/>
  <c r="P14" i="7"/>
  <c r="O14" i="7"/>
  <c r="K14" i="7"/>
  <c r="R13" i="7"/>
  <c r="Q13" i="7"/>
  <c r="P13" i="7"/>
  <c r="O13" i="7"/>
  <c r="J13" i="7"/>
  <c r="I13" i="7"/>
  <c r="H13" i="7"/>
  <c r="G13" i="7"/>
  <c r="R12" i="7"/>
  <c r="Q12" i="7"/>
  <c r="P12" i="7"/>
  <c r="O12" i="7"/>
  <c r="R11" i="7"/>
  <c r="Q11" i="7"/>
  <c r="P11" i="7"/>
  <c r="O11" i="7"/>
  <c r="R10" i="7"/>
  <c r="Q10" i="7"/>
  <c r="P10" i="7"/>
  <c r="O10" i="7"/>
  <c r="J10" i="7"/>
  <c r="I10" i="7"/>
  <c r="H10" i="7"/>
  <c r="G10" i="7"/>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R22" i="5" l="1"/>
  <c r="R21" i="5"/>
  <c r="R20" i="5"/>
  <c r="R19" i="5"/>
  <c r="R18" i="5"/>
  <c r="R17" i="5"/>
  <c r="R16" i="5"/>
  <c r="R15" i="5"/>
  <c r="R14" i="5"/>
  <c r="R13" i="5"/>
  <c r="R12" i="5"/>
  <c r="R11" i="5"/>
  <c r="R10" i="5"/>
  <c r="R8" i="5"/>
  <c r="R7" i="5"/>
  <c r="R6" i="5"/>
  <c r="R5" i="5"/>
  <c r="R4" i="5"/>
  <c r="Q22" i="5"/>
  <c r="Q21" i="5"/>
  <c r="Q20" i="5"/>
  <c r="Q19" i="5"/>
  <c r="Q18" i="5"/>
  <c r="Q17" i="5"/>
  <c r="Q16" i="5"/>
  <c r="Q15" i="5"/>
  <c r="Q14" i="5"/>
  <c r="Q13" i="5"/>
  <c r="Q12" i="5"/>
  <c r="Q11" i="5"/>
  <c r="Q10" i="5"/>
  <c r="Q8" i="5"/>
  <c r="Q7" i="5"/>
  <c r="Q6" i="5"/>
  <c r="Q5" i="5"/>
  <c r="Q4" i="5"/>
  <c r="P22" i="5"/>
  <c r="P21" i="5"/>
  <c r="P20" i="5"/>
  <c r="P19" i="5"/>
  <c r="P18" i="5"/>
  <c r="P17" i="5"/>
  <c r="P16" i="5"/>
  <c r="P15" i="5"/>
  <c r="P14" i="5"/>
  <c r="P13" i="5"/>
  <c r="P12" i="5"/>
  <c r="P11" i="5"/>
  <c r="P10" i="5"/>
  <c r="P8" i="5"/>
  <c r="P7" i="5"/>
  <c r="P6" i="5"/>
  <c r="P5" i="5"/>
  <c r="P4" i="5"/>
  <c r="O22" i="5"/>
  <c r="O21" i="5"/>
  <c r="O20" i="5"/>
  <c r="O19" i="5"/>
  <c r="O18" i="5"/>
  <c r="O17" i="5"/>
  <c r="O16" i="5"/>
  <c r="O15" i="5"/>
  <c r="O14" i="5"/>
  <c r="O13" i="5"/>
  <c r="O12" i="5"/>
  <c r="O11" i="5"/>
  <c r="O10" i="5"/>
  <c r="K14" i="5"/>
  <c r="B138" i="4"/>
  <c r="B139" i="4"/>
  <c r="B140" i="4"/>
  <c r="B141" i="4"/>
  <c r="B142" i="4"/>
  <c r="B143" i="4"/>
  <c r="B144" i="4"/>
  <c r="B145" i="4"/>
  <c r="B137" i="4"/>
  <c r="B74" i="4"/>
  <c r="B73" i="4"/>
  <c r="G34" i="4"/>
  <c r="J34" i="4"/>
  <c r="R24" i="5" l="1"/>
  <c r="Q24" i="5"/>
  <c r="O8" i="5"/>
  <c r="O7" i="5"/>
  <c r="O6" i="5"/>
  <c r="O5" i="5"/>
  <c r="O4" i="5"/>
  <c r="J23" i="5"/>
  <c r="J18" i="5"/>
  <c r="J38" i="4" s="1"/>
  <c r="J13" i="5"/>
  <c r="J37" i="4" s="1"/>
  <c r="J10" i="5"/>
  <c r="J36" i="4" s="1"/>
  <c r="J9" i="5"/>
  <c r="J35" i="4" s="1"/>
  <c r="J4" i="5"/>
  <c r="I23" i="5"/>
  <c r="I18" i="5"/>
  <c r="I38" i="4" s="1"/>
  <c r="I13" i="5"/>
  <c r="I37" i="4" s="1"/>
  <c r="I10" i="5"/>
  <c r="I36" i="4" s="1"/>
  <c r="I9" i="5"/>
  <c r="I35" i="4" s="1"/>
  <c r="I4" i="5"/>
  <c r="H23" i="5"/>
  <c r="H18" i="5"/>
  <c r="H38" i="4" s="1"/>
  <c r="H13" i="5"/>
  <c r="H37" i="4" s="1"/>
  <c r="H10" i="5"/>
  <c r="H36" i="4" s="1"/>
  <c r="H9" i="5"/>
  <c r="H35" i="4" s="1"/>
  <c r="H4" i="5"/>
  <c r="G23" i="5"/>
  <c r="G18" i="5"/>
  <c r="G38" i="4" s="1"/>
  <c r="G13" i="5"/>
  <c r="G37" i="4" s="1"/>
  <c r="G10" i="5"/>
  <c r="G36" i="4" s="1"/>
  <c r="G9" i="5"/>
  <c r="G35" i="4" s="1"/>
  <c r="G4" i="5"/>
  <c r="AK5" i="1"/>
  <c r="AN5" i="1" s="1"/>
  <c r="AK6" i="1"/>
  <c r="AN6" i="1" s="1"/>
  <c r="AK7" i="1"/>
  <c r="AK8" i="1"/>
  <c r="AK9" i="1"/>
  <c r="AN9" i="1" s="1"/>
  <c r="AK10" i="1"/>
  <c r="AN10" i="1" s="1"/>
  <c r="AK11" i="1"/>
  <c r="AP11" i="1" s="1"/>
  <c r="AU11" i="1" s="1"/>
  <c r="AK12" i="1"/>
  <c r="AK13" i="1"/>
  <c r="AP13" i="1" s="1"/>
  <c r="AK14" i="1"/>
  <c r="AN14" i="1" s="1"/>
  <c r="AK15" i="1"/>
  <c r="AK16" i="1"/>
  <c r="AN16" i="1" s="1"/>
  <c r="AK17" i="1"/>
  <c r="AN17" i="1" s="1"/>
  <c r="AK18" i="1"/>
  <c r="AN18" i="1" s="1"/>
  <c r="AK19" i="1"/>
  <c r="AK20" i="1"/>
  <c r="AN20" i="1" s="1"/>
  <c r="AK21" i="1"/>
  <c r="AN21" i="1" s="1"/>
  <c r="AK22" i="1"/>
  <c r="AN22" i="1" s="1"/>
  <c r="AK23" i="1"/>
  <c r="AK24" i="1"/>
  <c r="AQ25" i="1"/>
  <c r="AK25" i="1"/>
  <c r="AK26" i="1"/>
  <c r="AN26" i="1" s="1"/>
  <c r="AK27" i="1"/>
  <c r="AK28" i="1"/>
  <c r="AN28" i="1" s="1"/>
  <c r="AK29" i="1"/>
  <c r="AP29" i="1" s="1"/>
  <c r="AK30" i="1"/>
  <c r="AK31" i="1"/>
  <c r="AN31" i="1" s="1"/>
  <c r="AK32" i="1"/>
  <c r="AN32" i="1" s="1"/>
  <c r="AK33" i="1"/>
  <c r="AN33" i="1" s="1"/>
  <c r="AK34" i="1"/>
  <c r="AP34" i="1" s="1"/>
  <c r="AU34" i="1" s="1"/>
  <c r="AK35" i="1"/>
  <c r="AN35" i="1" s="1"/>
  <c r="AK36" i="1"/>
  <c r="AN36" i="1" s="1"/>
  <c r="AK37" i="1"/>
  <c r="AN37" i="1" s="1"/>
  <c r="AK38" i="1"/>
  <c r="AP38" i="1" s="1"/>
  <c r="AU38" i="1" s="1"/>
  <c r="AK39" i="1"/>
  <c r="AN39" i="1" s="1"/>
  <c r="AK40" i="1"/>
  <c r="AN40" i="1" s="1"/>
  <c r="AK41" i="1"/>
  <c r="AN41" i="1" s="1"/>
  <c r="AK42" i="1"/>
  <c r="AP42" i="1" s="1"/>
  <c r="AK43" i="1"/>
  <c r="AN43" i="1" s="1"/>
  <c r="AK44" i="1"/>
  <c r="AN44" i="1" s="1"/>
  <c r="AK45" i="1"/>
  <c r="AN45" i="1" s="1"/>
  <c r="AK46" i="1"/>
  <c r="AN46" i="1" s="1"/>
  <c r="AK47" i="1"/>
  <c r="AN47" i="1" s="1"/>
  <c r="AK48" i="1"/>
  <c r="AN48" i="1" s="1"/>
  <c r="AK49" i="1"/>
  <c r="AN49" i="1" s="1"/>
  <c r="AK50" i="1"/>
  <c r="AN50" i="1" s="1"/>
  <c r="AK51" i="1"/>
  <c r="AN51" i="1" s="1"/>
  <c r="AK52" i="1"/>
  <c r="AN52" i="1" s="1"/>
  <c r="AK53" i="1"/>
  <c r="AN53" i="1" s="1"/>
  <c r="AK54" i="1"/>
  <c r="AN54" i="1" s="1"/>
  <c r="AK55" i="1"/>
  <c r="AN55" i="1" s="1"/>
  <c r="AK56" i="1"/>
  <c r="AN56" i="1" s="1"/>
  <c r="AK57" i="1"/>
  <c r="AN57" i="1" s="1"/>
  <c r="AK58" i="1"/>
  <c r="AN58" i="1" s="1"/>
  <c r="AK59" i="1"/>
  <c r="AN59" i="1" s="1"/>
  <c r="AK60" i="1"/>
  <c r="AN60" i="1" s="1"/>
  <c r="AP4" i="1"/>
  <c r="AP20" i="1" l="1"/>
  <c r="AU20" i="1" s="1"/>
  <c r="AP17" i="1"/>
  <c r="AU17" i="1" s="1"/>
  <c r="H39" i="4"/>
  <c r="P23" i="5"/>
  <c r="G39" i="4"/>
  <c r="O23" i="5"/>
  <c r="G24" i="5"/>
  <c r="I39" i="4"/>
  <c r="Q23" i="5"/>
  <c r="I24" i="5"/>
  <c r="AP58" i="1"/>
  <c r="AU58" i="1" s="1"/>
  <c r="H24" i="5"/>
  <c r="J39" i="4"/>
  <c r="J24" i="5"/>
  <c r="R23" i="5"/>
  <c r="P9" i="5"/>
  <c r="O9" i="5"/>
  <c r="O24" i="5" s="1"/>
  <c r="AP53" i="1"/>
  <c r="AU53" i="1" s="1"/>
  <c r="AZ53" i="1" s="1"/>
  <c r="AP50" i="1"/>
  <c r="AU50" i="1" s="1"/>
  <c r="AP39" i="1"/>
  <c r="AU39" i="1" s="1"/>
  <c r="AP36" i="1"/>
  <c r="AU36" i="1" s="1"/>
  <c r="AZ36" i="1" s="1"/>
  <c r="AN13" i="1"/>
  <c r="AP37" i="1"/>
  <c r="AU37" i="1" s="1"/>
  <c r="AP31" i="1"/>
  <c r="AU31" i="1" s="1"/>
  <c r="AP28" i="1"/>
  <c r="AU28" i="1" s="1"/>
  <c r="AN34" i="1"/>
  <c r="Q9" i="5"/>
  <c r="R9" i="5"/>
  <c r="AP46" i="1"/>
  <c r="AU46" i="1" s="1"/>
  <c r="AN29" i="1"/>
  <c r="AP57" i="1"/>
  <c r="AU57" i="1" s="1"/>
  <c r="AZ57" i="1" s="1"/>
  <c r="AP54" i="1"/>
  <c r="AU54" i="1" s="1"/>
  <c r="AP41" i="1"/>
  <c r="AU41" i="1" s="1"/>
  <c r="AZ41" i="1" s="1"/>
  <c r="AP32" i="1"/>
  <c r="AU32" i="1" s="1"/>
  <c r="AZ32" i="1" s="1"/>
  <c r="AP21" i="1"/>
  <c r="AU21" i="1" s="1"/>
  <c r="AP16" i="1"/>
  <c r="AU16" i="1" s="1"/>
  <c r="AN42" i="1"/>
  <c r="AP45" i="1"/>
  <c r="AP23" i="1"/>
  <c r="AU23" i="1" s="1"/>
  <c r="AN23" i="1"/>
  <c r="AP19" i="1"/>
  <c r="AN19" i="1"/>
  <c r="AU13" i="1"/>
  <c r="AZ38" i="1"/>
  <c r="AP49" i="1"/>
  <c r="AP30" i="1"/>
  <c r="AN30" i="1"/>
  <c r="AU29" i="1"/>
  <c r="AP25" i="1"/>
  <c r="AS25" i="1" s="1"/>
  <c r="AN25" i="1"/>
  <c r="AN24" i="1"/>
  <c r="AP24" i="1"/>
  <c r="AN4" i="1"/>
  <c r="AN12" i="1"/>
  <c r="AP12" i="1"/>
  <c r="AP27" i="1"/>
  <c r="AU27" i="1" s="1"/>
  <c r="AN27" i="1"/>
  <c r="AP15" i="1"/>
  <c r="AN15" i="1"/>
  <c r="AP8" i="1"/>
  <c r="AU8" i="1" s="1"/>
  <c r="AN8" i="1"/>
  <c r="AN7" i="1"/>
  <c r="AP7" i="1"/>
  <c r="AN38" i="1"/>
  <c r="AN11" i="1"/>
  <c r="AZ34" i="1"/>
  <c r="AP18" i="1"/>
  <c r="AP59" i="1"/>
  <c r="AP55" i="1"/>
  <c r="AP47" i="1"/>
  <c r="AP43" i="1"/>
  <c r="AU42" i="1"/>
  <c r="AP22" i="1"/>
  <c r="AZ11" i="1"/>
  <c r="AP51" i="1"/>
  <c r="AP60" i="1"/>
  <c r="AP56" i="1"/>
  <c r="AP52" i="1"/>
  <c r="AP48" i="1"/>
  <c r="AP44" i="1"/>
  <c r="AP40" i="1"/>
  <c r="AP35" i="1"/>
  <c r="AP26" i="1"/>
  <c r="AP10" i="1"/>
  <c r="AP6" i="1"/>
  <c r="AP33" i="1"/>
  <c r="AP14" i="1"/>
  <c r="AP9" i="1"/>
  <c r="AP5" i="1"/>
  <c r="AU4" i="1"/>
  <c r="P24" i="5" l="1"/>
  <c r="AU45" i="1"/>
  <c r="AZ45" i="1" s="1"/>
  <c r="AU25" i="1"/>
  <c r="AZ25" i="1" s="1"/>
  <c r="AZ13" i="1"/>
  <c r="AU24" i="1"/>
  <c r="AU15" i="1"/>
  <c r="AZ29" i="1"/>
  <c r="AZ37" i="1"/>
  <c r="AU19" i="1"/>
  <c r="AU12" i="1"/>
  <c r="AZ12" i="1" s="1"/>
  <c r="AU7" i="1"/>
  <c r="AU30" i="1"/>
  <c r="AU49" i="1"/>
  <c r="AU52" i="1"/>
  <c r="AU59" i="1"/>
  <c r="AZ17" i="1"/>
  <c r="AZ20" i="1"/>
  <c r="AZ28" i="1"/>
  <c r="AU40" i="1"/>
  <c r="AU56" i="1"/>
  <c r="AZ50" i="1"/>
  <c r="AZ42" i="1"/>
  <c r="AZ54" i="1"/>
  <c r="AU18" i="1"/>
  <c r="AZ27" i="1"/>
  <c r="AU47" i="1"/>
  <c r="AZ21" i="1"/>
  <c r="AU14" i="1"/>
  <c r="AU10" i="1"/>
  <c r="AZ31" i="1"/>
  <c r="AU44" i="1"/>
  <c r="AU60" i="1"/>
  <c r="AU51" i="1"/>
  <c r="AU22" i="1"/>
  <c r="AU43" i="1"/>
  <c r="AU55" i="1"/>
  <c r="AU9" i="1"/>
  <c r="AZ23" i="1"/>
  <c r="AU6" i="1"/>
  <c r="AZ8" i="1"/>
  <c r="AZ39" i="1"/>
  <c r="AU33" i="1"/>
  <c r="AU5" i="1"/>
  <c r="AU26" i="1"/>
  <c r="AU35" i="1"/>
  <c r="AU48" i="1"/>
  <c r="AZ46" i="1"/>
  <c r="AZ16" i="1"/>
  <c r="AZ58" i="1"/>
  <c r="AZ4" i="1"/>
  <c r="AZ15" i="1" l="1"/>
  <c r="AZ49" i="1"/>
  <c r="AZ7" i="1"/>
  <c r="AZ19" i="1"/>
  <c r="AZ30" i="1"/>
  <c r="AZ24" i="1"/>
  <c r="AZ59" i="1"/>
  <c r="AZ35" i="1"/>
  <c r="AZ6" i="1"/>
  <c r="AZ44" i="1"/>
  <c r="AZ10" i="1"/>
  <c r="AZ40" i="1"/>
  <c r="AZ55" i="1"/>
  <c r="AZ5" i="1"/>
  <c r="AZ9" i="1"/>
  <c r="AZ43" i="1"/>
  <c r="AZ51" i="1"/>
  <c r="AZ47" i="1"/>
  <c r="AZ48" i="1"/>
  <c r="AZ26" i="1"/>
  <c r="AZ33" i="1"/>
  <c r="AZ22" i="1"/>
  <c r="AZ60" i="1"/>
  <c r="AZ14" i="1"/>
  <c r="AZ18" i="1"/>
  <c r="AZ56" i="1"/>
  <c r="AZ52" i="1"/>
  <c r="B39" i="4" l="1"/>
  <c r="B38" i="4"/>
  <c r="B37" i="4"/>
  <c r="B36" i="4"/>
  <c r="B35" i="4"/>
  <c r="B34" i="4"/>
  <c r="E27" i="4"/>
  <c r="E26" i="4"/>
  <c r="E25" i="4"/>
  <c r="E24" i="4"/>
  <c r="E23" i="4"/>
  <c r="E22" i="4"/>
  <c r="S25" i="1" l="1"/>
  <c r="AC25" i="1" s="1"/>
  <c r="AV25" i="1" s="1"/>
  <c r="AX25" i="1" s="1"/>
  <c r="T12" i="1"/>
  <c r="U12" i="1" s="1"/>
  <c r="AF12" i="1" s="1"/>
  <c r="BA12" i="1" s="1"/>
  <c r="BC12" i="1" s="1"/>
  <c r="R12" i="1"/>
  <c r="S12" i="1" s="1"/>
  <c r="AC12" i="1" s="1"/>
  <c r="AV12" i="1" s="1"/>
  <c r="AX12" i="1" s="1"/>
  <c r="W12" i="1"/>
  <c r="AI12" i="1" s="1"/>
  <c r="Q12" i="1"/>
  <c r="AQ12" i="1" s="1"/>
  <c r="AS12" i="1" s="1"/>
  <c r="T28" i="1"/>
  <c r="R28" i="1"/>
  <c r="U25" i="1"/>
  <c r="AF25" i="1" s="1"/>
  <c r="BA25" i="1" s="1"/>
  <c r="BC25" i="1" s="1"/>
  <c r="W16" i="1" l="1"/>
  <c r="AI16" i="1" s="1"/>
  <c r="U16" i="1"/>
  <c r="AF16" i="1" s="1"/>
  <c r="BA16" i="1" s="1"/>
  <c r="BC16" i="1" s="1"/>
  <c r="S16" i="1"/>
  <c r="AC16" i="1" s="1"/>
  <c r="AV16" i="1" s="1"/>
  <c r="AX16" i="1" s="1"/>
  <c r="Q16" i="1"/>
  <c r="Z16" i="1" s="1"/>
  <c r="AQ16" i="1" s="1"/>
  <c r="AS16" i="1" s="1"/>
  <c r="W47" i="1" l="1"/>
  <c r="AI47" i="1" s="1"/>
  <c r="U47" i="1"/>
  <c r="AF47" i="1" s="1"/>
  <c r="BA47" i="1" s="1"/>
  <c r="BC47" i="1" s="1"/>
  <c r="S47" i="1"/>
  <c r="AC47" i="1" s="1"/>
  <c r="AV47" i="1" s="1"/>
  <c r="AX47" i="1" s="1"/>
  <c r="Q47" i="1"/>
  <c r="Z47" i="1" s="1"/>
  <c r="AQ47" i="1" s="1"/>
  <c r="AS47" i="1" s="1"/>
  <c r="W46" i="1"/>
  <c r="AI46" i="1" s="1"/>
  <c r="U46" i="1"/>
  <c r="AF46" i="1" s="1"/>
  <c r="BA46" i="1" s="1"/>
  <c r="BC46" i="1" s="1"/>
  <c r="S46" i="1"/>
  <c r="AC46" i="1" s="1"/>
  <c r="AV46" i="1" s="1"/>
  <c r="AX46" i="1" s="1"/>
  <c r="Q46" i="1"/>
  <c r="Z46" i="1" s="1"/>
  <c r="AQ46" i="1" s="1"/>
  <c r="AS46" i="1" s="1"/>
  <c r="U37" i="1"/>
  <c r="AF37" i="1" s="1"/>
  <c r="BA37" i="1" s="1"/>
  <c r="BC37" i="1" s="1"/>
  <c r="W60" i="1" l="1"/>
  <c r="AI60" i="1" s="1"/>
  <c r="U60" i="1"/>
  <c r="AF60" i="1" s="1"/>
  <c r="BA60" i="1" s="1"/>
  <c r="BC60" i="1" s="1"/>
  <c r="S60" i="1"/>
  <c r="AC60" i="1" s="1"/>
  <c r="Q60" i="1"/>
  <c r="Z60" i="1" s="1"/>
  <c r="W59" i="1"/>
  <c r="AI59" i="1" s="1"/>
  <c r="U59" i="1"/>
  <c r="AF59" i="1" s="1"/>
  <c r="BA59" i="1" s="1"/>
  <c r="BC59" i="1" s="1"/>
  <c r="S59" i="1"/>
  <c r="AC59" i="1" s="1"/>
  <c r="Q59" i="1"/>
  <c r="Z59" i="1" s="1"/>
  <c r="W58" i="1"/>
  <c r="AI58" i="1" s="1"/>
  <c r="U58" i="1"/>
  <c r="AF58" i="1" s="1"/>
  <c r="BA58" i="1" s="1"/>
  <c r="BC58" i="1" s="1"/>
  <c r="S58" i="1"/>
  <c r="AC58" i="1" s="1"/>
  <c r="Q58" i="1"/>
  <c r="Z58" i="1" s="1"/>
  <c r="W57" i="1"/>
  <c r="AI57" i="1" s="1"/>
  <c r="U57" i="1"/>
  <c r="AF57" i="1" s="1"/>
  <c r="BA57" i="1" s="1"/>
  <c r="BC57" i="1" s="1"/>
  <c r="S57" i="1"/>
  <c r="AC57" i="1" s="1"/>
  <c r="Q57" i="1"/>
  <c r="Z57" i="1" s="1"/>
  <c r="W56" i="1"/>
  <c r="AI56" i="1" s="1"/>
  <c r="U56" i="1"/>
  <c r="AF56" i="1" s="1"/>
  <c r="BA56" i="1" s="1"/>
  <c r="BC56" i="1" s="1"/>
  <c r="S56" i="1"/>
  <c r="AC56" i="1" s="1"/>
  <c r="Q56" i="1"/>
  <c r="Z56" i="1" s="1"/>
  <c r="AV56" i="1" l="1"/>
  <c r="AX56" i="1" s="1"/>
  <c r="C141" i="4"/>
  <c r="AV57" i="1"/>
  <c r="AX57" i="1" s="1"/>
  <c r="C142" i="4"/>
  <c r="AV58" i="1"/>
  <c r="AX58" i="1" s="1"/>
  <c r="C143" i="4"/>
  <c r="AV59" i="1"/>
  <c r="AX59" i="1" s="1"/>
  <c r="C144" i="4"/>
  <c r="AV60" i="1"/>
  <c r="AX60" i="1" s="1"/>
  <c r="C145" i="4"/>
  <c r="AQ59" i="1"/>
  <c r="AS59" i="1" s="1"/>
  <c r="AQ60" i="1"/>
  <c r="AS60" i="1" s="1"/>
  <c r="AQ56" i="1"/>
  <c r="AS56" i="1" s="1"/>
  <c r="AQ57" i="1"/>
  <c r="AS57" i="1" s="1"/>
  <c r="AQ58" i="1"/>
  <c r="AS58" i="1" s="1"/>
  <c r="W11" i="1"/>
  <c r="AI11" i="1" s="1"/>
  <c r="U11" i="1"/>
  <c r="AF11" i="1" s="1"/>
  <c r="S11" i="1"/>
  <c r="AC11" i="1" s="1"/>
  <c r="L8" i="8" s="1"/>
  <c r="Q11" i="1"/>
  <c r="Z11" i="1" s="1"/>
  <c r="W10" i="1"/>
  <c r="AI10" i="1" s="1"/>
  <c r="U10" i="1"/>
  <c r="AF10" i="1" s="1"/>
  <c r="BA10" i="1" s="1"/>
  <c r="BC10" i="1" s="1"/>
  <c r="S10" i="1"/>
  <c r="AC10" i="1" s="1"/>
  <c r="AV10" i="1" s="1"/>
  <c r="AX10" i="1" s="1"/>
  <c r="Q10" i="1"/>
  <c r="Z10" i="1" s="1"/>
  <c r="AQ10" i="1" s="1"/>
  <c r="AS10" i="1" s="1"/>
  <c r="W6" i="1"/>
  <c r="AI6" i="1" s="1"/>
  <c r="U6" i="1"/>
  <c r="AF6" i="1" s="1"/>
  <c r="S6" i="1"/>
  <c r="AC6" i="1" s="1"/>
  <c r="Q6" i="1"/>
  <c r="Z6" i="1" s="1"/>
  <c r="W5" i="1"/>
  <c r="AI5" i="1" s="1"/>
  <c r="U5" i="1"/>
  <c r="AF5" i="1" s="1"/>
  <c r="BA5" i="1" s="1"/>
  <c r="BC5" i="1" s="1"/>
  <c r="S5" i="1"/>
  <c r="AC5" i="1" s="1"/>
  <c r="AV5" i="1" s="1"/>
  <c r="AX5" i="1" s="1"/>
  <c r="Q5" i="1"/>
  <c r="Z5" i="1" s="1"/>
  <c r="AQ5" i="1" s="1"/>
  <c r="AS5" i="1" s="1"/>
  <c r="W25" i="1"/>
  <c r="AI25" i="1" s="1"/>
  <c r="W51" i="1"/>
  <c r="AI51" i="1" s="1"/>
  <c r="U51" i="1"/>
  <c r="AF51" i="1" s="1"/>
  <c r="BA51" i="1" s="1"/>
  <c r="BC51" i="1" s="1"/>
  <c r="S51" i="1"/>
  <c r="AC51" i="1" s="1"/>
  <c r="AV51" i="1" s="1"/>
  <c r="AX51" i="1" s="1"/>
  <c r="Q51" i="1"/>
  <c r="Z51" i="1" s="1"/>
  <c r="AQ51" i="1" s="1"/>
  <c r="AS51" i="1" s="1"/>
  <c r="W50" i="1"/>
  <c r="AI50" i="1" s="1"/>
  <c r="U50" i="1"/>
  <c r="AF50" i="1" s="1"/>
  <c r="BA50" i="1" s="1"/>
  <c r="BC50" i="1" s="1"/>
  <c r="S50" i="1"/>
  <c r="AC50" i="1" s="1"/>
  <c r="AV50" i="1" s="1"/>
  <c r="AX50" i="1" s="1"/>
  <c r="Q50" i="1"/>
  <c r="Z50" i="1" s="1"/>
  <c r="AQ50" i="1" s="1"/>
  <c r="AS50" i="1" s="1"/>
  <c r="W49" i="1"/>
  <c r="AI49" i="1" s="1"/>
  <c r="U49" i="1"/>
  <c r="AF49" i="1" s="1"/>
  <c r="S49" i="1"/>
  <c r="AC49" i="1" s="1"/>
  <c r="L22" i="8" s="1"/>
  <c r="Q49" i="1"/>
  <c r="Z49" i="1" s="1"/>
  <c r="W48" i="1"/>
  <c r="AI48" i="1" s="1"/>
  <c r="U48" i="1"/>
  <c r="AF48" i="1" s="1"/>
  <c r="BA48" i="1" s="1"/>
  <c r="BC48" i="1" s="1"/>
  <c r="S48" i="1"/>
  <c r="AC48" i="1" s="1"/>
  <c r="AV48" i="1" s="1"/>
  <c r="AX48" i="1" s="1"/>
  <c r="Q48" i="1"/>
  <c r="Z48" i="1" s="1"/>
  <c r="AQ48" i="1" s="1"/>
  <c r="AS48" i="1" s="1"/>
  <c r="W45" i="1"/>
  <c r="AI45" i="1" s="1"/>
  <c r="N21" i="8" s="1"/>
  <c r="U45" i="1"/>
  <c r="AF45" i="1" s="1"/>
  <c r="S45" i="1"/>
  <c r="AC45" i="1" s="1"/>
  <c r="Q45" i="1"/>
  <c r="Z45" i="1" s="1"/>
  <c r="W44" i="1"/>
  <c r="AI44" i="1" s="1"/>
  <c r="N20" i="8" s="1"/>
  <c r="U44" i="1"/>
  <c r="AF44" i="1" s="1"/>
  <c r="S44" i="1"/>
  <c r="AC44" i="1" s="1"/>
  <c r="Q44" i="1"/>
  <c r="Z44" i="1" s="1"/>
  <c r="AQ44" i="1" s="1"/>
  <c r="W43" i="1"/>
  <c r="AI43" i="1" s="1"/>
  <c r="U43" i="1"/>
  <c r="AF43" i="1" s="1"/>
  <c r="BA43" i="1" s="1"/>
  <c r="BC43" i="1" s="1"/>
  <c r="S43" i="1"/>
  <c r="AC43" i="1" s="1"/>
  <c r="AV43" i="1" s="1"/>
  <c r="AX43" i="1" s="1"/>
  <c r="Q43" i="1"/>
  <c r="Z43" i="1" s="1"/>
  <c r="AQ43" i="1" s="1"/>
  <c r="AS43" i="1" s="1"/>
  <c r="W42" i="1"/>
  <c r="AI42" i="1" s="1"/>
  <c r="U42" i="1"/>
  <c r="AF42" i="1" s="1"/>
  <c r="BA42" i="1" s="1"/>
  <c r="BC42" i="1" s="1"/>
  <c r="S42" i="1"/>
  <c r="AC42" i="1" s="1"/>
  <c r="AV42" i="1" s="1"/>
  <c r="AX42" i="1" s="1"/>
  <c r="Q42" i="1"/>
  <c r="Z42" i="1" s="1"/>
  <c r="AQ42" i="1" s="1"/>
  <c r="AS42" i="1" s="1"/>
  <c r="W41" i="1"/>
  <c r="AI41" i="1" s="1"/>
  <c r="U41" i="1"/>
  <c r="AF41" i="1" s="1"/>
  <c r="BA41" i="1" s="1"/>
  <c r="BC41" i="1" s="1"/>
  <c r="S41" i="1"/>
  <c r="AC41" i="1" s="1"/>
  <c r="AV41" i="1" s="1"/>
  <c r="AX41" i="1" s="1"/>
  <c r="Q41" i="1"/>
  <c r="Z41" i="1" s="1"/>
  <c r="AQ41" i="1" s="1"/>
  <c r="AS41" i="1" s="1"/>
  <c r="W40" i="1"/>
  <c r="AI40" i="1" s="1"/>
  <c r="U40" i="1"/>
  <c r="AF40" i="1" s="1"/>
  <c r="BA40" i="1" s="1"/>
  <c r="BC40" i="1" s="1"/>
  <c r="S40" i="1"/>
  <c r="AC40" i="1" s="1"/>
  <c r="AV40" i="1" s="1"/>
  <c r="AX40" i="1" s="1"/>
  <c r="Q40" i="1"/>
  <c r="Z40" i="1" s="1"/>
  <c r="AQ40" i="1" s="1"/>
  <c r="AS40" i="1" s="1"/>
  <c r="W39" i="1"/>
  <c r="AI39" i="1" s="1"/>
  <c r="U39" i="1"/>
  <c r="AF39" i="1" s="1"/>
  <c r="S39" i="1"/>
  <c r="AC39" i="1" s="1"/>
  <c r="Q39" i="1"/>
  <c r="Z39" i="1" s="1"/>
  <c r="W38" i="1"/>
  <c r="AI38" i="1" s="1"/>
  <c r="U38" i="1"/>
  <c r="AF38" i="1" s="1"/>
  <c r="BA38" i="1" s="1"/>
  <c r="BC38" i="1" s="1"/>
  <c r="S38" i="1"/>
  <c r="AC38" i="1" s="1"/>
  <c r="AV38" i="1" s="1"/>
  <c r="AX38" i="1" s="1"/>
  <c r="Q38" i="1"/>
  <c r="Z38" i="1" s="1"/>
  <c r="AQ38" i="1" s="1"/>
  <c r="AS38" i="1" s="1"/>
  <c r="W37" i="1"/>
  <c r="AI37" i="1" s="1"/>
  <c r="S37" i="1"/>
  <c r="AC37" i="1" s="1"/>
  <c r="AV37" i="1" s="1"/>
  <c r="AX37" i="1" s="1"/>
  <c r="Q37" i="1"/>
  <c r="Z37" i="1" s="1"/>
  <c r="AQ37" i="1" s="1"/>
  <c r="AS37" i="1" s="1"/>
  <c r="W32" i="1"/>
  <c r="AI32" i="1" s="1"/>
  <c r="U32" i="1"/>
  <c r="AF32" i="1" s="1"/>
  <c r="BA32" i="1" s="1"/>
  <c r="BC32" i="1" s="1"/>
  <c r="S32" i="1"/>
  <c r="AC32" i="1" s="1"/>
  <c r="AV32" i="1" s="1"/>
  <c r="AX32" i="1" s="1"/>
  <c r="Q32" i="1"/>
  <c r="Z32" i="1" s="1"/>
  <c r="W30" i="1"/>
  <c r="AI30" i="1" s="1"/>
  <c r="U30" i="1"/>
  <c r="AF30" i="1" s="1"/>
  <c r="S30" i="1"/>
  <c r="AC30" i="1" s="1"/>
  <c r="Q30" i="1"/>
  <c r="Z30" i="1" s="1"/>
  <c r="W55" i="1"/>
  <c r="AI55" i="1" s="1"/>
  <c r="U55" i="1"/>
  <c r="AF55" i="1" s="1"/>
  <c r="BA55" i="1" s="1"/>
  <c r="BC55" i="1" s="1"/>
  <c r="S55" i="1"/>
  <c r="AC55" i="1" s="1"/>
  <c r="Q55" i="1"/>
  <c r="Z55" i="1" s="1"/>
  <c r="W54" i="1"/>
  <c r="AI54" i="1" s="1"/>
  <c r="U54" i="1"/>
  <c r="AF54" i="1" s="1"/>
  <c r="BA54" i="1" s="1"/>
  <c r="BC54" i="1" s="1"/>
  <c r="S54" i="1"/>
  <c r="AC54" i="1" s="1"/>
  <c r="Q54" i="1"/>
  <c r="Z54" i="1" s="1"/>
  <c r="W53" i="1"/>
  <c r="AI53" i="1" s="1"/>
  <c r="U53" i="1"/>
  <c r="AF53" i="1" s="1"/>
  <c r="BA53" i="1" s="1"/>
  <c r="BC53" i="1" s="1"/>
  <c r="S53" i="1"/>
  <c r="AC53" i="1" s="1"/>
  <c r="Q53" i="1"/>
  <c r="AQ53" i="1" s="1"/>
  <c r="AS53" i="1" s="1"/>
  <c r="W52" i="1"/>
  <c r="AI52" i="1" s="1"/>
  <c r="U52" i="1"/>
  <c r="AF52" i="1" s="1"/>
  <c r="S52" i="1"/>
  <c r="AC52" i="1" s="1"/>
  <c r="L23" i="8" s="1"/>
  <c r="Q52" i="1"/>
  <c r="Z52" i="1" s="1"/>
  <c r="C23" i="8" s="1"/>
  <c r="K23" i="8" s="1"/>
  <c r="W36" i="1"/>
  <c r="AI36" i="1" s="1"/>
  <c r="U36" i="1"/>
  <c r="AF36" i="1" s="1"/>
  <c r="S36" i="1"/>
  <c r="AC36" i="1" s="1"/>
  <c r="Q36" i="1"/>
  <c r="Z36" i="1" s="1"/>
  <c r="W29" i="1"/>
  <c r="AI29" i="1" s="1"/>
  <c r="U29" i="1"/>
  <c r="AF29" i="1" s="1"/>
  <c r="BA29" i="1" s="1"/>
  <c r="BC29" i="1" s="1"/>
  <c r="S29" i="1"/>
  <c r="AC29" i="1" s="1"/>
  <c r="AV29" i="1" s="1"/>
  <c r="AX29" i="1" s="1"/>
  <c r="Q29" i="1"/>
  <c r="AQ29" i="1" s="1"/>
  <c r="AS29" i="1" s="1"/>
  <c r="W28" i="1"/>
  <c r="AI28" i="1" s="1"/>
  <c r="U28" i="1"/>
  <c r="AF28" i="1" s="1"/>
  <c r="BA28" i="1" s="1"/>
  <c r="BC28" i="1" s="1"/>
  <c r="S28" i="1"/>
  <c r="AC28" i="1" s="1"/>
  <c r="AV28" i="1" s="1"/>
  <c r="AX28" i="1" s="1"/>
  <c r="Q28" i="1"/>
  <c r="AQ28" i="1" s="1"/>
  <c r="AS28" i="1" s="1"/>
  <c r="W27" i="1"/>
  <c r="AI27" i="1" s="1"/>
  <c r="U27" i="1"/>
  <c r="AF27" i="1" s="1"/>
  <c r="BA27" i="1" s="1"/>
  <c r="BC27" i="1" s="1"/>
  <c r="S27" i="1"/>
  <c r="AV27" i="1" s="1"/>
  <c r="AX27" i="1" s="1"/>
  <c r="Q27" i="1"/>
  <c r="AQ27" i="1" s="1"/>
  <c r="AS27" i="1" s="1"/>
  <c r="W26" i="1"/>
  <c r="AI26" i="1" s="1"/>
  <c r="U26" i="1"/>
  <c r="AF26" i="1" s="1"/>
  <c r="S26" i="1"/>
  <c r="AC26" i="1" s="1"/>
  <c r="Q26" i="1"/>
  <c r="AQ26" i="1" s="1"/>
  <c r="AS26" i="1" s="1"/>
  <c r="W35" i="1"/>
  <c r="AI35" i="1" s="1"/>
  <c r="U35" i="1"/>
  <c r="AF35" i="1" s="1"/>
  <c r="BA35" i="1" s="1"/>
  <c r="BC35" i="1" s="1"/>
  <c r="S35" i="1"/>
  <c r="AC35" i="1" s="1"/>
  <c r="AV35" i="1" s="1"/>
  <c r="AX35" i="1" s="1"/>
  <c r="Q35" i="1"/>
  <c r="Z35" i="1" s="1"/>
  <c r="AQ35" i="1" s="1"/>
  <c r="AS35" i="1" s="1"/>
  <c r="W34" i="1"/>
  <c r="AI34" i="1" s="1"/>
  <c r="U34" i="1"/>
  <c r="AF34" i="1" s="1"/>
  <c r="S34" i="1"/>
  <c r="AC34" i="1" s="1"/>
  <c r="Q34" i="1"/>
  <c r="Z34" i="1" s="1"/>
  <c r="W33" i="1"/>
  <c r="AI33" i="1" s="1"/>
  <c r="N16" i="8" s="1"/>
  <c r="U33" i="1"/>
  <c r="AF33" i="1" s="1"/>
  <c r="S33" i="1"/>
  <c r="AC33" i="1" s="1"/>
  <c r="Q33" i="1"/>
  <c r="Z33" i="1" s="1"/>
  <c r="W31" i="1"/>
  <c r="AI31" i="1" s="1"/>
  <c r="U31" i="1"/>
  <c r="AF31" i="1" s="1"/>
  <c r="BA31" i="1" s="1"/>
  <c r="BC31" i="1" s="1"/>
  <c r="S31" i="1"/>
  <c r="AC31" i="1" s="1"/>
  <c r="AV31" i="1" s="1"/>
  <c r="AX31" i="1" s="1"/>
  <c r="Q31" i="1"/>
  <c r="AQ31" i="1" s="1"/>
  <c r="AS31" i="1" s="1"/>
  <c r="W24" i="1"/>
  <c r="AI24" i="1" s="1"/>
  <c r="U24" i="1"/>
  <c r="AF24" i="1" s="1"/>
  <c r="BA24" i="1" s="1"/>
  <c r="BC24" i="1" s="1"/>
  <c r="S24" i="1"/>
  <c r="AC24" i="1" s="1"/>
  <c r="Q24" i="1"/>
  <c r="Z24" i="1" s="1"/>
  <c r="W23" i="1"/>
  <c r="AI23" i="1" s="1"/>
  <c r="U23" i="1"/>
  <c r="AF23" i="1" s="1"/>
  <c r="S23" i="1"/>
  <c r="Q23" i="1"/>
  <c r="W22" i="1"/>
  <c r="AI22" i="1" s="1"/>
  <c r="U22" i="1"/>
  <c r="BA22" i="1" s="1"/>
  <c r="BC22" i="1" s="1"/>
  <c r="S22" i="1"/>
  <c r="AV22" i="1" s="1"/>
  <c r="AX22" i="1" s="1"/>
  <c r="Q22" i="1"/>
  <c r="AS22" i="1" s="1"/>
  <c r="W20" i="1"/>
  <c r="AI20" i="1" s="1"/>
  <c r="U20" i="1"/>
  <c r="AF20" i="1" s="1"/>
  <c r="BA20" i="1" s="1"/>
  <c r="BC20" i="1" s="1"/>
  <c r="S20" i="1"/>
  <c r="AC20" i="1" s="1"/>
  <c r="AV20" i="1" s="1"/>
  <c r="AX20" i="1" s="1"/>
  <c r="Q20" i="1"/>
  <c r="Z20" i="1" s="1"/>
  <c r="W21" i="1"/>
  <c r="AI21" i="1" s="1"/>
  <c r="U21" i="1"/>
  <c r="AF21" i="1" s="1"/>
  <c r="BA21" i="1" s="1"/>
  <c r="BC21" i="1" s="1"/>
  <c r="S21" i="1"/>
  <c r="AC21" i="1" s="1"/>
  <c r="AV21" i="1" s="1"/>
  <c r="AX21" i="1" s="1"/>
  <c r="Q21" i="1"/>
  <c r="Z21" i="1" s="1"/>
  <c r="AQ21" i="1" s="1"/>
  <c r="AS21" i="1" s="1"/>
  <c r="W19" i="1"/>
  <c r="AI19" i="1" s="1"/>
  <c r="U19" i="1"/>
  <c r="AF19" i="1" s="1"/>
  <c r="S19" i="1"/>
  <c r="AC19" i="1" s="1"/>
  <c r="L12" i="8" s="1"/>
  <c r="Q19" i="1"/>
  <c r="Z19" i="1" s="1"/>
  <c r="W17" i="1"/>
  <c r="AI17" i="1" s="1"/>
  <c r="U17" i="1"/>
  <c r="BA17" i="1" s="1"/>
  <c r="BC17" i="1" s="1"/>
  <c r="S17" i="1"/>
  <c r="AV17" i="1" s="1"/>
  <c r="AX17" i="1" s="1"/>
  <c r="Q17" i="1"/>
  <c r="AS17" i="1" s="1"/>
  <c r="W18" i="1"/>
  <c r="AI18" i="1" s="1"/>
  <c r="U18" i="1"/>
  <c r="AF18" i="1" s="1"/>
  <c r="S18" i="1"/>
  <c r="AC18" i="1" s="1"/>
  <c r="Q18" i="1"/>
  <c r="Z18" i="1" s="1"/>
  <c r="W15" i="1"/>
  <c r="AI15" i="1" s="1"/>
  <c r="U15" i="1"/>
  <c r="AF15" i="1" s="1"/>
  <c r="S15" i="1"/>
  <c r="AC15" i="1" s="1"/>
  <c r="L10" i="8" s="1"/>
  <c r="Q15" i="1"/>
  <c r="Z15" i="1" s="1"/>
  <c r="W14" i="1"/>
  <c r="AI14" i="1" s="1"/>
  <c r="U14" i="1"/>
  <c r="AF14" i="1" s="1"/>
  <c r="BA14" i="1" s="1"/>
  <c r="BC14" i="1" s="1"/>
  <c r="S14" i="1"/>
  <c r="AC14" i="1" s="1"/>
  <c r="Q14" i="1"/>
  <c r="Z14" i="1" s="1"/>
  <c r="W13" i="1"/>
  <c r="AI13" i="1" s="1"/>
  <c r="U13" i="1"/>
  <c r="AF13" i="1" s="1"/>
  <c r="S13" i="1"/>
  <c r="AC13" i="1" s="1"/>
  <c r="L9" i="8" s="1"/>
  <c r="Q13" i="1"/>
  <c r="W9" i="1"/>
  <c r="AI9" i="1" s="1"/>
  <c r="U9" i="1"/>
  <c r="AF9" i="1" s="1"/>
  <c r="S9" i="1"/>
  <c r="AC9" i="1" s="1"/>
  <c r="Q9" i="1"/>
  <c r="Z9" i="1" s="1"/>
  <c r="W8" i="1"/>
  <c r="AI8" i="1" s="1"/>
  <c r="U8" i="1"/>
  <c r="AF8" i="1" s="1"/>
  <c r="BA8" i="1" s="1"/>
  <c r="BC8" i="1" s="1"/>
  <c r="S8" i="1"/>
  <c r="AC8" i="1" s="1"/>
  <c r="AV8" i="1" s="1"/>
  <c r="AX8" i="1" s="1"/>
  <c r="Q8" i="1"/>
  <c r="Z8" i="1" s="1"/>
  <c r="AQ8" i="1" s="1"/>
  <c r="AS8" i="1" s="1"/>
  <c r="W7" i="1"/>
  <c r="AI7" i="1" s="1"/>
  <c r="U7" i="1"/>
  <c r="AF7" i="1" s="1"/>
  <c r="S7" i="1"/>
  <c r="AC7" i="1" s="1"/>
  <c r="Q7" i="1"/>
  <c r="Z7" i="1" s="1"/>
  <c r="W4" i="1"/>
  <c r="AI4" i="1" s="1"/>
  <c r="U4" i="1"/>
  <c r="AF4" i="1" s="1"/>
  <c r="S4" i="1"/>
  <c r="AC4" i="1" s="1"/>
  <c r="Q4" i="1"/>
  <c r="Z4" i="1" s="1"/>
  <c r="K15" i="8" l="1"/>
  <c r="L6" i="8"/>
  <c r="F9" i="8"/>
  <c r="N9" i="8" s="1"/>
  <c r="N14" i="8"/>
  <c r="N4" i="8"/>
  <c r="F4" i="8"/>
  <c r="N11" i="8"/>
  <c r="N12" i="7"/>
  <c r="N12" i="8"/>
  <c r="N13" i="8"/>
  <c r="F13" i="8"/>
  <c r="N17" i="7"/>
  <c r="N17" i="8"/>
  <c r="K22" i="7"/>
  <c r="K22" i="8"/>
  <c r="K4" i="8"/>
  <c r="C4" i="8"/>
  <c r="K6" i="7"/>
  <c r="K6" i="8"/>
  <c r="K7" i="7"/>
  <c r="K7" i="8"/>
  <c r="C9" i="7"/>
  <c r="C35" i="4" s="1"/>
  <c r="C9" i="8"/>
  <c r="K9" i="8" s="1"/>
  <c r="K10" i="8"/>
  <c r="C10" i="8"/>
  <c r="K11" i="7"/>
  <c r="K11" i="8"/>
  <c r="K12" i="7"/>
  <c r="K12" i="8"/>
  <c r="AQ20" i="1"/>
  <c r="AS20" i="1" s="1"/>
  <c r="K13" i="8"/>
  <c r="C13" i="8"/>
  <c r="K16" i="7"/>
  <c r="K16" i="8"/>
  <c r="K17" i="7"/>
  <c r="K17" i="8"/>
  <c r="K18" i="8"/>
  <c r="C18" i="8"/>
  <c r="L19" i="7"/>
  <c r="L19" i="8"/>
  <c r="L20" i="7"/>
  <c r="L20" i="8"/>
  <c r="L21" i="7"/>
  <c r="L21" i="8"/>
  <c r="L22" i="7"/>
  <c r="K5" i="7"/>
  <c r="K5" i="8"/>
  <c r="K8" i="7"/>
  <c r="K8" i="8"/>
  <c r="N18" i="8"/>
  <c r="F18" i="8"/>
  <c r="K19" i="7"/>
  <c r="K19" i="8"/>
  <c r="K20" i="7"/>
  <c r="K20" i="8"/>
  <c r="N5" i="7"/>
  <c r="N5" i="8"/>
  <c r="D9" i="7"/>
  <c r="L9" i="7" s="1"/>
  <c r="D9" i="8"/>
  <c r="C73" i="4"/>
  <c r="D10" i="8"/>
  <c r="D36" i="4" s="1"/>
  <c r="L11" i="7"/>
  <c r="L11" i="8"/>
  <c r="L13" i="8"/>
  <c r="D13" i="8"/>
  <c r="D37" i="4" s="1"/>
  <c r="L16" i="7"/>
  <c r="L16" i="8"/>
  <c r="L17" i="7"/>
  <c r="L17" i="8"/>
  <c r="L14" i="7"/>
  <c r="L14" i="8"/>
  <c r="L18" i="8"/>
  <c r="D18" i="8"/>
  <c r="D38" i="4" s="1"/>
  <c r="D23" i="7"/>
  <c r="L23" i="7" s="1"/>
  <c r="D23" i="8"/>
  <c r="C137" i="4"/>
  <c r="AV53" i="1"/>
  <c r="AX53" i="1" s="1"/>
  <c r="C138" i="4"/>
  <c r="AV54" i="1"/>
  <c r="AX54" i="1" s="1"/>
  <c r="C139" i="4"/>
  <c r="AV55" i="1"/>
  <c r="AX55" i="1" s="1"/>
  <c r="C140" i="4"/>
  <c r="L15" i="8"/>
  <c r="M19" i="7"/>
  <c r="M19" i="8"/>
  <c r="M20" i="7"/>
  <c r="M20" i="8"/>
  <c r="M21" i="7"/>
  <c r="M21" i="8"/>
  <c r="M22" i="7"/>
  <c r="M22" i="8"/>
  <c r="L5" i="7"/>
  <c r="L5" i="8"/>
  <c r="L8" i="7"/>
  <c r="N6" i="7"/>
  <c r="N6" i="8"/>
  <c r="N7" i="7"/>
  <c r="N7" i="8"/>
  <c r="N10" i="8"/>
  <c r="F10" i="8"/>
  <c r="F23" i="7"/>
  <c r="N23" i="7" s="1"/>
  <c r="F23" i="8"/>
  <c r="N23" i="8" s="1"/>
  <c r="N15" i="8"/>
  <c r="K21" i="7"/>
  <c r="K21" i="8"/>
  <c r="N8" i="7"/>
  <c r="N8" i="8"/>
  <c r="L4" i="8"/>
  <c r="D4" i="8"/>
  <c r="D34" i="4" s="1"/>
  <c r="L7" i="7"/>
  <c r="L7" i="8"/>
  <c r="AV14" i="1"/>
  <c r="AX14" i="1" s="1"/>
  <c r="C74" i="4"/>
  <c r="M4" i="8"/>
  <c r="E4" i="8"/>
  <c r="M6" i="7"/>
  <c r="M6" i="8"/>
  <c r="M7" i="7"/>
  <c r="M7" i="8"/>
  <c r="E9" i="7"/>
  <c r="M9" i="7" s="1"/>
  <c r="E9" i="8"/>
  <c r="M9" i="8" s="1"/>
  <c r="M10" i="8"/>
  <c r="E10" i="8"/>
  <c r="M11" i="7"/>
  <c r="M11" i="8"/>
  <c r="M12" i="7"/>
  <c r="M12" i="8"/>
  <c r="E13" i="8"/>
  <c r="M13" i="8"/>
  <c r="M16" i="7"/>
  <c r="M16" i="8"/>
  <c r="M17" i="7"/>
  <c r="M17" i="8"/>
  <c r="M14" i="7"/>
  <c r="M14" i="8"/>
  <c r="E18" i="8"/>
  <c r="M18" i="8"/>
  <c r="E23" i="7"/>
  <c r="M23" i="7" s="1"/>
  <c r="E23" i="8"/>
  <c r="M23" i="8" s="1"/>
  <c r="M15" i="8"/>
  <c r="N19" i="7"/>
  <c r="N19" i="8"/>
  <c r="N22" i="7"/>
  <c r="N22" i="8"/>
  <c r="M5" i="7"/>
  <c r="M5" i="8"/>
  <c r="M8" i="7"/>
  <c r="M8" i="8"/>
  <c r="N11" i="7"/>
  <c r="N21" i="7"/>
  <c r="L6" i="7"/>
  <c r="L10" i="5"/>
  <c r="C90" i="4" s="1"/>
  <c r="L10" i="7"/>
  <c r="D10" i="7"/>
  <c r="L18" i="7"/>
  <c r="D18" i="7"/>
  <c r="M13" i="7"/>
  <c r="E13" i="7"/>
  <c r="N16" i="5"/>
  <c r="N16" i="7"/>
  <c r="N14" i="5"/>
  <c r="N14" i="7"/>
  <c r="N18" i="7"/>
  <c r="F18" i="7"/>
  <c r="N15" i="7"/>
  <c r="L12" i="7"/>
  <c r="L13" i="7"/>
  <c r="D13" i="7"/>
  <c r="L15" i="7"/>
  <c r="M4" i="7"/>
  <c r="E4" i="7"/>
  <c r="M10" i="5"/>
  <c r="M10" i="7"/>
  <c r="E10" i="7"/>
  <c r="M18" i="7"/>
  <c r="E18" i="7"/>
  <c r="M15" i="7"/>
  <c r="N20" i="5"/>
  <c r="N20" i="7"/>
  <c r="N4" i="7"/>
  <c r="F4" i="7"/>
  <c r="F9" i="5"/>
  <c r="F35" i="4" s="1"/>
  <c r="F23" i="4" s="1"/>
  <c r="F9" i="7"/>
  <c r="N9" i="7" s="1"/>
  <c r="N10" i="7"/>
  <c r="F10" i="7"/>
  <c r="N13" i="7"/>
  <c r="F13" i="7"/>
  <c r="K4" i="5"/>
  <c r="K4" i="7"/>
  <c r="C4" i="7"/>
  <c r="C34" i="4" s="1"/>
  <c r="K9" i="7"/>
  <c r="K10" i="5"/>
  <c r="K10" i="7"/>
  <c r="C10" i="7"/>
  <c r="C36" i="4" s="1"/>
  <c r="C13" i="7"/>
  <c r="C37" i="4" s="1"/>
  <c r="K13" i="7"/>
  <c r="C18" i="7"/>
  <c r="C38" i="4" s="1"/>
  <c r="K18" i="7"/>
  <c r="C23" i="7"/>
  <c r="AQ30" i="1"/>
  <c r="AS30" i="1" s="1"/>
  <c r="K15" i="7"/>
  <c r="L4" i="7"/>
  <c r="D4" i="7"/>
  <c r="N12" i="5"/>
  <c r="F23" i="5"/>
  <c r="N23" i="5" s="1"/>
  <c r="N19" i="5"/>
  <c r="N21" i="5"/>
  <c r="N22" i="5"/>
  <c r="M13" i="5"/>
  <c r="M18" i="5"/>
  <c r="L18" i="5"/>
  <c r="C118" i="4" s="1"/>
  <c r="BA18" i="1"/>
  <c r="BC18" i="1" s="1"/>
  <c r="M11" i="5"/>
  <c r="BA30" i="1"/>
  <c r="BC30" i="1" s="1"/>
  <c r="M15" i="5"/>
  <c r="F13" i="5"/>
  <c r="F37" i="4" s="1"/>
  <c r="F25" i="4" s="1"/>
  <c r="N13" i="5"/>
  <c r="F18" i="5"/>
  <c r="F38" i="4" s="1"/>
  <c r="F26" i="4" s="1"/>
  <c r="N18" i="5"/>
  <c r="N15" i="5"/>
  <c r="AQ19" i="1"/>
  <c r="AS19" i="1" s="1"/>
  <c r="K12" i="5"/>
  <c r="AQ24" i="1"/>
  <c r="AS24" i="1" s="1"/>
  <c r="K13" i="5"/>
  <c r="K18" i="5"/>
  <c r="AV39" i="1"/>
  <c r="AX39" i="1" s="1"/>
  <c r="L19" i="5"/>
  <c r="C119" i="4" s="1"/>
  <c r="AV44" i="1"/>
  <c r="AX44" i="1" s="1"/>
  <c r="L20" i="5"/>
  <c r="C120" i="4" s="1"/>
  <c r="AV45" i="1"/>
  <c r="AX45" i="1" s="1"/>
  <c r="L21" i="5"/>
  <c r="C121" i="4" s="1"/>
  <c r="AV49" i="1"/>
  <c r="AX49" i="1" s="1"/>
  <c r="L22" i="5"/>
  <c r="C122" i="4" s="1"/>
  <c r="BA19" i="1"/>
  <c r="BC19" i="1" s="1"/>
  <c r="M12" i="5"/>
  <c r="BA33" i="1"/>
  <c r="BC33" i="1" s="1"/>
  <c r="M16" i="5"/>
  <c r="BA34" i="1"/>
  <c r="BC34" i="1" s="1"/>
  <c r="M17" i="5"/>
  <c r="BA26" i="1"/>
  <c r="BC26" i="1" s="1"/>
  <c r="M14" i="5"/>
  <c r="F10" i="5"/>
  <c r="F36" i="4" s="1"/>
  <c r="F24" i="4" s="1"/>
  <c r="N10" i="5"/>
  <c r="N11" i="5"/>
  <c r="N17" i="5"/>
  <c r="AQ39" i="1"/>
  <c r="K19" i="5"/>
  <c r="AS44" i="1"/>
  <c r="K20" i="5"/>
  <c r="AQ45" i="1"/>
  <c r="AS45" i="1" s="1"/>
  <c r="K21" i="5"/>
  <c r="AQ49" i="1"/>
  <c r="AS49" i="1" s="1"/>
  <c r="K22" i="5"/>
  <c r="AQ14" i="1"/>
  <c r="AS14" i="1" s="1"/>
  <c r="AV18" i="1"/>
  <c r="AX18" i="1" s="1"/>
  <c r="L11" i="5"/>
  <c r="C91" i="4" s="1"/>
  <c r="AV19" i="1"/>
  <c r="AX19" i="1" s="1"/>
  <c r="L12" i="5"/>
  <c r="C92" i="4" s="1"/>
  <c r="AV24" i="1"/>
  <c r="AX24" i="1" s="1"/>
  <c r="L13" i="5"/>
  <c r="C101" i="4" s="1"/>
  <c r="AV33" i="1"/>
  <c r="AX33" i="1" s="1"/>
  <c r="L16" i="5"/>
  <c r="C104" i="4" s="1"/>
  <c r="AV34" i="1"/>
  <c r="AX34" i="1" s="1"/>
  <c r="L17" i="5"/>
  <c r="C105" i="4" s="1"/>
  <c r="AV26" i="1"/>
  <c r="AX26" i="1" s="1"/>
  <c r="L14" i="5"/>
  <c r="C102" i="4" s="1"/>
  <c r="AV30" i="1"/>
  <c r="AX30" i="1" s="1"/>
  <c r="L15" i="5"/>
  <c r="C103" i="4" s="1"/>
  <c r="BA39" i="1"/>
  <c r="BC39" i="1" s="1"/>
  <c r="M19" i="5"/>
  <c r="BA44" i="1"/>
  <c r="BC44" i="1" s="1"/>
  <c r="M20" i="5"/>
  <c r="BA45" i="1"/>
  <c r="BC45" i="1" s="1"/>
  <c r="M21" i="5"/>
  <c r="BA49" i="1"/>
  <c r="BC49" i="1" s="1"/>
  <c r="M22" i="5"/>
  <c r="AQ54" i="1"/>
  <c r="AS54" i="1" s="1"/>
  <c r="AQ55" i="1"/>
  <c r="AS55" i="1" s="1"/>
  <c r="AQ34" i="1"/>
  <c r="AS34" i="1" s="1"/>
  <c r="K17" i="5"/>
  <c r="AQ33" i="1"/>
  <c r="AS33" i="1" s="1"/>
  <c r="K16" i="5"/>
  <c r="C10" i="5"/>
  <c r="AQ18" i="1"/>
  <c r="AS18" i="1" s="1"/>
  <c r="K11" i="5"/>
  <c r="AQ32" i="1"/>
  <c r="AS32" i="1" s="1"/>
  <c r="K15" i="5"/>
  <c r="AQ7" i="1"/>
  <c r="AS7" i="1" s="1"/>
  <c r="K6" i="5"/>
  <c r="AQ9" i="1"/>
  <c r="AS9" i="1" s="1"/>
  <c r="K7" i="5"/>
  <c r="AQ11" i="1"/>
  <c r="AS11" i="1" s="1"/>
  <c r="K8" i="5"/>
  <c r="L4" i="5"/>
  <c r="C57" i="4" s="1"/>
  <c r="AV7" i="1"/>
  <c r="AX7" i="1" s="1"/>
  <c r="L6" i="5"/>
  <c r="C59" i="4" s="1"/>
  <c r="AV6" i="1"/>
  <c r="AX6" i="1" s="1"/>
  <c r="L5" i="5"/>
  <c r="C58" i="4" s="1"/>
  <c r="AV11" i="1"/>
  <c r="AX11" i="1" s="1"/>
  <c r="L8" i="5"/>
  <c r="C61" i="4" s="1"/>
  <c r="I34" i="4"/>
  <c r="M4" i="5"/>
  <c r="BA7" i="1"/>
  <c r="BC7" i="1" s="1"/>
  <c r="M6" i="5"/>
  <c r="BA9" i="1"/>
  <c r="BC9" i="1" s="1"/>
  <c r="M7" i="5"/>
  <c r="BA6" i="1"/>
  <c r="BC6" i="1" s="1"/>
  <c r="M5" i="5"/>
  <c r="BA11" i="1"/>
  <c r="BC11" i="1" s="1"/>
  <c r="M8" i="5"/>
  <c r="AQ6" i="1"/>
  <c r="AS6" i="1" s="1"/>
  <c r="K5" i="5"/>
  <c r="AV9" i="1"/>
  <c r="AX9" i="1" s="1"/>
  <c r="L7" i="5"/>
  <c r="C60" i="4" s="1"/>
  <c r="F4" i="5"/>
  <c r="N4" i="5"/>
  <c r="N6" i="5"/>
  <c r="N7" i="5"/>
  <c r="N5" i="5"/>
  <c r="N8" i="5"/>
  <c r="C4" i="5"/>
  <c r="AQ4" i="1"/>
  <c r="AS4" i="1" s="1"/>
  <c r="AQ13" i="1"/>
  <c r="AS13" i="1" s="1"/>
  <c r="C9" i="5"/>
  <c r="AQ23" i="1"/>
  <c r="AS23" i="1" s="1"/>
  <c r="C13" i="5"/>
  <c r="AQ52" i="1"/>
  <c r="AS52" i="1" s="1"/>
  <c r="C23" i="5"/>
  <c r="AV15" i="1"/>
  <c r="AX15" i="1" s="1"/>
  <c r="D10" i="5"/>
  <c r="C18" i="5"/>
  <c r="AQ36" i="1"/>
  <c r="AS36" i="1" s="1"/>
  <c r="D4" i="5"/>
  <c r="AV4" i="1"/>
  <c r="AX4" i="1" s="1"/>
  <c r="AV13" i="1"/>
  <c r="AX13" i="1" s="1"/>
  <c r="D9" i="5"/>
  <c r="AV23" i="1"/>
  <c r="AX23" i="1" s="1"/>
  <c r="D13" i="5"/>
  <c r="AV36" i="1"/>
  <c r="AX36" i="1" s="1"/>
  <c r="D18" i="5"/>
  <c r="AV52" i="1"/>
  <c r="AX52" i="1" s="1"/>
  <c r="D23" i="5"/>
  <c r="BA4" i="1"/>
  <c r="BC4" i="1" s="1"/>
  <c r="E4" i="5"/>
  <c r="BA13" i="1"/>
  <c r="BC13" i="1" s="1"/>
  <c r="E9" i="5"/>
  <c r="E10" i="5"/>
  <c r="E36" i="4" s="1"/>
  <c r="BA15" i="1"/>
  <c r="BC15" i="1" s="1"/>
  <c r="BA23" i="1"/>
  <c r="BC23" i="1" s="1"/>
  <c r="E13" i="5"/>
  <c r="E37" i="4" s="1"/>
  <c r="E18" i="5"/>
  <c r="E38" i="4" s="1"/>
  <c r="BA36" i="1"/>
  <c r="BC36" i="1" s="1"/>
  <c r="E23" i="5"/>
  <c r="BA52" i="1"/>
  <c r="BC52" i="1" s="1"/>
  <c r="AQ15" i="1"/>
  <c r="AS15" i="1" s="1"/>
  <c r="D39" i="4" l="1"/>
  <c r="D35" i="4"/>
  <c r="C146" i="4"/>
  <c r="C106" i="4"/>
  <c r="F39" i="4"/>
  <c r="F27" i="4" s="1"/>
  <c r="F28" i="4" s="1"/>
  <c r="K23" i="7"/>
  <c r="C39" i="4"/>
  <c r="N9" i="5"/>
  <c r="N24" i="5" s="1"/>
  <c r="C93" i="4"/>
  <c r="F24" i="5"/>
  <c r="G24" i="4"/>
  <c r="G26" i="4"/>
  <c r="G25" i="4"/>
  <c r="C62" i="4"/>
  <c r="C64" i="4" s="1"/>
  <c r="C123" i="4"/>
  <c r="E39" i="4"/>
  <c r="E24" i="5"/>
  <c r="M23" i="5"/>
  <c r="D24" i="5"/>
  <c r="L23" i="5"/>
  <c r="C24" i="5"/>
  <c r="K23" i="5"/>
  <c r="L9" i="5"/>
  <c r="K9" i="5"/>
  <c r="K24" i="5" s="1"/>
  <c r="E35" i="4"/>
  <c r="M9" i="5"/>
  <c r="L24" i="5" l="1"/>
  <c r="G23" i="4"/>
  <c r="G27" i="4"/>
  <c r="M2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tc={6BFA8EA6-6E2A-4982-98A7-17EF455C096C}</author>
  </authors>
  <commentList>
    <comment ref="AD3" authorId="0" shapeId="0" xr:uid="{6BFA8EA6-6E2A-4982-98A7-17EF455C096C}">
      <text>
        <t>[Comentario encadenado]
Su versión de Excel le permite leer este comentario encadenado; sin embargo, las ediciones que se apliquen se quitarán si el archivo se abre en una versión más reciente de Excel. Más información: https://go.microsoft.com/fwlink/?linkid=870924
Comentario:
    Celdas amarillas priorizadas para mesas de trabajo según seguimiento OCI</t>
      </text>
    </comment>
  </commentList>
</comments>
</file>

<file path=xl/sharedStrings.xml><?xml version="1.0" encoding="utf-8"?>
<sst xmlns="http://schemas.openxmlformats.org/spreadsheetml/2006/main" count="1012" uniqueCount="519">
  <si>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</si>
  <si>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</si>
  <si>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</si>
  <si>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</si>
  <si>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</si>
  <si>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</si>
  <si>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</si>
  <si>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</si>
  <si>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</si>
  <si>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</si>
  <si>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</si>
  <si>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</si>
  <si>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</si>
  <si>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</si>
  <si>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</si>
  <si>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</si>
  <si>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</si>
  <si>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</si>
  <si>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</si>
  <si>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</si>
  <si>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</si>
  <si>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</si>
  <si>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</si>
  <si>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</si>
  <si>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</si>
  <si>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</si>
  <si>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</si>
  <si>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</si>
  <si>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</si>
  <si>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</si>
  <si>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</si>
  <si>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</si>
  <si>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</si>
  <si>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</si>
  <si>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</si>
  <si>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</si>
  <si>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</si>
  <si>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</si>
  <si>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</si>
  <si>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</si>
  <si>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</si>
  <si>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</si>
  <si>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</si>
  <si>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</si>
  <si>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</si>
  <si>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</si>
  <si>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</si>
  <si>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</si>
  <si>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</si>
  <si>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</si>
  <si>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</si>
  <si>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</si>
  <si>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</si>
  <si>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</si>
  <si>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</si>
  <si>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</si>
  <si>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</si>
  <si>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</si>
  <si>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</si>
  <si>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</si>
  <si>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</si>
  <si>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</si>
  <si>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</si>
  <si>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</si>
  <si>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</si>
  <si>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</si>
  <si>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</si>
  <si>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</si>
  <si>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</si>
  <si>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</si>
  <si>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</si>
  <si>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</si>
  <si>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</si>
  <si>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</si>
  <si>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</si>
  <si>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</si>
  <si>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</si>
  <si>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</si>
  <si>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</si>
  <si>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</si>
  <si>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</si>
  <si>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</si>
  <si>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</si>
  <si>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</si>
  <si>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</si>
  <si>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</si>
  <si>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</si>
  <si>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</si>
  <si>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</si>
  <si>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</si>
  <si>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</si>
  <si>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</si>
  <si>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</si>
  <si>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</si>
  <si>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</si>
  <si>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</si>
  <si>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</si>
  <si>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</si>
  <si>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</si>
  <si>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</si>
  <si>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</si>
  <si>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</si>
  <si>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</si>
  <si>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</si>
  <si>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</si>
  <si>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</si>
  <si>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</si>
  <si>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</si>
  <si>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</si>
  <si>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</si>
  <si>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</si>
  <si>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</si>
  <si>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</si>
  <si>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</si>
  <si>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</si>
  <si>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</si>
  <si>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</si>
  <si>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</si>
  <si>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</si>
  <si>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</si>
  <si>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</si>
  <si>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</si>
  <si>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</si>
  <si>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</si>
  <si>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</si>
  <si>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</si>
  <si>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</si>
  <si>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</si>
  <si>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</si>
  <si>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</si>
  <si>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</si>
  <si>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</si>
  <si>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</si>
  <si>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</si>
  <si>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</si>
  <si>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</si>
  <si>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</si>
  <si>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</si>
  <si>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</si>
  <si>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</si>
  <si>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</si>
  <si>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</si>
  <si>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</si>
  <si>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</si>
  <si>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</si>
  <si>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</si>
  <si>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</si>
  <si>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</si>
  <si>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</si>
  <si>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</si>
  <si>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</si>
  <si>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</si>
  <si>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</si>
  <si>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</si>
  <si>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</si>
  <si>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</si>
  <si>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</si>
  <si>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</si>
  <si>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</si>
  <si>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</si>
  <si>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</si>
  <si>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</si>
  <si>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</si>
  <si>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</si>
  <si>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</si>
  <si>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</si>
  <si>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</si>
  <si>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</si>
  <si>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</si>
  <si>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</si>
  <si>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</si>
  <si>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</si>
  <si>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</si>
  <si>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</si>
  <si>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</si>
  <si>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</si>
  <si>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</si>
  <si>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</si>
  <si>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</si>
  <si>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</si>
  <si>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</si>
  <si>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</si>
  <si>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</si>
  <si>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</si>
  <si>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</si>
  <si>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</si>
  <si>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</si>
  <si>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</si>
  <si>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</si>
  <si>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</si>
  <si>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</si>
  <si>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</si>
  <si>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</si>
  <si>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</si>
  <si>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</si>
  <si>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</si>
  <si>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</si>
  <si>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</si>
  <si>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</si>
  <si>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</si>
  <si>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</si>
  <si>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</si>
  <si>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</si>
  <si>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</si>
  <si>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</si>
  <si>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</si>
  <si>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</si>
  <si>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</si>
  <si>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</si>
  <si>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</si>
  <si>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</si>
  <si>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</si>
  <si>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</si>
  <si>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</si>
  <si>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</si>
  <si>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</si>
  <si>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</si>
  <si>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</si>
  <si>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</si>
  <si>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</si>
  <si>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</si>
  <si>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</si>
  <si>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</si>
  <si>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</si>
  <si>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</si>
  <si>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</si>
  <si>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</si>
  <si>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</si>
  <si>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</si>
  <si>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</si>
  <si>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</si>
  <si>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</si>
  <si>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</si>
  <si>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</si>
  <si>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2023I-VBOG-038884 DEL 18/12/23 DIRECCIÓN JURÍDICA 
Según cronograma y hoja de ruta, paulatinamente através de la SPSC quien solicitará a la oficina de Estructuración  y a su vez a  Colombia Compra Eficiente,  incorporar elementos de integridad pública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</si>
  <si>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</si>
  <si>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</si>
  <si>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</si>
  <si>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</si>
  <si>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</si>
  <si>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</si>
  <si>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</si>
  <si>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</si>
  <si>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</si>
  <si>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</si>
  <si>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</si>
  <si>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</si>
  <si>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</si>
  <si>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</si>
  <si>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</si>
  <si>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</si>
  <si>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</si>
  <si>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</si>
  <si>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</si>
  <si>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</si>
  <si>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</si>
  <si>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</si>
  <si>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</si>
  <si>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</si>
  <si>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</si>
  <si>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</si>
  <si>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</si>
  <si>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</si>
  <si>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</si>
  <si>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</si>
  <si>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</si>
  <si>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</si>
  <si>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</si>
  <si>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</si>
  <si>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</si>
  <si>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</si>
  <si>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</si>
  <si>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</si>
  <si>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</si>
  <si>
    <t>ACTIVIDAD</t>
  </si>
  <si>
    <t>Fecha Inicio</t>
  </si>
  <si>
    <t>Fecha final</t>
  </si>
  <si>
    <t>DURACIÓN</t>
  </si>
  <si>
    <t>% Avance</t>
  </si>
  <si>
    <t>DIAS COMPLETADOS</t>
  </si>
  <si>
    <t>DIAGRAMA DE GANTT DEL PLAN ANTICORRUPCIÓN Y DE ATENCIÓN AL CIUDADANO 2024</t>
  </si>
  <si>
    <t>Respecto al total programado en el año</t>
  </si>
  <si>
    <t>Frente a lo programado en el periodo</t>
  </si>
  <si>
    <t>RETOS</t>
  </si>
  <si>
    <t>CORTE 1° trimestre de 2023</t>
  </si>
  <si>
    <t>CORTE 2° trimestre de 2023</t>
  </si>
  <si>
    <t>CORTE 3° trimestre de 2023</t>
  </si>
  <si>
    <t>CORTE 4° trimestre de 2023</t>
  </si>
  <si>
    <t>% AVANCE</t>
  </si>
  <si>
    <t>Desempeño</t>
  </si>
  <si>
    <t>OBSERVACIÓN</t>
  </si>
  <si>
    <t>OBSERVACIÓN DE CUMPLIMEINTO</t>
  </si>
  <si>
    <t>Cr2. Incumplimiento periodo anterior</t>
  </si>
  <si>
    <t>Cr3. Temas criticos OCI O Alta Dirección</t>
  </si>
  <si>
    <t>Actividad   seleccionada</t>
  </si>
  <si>
    <t>Observaciones OAP - oportunidad en el cumplimiento de la actividad, la integridad y coherencia de las evidencias reportadas frente a la actividad formulada</t>
  </si>
  <si>
    <t>MUESTREO</t>
  </si>
  <si>
    <t>REPORTE DE MONITOREO POR PARTE DE LOS RESPONSABLES</t>
  </si>
  <si>
    <t>Cr1. Más de 8 responsables</t>
  </si>
  <si>
    <t>N/A</t>
  </si>
  <si>
    <t>Criterios 1° trimestre</t>
  </si>
  <si>
    <t>Criterios 2° trimestre</t>
  </si>
  <si>
    <t>Criterios 3° trimestre</t>
  </si>
  <si>
    <t>Criterios 4° trimestre</t>
  </si>
  <si>
    <t>Avance frente a programado en el trimestre</t>
  </si>
  <si>
    <t>Avance respecto al total programado en el año</t>
  </si>
  <si>
    <t>Corte 1° trimestre</t>
  </si>
  <si>
    <t>Corte 2° trimestre</t>
  </si>
  <si>
    <t>Corte 3° trimestre</t>
  </si>
  <si>
    <t>Corte 4° trimestre</t>
  </si>
  <si>
    <t>Cumplimiento por Componente</t>
  </si>
  <si>
    <t>Cumplimiento por Subcomponente</t>
  </si>
  <si>
    <r>
      <t>1</t>
    </r>
    <r>
      <rPr>
        <sz val="11"/>
        <rFont val="Calibri"/>
        <family val="2"/>
        <scheme val="minor"/>
      </rPr>
      <t>. Planeación estratégica del servicio al ciudadano</t>
    </r>
  </si>
  <si>
    <t>Sin avance programado para el periodo</t>
  </si>
  <si>
    <t>% cumplimiento de lo programado en 1° trimestre</t>
  </si>
  <si>
    <t>% cumplimiento de lo programado en 2° trimestre</t>
  </si>
  <si>
    <t>% cumplimiento de lo programado en 3° trimestre</t>
  </si>
  <si>
    <t>% cumplimiento de lo programado en 4° trimestre</t>
  </si>
  <si>
    <t>% cumplimiento de lo programado en la vigencia -corte 1° trimestre</t>
  </si>
  <si>
    <t>% cumplimiento de lo programado en la vigencia -corte 2° trimestre</t>
  </si>
  <si>
    <t>% cumplimiento de lo programado en la vigencia -corte 3° trimestre</t>
  </si>
  <si>
    <t>% cumplimiento de lo programado en la vigencia -corte 4° trimestre</t>
  </si>
  <si>
    <t>Racionalización Trrámite  "Concepto técnico de ubicación de estaciones de servicios "</t>
  </si>
  <si>
    <t>Capacitar en atención incluyente</t>
  </si>
  <si>
    <t>Elaborar informe mensual  de PQRD cuantificando las alertas y requerimientos frente a las respuestas oportunas de los derechos de petición</t>
  </si>
  <si>
    <t>Actualizar el Sistema Único de Información de Trámites –SUIT- la información de los trámites, cuando aplique</t>
  </si>
  <si>
    <t>Realizar seguimiento a la implementación de las  macro actividades de   trabajo del plan de implementación del Modelo de Seguridad y Privacidad de la Información –MSPI- vigencia 2024</t>
  </si>
  <si>
    <t>1. Planeación estratégica del servicio al ciudadano</t>
  </si>
  <si>
    <t>Mediante correo electronico del 16/02/2024 se remite archivo parametrizado a los Fcilitadores del MIPG de la Subdirección general y al Coordinador del Grupo Gerencia de Comunicaciones, para facilitar el reporte de las actividades</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</si>
  <si>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</si>
  <si>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t>Consolidación de aportes  recibidos mediante memorando y presentación  ante el Comité Institucional de Gestión y Desemepeño del proyecto del PAAC 2024</t>
  </si>
  <si>
    <t xml:space="preserve"> </t>
  </si>
  <si>
    <r>
      <t xml:space="preserve">Sin avance programado para el periodo 
</t>
    </r>
    <r>
      <rPr>
        <b/>
        <sz val="11"/>
        <rFont val="Calibri"/>
        <family val="2"/>
        <scheme val="minor"/>
      </rPr>
      <t>2024I-VBOG-017906 del 03/04/24 SECRETARIA GENERAL sin reporte</t>
    </r>
  </si>
  <si>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</si>
  <si>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</si>
  <si>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</si>
  <si>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</si>
  <si>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</si>
  <si>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</si>
  <si>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</si>
  <si>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</si>
  <si>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</si>
  <si>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</si>
  <si>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</si>
  <si>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</si>
  <si>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No hay avances reportados ni evidencia en la capeta https://invias-my.sharepoint.com/:f:/g/personal/oap_invias_gov_co/Ei87N6QnlhZMiYoB78LyXiQBd8w5f5eQWVrNMwHdZ_5dEg?e=a9IQ0e, únicamente 2 archivos de la vigencia 2023</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</si>
  <si>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</si>
  <si>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</si>
  <si>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</si>
  <si>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</si>
  <si>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</si>
  <si>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</si>
  <si>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ruta https://invias-my.sharepoint.com/:f:/g/personal/oap_invias_gov_co/EndXeQ87HbVEr14BTMZcHkcBK1onttTuTPph9pGipUBYVA?e=znpAgp se evidencio información correspondiente a los cortes enero y febrero</t>
  </si>
  <si>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</si>
  <si>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y link aportado se encuentra la evidencia de publicación de los estados financieros de 2023</t>
  </si>
  <si>
    <t xml:space="preserve">Efectivamente la carpeta está vacía, se valida ejecución porque está disponible el procedimiento de atención de declaraciones de conflictos de intereses, impedimentos y recusaciones </t>
  </si>
  <si>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</si>
  <si>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Ejecutado según lo programado, soportes y evidnecias en carpeta https://invias-my.sharepoint.com/:f:/g/personal/oap_invias_gov_co/EvW26FwDn1REgeD-rU0fcbYBBBBtFvJKEQGwqrRARuc_fQ?e=pcUFxb</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</si>
  <si>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</si>
  <si>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</si>
  <si>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</si>
  <si>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t>No se apoprta url o soprte de la difució o actualización del portafolio de servicios al ciudadano de la entidad</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</si>
  <si>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</si>
  <si>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t>No se aportó un soporte relacionado con lso productos (cronograma, informe de datos que requieren publicarse o datos publicados en GOV.CO)</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</si>
  <si>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</si>
  <si>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</si>
  <si>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</si>
  <si>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</si>
  <si>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Cumplida según lo programado, se confirma informe EKOGUI</t>
  </si>
  <si>
    <t>El enlace aportado solicita autenticación. Se encontro en la ruta " https://www.invias.gov.co/index.php/planeacion-gestion-y-control/plan-de-gasto-publico " un redireccionamiento a https://community.secop.gov.co/Public/App/AnnualPurchasingPlanEditPublic/View?id=356588</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</si>
  <si>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</si>
  <si>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</si>
  <si>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</si>
  <si>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</si>
  <si>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</si>
  <si>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</si>
  <si>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</si>
  <si>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</si>
  <si>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</si>
  <si>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</si>
  <si>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</si>
  <si>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</si>
  <si>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</si>
  <si>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</si>
  <si>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</si>
  <si>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</si>
  <si>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</si>
  <si>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</si>
  <si>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 xml:space="preserve">Se validar el cumplimiento según lo programado </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</si>
  <si>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</si>
  <si>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t>No se recibío reporte por parte de la Dirección Técnica y de Estructuración</t>
  </si>
  <si>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</si>
  <si>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</si>
  <si>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</si>
  <si>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</si>
  <si>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</si>
  <si>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</si>
  <si>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</si>
  <si>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</si>
  <si>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</si>
  <si>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</si>
  <si>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</si>
  <si>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</si>
  <si>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t>No se recibío reporte por parte de la Dirección Técnica y de Estructuración. 
Ejecutada según o previsto</t>
  </si>
  <si>
    <t>No se recibío reporte por parte de la Dirección Técnica y de Estructuración. Potencial incumplimiento</t>
  </si>
  <si>
    <t>Racionalización Trámite  "Permiso para movilización de carga extradimensionada por las vías nacionales"</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</si>
  <si>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</si>
  <si>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</si>
  <si>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Anexo 2: Estratégia de Racioanlización de Trámites</t>
  </si>
  <si>
    <t>Anexo 1: Mapa de Riesgos</t>
  </si>
  <si>
    <t>Corte 2° trimestre de 2024</t>
  </si>
  <si>
    <t xml:space="preserve">Avances por componente - corte al 2º trimestre </t>
  </si>
  <si>
    <t>AVANCES POR SUBCOMPONETE, corte 2º trimestre Vs Programado en la vigencia</t>
  </si>
  <si>
    <t>LOGROS y BUENAS PRÁCTICAS</t>
  </si>
  <si>
    <t>Cr2. Incumplimiento periodo anterior (O incia ejecución)</t>
  </si>
  <si>
    <r>
      <rPr>
        <b/>
        <sz val="11"/>
        <rFont val="Calibri"/>
        <family val="2"/>
        <scheme val="minor"/>
      </rPr>
      <t>2024I-VBOG-031480 del 22/05/24 OFICINA DE CONTROL INTERNO</t>
    </r>
    <r>
      <rPr>
        <sz val="11"/>
        <rFont val="Calibri"/>
        <family val="2"/>
        <scheme val="minor"/>
      </rPr>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
</t>
    </r>
    <r>
      <rPr>
        <b/>
        <sz val="11"/>
        <rFont val="Calibri"/>
        <family val="2"/>
        <scheme val="minor"/>
      </rPr>
      <t xml:space="preserve">OFICINA ASESORA DE PLANEACIÓN:
1. </t>
    </r>
    <r>
      <rPr>
        <sz val="11"/>
        <rFont val="Calibri"/>
        <family val="2"/>
        <scheme val="minor"/>
      </rPr>
      <t xml:space="preserve">Durante los meses de mayo y junio, se asesoró metodologicamente a los facilitadores del MIPG y líderes de proceso en la actualización de las hojas de trabajo que soportaron la actualización del mapa de riegsso de corrupción presentado ante los integrantes del Comité Institucional de Gestión y Desemepeño que sesionó el 4 de junio de 2024.
</t>
    </r>
    <r>
      <rPr>
        <b/>
        <sz val="11"/>
        <rFont val="Calibri"/>
        <family val="2"/>
        <scheme val="minor"/>
      </rPr>
      <t>2.</t>
    </r>
    <r>
      <rPr>
        <sz val="11"/>
        <rFont val="Calibri"/>
        <family val="2"/>
        <scheme val="minor"/>
      </rPr>
      <t xml:space="preserve"> En la carpeta https://invias-my.sharepoint.com/:f:/g/personal/oap_invias_gov_co/Epnkyy0JxnlFgTHZbjTZjhAB66Bw1MT9quq7eb3UCv7Rgw?e=AKPKjK  se anexa acta N° 3 del  Comité Institucional de Gestión y Desemepeño que sesionó el 4 de junio de 2024 y la matriz de riesgos de corrupción actualizada (que en la parte inferior cuenta con un control de cambios)
</t>
    </r>
    <r>
      <rPr>
        <b/>
        <sz val="11"/>
        <rFont val="Calibri"/>
        <family val="2"/>
        <scheme val="minor"/>
      </rPr>
      <t>3.</t>
    </r>
    <r>
      <rPr>
        <sz val="11"/>
        <rFont val="Calibri"/>
        <family val="2"/>
        <scheme val="minor"/>
      </rPr>
      <t xml:space="preserve"> En la subcarpeta  https://invias-my.sharepoint.com/:f:/g/personal/oap_invias_gov_co/Es3UeVj_4zhAjaEHVnioieMBDSuSHpCOhEJORskDJWmE6g?e=67j3xd se encuentran los antecedentes (preaprobaciónes)</t>
    </r>
  </si>
  <si>
    <r>
      <rPr>
        <b/>
        <sz val="11"/>
        <rFont val="Calibri"/>
        <family val="2"/>
        <scheme val="minor"/>
      </rPr>
      <t>2024I-VBOG-031480 del 22/05/24 OFICINA DE CONTROL INTERNO</t>
    </r>
    <r>
      <rPr>
        <sz val="11"/>
        <rFont val="Calibri"/>
        <family val="2"/>
        <scheme val="minor"/>
      </rPr>
      <t xml:space="preserve">
se valida lo9 programado
</t>
    </r>
    <r>
      <rPr>
        <b/>
        <sz val="11"/>
        <rFont val="Calibri"/>
        <family val="2"/>
        <scheme val="minor"/>
      </rPr>
      <t>OFICINA ASESORA DE PLANEACIÓN:</t>
    </r>
    <r>
      <rPr>
        <sz val="11"/>
        <rFont val="Calibri"/>
        <family val="2"/>
        <scheme val="minor"/>
      </rPr>
      <t xml:space="preserve">
ESTA ACTIVIDAD NO TIENE PROGRAMADA EJECUIÓN DURANTE ESTE TRIMTESRE, NO OBSTANTE: En la carpeta https://invias-my.sharepoint.com/:f:/g/personal/oap_invias_gov_co/Ekb4OWsCCTdHkCSfpyBPWTEB4qGeJgL9XB-HXDq2kxNDdQ?e=Qt3kas se incluye un acercamento a la Secretaría de Transparencia, memorando circular 2024I-VBOG-034040 del 29/05/24 dirigido a la Dirección Jurídica y sus Subdirecciones para analizar entre otras cosas lo siguiente:
</t>
    </r>
    <r>
      <rPr>
        <i/>
        <sz val="11"/>
        <rFont val="Calibri"/>
        <family val="2"/>
        <scheme val="minor"/>
      </rPr>
      <t>"4. Proponer a Colombia Compra Eficiente Incorporar elementos de integridad pública en los procesos de selección, vinculación, contratación y evaluación de sus servidores, contratistas y en los procesos de contratación con personas jurídicas:
a. Incluir   estos   elementos   en   la   actualización   del   código   de   integridad   de   la
entidad (documento Liderado por la Secretaría General)
b. Validar el responsable de verificar el registro de información en el aplicativo por
la integridad y en qué momentos se realizará
c. Validar   mejoras   a   incorporar   durante   la   transición   la   Programa   de
Transparencia y Ética Publica"</t>
    </r>
  </si>
  <si>
    <r>
      <t xml:space="preserve">2024I-VBOG-025599 del 01/05/24 OFICINA   DE   TECNOLOGIAS   DE   LA   INFORMACION   Y   LAS COMUNICACIONES </t>
    </r>
    <r>
      <rPr>
        <sz val="11"/>
        <rFont val="Calibri"/>
        <family val="2"/>
        <scheme val="minor"/>
      </rPr>
      <t xml:space="preserve">
En 2023, el grupo de gestión de información elaboró y socializó los siguientes documentos:
*Plan Apertura de Datos Abiertos - Vigencia 2024, 
*Inventario Datos Abiertos (Inventario CD.xlsx).
*Analítica DA (ANALITICA_DA.pdf).
Se planea continuar gestión en 2024.</t>
    </r>
    <r>
      <rPr>
        <b/>
        <sz val="11"/>
        <rFont val="Calibri"/>
        <family val="2"/>
        <scheme val="minor"/>
      </rPr>
      <t xml:space="preserve">
https://invias-my.sharepoint.com/:f:/g/personal/oap_invias_gov_co/Eiuosuj2xpdPkBr7KwXDBHEB4tQxaW4KI5Rgg8G1Ze9Jpg?e=sPjcgo
2024I-VBOG-031480 del 22/05/24 OFICINA DE CONTROL INTERNO
</t>
    </r>
    <r>
      <rPr>
        <sz val="11"/>
        <rFont val="Calibri"/>
        <family val="2"/>
        <scheme val="minor"/>
      </rPr>
      <t>Los  soportes relacionados con los productos no se aportaron -cronograma, informe de datos que requieren publicarse o datos publicados en GOV.CO)</t>
    </r>
    <r>
      <rPr>
        <b/>
        <sz val="11"/>
        <rFont val="Calibri"/>
        <family val="2"/>
        <scheme val="minor"/>
      </rPr>
      <t xml:space="preserve">
2024I-VBOG-044315 del 04/07/24 OFICINA   DE   TECNOLOGIAS   DE   LA   INFORMACION   Y   LAS COMUNICACIONES
</t>
    </r>
    <r>
      <rPr>
        <sz val="11"/>
        <rFont val="Calibri"/>
        <family val="2"/>
        <scheme val="minor"/>
      </rPr>
      <t>1. Se generó cronograma - mapa de ruta del subproyecto de datos abiertos.
2. Conjunto de datos de Peajes: En el momento, se está validando y recolectando el conjunto de datos de peajes. En el segundo semestre se realizará  normalización y estandarización para el cargue en el portal de datos abiertos. El conjunto contiene los siguientes datos (corte a marzo de 2024):
- Hoja TRAFICO TOTAL VS CATEGORIA (grafica)
- Hoja RECAUDO VS ESTACIONES (grafica)
- Hoja RECAUDO POR AÑO 2011-2023
- Hoja INTERPRETACION- CAMPOS
- Hoja CODIGOS POR ESTACION
- Hoja RECAUDO DE RESOLUCIONES CONSOLIDADAS
- Hoja TABLA DE COBERTURA KM (RESOLUCIONES)
3. Conjunto de datos de Contratación: Se están recopilando datos de contratación del INVÍAS de fuentes internas y externas, para el segundo semestre del 2024 se planea terminar compilación y se revisará la viabilidad de publicación en el portal de datos abiertos.
4. A partir del tercer trimestre del 2024 se realizarán reuniones con la Secretaría General para identificar otros datos suceptibles de publicación en el portal de datos abiertos.</t>
    </r>
  </si>
  <si>
    <r>
      <rPr>
        <b/>
        <sz val="11"/>
        <rFont val="Calibri"/>
        <family val="2"/>
        <scheme val="minor"/>
      </rPr>
      <t xml:space="preserve">2024I-VBOG-025599 del 01/05/24 OFICINA   DE   TECNOLOGIAS   DE   LA   INFORMACION   Y   LAS COMUNICACIONES
</t>
    </r>
    <r>
      <rPr>
        <sz val="11"/>
        <rFont val="Calibri"/>
        <family val="2"/>
        <scheme val="minor"/>
      </rPr>
      <t xml:space="preserve">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t>
    </r>
    <r>
      <rPr>
        <b/>
        <sz val="11"/>
        <rFont val="Calibri"/>
        <family val="2"/>
        <scheme val="minor"/>
      </rPr>
      <t xml:space="preserve">https://invias-my.sharepoint.com/:f:/g/personal/oap_invias_gov_co/EreOKEnmz71BvHIdvzFMedgBLrZS3frSJar5iuWcQ6GBNA?e=MKs6AW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 xml:space="preserve">2024I-VBOG-044315 del 04/07/24 OFICINA   DE   TECNOLOGIAS   DE   LA   INFORMACION   Y   LAS COMUNICACIONES
</t>
    </r>
    <r>
      <rPr>
        <sz val="11"/>
        <rFont val="Calibri"/>
        <family val="2"/>
        <scheme val="minor"/>
      </rPr>
      <t>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</si>
  <si>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rPr>
        <b/>
        <sz val="11"/>
        <rFont val="Calibri"/>
        <family val="2"/>
        <scheme val="minor"/>
      </rPr>
      <t xml:space="preserve">2024I-VBOG-025599 del 01/05/24 OFICINA   DE   TECNOLOGIAS   DE   LA   INFORMACION   Y   LAS COMUNICACIONES
</t>
    </r>
    <r>
      <rPr>
        <sz val="11"/>
        <rFont val="Calibri"/>
        <family val="2"/>
        <scheme val="minor"/>
      </rPr>
      <t xml:space="preserve">Plan de Implementación del MSPI vigencia 2024 (Borrador pendiente por aprobación). 
Caracterización del MSPI vigencia 2024 (Borrador pendiente por aprobación).
Presentación del Plan de implementación del MSPI vigencia 2024 (Borrador pendiente por aprobación).
</t>
    </r>
    <r>
      <rPr>
        <b/>
        <sz val="11"/>
        <rFont val="Calibri"/>
        <family val="2"/>
        <scheme val="minor"/>
      </rPr>
      <t xml:space="preserve">https://invias-my.sharepoint.com/:f:/g/personal/oap_invias_gov_co/EkOkgdlAze1PvZC-Y4hfsAIBGQ0Itcf_y8TCYLTZ3CNF_w?e=q3vbTV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r>
    <r>
      <rPr>
        <b/>
        <sz val="11"/>
        <rFont val="Calibri"/>
        <family val="2"/>
        <scheme val="minor"/>
      </rPr>
      <t xml:space="preserve">2024I-VBOG-044315 del 04/07/24 OFICINA   DE   TECNOLOGIAS   DE   LA   INFORMACION   Y   LAS COMUNICACIONES
</t>
    </r>
    <r>
      <rPr>
        <sz val="11"/>
        <rFont val="Calibri"/>
        <family val="2"/>
        <scheme val="minor"/>
      </rPr>
      <t>1. Se elaboró la caracterización y plan del del proyecto del MSPI para la vigencia 2024, alineado a los requerimientos de la Registraduría Nacional del Estado Civil que contiene: Alcance, cronograma, estructuración de Recurso Humano e interesados, plan de comunicaciones y análisis riesgos del proyecto. Se espera la divulgación con el Comité Institucional del MSPI para el tercer trimestre del 2024, de acuerdo con instrucción de la jefatura de la OTIC.
2. Activos de Información:
* Se llevaron a cabo cerca de 30 talleres para la caracterización de activos de información con las dependencias del INVÍAS.
* Se consolidó el 86% de los activos de información del INVÍAS.
3. Políticas y procedimientos requerimientos registraduría (8 borradores y 2 políticas aprobadas y divulgadas):
* Política de Seguridad Para la Gestión del Riesgos de Seguridad de la Información
* Política de Seguridad para la Implementación y Uso de Criptografía
* Política de Ciberseguridad del INVÍAS
* Política de Seguridad de la Información para el Teletrabajo
* Política de tratamiento de datos personales
* Política de No Repudio
* Política de seguridad para la separación de los ambientes de desarrollo, pruebas y producción
* Política de Seguridad para la Implementación y Uso de Antivirus y Antimalware
* Política de Activos de Información (Aprobada y divulgada)
* Política de Control de Acceso (Aprobada y divulgada)
4. Procedimientos:
* Se elaboró el borrador del Procedimiento de Administración y Gestión del Riesgos de Seguridad Digital
4. Acercamiento con la OAP para conocer la herramienta para el registro de riesgos con énfasis en seguridad de la información.
5. Se trabajó en la convocatoria para la conformación del equipo de implementación del MSPI con todas las dependencias del INVÍAS.</t>
    </r>
  </si>
  <si>
    <t>Incluye reporte extemporáneo del 1° trimestre - 2024I-VBOG-025599 del 01/05/24 OFICINA   DE   TECNOLOGIAS   DE   LA   INFORMACION   Y   LAS COMUNICACIONES.
Se evidencia en el micositio el plan del proyecto MSPI 2024, elaborado e project cuyo recumenpermite evidenciar fecha de finalización prevista en junio de 2025.
No obstante la caracterización del modelo,las politicas, el procedimeitno de seguridad de la información y el protocolo de intercambio no están códificados, ni han surtido la revisión metodologica  para incorporarse al modelo d egestión d ela entidad.
Por otra parte es pertinente actualizar la ETIC-POL-1 POLÍTICA GENERAL DE SEGURIDAD Y PRIVACIDAD DE LA INFORMACIÓN , asegurando que cumpla con los ítems mencionados en el correo de la registraduría y los criterios de las políticas de gobierno digital y seguridad digital de MIPG.</t>
  </si>
  <si>
    <t>Incluye reporte extemporáneo del 1° trimestre - 2024I-VBOG-025599 del 01/05/24 OFICINA   DE   TECNOLOGIAS   DE   LA   INFORMACION   Y   LAS COMUNICACIONES.
En el micrositio se validó el Por medio del Memorando Individual No. 2024I-VBOG-035770 del 05/06/24 con la remisión de soportes de avance del Plan de mejoramiento, un archivo Excel con un reporte de seguimiento y carpeta por observación. Es pertinente confirmar con la Oficina de Control Interno el porcentaje de cumplimiento de las actividades que programaron en el plan de mejoramiento</t>
  </si>
  <si>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t>
    </r>
    <r>
      <rPr>
        <b/>
        <sz val="11"/>
        <rFont val="Calibri"/>
        <family val="2"/>
        <scheme val="minor"/>
      </rPr>
      <t xml:space="preserve">2024I-VBOG-04484 del 08/07/24 SECRETARIA 
</t>
    </r>
    <r>
      <rPr>
        <sz val="11"/>
        <rFont val="Calibri"/>
        <family val="2"/>
        <scheme val="minor"/>
      </rPr>
      <t>para este trimestre se Realizaron 5 chat ciudadanos por las plataformas Facebook, Linkedln y Yotube</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</si>
  <si>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corresponde a una carpeta vacía
</t>
    </r>
    <r>
      <rPr>
        <b/>
        <sz val="11"/>
        <rFont val="Calibri"/>
        <family val="2"/>
        <scheme val="minor"/>
      </rPr>
      <t xml:space="preserve">2024I-VBOG-04484 del 08/07/24 SECRETARIA GENERAL
</t>
    </r>
    <r>
      <rPr>
        <sz val="11"/>
        <rFont val="Calibri"/>
        <family val="2"/>
        <scheme val="minor"/>
      </rPr>
      <t>Se envio memorando a dependencia misionales  2024I-VBOG-037491, con fin de conocer los compromisos asumidos con los grupos de valor producto de las reuniones de los diferentes proyectos.</t>
    </r>
  </si>
  <si>
    <r>
      <rPr>
        <b/>
        <sz val="11"/>
        <rFont val="Calibri"/>
        <family val="2"/>
        <scheme val="minor"/>
      </rPr>
      <t>2024I-VBOG-031480 del 22/05/24 OFICINA DE CONTROL INTERNO</t>
    </r>
    <r>
      <rPr>
        <sz val="11"/>
        <rFont val="Calibri"/>
        <family val="2"/>
        <scheme val="minor"/>
      </rPr>
      <t xml:space="preserve">
La carpeta https://invias-my.sharepoint.com/:f:/g/personal/oap_invias_gov_co/EiZwC28YT95NhoPDryJAYAcBomg1q31nLljpXvODSP8SUw?e=nyqcAz se encuentra vacía.
</t>
    </r>
    <r>
      <rPr>
        <b/>
        <sz val="11"/>
        <rFont val="Calibri"/>
        <family val="2"/>
        <scheme val="minor"/>
      </rPr>
      <t xml:space="preserve">2024I-VBOG-04484 del 08/07/24 SECRETARIA GENERAL
</t>
    </r>
    <r>
      <rPr>
        <sz val="11"/>
        <rFont val="Calibri"/>
        <family val="2"/>
        <scheme val="minor"/>
      </rPr>
      <t>Sin reporte en el excel anexo</t>
    </r>
  </si>
  <si>
    <r>
      <t xml:space="preserve">Sin avance programado para el periodo
</t>
    </r>
    <r>
      <rPr>
        <b/>
        <sz val="11"/>
        <rFont val="Calibri"/>
        <family val="2"/>
        <scheme val="minor"/>
      </rPr>
      <t>2024I-VBOG-04484 del 08/07/24 SECRETARIA GENERAL</t>
    </r>
    <r>
      <rPr>
        <sz val="11"/>
        <rFont val="Calibri"/>
        <family val="2"/>
        <scheme val="minor"/>
      </rPr>
      <t xml:space="preserve">
Sin reporte en el excel anexo</t>
    </r>
  </si>
  <si>
    <r>
      <rPr>
        <b/>
        <sz val="11"/>
        <rFont val="Calibri"/>
        <family val="2"/>
        <scheme val="minor"/>
      </rPr>
      <t>2024I-VBOG-031480 del 22/05/24 OFICINA DE CONTROL INTERNO</t>
    </r>
    <r>
      <rPr>
        <sz val="11"/>
        <rFont val="Calibri"/>
        <family val="2"/>
        <scheme val="minor"/>
      </rPr>
      <t xml:space="preserve">
Se evidencia en https://invias-my.sharepoint.com/:f:/g/personal/oap_invias_gov_co/EtW9rLmKQQZGjS21qFz2UoUBmIyBYIXwyGbpqS8jJKI02w?e=Gx34P5 que mediante 2024I-VBOG-013325 del 12/03/24 se remitió a la Oficina de Control Disciplinario el informe de PQRD con corte al mes de Febrero
</t>
    </r>
    <r>
      <rPr>
        <b/>
        <sz val="11"/>
        <rFont val="Calibri"/>
        <family val="2"/>
        <scheme val="minor"/>
      </rPr>
      <t xml:space="preserve">2024I-VBOG-04484 del 08/07/24 SECRETARIA GENERAL
</t>
    </r>
    <r>
      <rPr>
        <sz val="11"/>
        <rFont val="Calibri"/>
        <family val="2"/>
        <scheme val="minor"/>
      </rPr>
      <t>Mediante memorandos 2024I-VBOG-019906 de 10-04-2024 y 2024I-VBOG-028939 de 14-05-2024 se reporto a la Oficina de Control Disciplinario los informes de quejas reclamos y denuncias de marzo y abril.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</si>
  <si>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</si>
  <si>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aprobo y socializo la resolución 1903 de 2024 “Por la cual se adopta el Plan de Incentivos Pecuniarios y No Pecuniarios del Instituto Nacional de Vías – INVIAS”.</t>
    </r>
  </si>
  <si>
    <t>Sin avance programado para el periodo
2024I-VBOG-04484 del 08/07/24 SECRETARIA GENERAL
se tiene programado para iniciar el curso en el mes de  julio de 2024, con la Univerdidad Nacional de Colombia, se realizo una a.	Taller de discapacidad (26 de abril del 2024) y b.	Reuniones de avance a la implementación de la Política Institucional de Género (Del 7 al 14 de mayo), Charla de Lenguaje Claro e Incluyente (21 de mayo del 2024)</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</si>
  <si>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realizaron tres mesas de trabajo:
1. Con la subgerencia caminos comunitarios para la paz total.
2. Dirección de Ejecución y Operación junto con sus grupos.
3. con la Gerencia caminos comunitarios para la paz total.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</si>
  <si>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realizo capacitación masiva en lenguaje el 21 de mayo del 2024.</t>
    </r>
  </si>
  <si>
    <r>
      <rPr>
        <b/>
        <sz val="11"/>
        <rFont val="Calibri"/>
        <family val="2"/>
        <scheme val="minor"/>
      </rPr>
      <t>2024I-VBOG-031480 del 22/05/24 OFICINA DE CONTROL INTERNO</t>
    </r>
    <r>
      <rPr>
        <sz val="11"/>
        <rFont val="Calibri"/>
        <family val="2"/>
        <scheme val="minor"/>
      </rPr>
      <t xml:space="preserve">
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t>
    </r>
    <r>
      <rPr>
        <b/>
        <sz val="11"/>
        <rFont val="Calibri"/>
        <family val="2"/>
        <scheme val="minor"/>
      </rPr>
      <t xml:space="preserve">2024I-VBOG-04484 del 08/07/24 SECRETARIA GENERAL
</t>
    </r>
    <r>
      <rPr>
        <sz val="11"/>
        <rFont val="Calibri"/>
        <family val="2"/>
        <scheme val="minor"/>
      </rPr>
      <t>se envio memorando 2024I VBOG 033991 a la direccion de ejecución y operación solicitando la información</t>
    </r>
  </si>
  <si>
    <r>
      <rPr>
        <b/>
        <sz val="11"/>
        <rFont val="Calibri"/>
        <family val="2"/>
        <scheme val="minor"/>
      </rPr>
      <t>2024I-VBOG-031480 del 22/05/24 OFICINA DE CONTROL INTERNO</t>
    </r>
    <r>
      <rPr>
        <sz val="11"/>
        <rFont val="Calibri"/>
        <family val="2"/>
        <scheme val="minor"/>
      </rPr>
      <t xml:space="preserve">
 https://invias-my.sharepoint.com/:f:/g/personal/oap_invias_gov_co/EhZ00xA_VV9PraDw5kMvqv4Bd6KOQ9oYXpan4Ap9gXl20Q?e=lJcYUG
</t>
    </r>
    <r>
      <rPr>
        <b/>
        <sz val="11"/>
        <rFont val="Calibri"/>
        <family val="2"/>
        <scheme val="minor"/>
      </rPr>
      <t xml:space="preserve">
2024I-VBOG-04484 del 08/07/24 SECRETARIA GENERAL
</t>
    </r>
    <r>
      <rPr>
        <sz val="11"/>
        <rFont val="Calibri"/>
        <family val="2"/>
        <scheme val="minor"/>
      </rPr>
      <t>https://www.invias.gov.co/index.php/archivo-y-documentos/atencion-al-ciudadano/17258-informe-de-percepcion-y-satisfaccion-de-la-ciudadania-de-enero-a-marzo-de-2024</t>
    </r>
  </si>
  <si>
    <t>En la url aportada se verificó publicación del "Informe percepción y satisfacción de la ciudadanía - trimestre Enero-Marzo 2024 "</t>
  </si>
  <si>
    <r>
      <rPr>
        <b/>
        <sz val="11"/>
        <rFont val="Calibri"/>
        <family val="2"/>
        <scheme val="minor"/>
      </rPr>
      <t>2024I-VBOG-031480 del 22/05/24 OFICINA DE CONTROL INTERNO</t>
    </r>
    <r>
      <rPr>
        <sz val="11"/>
        <rFont val="Calibri"/>
        <family val="2"/>
        <scheme val="minor"/>
      </rPr>
      <t xml:space="preserve">
No hay avances reportados ni evidencia en la capeta https://invias-my.sharepoint.com/:f:/g/personal/oap_invias_gov_co/Ei87N6QnlhZMiYoB78LyXiQBd8w5f5eQWVrNMwHdZ_5dEg?e=a9IQ0e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</si>
  <si>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https://invias-my.sharepoint.com/:f:/g/personal/oap_invias_gov_co/EpleXqcjxrJNtk1yropn7vYBbKWHDHsSzBHhqOLbno8g0A?e=8vcDEa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</si>
  <si>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https://www.invias.gov.co/index.php/informacion-institucional/hechos-de-transparencia/informacion-financiera-y-contable/estados-financieros-2023
</t>
    </r>
    <r>
      <rPr>
        <b/>
        <sz val="11"/>
        <rFont val="Calibri"/>
        <family val="2"/>
        <scheme val="minor"/>
      </rPr>
      <t xml:space="preserve">2024I-VBOG-04484 del 08/07/24 SECRETARIA GENERAL
</t>
    </r>
    <r>
      <rPr>
        <sz val="11"/>
        <rFont val="Calibri"/>
        <family val="2"/>
        <scheme val="minor"/>
      </rPr>
      <t>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</si>
  <si>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2024I-VBOG-031480 del 22/05/24 OFICINA DE CONTROL INTERNO</t>
    </r>
    <r>
      <rPr>
        <sz val="11"/>
        <rFont val="Calibri"/>
        <family val="2"/>
        <scheme val="minor"/>
      </rPr>
      <t xml:space="preserve">
Dirección Técnica y de Estructuración NO envia  reporte.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</si>
  <si>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https://invias-my.sharepoint.com/:f:/g/personal/oap_invias_gov_co/EpmIRYld_g5PvFsszB-dybUBOMXG34rF6pCIdk5w4MH-WA?e=YN7r65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</si>
  <si>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Se encuentra  únicamente de dos memorandos para actualizar la crata d etrato digno y el formulario de satisfacción, junto a la publicaión de los estados financieros.
</t>
    </r>
    <r>
      <rPr>
        <b/>
        <sz val="11"/>
        <rFont val="Calibri"/>
        <family val="2"/>
        <scheme val="minor"/>
      </rPr>
      <t xml:space="preserve">2024I-VBOG-04484 del 08/07/24 SECRETARIA GENERAL
</t>
    </r>
    <r>
      <rPr>
        <sz val="11"/>
        <rFont val="Calibri"/>
        <family val="2"/>
        <scheme val="minor"/>
      </rPr>
      <t xml:space="preserve"> se han publicados los informe del GARC https://www.invias.gov.co/index.php/normativa/politicas-y-lineamientos/atencion-al-ciudadano/17124-informe-trimestral-informacion-mas-consultada-enero-a-marzo-de-2024.
se publico la estrategia de participacion ciudadana
https://www.invias.gov.co/index.php/normativa/politicas-y-lineamientos/atencion-al-ciudadano/17363-estrategia-de-participacion-ciudadana-2024
se han publicado las resoluciones del concurso
https://www.invias.gov.co/index.php/informacion-institucional/talento-humano/nombramientos </t>
    </r>
  </si>
  <si>
    <r>
      <rPr>
        <b/>
        <sz val="11"/>
        <rFont val="Calibri"/>
        <family val="2"/>
        <scheme val="minor"/>
      </rPr>
      <t>2024I-VBOG-031480 del 22/05/24 OFICINA DE CONTROL INTERNO</t>
    </r>
    <r>
      <rPr>
        <sz val="11"/>
        <rFont val="Calibri"/>
        <family val="2"/>
        <scheme val="minor"/>
      </rPr>
      <t xml:space="preserve">
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
</t>
    </r>
    <r>
      <rPr>
        <b/>
        <sz val="11"/>
        <rFont val="Calibri"/>
        <family val="2"/>
        <scheme val="minor"/>
      </rPr>
      <t xml:space="preserve">2024I-VBOG-04484 del 08/07/24 SECRETARIA GENERAL
</t>
    </r>
    <r>
      <rPr>
        <sz val="11"/>
        <rFont val="Calibri"/>
        <family val="2"/>
        <scheme val="minor"/>
      </rPr>
      <t>https://www.invias.gov.co/index.php/normativa/politicas-y-lineamientos/atencion-al-ciudadano/17124-informe-trimestral-informacion-mas-consultada-enero-a-marzo-de-2024</t>
    </r>
  </si>
  <si>
    <t>en la url aportada se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</si>
  <si>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r>
      <rPr>
        <b/>
        <sz val="11"/>
        <rFont val="Calibri"/>
        <family val="2"/>
        <scheme val="minor"/>
      </rPr>
      <t>2024I-VBOG-031480 del 22/05/24 OFICINA DE CONTROL INTERNO</t>
    </r>
    <r>
      <rPr>
        <sz val="11"/>
        <rFont val="Calibri"/>
        <family val="2"/>
        <scheme val="minor"/>
      </rPr>
      <t xml:space="preserve">
https://invias-my.sharepoint.com/:f:/g/personal/oap_invias_gov_co/EsViUEbmVixGpTgavI-scVEBHjwjipS2coPZmnJwO668-Q?e=AA2DLe
</t>
    </r>
    <r>
      <rPr>
        <b/>
        <sz val="11"/>
        <rFont val="Calibri"/>
        <family val="2"/>
        <scheme val="minor"/>
      </rPr>
      <t>2024I-VBOG-04484 del 08/07/24 SECRETARIA GENERAL</t>
    </r>
    <r>
      <rPr>
        <sz val="11"/>
        <rFont val="Calibri"/>
        <family val="2"/>
        <scheme val="minor"/>
      </rPr>
      <t xml:space="preserve">
 El codigo de buen Gobierno fue aprobado mediante comité institucional de gestión y desempeño de fecha 04 de junio de 2024 y se realizaron varias actividades de valores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</si>
  <si>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r>
    <r>
      <rPr>
        <b/>
        <sz val="11"/>
        <rFont val="Calibri"/>
        <family val="2"/>
        <scheme val="minor"/>
      </rPr>
      <t>2024I-VBOG-04484 del 08/07/24 SECRETARIA GENERAL</t>
    </r>
    <r>
      <rPr>
        <sz val="11"/>
        <rFont val="Calibri"/>
        <family val="2"/>
        <scheme val="minor"/>
      </rPr>
      <t xml:space="preserve">
No se apotó información</t>
    </r>
  </si>
  <si>
    <r>
      <rPr>
        <b/>
        <sz val="11"/>
        <rFont val="Calibri"/>
        <family val="2"/>
        <scheme val="minor"/>
      </rPr>
      <t>2024I-VBOG-031480 del 22/05/24 OFICINA DE CONTROL INTERNO</t>
    </r>
    <r>
      <rPr>
        <sz val="11"/>
        <rFont val="Calibri"/>
        <family val="2"/>
        <scheme val="minor"/>
      </rPr>
      <t xml:space="preserve">
Se evidencia  que efectivamente  la  carpeta  se encuentra vacia, en razón  a que en el perido  mecionado no se presentaron   conflictos de intereses, impedimentos y recusaciones 
</t>
    </r>
    <r>
      <rPr>
        <b/>
        <sz val="11"/>
        <rFont val="Calibri"/>
        <family val="2"/>
        <scheme val="minor"/>
      </rPr>
      <t>2024I-VBOG-04484 del 08/07/24 SECRETARIA GENERA</t>
    </r>
    <r>
      <rPr>
        <sz val="11"/>
        <rFont val="Calibri"/>
        <family val="2"/>
        <scheme val="minor"/>
      </rPr>
      <t>L
 tiene disponible el correo de impedimentosyrecusaciones@invias.gov.co y a pesar de ello no se han recibido declaraciones de conflicto o impedimentos</t>
    </r>
  </si>
  <si>
    <t xml:space="preserve">Se valida ejecución porque está disponible el procedimiento de atención de declaraciones de conflictos de intereses, impedimentos y recusaciones </t>
  </si>
  <si>
    <t>No se aportó información</t>
  </si>
  <si>
    <r>
      <rPr>
        <b/>
        <sz val="11"/>
        <rFont val="Calibri"/>
        <family val="2"/>
        <scheme val="minor"/>
      </rPr>
      <t>2024I-VBOG-031480 del 22/05/24 OFICINA DE CONTROL INTERNO</t>
    </r>
    <r>
      <rPr>
        <sz val="11"/>
        <rFont val="Calibri"/>
        <family val="2"/>
        <scheme val="minor"/>
      </rPr>
      <t xml:space="preserve">
Se evidencio información correspondiente a los cortes enero y febrero
</t>
    </r>
    <r>
      <rPr>
        <b/>
        <sz val="11"/>
        <rFont val="Calibri"/>
        <family val="2"/>
        <scheme val="minor"/>
      </rPr>
      <t xml:space="preserve">2024I-VBOG-04484 del 08/07/24 SECRETARIA GENERAL
</t>
    </r>
    <r>
      <rPr>
        <sz val="11"/>
        <rFont val="Calibri"/>
        <family val="2"/>
        <scheme val="minor"/>
      </rPr>
      <t>Mediante memorandos 2024I-VBOG-021049 y 2024I-VBOG-031475 se remitió informe de gestión a la SG de marzo y abril</t>
    </r>
  </si>
  <si>
    <t>En la carpeta https://invias-my.sharepoint.com/:f:/g/personal/oap_invias_gov_co/EnX8-Unpq8BMl4ixxiQjwLUBsn0OEh4X2ixvxeBzW-TDzw?e=UiDdjQ se confirma que el artículo 3 de la resolución 1903 de 2024 contempla una estrategia de reconocimiento al Grupo de Atención a la Ciudadanía, que se desarrolla en el artículo 27.
 No obstante, el mismo está delimitado al personal de planta de un grupo de trabajo y no incluye a los servidores públicos que en las Direcciones Territoriales atienden a la ciudadanía. Tampoco se aportó evidencia de ejecución o cronograma.</t>
  </si>
  <si>
    <t>Efectivamente en las actas 9 y 15, se analiza un procedimiento de correspondencia e instructivos complementarios.
No obstante, el borrador no ha sido remitido para revisión metodológica por parte de la Oficina Asesora de Planeación para iniciar flujo de aprobaciones en el sistema de gestión.
Adicionalmente, se sugiere aportar los productos programados:
1. Cronograma
2. Procesos, procedimientos y protocolos de servicio actualizados/simplificados</t>
  </si>
  <si>
    <t>En la carpeta https://invias-my.sharepoint.com/:f:/g/personal/oap_invias_gov_co/EqoM-o5Bq6RMlFOu2us9PxgBV_uzBIlwcWdtZvfucANs_A?e=ROt8q1  se evidencia el listado y material empleado por el Departamento Administrativo de Función Pública sobre lenguaje claro.
No se aportó soporte de la socialización del protocolo institucional ni talleres, como indica el producto programado “Registro de asistencia a 2 sesiones masivas sobre protocolo de lenguaje claro.”</t>
  </si>
  <si>
    <t>En la carpeta https://invias-my.sharepoint.com/:f:/g/personal/oap_invias_gov_co/En-uySqA97BKrZDELB778TkBaKknI68fMPPmBkIsbB867Q?e=TCGT8e  se localizó un “Diagnóstico Implementación de datos Abierto en INVIAS”
Este documento servirá de base para elaborar los productos programados:
1. Cronograma y hoja de Ruta
2. Diagnósticos aplicados para la implementación de estado abierto en su totalidad</t>
  </si>
  <si>
    <t>Elaborar informe trimestral sobre la información más consultada (indicando  si la misma se encuentra disponible en la página web)+C25:C51</t>
  </si>
  <si>
    <r>
      <rPr>
        <b/>
        <sz val="11"/>
        <rFont val="Calibri"/>
        <family val="2"/>
        <scheme val="minor"/>
      </rPr>
      <t>2024I-VBOG-031480 del 22/05/24 OFICINA DE CONTROL INTERNO</t>
    </r>
    <r>
      <rPr>
        <sz val="11"/>
        <rFont val="Calibri"/>
        <family val="2"/>
        <scheme val="minor"/>
      </rPr>
      <t xml:space="preserve">
Sin avance  respecto a lo programado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</si>
  <si>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t>Al analizar los soportes disponibles en "https://invias-my.sharepoint.com/:f:/g/personal/oap_invias_gov_co/EggyYjWEAGpNvRgkOCQ0--oBoowtD4kYqt8PQMFYUr4HSg?e=KnD5sO" se constató lo siguiente:
* Las actas 9 y 15, no guarda relación con la temática, en ella se analiza un procedimiento de correspondencia e instructivos complementarios
* La imagen aportada de SUIT corresponde al fundamento legal de un trámite ya inscrito
* Los archivos denominados HU_XXXX corresponden a historias de usuario del levantamiento de requisitos para la virtualización de los tramites inscritos
*La Url  del archivo Word conduce  un apartado de internet donde se actualizó la oferta institucional y se detallan los tramites y requisitos vigentes.
*-La Url que conduce a "X" corresponde a una pieza grafica sobre permisos de cierre de vía
Nota: estos soportes fueron copiados en el repositorio de MIPG dentro de la carpeta correspondiente a la política de racionalización de trámites
Los productos programados fueron:
 1. Cronograma y hoja de Ruta
2.. Diagnósticos OPAS y Consultas
3. Enlace SUIT, si aplica</t>
  </si>
  <si>
    <t>Favor aportar el cronograma de priorización y validar la relación entre los 5 Chat ciudadanos que mencionan, con la priorización de trámites</t>
  </si>
  <si>
    <t>La evidencia ideal sería un informe que precise el estado de los compromisos asumidos.
En la ruta https://invias-my.sharepoint.com/:f:/g/personal/oap_invias_gov_co/Eoq01vv4LDdNiJzV6Opa0m0BVSKFi5NzRWUgR0Gks7zvmQ?e=Ooz2CR  se localizó:
1. El memorando de solicitud de información dirigido a la Dirección de Ejecución y Operación -DEO- y a la Dirección Técnica y de Estructuración -DTE-, la respuesta de la DEO sobre formulación de la estrategia de participación ciudadana y diligenciamiento de una encuesta.
2. Una carpeta con 11 actas de participación comunitaria      
3. Una carpeta con información sobre veedurías ciudadanas, que incluye más de 50 archivos, incluyendo actas de reunión, listados de asistencia e informes de visitas</t>
  </si>
  <si>
    <t>Sin reporte en el Excel anexo</t>
  </si>
  <si>
    <t>En la carpeta https://invias-my.sharepoint.com/:f:/g/personal/oap_invias_gov_co/ElTm6hdiZNNHsbXfuS6OTS4Bop8fEB_sc6N7zpAuB-UXVQ?e=0X77tr  se localizó únicamente un memorando mediante el cual se solicita a la DEO "que nos suministre la Oferta Institucional de servicios o Portafolio de Servicios 2024 en formato PDF o LINK para iniciar el cumplimiento de la acción del Grupo de Atención y  Relacionamiento con el Ciudadano en esta materia. ".
No se registran avances en la actualización de usuarios como la inclusión de los grupos de valor asociados a los usuarios de todos los trámites ni los contribuyentes. 
Se precisa que los productos programados son:
1. Cronograma 
2. Reportes de implementación de la estrategia para fortalecer procesos de conocimiento de la ciudadanía</t>
  </si>
  <si>
    <r>
      <rPr>
        <b/>
        <sz val="11"/>
        <rFont val="Calibri"/>
        <family val="2"/>
        <scheme val="minor"/>
      </rPr>
      <t>2024I-VBOG-031480 del 22/05/24 OFICINA DE CONTROL INTERNO</t>
    </r>
    <r>
      <rPr>
        <sz val="11"/>
        <rFont val="Calibri"/>
        <family val="2"/>
        <scheme val="minor"/>
      </rPr>
      <t xml:space="preserve">
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t>
    </r>
    <r>
      <rPr>
        <b/>
        <sz val="11"/>
        <rFont val="Calibri"/>
        <family val="2"/>
        <scheme val="minor"/>
      </rPr>
      <t>2024I-VBOG-04484 del 08/07/24 SECRETARIA GENERAL</t>
    </r>
    <r>
      <rPr>
        <sz val="11"/>
        <rFont val="Calibri"/>
        <family val="2"/>
        <scheme val="minor"/>
      </rPr>
      <t xml:space="preserve">
se adjunta archivo consolidado por OTIC con apoyo de la TRD.</t>
    </r>
  </si>
  <si>
    <t>En la carpeta se encuentra el archivo consolidado que reportan como avance</t>
  </si>
  <si>
    <r>
      <rPr>
        <b/>
        <sz val="11"/>
        <rFont val="Calibri"/>
        <family val="2"/>
        <scheme val="minor"/>
      </rPr>
      <t>2024I-VBOG-031480 del 22/05/24 OFICINA DE CONTROL INTERNO</t>
    </r>
    <r>
      <rPr>
        <sz val="11"/>
        <rFont val="Calibri"/>
        <family val="2"/>
        <scheme val="minor"/>
      </rPr>
      <t xml:space="preserve">
Se diio cumplimiento as la realizacion de reuniones con veedurias ciudadanas involucradas en los proyectos que adelanta IINVIAS,finalizando el trimestre se tiene un total de de 32 reuniones
</t>
    </r>
    <r>
      <rPr>
        <b/>
        <sz val="11"/>
        <rFont val="Calibri"/>
        <family val="2"/>
        <scheme val="minor"/>
      </rPr>
      <t xml:space="preserve">2024I-VBOG-044038 del 04/07/2024 SUBDIRECCIÓN DE SOSTENIBILIDAD.
</t>
    </r>
    <r>
      <rPr>
        <sz val="11"/>
        <rFont val="Calibri"/>
        <family val="2"/>
        <scheme val="minor"/>
      </rPr>
      <t xml:space="preserve">Para el segundo trimestre de 2024, se dio cumplimiento a la realizacion de reuniones con veedurias ciudadanas involucradas en los proyectos que adelanta el INVIAS. Finalizado el trimestre se tiene un total de 16 reuniones con veedurias ciuadanas.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t>
    </r>
  </si>
  <si>
    <r>
      <rPr>
        <b/>
        <sz val="11"/>
        <rFont val="Calibri"/>
        <family val="2"/>
        <scheme val="minor"/>
      </rPr>
      <t>2024I-VBOG-031480 del 22/05/24 OFICINA DE CONTROL INTERNO</t>
    </r>
    <r>
      <rPr>
        <sz val="11"/>
        <rFont val="Calibri"/>
        <family val="2"/>
        <scheme val="minor"/>
      </rPr>
      <t xml:space="preserve">
No  se aporto  reporte 
</t>
    </r>
    <r>
      <rPr>
        <b/>
        <sz val="11"/>
        <rFont val="Calibri"/>
        <family val="2"/>
        <scheme val="minor"/>
      </rPr>
      <t>2024I-VBOG-044737 del 05/07/24 DIRECCIÓN TÉCNICA Y DE ESTRUCTURACIÓN</t>
    </r>
    <r>
      <rPr>
        <sz val="11"/>
        <rFont val="Calibri"/>
        <family val="2"/>
        <scheme val="minor"/>
      </rPr>
      <t xml:space="preserve">
En atención a esta actividad se tiene por parte de la SUBDIRECCIÓN DE REGLAMENTACIÓN TÉCNICA E INNOVACIÓN, Reporte en excel de tramites de permiso carga extrapesada, extradimensionada e indivisible durante el segundo trimestre 2024,  el siguiente balance, se presentaron las siguientes PQRD:
-4 solicitudes de información del trámite.
-1 Solicitud ANI.
-1 queja por inconvenientes con el tránsito en vía concesionada.
-1 información sobre resolución Movitrans
-1 Información de permiso.                              Adicional pantallazo de gestion frente a cambios en el SUIT. dentro del repositorio dispuesto por la OAP de nueve (9) Resoluciones y un (1) Decreto.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</si>
  <si>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2024I-VBOG-044737 del 05/07/24 DIRECCIÓN TÉCNICA Y DE ESTRUCTURACIÓN - 2024I-VBOG-044038 del 04/07/2024 SUBDIRECCIÓN DE SOSTENIBILIDAD.</t>
    </r>
    <r>
      <rPr>
        <sz val="11"/>
        <rFont val="Calibri"/>
        <family val="2"/>
        <scheme val="minor"/>
      </rPr>
      <t xml:space="preserve">
Para el segundo trimestre de 2024, se da cumplimiento a la ejecución de socializaciones con la comunidad realizada, llevando a cabo 35 socializaciones en total.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stenibilidad</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</si>
  <si>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2024I-VBOG-044737 del 05/07/24 DIRECCIÓN TÉCNICA Y DE ESTRUCTURACIÓN</t>
    </r>
    <r>
      <rPr>
        <sz val="11"/>
        <rFont val="Calibri"/>
        <family val="2"/>
        <scheme val="minor"/>
      </rPr>
      <t xml:space="preserve">
Sin reporte 
</t>
    </r>
  </si>
  <si>
    <t>En la carpeta SOCIALIZACIONES se localizaron actas organizadas por mes (abril, mayo y junio)</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</si>
  <si>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
2024I-VBOG-044737 del 05/07/24 DIRECCIÓN TÉCNICA Y DE ESTRUCTURACIÓN -2024I-VBOG-044038 del 04/07/2024 SUBDIRECCIÓN DE SOSTENIBILIDAD.
</t>
    </r>
    <r>
      <rPr>
        <sz val="11"/>
        <rFont val="Calibri"/>
        <family val="2"/>
        <scheme val="minor"/>
      </rPr>
      <t>Durante el segundo trimestre del año 2024 no se presentaron requerimientos para la respectiva respuesta a la actividad referenciada.</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</si>
  <si>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- 2024I-VBOG-044038 del 04/07/2024 SUBDIRECCIÓN DE SOSTENIBILIDAD.
</t>
    </r>
    <r>
      <rPr>
        <sz val="11"/>
        <rFont val="Calibri"/>
        <family val="2"/>
        <scheme val="minor"/>
      </rPr>
      <t>Durante el segundo trimestre del año 2024 se programaron 5 capacitaciones en temas de Sostenibilidad.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t>
    </r>
  </si>
  <si>
    <t>En la carpeta  se localiza memorando 2024I-VBOG-039814 del 20/06/24 solicitando información para calcular el costo por hora hombre en cada trámite,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Los productos programados son:
1. Costo promedio por trámite
2. Informe de mejoras potenciales en procedimientos internos asociados a trámites
3. Actualización (simplificación ) de procedimientos asociados a trámites</t>
  </si>
  <si>
    <t>En la carpeta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se confirma la existencia de lisitas de asistencia, acta de reunión e información de comités de veeduría organizados por mes (abril, mayo y junio)</t>
  </si>
  <si>
    <t>Durante el periodo no fue necesario dar respuesta en la medida que no se recibieron requerimientos</t>
  </si>
  <si>
    <t>En la carpeta SOSTENIBILIDAD se localizaron listados de asistencia y capturas de pantalla organizadas por mes (abril, mayo y junio)</t>
  </si>
  <si>
    <t>Se consta en la carpeta "https://invias-my.sharepoint.com/:f:/g/personal/oap_invias_gov_co/EhULEibO1OJEkbMLvF5FpigB74YwEPSrRAaaSBZOPou8KA?e=4HRgVi" el aporte de 2 listas de asistencia y dos actas de reunión</t>
  </si>
  <si>
    <t>En la carpeta "https://invias-my.sharepoint.com/:f:/g/personal/oap_invias_gov_co/Ekw3c126wY5AhDzMNoJeZvEBVz10okcuso060tC9_m033w?e=W0kqWb" se localizó un cronograma, un informe ejecutivo y una matriz de seguimiento. Las carpetas MEMORANDOS y CORREOS SERVIDORES FALTATES están en blanco</t>
  </si>
  <si>
    <t xml:space="preserve">En la carpeta "https://invias-my.sharepoint.com/:f:/g/personal/oap_invias_gov_co/Es4X9wAzKNVHkA3wxkBpbwQB8XFz-zBPEEQlLvLcdDmoLw?e=ETFJdK" se localizó:
1. Un memorando solicitando actualizar link de encuesta
2. Un memorando solicitando diseño y publicación de la carta de trato digno
3. NOTAS A LOS ESTADOS FINANCIEROS 
PARA EL PERIODO 01 AL 31 DE DICIEMBRE 2023-2022
4. Imagen de la publicación de las notas en al página web.
</t>
  </si>
  <si>
    <t>Las url aportadas fueron validadas. No obstante, no se aporta plan de mejoramiento ni informes, como indica el otro producto programado.</t>
  </si>
  <si>
    <t xml:space="preserve">En la carpeta "https://invias-my.sharepoint.com/:f:/g/personal/oap_invias_gov_co/Eqs9-f4XAU5Prjjfh3NYd2EBFsEjMtp_M7v0PdJ3Yo9GAA?e=PsBYvO"  se localizó acta de comité y un informe  que aunque corresponde a 2024 en la portada indica 2023 </t>
  </si>
  <si>
    <t>Incluye reporte extemporáneo del 1° trimestre - 2024I-VBOG-025599 del 01/05/24 OFICINA   DE   TECNOLOGIAS   DE   LA   INFORMACION   Y   LAS COMUNICACIONES.
En el micrositio se constató la existencia del Cronograma 2024-2026 con 13% de avance, consolidado historio en archivo Excel e  INFORME 002 DATA CONTRATACION 17062024</t>
  </si>
  <si>
    <t>1.	Se evidencia en la carpeta  https://invias-my.sharepoint.com/:f:/g/personal/oap_invias_gov_co/EoM615njrIxHhRpJ7PFicP4BprOKMgKXtUOaOn8AqJ6sAw?e=MaMIJE lo siguiente:
1.  Manual de Gestión Vial Integral MEPI-MGVI-MN-1
2. INFORME DE GESTION SAU - 2420
3. MEPI-MGVI-FR-7 CONSOLIDADO SAU_GVIs SEGUNDO TRIMESTRE
4. MEPI-MGVI-FR-7 CONSOLIDADO SAU_GVIs
5. VBOG-035176 CUESTIONARIO SAU.
2.	De acuerdo con el Informe "VBOG-035176 CUESTIONARIO SAU"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el 94% de los usuarios califica como exitoso el servicio prestado y el restante 6% como bueno.
3.	En cuanto a los 2 archivos MEPI-MGVI-FR-7 es pertinente que se determine cual de los dos corresponde al detalle que soporta el informe o si son complementarios.
4.	Respeto al memorando aportado, se confirma la solicitud de información a la Subdirección de Gestión Integral de Carreteras para  validar la viabilidad de articular esta actividad , con los ítems evaluados en el Formulario Único de Reporte y Avance de Gestión -FURAG- 223, propios de las políticas  “Gobierno   Digital”,   “Transparencia,  Acceso   a   la Información y Lucha contra la Corrupción”, “Gestión de la Información Estadística” y “Control Interno”, como se solicitó mediante 2024I-VBOG-034037 del 29/05/24 por parte de esta oficina.
5.	En cuanto a la contribución efectuada para el cumplimiento de las actividades a cargo de otras dependencias, se solicita que oportunamente sea suministrada al líder correspondiente, para que consolide y reporte a esta oficina.</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</si>
  <si>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</si>
  <si>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 .</t>
  </si>
  <si>
    <r>
      <rPr>
        <b/>
        <sz val="11"/>
        <rFont val="Calibri"/>
        <family val="2"/>
        <scheme val="minor"/>
      </rPr>
      <t>2024I-VBOG-031480 del 22/05/24 OFICINA DE CONTROL INTERNO</t>
    </r>
    <r>
      <rPr>
        <sz val="11"/>
        <rFont val="Calibri"/>
        <family val="2"/>
        <scheme val="minor"/>
      </rPr>
      <t xml:space="preserve">
https://www.invias.gov.co/index.php/planeacion-gestion-y-control/plan-de-gasto-publico
</t>
    </r>
    <r>
      <rPr>
        <b/>
        <sz val="11"/>
        <rFont val="Calibri"/>
        <family val="2"/>
        <scheme val="minor"/>
      </rPr>
      <t xml:space="preserve">
2024I-VBOG-043335 del 02/07/24 DIRECCIÓN JURÍDICA</t>
    </r>
    <r>
      <rPr>
        <sz val="11"/>
        <rFont val="Calibri"/>
        <family val="2"/>
        <scheme val="minor"/>
      </rPr>
      <t xml:space="preserve">
Para el segundo trimestre del 2024, la SPSC en plataforma SECOP II actualizó en 12 oportunidades el Plan Anual de Adquisiciones, lo cual obedece a modificaciones para contrataciones nuevas, actualización de recursos y fechas de publicación de procesos.  
En el siguiente enlace podrán ser consultadas todas las versiones aquí descritas: 
https://community.secop.gov.co/Public/App/AnnualPurchasingPlanEditPublic/View?id=421203 
Se adjunta captura de pantalla donde se evidencian las fechas de actualización durante el trimestre 2 de 2024. </t>
    </r>
  </si>
  <si>
    <r>
      <rPr>
        <b/>
        <sz val="11"/>
        <rFont val="Calibri"/>
        <family val="2"/>
        <scheme val="minor"/>
      </rPr>
      <t>2024I-VBOG-031480 del 22/05/24 OFICINA DE CONTROL INTERNO</t>
    </r>
    <r>
      <rPr>
        <sz val="11"/>
        <rFont val="Calibri"/>
        <family val="2"/>
        <scheme val="minor"/>
      </rPr>
      <t xml:space="preserve">
Cumplida según lo programado - https://www.invias.gov.co/index.php/normativa/normograma
</t>
    </r>
    <r>
      <rPr>
        <b/>
        <sz val="11"/>
        <rFont val="Calibri"/>
        <family val="2"/>
        <scheme val="minor"/>
      </rPr>
      <t xml:space="preserve">2024I-VBOG-043335 del 02/07/24 DIRECCIÓN JURÍDICA
</t>
    </r>
    <r>
      <rPr>
        <sz val="11"/>
        <rFont val="Calibri"/>
        <family val="2"/>
        <scheme val="minor"/>
      </rPr>
      <t>Normograma  actualizado al 28 de junio 2024 en el enlace  https://www.invias.gov.co/index.php/normativa/normograma</t>
    </r>
  </si>
  <si>
    <r>
      <rPr>
        <b/>
        <sz val="11"/>
        <rFont val="Calibri"/>
        <family val="2"/>
        <scheme val="minor"/>
      </rPr>
      <t>2024I-VBOG-031480 del 22/05/24 OFICINA DE CONTROL INTERNO</t>
    </r>
    <r>
      <rPr>
        <sz val="11"/>
        <rFont val="Calibri"/>
        <family val="2"/>
        <scheme val="minor"/>
      </rPr>
      <t xml:space="preserve">
se evidencia cumplimiento  en el link:https://www.invias.gov.co/index.php/normativa/normograma
</t>
    </r>
    <r>
      <rPr>
        <b/>
        <sz val="11"/>
        <rFont val="Calibri"/>
        <family val="2"/>
        <scheme val="minor"/>
      </rPr>
      <t xml:space="preserve">
2024I-VBOG-043335 del 02/07/24 DIRECCIÓN JURÍDICA
</t>
    </r>
    <r>
      <rPr>
        <sz val="11"/>
        <rFont val="Calibri"/>
        <family val="2"/>
        <scheme val="minor"/>
      </rPr>
      <t>Mediante memorando radicado 2024I-VBOG-042701 del  2024/06/28 ; se anexa link de publicación en la página web del informe EKOGUI de procesos judiciales  )  https://www.invias.gov.co/index.php/informacion-institucional/43-inicio/4049-defensajudicial#2024</t>
    </r>
  </si>
  <si>
    <t>Se confirma evidencia en la URL indicada, corresponde la consulta en SECOP del Plan Anual de Adquisiciones -PAA - de INVIAS</t>
  </si>
  <si>
    <r>
      <rPr>
        <b/>
        <sz val="11"/>
        <rFont val="Calibri"/>
        <family val="2"/>
        <scheme val="minor"/>
      </rPr>
      <t>2024I-VBOG-031480 del 22/05/24 OFICINA DE CONTROL INTERNO</t>
    </r>
    <r>
      <rPr>
        <sz val="11"/>
        <rFont val="Calibri"/>
        <family val="2"/>
        <scheme val="minor"/>
      </rPr>
      <t xml:space="preserve">
Sin avance programado para el periodo
Correo 12/07/ 24 11:36 a.m Dra. Ana Maria Gamez Rodriguez &lt;agamez@invias.gov.co&gt; 
Me permito informar que se realizó una Charla, debido a la falta de personal experto en el primer trimestre del año: 
Se realizó el 17 de abril de 2024 Charla: El Proceso Disciplinario, sus etapas y los deberes y derechos del investigado.  
Se programó realizar otra en el mes de julio. </t>
    </r>
  </si>
  <si>
    <r>
      <rPr>
        <b/>
        <sz val="11"/>
        <rFont val="Calibri"/>
        <family val="2"/>
        <scheme val="minor"/>
      </rPr>
      <t>2024I-VBOG-031480 del 22/05/24 OFICINA DE CONTROL INTERNO</t>
    </r>
    <r>
      <rPr>
        <sz val="11"/>
        <rFont val="Calibri"/>
        <family val="2"/>
        <scheme val="minor"/>
      </rPr>
      <t xml:space="preserve">
socializado mediante Memorando Circular 2024I-VBOG-004765 del 02/02/2024  y  2024I-VBOG-005660 del 07/02/2024 
</t>
    </r>
    <r>
      <rPr>
        <b/>
        <sz val="11"/>
        <rFont val="Calibri"/>
        <family val="2"/>
        <scheme val="minor"/>
      </rPr>
      <t>OFICINA ASESORA DE PLANEACIÓN</t>
    </r>
    <r>
      <rPr>
        <sz val="11"/>
        <rFont val="Calibri"/>
        <family val="2"/>
        <scheme val="minor"/>
      </rPr>
      <t xml:space="preserve">
En la carpeta https://invias-my.sharepoint.com/:f:/g/personal/oap_invias_gov_co/Eq7lHr92ePZFvXTd2JDCyv0B6SS8PJK8Ic7yD5bgk1Ikxw?e=OoNa2v se encuentran disponibles:
1.  Las solictudes efectuadas la Grupo Gerencia de Comunicaciones y algunas de las piezas graficas socializadas
2. El memorando MEMORANDO CIRCULAR 2024I-VBOG-019763 del 10/04/24 se socializaron memoraias de la primera jornda de asistencia técncia del Departamento Adminsitratovo de la Función pública -DAFP- para actualizar la politica Institucional de Adminsitración dle Riesgo y se convocó al taller para identificar emjoras en la politica institucional de admisnitración del riesgo, realizado el  11 de abril en horario de 2:00 pm a 4:00 pm
3.  Mediante memorando circular  2024I-VBOG-037604 del 12/06/24 "Solicitud reportes de ejecución y seguimiento actividades de control de los riesgos de gestión y corrupción 2024" se socializa la actual política institucional de adminsitración del riesgo
4. Correo del 28 d ejunuio de la Dra Jessica Arías con las imagenes de las piezas divulgadas en</t>
    </r>
  </si>
  <si>
    <r>
      <rPr>
        <b/>
        <sz val="11"/>
        <rFont val="Calibri"/>
        <family val="2"/>
        <scheme val="minor"/>
      </rPr>
      <t>2024I-VBOG-031480 del 22/05/24 OFICINA DE CONTROL INTERNO</t>
    </r>
    <r>
      <rPr>
        <sz val="11"/>
        <rFont val="Calibri"/>
        <family val="2"/>
        <scheme val="minor"/>
      </rPr>
      <t xml:space="preserve">
 publicación en página web: https://www.invias.gov.co/index.php/plan-anticorrupcion-y-de-atencion-al-ciudadano#2023
</t>
    </r>
    <r>
      <rPr>
        <b/>
        <sz val="11"/>
        <rFont val="Calibri"/>
        <family val="2"/>
        <scheme val="minor"/>
      </rPr>
      <t>OFICINA ASESORA DE PLANEACIÓN
1.</t>
    </r>
    <r>
      <rPr>
        <sz val="11"/>
        <rFont val="Calibri"/>
        <family val="2"/>
        <scheme val="minor"/>
      </rPr>
      <t xml:space="preserve"> Mediante memorando circular 2024I-VBOG-010273 del 29/02/24 se solicitó a
los responsables de las actividades del Plan Anticorrupción y de Atención al Ciudadano 2024 el
reporte   de   cumplimiento,   otorgando   como   plazo   límite   el   5   de   abril   (se   remitieron
retroalimentaciones para completo o aclaración)
</t>
    </r>
    <r>
      <rPr>
        <b/>
        <sz val="11"/>
        <rFont val="Calibri"/>
        <family val="2"/>
        <scheme val="minor"/>
      </rPr>
      <t>2</t>
    </r>
    <r>
      <rPr>
        <sz val="11"/>
        <rFont val="Calibri"/>
        <family val="2"/>
        <scheme val="minor"/>
      </rPr>
      <t xml:space="preserve">. Informe del 1° trimestre consolidado disponible en https://www.invias.gov.co/index.php/plan-anticorrupcion-y-de-atencion-al-ciudadano y divulgado mediante Memorando circular 2024I-VBOG-022085 del 18/04/24 se socializó el  Informe Monitoreo Plan Anticorrupción y de Atención al Ciudadano, corte 1° trimestre.
</t>
    </r>
    <r>
      <rPr>
        <b/>
        <sz val="11"/>
        <rFont val="Calibri"/>
        <family val="2"/>
        <scheme val="minor"/>
      </rPr>
      <t>3</t>
    </r>
    <r>
      <rPr>
        <sz val="11"/>
        <rFont val="Calibri"/>
        <family val="2"/>
        <scheme val="minor"/>
      </rPr>
      <t xml:space="preserve">. Mediante memorando circular : 2024I-VBOG-0310 del 21/05/24 se solcitó el reporte con corte al 2° trimestre
</t>
    </r>
    <r>
      <rPr>
        <b/>
        <sz val="11"/>
        <rFont val="Calibri"/>
        <family val="2"/>
        <scheme val="minor"/>
      </rPr>
      <t xml:space="preserve">4. </t>
    </r>
    <r>
      <rPr>
        <sz val="11"/>
        <rFont val="Calibri"/>
        <family val="2"/>
        <scheme val="minor"/>
      </rPr>
      <t>Avances documentados en la Oportunidad de mejora ID 379 del aplicativo KAWAK</t>
    </r>
  </si>
  <si>
    <r>
      <rPr>
        <b/>
        <sz val="11"/>
        <rFont val="Calibri"/>
        <family val="2"/>
        <scheme val="minor"/>
      </rPr>
      <t>2024I-VBOG-031480 del 22/05/24 OFICINA DE CONTROL INTERNO</t>
    </r>
    <r>
      <rPr>
        <sz val="11"/>
        <rFont val="Calibri"/>
        <family val="2"/>
        <scheme val="minor"/>
      </rPr>
      <t xml:space="preserve">
Seguimiento al PAAC en su versión más reciente se encuentra disponible en:
https://www.invias.gov.co/index.php/hechos-de-transparencia/mecanismos-de-control/informe-cuatrimestral-del-estado-del-control-interno
</t>
    </r>
    <r>
      <rPr>
        <b/>
        <sz val="11"/>
        <rFont val="Calibri"/>
        <family val="2"/>
        <scheme val="minor"/>
      </rPr>
      <t xml:space="preserve">2024I-VBOG-044841 del 08/07/24 OFICINA DE CONTROL INTERNO y correos
</t>
    </r>
    <r>
      <rPr>
        <sz val="11"/>
        <rFont val="Calibri"/>
        <family val="2"/>
        <scheme val="minor"/>
      </rPr>
      <t>https://www.invias.gov.co/index.php/hechos-de-transparencia/mecanismos-de-control/informe-cuatrimestral-del-estado-del-control-interno</t>
    </r>
  </si>
  <si>
    <r>
      <rPr>
        <b/>
        <sz val="11"/>
        <rFont val="Calibri"/>
        <family val="2"/>
        <scheme val="minor"/>
      </rPr>
      <t>2024I-VBOG-031480 del 22/05/24 OFICINA DE CONTROL INTERNO</t>
    </r>
    <r>
      <rPr>
        <sz val="11"/>
        <rFont val="Calibri"/>
        <family val="2"/>
        <scheme val="minor"/>
      </rPr>
      <t xml:space="preserve">
 https://invias-my.sharepoint.com/:f:/g/personal/oap_invias_gov_co/EvW26FwDn1REgeD-rU0fcbYBBBBtFvJKEQGwqrRARuc_fQ?e=pcUFxb
</t>
    </r>
    <r>
      <rPr>
        <b/>
        <sz val="11"/>
        <rFont val="Calibri"/>
        <family val="2"/>
        <scheme val="minor"/>
      </rPr>
      <t xml:space="preserve">2024I-VBOG-044577 del 05/07/24 DIRECCIÓN DE EJECUCIÓN Y OPERACIÓN
</t>
    </r>
    <r>
      <rPr>
        <sz val="11"/>
        <rFont val="Calibri"/>
        <family val="2"/>
        <scheme val="minor"/>
      </rPr>
      <t xml:space="preserve">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Abril y Junio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reporte trimestral.
</t>
    </r>
    <r>
      <rPr>
        <b/>
        <sz val="11"/>
        <rFont val="Calibri"/>
        <family val="2"/>
        <scheme val="minor"/>
      </rPr>
      <t>2024I-VBOG-047084 del 16/07/24 DIRECCIÓN DE EJECUCIÓN Y OPERA</t>
    </r>
    <r>
      <rPr>
        <sz val="11"/>
        <rFont val="Calibri"/>
        <family val="2"/>
        <scheme val="minor"/>
      </rPr>
      <t>CIÓN
1.Las evidencias reportadas en la carpeta cargada en el enlace, son consecuencia y soporte
del trabajo adelantado por la DEO, mediante la Subdirección de Gestión Integral de
Carreteras.
https://invias-my.sharepoint.com/:f:/g/personal/julloa_invias_gov_co/Enoiz-nC345EhrbtLTBXeFgBszWSV9lPq8a8O6N1DdIwFQ?e=UNOFB8
2. Se ratifica lo expuesto en el INFORME GESTION SAU -2420,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de 94% de los usuarios califica como exitoso el servicio prestado.
3. Sobre los dos archivos MEPI-MGVI-FR7, se aclara que el archivo MEPI-MGVI-FR7 SAU GVI
SEGUNDO TRIMESTRE, y el MEPI-MGVI-FR7 CONSOLIDADO SAU son complementarios.
4.  Sobre el memorando VBOG 034037, se informa que se envió solicitud a la Subdirección de
Gestión Integral de Carreteras, mediante memorando VBOG-35176, y una vez se consolide
la respuesta, se estará socializando con el líder correspondiente.</t>
    </r>
  </si>
  <si>
    <r>
      <rPr>
        <b/>
        <sz val="11"/>
        <rFont val="Calibri"/>
        <family val="2"/>
        <scheme val="minor"/>
      </rPr>
      <t>2024I-VBOG-031480 del 22/05/24 OFICINA DE CONTROL INTERNO</t>
    </r>
    <r>
      <rPr>
        <sz val="11"/>
        <rFont val="Calibri"/>
        <family val="2"/>
        <scheme val="minor"/>
      </rPr>
      <t xml:space="preserve">
se validaron los objetivos;  cumplieron con lo programado, median te  memorando 20231-VBOG-040094 se actualiza  los riesgos de corrupccion  y gestion 2024, se evidencian mesas de trabajo para los dias 20 y 21 demarzo de 2024.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Se elabora esquema del Sistema y se esboza el desarrollo del eje N°1 Eje 1: Actualizar diagnóstico y coordinar Sensibilización.
</t>
    </r>
    <r>
      <rPr>
        <b/>
        <sz val="11"/>
        <rFont val="Calibri"/>
        <family val="2"/>
        <scheme val="minor"/>
      </rPr>
      <t xml:space="preserve">2. </t>
    </r>
    <r>
      <rPr>
        <sz val="11"/>
        <rFont val="Calibri"/>
        <family val="2"/>
        <scheme val="minor"/>
      </rPr>
      <t xml:space="preserve">Se reitera solictud de asesiría Téncia a la Secretría de Transparencia.
Ver evidencia en https://invias-my.sharepoint.com/:f:/g/personal/oap_invias_gov_co/EpG3LwT1hjVHuPoC8ntJx6MBAqwVh7KfQJ93UCzEWT8I-Q?e=WiR10k </t>
    </r>
  </si>
  <si>
    <r>
      <rPr>
        <b/>
        <sz val="11"/>
        <rFont val="Calibri"/>
        <family val="2"/>
        <scheme val="minor"/>
      </rPr>
      <t>2024I-VBOG-031480 del 22/05/24 OFICINA DE</t>
    </r>
    <r>
      <rPr>
        <sz val="11"/>
        <rFont val="Calibri"/>
        <family val="2"/>
        <scheme val="minor"/>
      </rPr>
      <t xml:space="preserve"> </t>
    </r>
    <r>
      <rPr>
        <b/>
        <sz val="11"/>
        <rFont val="Calibri"/>
        <family val="2"/>
        <scheme val="minor"/>
      </rPr>
      <t>CONTROL INTERNO</t>
    </r>
    <r>
      <rPr>
        <sz val="11"/>
        <rFont val="Calibri"/>
        <family val="2"/>
        <scheme val="minor"/>
      </rPr>
      <t xml:space="preserve">
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
</t>
    </r>
    <r>
      <rPr>
        <b/>
        <sz val="11"/>
        <rFont val="Calibri"/>
        <family val="2"/>
        <scheme val="minor"/>
      </rPr>
      <t>OFICINA ASESORA DE PLANEACIÓN</t>
    </r>
    <r>
      <rPr>
        <sz val="11"/>
        <rFont val="Calibri"/>
        <family val="2"/>
        <scheme val="minor"/>
      </rPr>
      <t xml:space="preserve">
</t>
    </r>
    <r>
      <rPr>
        <b/>
        <sz val="11"/>
        <rFont val="Calibri"/>
        <family val="2"/>
        <scheme val="minor"/>
      </rPr>
      <t>1.</t>
    </r>
    <r>
      <rPr>
        <sz val="11"/>
        <rFont val="Calibri"/>
        <family val="2"/>
        <scheme val="minor"/>
      </rPr>
      <t xml:space="preserve"> Se continua asesorando a la primera linea en la identificación, analisis y reporte de ejecución/seguimiento de los riesgos por proceso 
</t>
    </r>
    <r>
      <rPr>
        <b/>
        <sz val="11"/>
        <rFont val="Calibri"/>
        <family val="2"/>
        <scheme val="minor"/>
      </rPr>
      <t>2.</t>
    </r>
    <r>
      <rPr>
        <sz val="11"/>
        <rFont val="Calibri"/>
        <family val="2"/>
        <scheme val="minor"/>
      </rPr>
      <t xml:space="preserve"> Actualización del Mapa de Riesgos de corrupción disponible en https://www.invias.gov.co/index.php/plan-anticorrupcion-y-de-atencion-al-ciudadano , aprobada en sesión del Comité Institucional de Gestión y Desmeepeño del 4/06/24
</t>
    </r>
    <r>
      <rPr>
        <b/>
        <sz val="11"/>
        <rFont val="Calibri"/>
        <family val="2"/>
        <scheme val="minor"/>
      </rPr>
      <t>3.</t>
    </r>
    <r>
      <rPr>
        <sz val="11"/>
        <rFont val="Calibri"/>
        <family val="2"/>
        <scheme val="minor"/>
      </rPr>
      <t xml:space="preserve"> Mediante memorando circlar 2024I-VBOG-037604 del 12/06/24 se efectúa solicitud de reportes de ejecución y seguimiento actividades de control de los riesgos de gestión y corrupción 2024 antes del 1 de julio
</t>
    </r>
    <r>
      <rPr>
        <b/>
        <sz val="11"/>
        <rFont val="Calibri"/>
        <family val="2"/>
        <scheme val="minor"/>
      </rPr>
      <t xml:space="preserve">4. </t>
    </r>
    <r>
      <rPr>
        <sz val="11"/>
        <rFont val="Calibri"/>
        <family val="2"/>
        <scheme val="minor"/>
      </rPr>
      <t>Se actualizan responsables de reporte en las fichas de riesgos e indicadores en el aplicativo KAWAK,  atendiendo solicitudes de cambios de responsables</t>
    </r>
  </si>
  <si>
    <r>
      <rPr>
        <b/>
        <sz val="11"/>
        <rFont val="Calibri"/>
        <family val="2"/>
        <scheme val="minor"/>
      </rPr>
      <t>2024I-VBOG-031480 del 22/05/24 OFICINA DE CONTROL INTERNO</t>
    </r>
    <r>
      <rPr>
        <sz val="11"/>
        <rFont val="Calibri"/>
        <family val="2"/>
        <scheme val="minor"/>
      </rPr>
      <t xml:space="preserve">
Se evidencia la creación de carpetas para alimentar soportes de cumplimiento (micrositio MIPG Invias) y habilitación de permisos de edición  Directivos y facilitadores del MIPG, mesas de trabajo interdisciplinarias NTC5854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Mediante memorando circular  2024I-VBOG-037604 del 12/06/24 "Solicitud reportes de ejecución y seguimiento actividades de control de los riesgos de gestión y corrupción 2024" se socializa la actual política institucional de adminsitración del riesgo y el material con los respectivos linemaientos para el rreporte   de   ejecución   de   los   controles, seguimiento de los mismos o medición/análisis de los indicadores asociados.
</t>
    </r>
    <r>
      <rPr>
        <b/>
        <sz val="11"/>
        <rFont val="Calibri"/>
        <family val="2"/>
        <scheme val="minor"/>
      </rPr>
      <t>2.</t>
    </r>
    <r>
      <rPr>
        <sz val="11"/>
        <rFont val="Calibri"/>
        <family val="2"/>
        <scheme val="minor"/>
      </rPr>
      <t xml:space="preserve"> En la subcarpeta se enuentran los recordatorios mediante correo remitidos a los facilitadores del MIPG
</t>
    </r>
    <r>
      <rPr>
        <b/>
        <sz val="11"/>
        <rFont val="Calibri"/>
        <family val="2"/>
        <scheme val="minor"/>
      </rPr>
      <t>3.</t>
    </r>
    <r>
      <rPr>
        <sz val="11"/>
        <rFont val="Calibri"/>
        <family val="2"/>
        <scheme val="minor"/>
      </rPr>
      <t xml:space="preserve"> En la subcarpeta se encuentra la evidencia de las ediciones y actualización de responsables para alimentra los indicadores y actividades de control, junto a otras gestiones adelantadas.
</t>
    </r>
    <r>
      <rPr>
        <b/>
        <sz val="11"/>
        <rFont val="Calibri"/>
        <family val="2"/>
        <scheme val="minor"/>
      </rPr>
      <t xml:space="preserve">4. </t>
    </r>
    <r>
      <rPr>
        <sz val="11"/>
        <rFont val="Calibri"/>
        <family val="2"/>
        <scheme val="minor"/>
      </rPr>
      <t>En el archivo denominado, se encunetra el  la relación de las  mesas de trabajo realizadas para revisar los riesgos y apoyar en el cargue de la información en KAWAK (incluye detalle de riegsos de gestión y corrupción)
5. Mediante correo del 13 de junio se socilaiza nuevmanebte el formato de reporte d eincidentes a los facilitadores del MIPG</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</si>
  <si>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t>
    </r>
    <r>
      <rPr>
        <sz val="11"/>
        <rFont val="Calibri"/>
        <family val="2"/>
        <scheme val="minor"/>
      </rPr>
      <t xml:space="preserve">Para el segundo trimestre 2024,  se continua en el cumplimiento  a las obras de participacion comunitaria  adelantadas en los proyectos que ejecuta el INVIAS.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
Correo de </t>
    </r>
    <r>
      <rPr>
        <b/>
        <sz val="11"/>
        <rFont val="Calibri"/>
        <family val="2"/>
        <scheme val="minor"/>
      </rPr>
      <t xml:space="preserve">De: Maria Jose Ochoa Dominguez &lt;mjochoa@invias.gov.co&gt; 
Enviado el: jueves, 11 de julio de 2024 2:40 p.m.
</t>
    </r>
    <r>
      <rPr>
        <sz val="11"/>
        <rFont val="Calibri"/>
        <family val="2"/>
        <scheme val="minor"/>
      </rPr>
      <t>1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corregimiento del valle.
Se realizo el día 3 de mayo de 2024.
2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Realizar recorrido de los puntos críticos para las obras con participación comunitaria ciudad mutis.
 Se realizo el día 8 de mayo de 2024.
 3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ciudad mutis.
 Se realizo el día 3 de mayo de 2024.
4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comunidades indígenas.
 Se realizo el día 5 de mayo de 2024.
5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9 de mayo de 2024.
6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8 de mayo de 2024
7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Alto retiro:  Construcción de pozo séptico y mejoramiento de la pintura general de la institución campestre san José sede alto retiro.
 Respuesta del memorando: 7 de junio de 2024
8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Centro Poblado Villalosada:  Adecuación de la infraestructura del mercado campesino.
 Respuesta del memorando: 7 de junio de 2024</t>
    </r>
  </si>
  <si>
    <t>En la carpeta SOCIALIZACIONES se localizaron actas organizadas por mes (abril, mayo y junio). No obstante, hace falta contar con soportes de los avances en las suscripción de convenios con las Juntas de Acción Comunal, la precisión de cuantos han iniciado y que obras se encuentran en ejecución. Se recibe complemento mediante correo electrónico de la facilitadora del MIPG</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</si>
  <si>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Para el </t>
    </r>
    <r>
      <rPr>
        <sz val="11"/>
        <rFont val="Calibri"/>
        <family val="2"/>
        <scheme val="minor"/>
      </rPr>
      <t xml:space="preserve"> segundo trimestre 2024,no se reportaron requerimientos asociados a siembra y reforestacion de arboles por parte de la SUBDIRECCIÓN DE SOSTENIBILIDAD.
</t>
    </r>
    <r>
      <rPr>
        <b/>
        <sz val="11"/>
        <rFont val="Calibri"/>
        <family val="2"/>
        <scheme val="minor"/>
      </rPr>
      <t>Correo De: Maria Jose Ochoa Dominguez &lt;mjochoa@invias.gov.co&gt; 
Enviado el: miércoles, 10 de julio de 2024 4:32 p.m.</t>
    </r>
    <r>
      <rPr>
        <sz val="11"/>
        <rFont val="Calibri"/>
        <family val="2"/>
        <scheme val="minor"/>
      </rPr>
      <t xml:space="preserve">
A pesar que esta dependencia valora y promueve las actividades encaminadas a mejorar las condiciones ambientales d ellos sitios intervenidos por los proyectos, considero que los resultados del indicador en el cual No se reportaron actividades de reforestación durante el primer semestre del 2024 (...)</t>
    </r>
  </si>
  <si>
    <t>El producto programa indica "Generación de confianza en la comunidad a través de la siembra y reforestación de árboles", es decir que debería existir una programación y ejecución de un programa de siembra más no estar condicionados a requerimientos externos. Se recibe complmento confirmando que o se cumplio la actividad, se suguiere elevar los argumentos al Comité Institucional de Gestión y Desempeño.</t>
  </si>
  <si>
    <r>
      <rPr>
        <b/>
        <sz val="11"/>
        <rFont val="Calibri"/>
        <family val="2"/>
        <scheme val="minor"/>
      </rPr>
      <t>2024I-VBOG-031480 del 22/05/24 OFICINA DE CONTROL INTERNO</t>
    </r>
    <r>
      <rPr>
        <sz val="11"/>
        <rFont val="Calibri"/>
        <family val="2"/>
        <scheme val="minor"/>
      </rPr>
      <t xml:space="preserve">
No cuantifica los costos administrativos y r mejoras en los procedimientos internos para reducirlos
</t>
    </r>
    <r>
      <rPr>
        <b/>
        <sz val="11"/>
        <rFont val="Calibri"/>
        <family val="2"/>
        <scheme val="minor"/>
      </rPr>
      <t>2024I-VBOG-044737 del 05/07/24 DIRECCIÓN TÉCNICA Y DE ESTRUCTURACIÓN
2024I-VBOG-039814 del 20/06/24 SUBDIRECCIÓN DE REGLAMENTACIÓN TÉCNICA E INNOVACIÓN</t>
    </r>
    <r>
      <rPr>
        <sz val="11"/>
        <rFont val="Calibri"/>
        <family val="2"/>
        <scheme val="minor"/>
      </rPr>
      <t xml:space="preserve">
Se adelanta la gestión en cuanto a la proyección de costos parametrizados con información de vigencia 2023 requerida a la Subdirección Administrativa.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Correo De: Nestor Alfonso Navarro Tovar &lt;nnavarro@invias.gov.co&gt; 
Enviado el: jueves, 11 de julio de 2024 5:16 p.m.
</t>
    </r>
    <r>
      <rPr>
        <sz val="11"/>
        <rFont val="Calibri"/>
        <family val="2"/>
        <scheme val="minor"/>
      </rPr>
      <t xml:space="preserve">
1.Se solicitó a la Subdirección administrativa la cuantificación de los costos administrativos de la Entidad, llevados a cada uno de los trámites mediante memorando 2024I-VBOG-039814 con fecha 20 junio de 2024 (ver evidencia 6).
2.Se realizan mejoras en el borrador del procedimiento interno del trámite uso de zona de vía (ver evidencia 3).
3.Junto con la OTIC se trabaja en el levantamiento de requerimientos técnicos de los trámites de concepto de ubicación de estaciones de servicio automotriz (EDS) y carga especial soportadas mediante historias de usuarios (ver evidencia 4 y 5).
4.En el trámite de permiso cierres de vías se envía propuesta al Ministerio de Transporte mediante memorando No. 2024S-VBOG-032349 de fecha 23 mayo de 2023 (ver evidencia 2) y propuesta normativa del permiso de carga especial por correo al Ministerio de Transporte, con el fin de recibir observaciones (ver evidencia (1)      </t>
    </r>
  </si>
  <si>
    <t>1. Cumplimiento de la estrategia de acompañamiento para  mejorar la oportunidad  y calidad del reporte de ejecución y seguimiento de las actividades de control asociadas a los riesgos de corrupción en el aplicativo KAWAK._x000B_2. Centralización de soportes de cumplimiento en un micrositio y estrategia para optimizar el flujo de la información._x000B_3.  Alertas y análisis de posibles incumplimientos socializado mediante memorando circular 2024I-VBOG-022085 del 18/04/24 de la Oficina Asesora de Planeación a los Directivos responsables de las actividades del PAAC._x000B_4. Inclusión del porte de seguimiento 2024I-VBOG-031480 del 22/05/24 OFICINA DE CONTROL INTERNO y programación de mesas de trabajo para definir curso de acción en actividades incumplidas en el primer cuatrimestre._x000B_5. Avances anticipados en la actividad "Capacitar en atención incluyente", como evidencia del compromiso institucional</t>
  </si>
  <si>
    <t xml:space="preserve">1. Actualizar el procedimiento de gestión de riesgos de corrupción y fortalecer el modelo integral de control y prevención de riesgos de corrupción._x000B_2. Cumplir con la estrategia de racionalización de trámites (seguimiento)._x000B_3. Formalizar estrategia de participación ciudadana y diseño del principal espacio de rendición de cuentas._x000B_4. Actualizar los instrumentos de gestión bajo lineamientos de la ley de transparencia. _x000B_5. Suscribir los planes de mejoramiento para la accesibilidad física y web ._x000B_6. Implementar la caja de herramientas del código de integridad._x000B_7. Reporte oportuno y con soportes por parte de los responsables de las actividades. _x000B_8. Estandarizar método de seguimiento a los acuerdos o compromisos asumidos con los grupos de valor y publicarlo en la página web._x000B_9. Fomento de la cultura de evaluar eventos de diálogo e implementar acciones de mejora _x000B_10. Incrementar el nivel de cumplimiento. </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</si>
  <si>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t>
  </si>
  <si>
    <t>En la carpeta "" se localizó:
1:. Los memorandos referenciados con el reporte de Información a Control Disciplinario
2. Archivos Excel con corte a marzo y abril con los siguientes rótulos: DEPENDENCIA, RADICADO, FECHA DE RADICACIÓN, RESPONSABLE, REFERENCIA, MEDIO DE RECEPCIÓN, ESTADO
No se precisan temas, tiempos de respuesta ni canal de recepción. 
El producto programado indica " Informes que cuantifiquen las denuncias allegadas a través de los canales de atención."</t>
  </si>
  <si>
    <t>Avances anticipados en la actividad.
En "https://invias-my.sharepoint.com/:f:/g/personal/oap_invias_gov_co/Eg6fY4LEXzRMkcVkDm1ctqoBbC6snfmFCE30mEiy73cCDg?e=ov3HgL" se constataron tres (3) listados de asistencia, correspondientes a: lenguaje claro, taller de discapacidad y avances en equidad de genero.</t>
  </si>
  <si>
    <t xml:space="preserve">La Oficina Asesora de Planeación utiliza información suministrada por la Secretaría General para confirmar ejecución de la actividad:
http://intranet/index.php/recursos/noticias/633-tramites-y-servicios 
Invias en X: "Si necesitas solicitar un permiso de cierre de vía para realizar obras, consulta esta información👇 📩Recuerda que para realizar trámites y permisos ante el @InviasOficial no debes acudir a intermediarios. https://t.co/2afJZcAGO1" / X </t>
  </si>
  <si>
    <t>Si bien es muy importante analizar las PQRD asociadas a los tramites el producto programado corresponde a  " Información de los Trámites actualizada en SUIT".
Motivo por el cual, es permitente aportar el semáforo de SUIT donde se evidencia la fecha de actualización de cada trámite.
Se recibe complemento a través de correo electrónico del facilitador del MIPG</t>
  </si>
  <si>
    <t>Se confirma evidencia en la URL indicada, corresponde a un archivo que precisa las normas asociadas a cada proceso del modelo de operación de INVIAS, actualizado con corte a junio.</t>
  </si>
  <si>
    <t>Se confirma evidencia en la URL indicada, corresponde a un archivo que precisa estado de los proceso judiciales, actualizado con corte a junio.</t>
  </si>
  <si>
    <t>En la carpeta "https://invias-my.sharepoint.com/:f:/g/personal/oap_invias_gov_co/EhGs1UMZi8dJtHhhz61T58MBTcTfKy3xSDK09TX4_Us_eQ?e=SpjjF1" se localizaron dos archivos "INFORME_ACCECIBILIDAD A PERSONAS CON MOVILIAD REDUCIDA" y "CUADRO CONSOLIDADO ADECUACIONES ACCESIB...ES_AJUSTADO SA_GGAI 2024"
Favor precisar avances relacionados con accesibilidad de la población en condición de discapacidad visual y auditiva (Señalizar con imágenes en lengua de señas, alto relieve, otras lenguas o idiomas y orientación espacial (Wayfinding))</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</si>
  <si>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
No obstante, la cada ítem anterior conduce a la grabación del evento y no a un informe ejecutivo del mismo, donde pueda verificar que se cumplieron los elementos de rendición de cuentas (información, dialogo y responsabilidad).
Se sugiere, precisar fecha de la convocatoria, fecha de divulgación de información relevante o piezas graficas para informar al ciudadano sobre la temática a abordar, número de participantes, interacciones por grupo de valor, compromisos adquiridos (si plica), resultados en la encuesta de satisfacción (que podría ser a través de emojis como el caso que se les comentó del departamento Administrativo de la Función pública)</t>
  </si>
  <si>
    <t>En la carpeta "https://invias-my.sharepoint.com/:f:/g/personal/oap_invias_gov_co/ErCv5oarwxlGub4nJaS5cnIBIHkvxO9uNf6JwLk3IXv0Eg?e=u6v0Q1" se localizaron dos archivos "INFORME_ACCECIBILIDAD A PERSONAS CON MOVILIAD REDUCIDA" y "CUADRO CONSOLIDADO ADE+A36:AT51CUACIONES ACCESIB...ES_AJUSTADO SA_GGAI 2024"
Favor remitir evidencia de la remisión del plan de mejoramiento a la oficina de Control Interno y la respuesta confirmando la validación de los avances</t>
  </si>
  <si>
    <t>Se confirma la realización de una charla y socialización de capsulas disciplinarias durante el 2° trimestre. Se valida la programación de una charla en el mes de julio.</t>
  </si>
  <si>
    <t>en la carpeta se localizaron:
1. los informes correspondientes a laos mes de de marzo y abril, quedando pendiente mayo.
2: Los memorandos de remisión d e informe de marzo y abril a la Secretaría General, quedando pendiente mayo.</t>
  </si>
  <si>
    <r>
      <rPr>
        <b/>
        <sz val="11"/>
        <rFont val="Calibri"/>
        <family val="2"/>
        <scheme val="minor"/>
      </rPr>
      <t>2024I-VBOG-031480 del 22/05/24 OFICINA DE CONTROL INTERNO</t>
    </r>
    <r>
      <rPr>
        <sz val="11"/>
        <rFont val="Calibri"/>
        <family val="2"/>
        <scheme val="minor"/>
      </rPr>
      <t xml:space="preserve">
Sin avance programado para el periodo
2024I-VBOG-043335 del 02/07/24 DIRECCIÓN JURÍDICA
En atención a que la actividad está asociada a actividades de gestión del talento humano, se solicitó quitar la actividad del PAAC bajo responsabilidad de la SPSC mediante memorando 2024I-VBOG-042333 de fecha 27-06-24 el cual se adjunta.
</t>
    </r>
    <r>
      <rPr>
        <b/>
        <sz val="11"/>
        <rFont val="Calibri"/>
        <family val="2"/>
        <scheme val="minor"/>
      </rPr>
      <t>2024I-VBOG-048230 del 18/07/24 DIRECCIÓN JURÍDICA</t>
    </r>
    <r>
      <rPr>
        <sz val="11"/>
        <rFont val="Calibri"/>
        <family val="2"/>
        <scheme val="minor"/>
      </rPr>
      <t xml:space="preserve">
Durante el segundo trimestre del año 2024, la SPSC ha participado en mesas de trabajo con la
Agencia Nacional de Compra Pública – Colombia Compra   Eficiente   para   la   revisión   de   los
documentos   tipo   y   dar   cumplimiento   a   las actividades relacionadas en el PAAC. 
Se adjunta listado de asistencia de 2 mesa de trabajo   realizadas   durante   el   trimestre   2   de
2024.</t>
    </r>
  </si>
  <si>
    <t>Mediante memorando  2024I-VBOG-045154 del 08/07/24 esta oficina infornmó "No   es   posible   incluir   en   la   agenda   del   Comité Institucional de Gestión y Desempeño la eliminación de la actividad, debido a que tenía ejecución programada en el 2° trimestre"
Se complementa el reporte, confimando avance de cumplimiento y se incluye la eliminación de la actividad en la agenda del próximo Comité Institucional de Gestión y Desempeño.</t>
  </si>
  <si>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67 videos publicados en nuestro canal institucional de YouTube en los que se informa sobre el estado de proyectos de impacto. https://www.youtube.com/user/InviasOficial
</t>
    </r>
    <r>
      <rPr>
        <b/>
        <sz val="11"/>
        <rFont val="Calibri"/>
        <family val="2"/>
        <scheme val="minor"/>
      </rPr>
      <t>2024I-VBOG-050235 del 24/07/24 GRUPO GERENCIA DE COMUNICACIONES
T</t>
    </r>
    <r>
      <rPr>
        <sz val="11"/>
        <rFont val="Calibri"/>
        <family val="2"/>
        <scheme val="minor"/>
      </rPr>
      <t>oda la información publicada en canales externos se encuentra disponible en
lenguaje claro y es de fácil comprensión para los grupos de valor.</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</si>
  <si>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https://www.invias.gov.co/.Publicaciones: Tweets: 542.Facebook post: 369.Facebook historias: 139.Facebook Live: 5.Instagram publicaciones: 540.Instagram historias: 439.YouTube videos: 125.YouTube lives: 6.Tik tok: 45.LinkedIn publicaciones: 116.LinkedIn Lives: 5
</t>
    </r>
    <r>
      <rPr>
        <b/>
        <sz val="11"/>
        <rFont val="Calibri"/>
        <family val="2"/>
        <scheme val="minor"/>
      </rPr>
      <t xml:space="preserve">
2024I-VBOG-050235 del 24/07/24 GRUPO GERENCIA DE COMUNICACIONES
</t>
    </r>
    <r>
      <rPr>
        <sz val="11"/>
        <rFont val="Calibri"/>
        <family val="2"/>
        <scheme val="minor"/>
      </rPr>
      <t xml:space="preserve">Toda la información publicada en canales externos se encuentra disponible en
lenguaje claro y es de fácil comprensión para los grupos de valor.
</t>
    </r>
  </si>
  <si>
    <r>
      <rPr>
        <b/>
        <sz val="11"/>
        <rFont val="Calibri"/>
        <family val="2"/>
        <scheme val="minor"/>
      </rPr>
      <t>2024I-VBOG-031480 del 22/05/24 OFICINA DE CONTROL INTERNO</t>
    </r>
    <r>
      <rPr>
        <sz val="11"/>
        <rFont val="Calibri"/>
        <family val="2"/>
        <scheme val="minor"/>
      </rPr>
      <t xml:space="preserve">
Se evidencia   que la Gerencia de Comunicaciones no ha recibido solicitudes de chats en vivo enfocados en la participación ciudadana
</t>
    </r>
    <r>
      <rPr>
        <b/>
        <sz val="11"/>
        <rFont val="Calibri"/>
        <family val="2"/>
        <scheme val="minor"/>
      </rPr>
      <t xml:space="preserve">2024I-VBOG-044194 del 04/07/24 GRUPO GERENCIA DE COMUNICACIONES
</t>
    </r>
    <r>
      <rPr>
        <sz val="11"/>
        <rFont val="Calibri"/>
        <family val="2"/>
        <scheme val="minor"/>
      </rPr>
      <t xml:space="preserve">Las 5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El total de transmisiones durante el periodo fueron 15.
Las memorias de las transmisiones están disponibles en: https://www.invias.gov.co/index.php/servicios-al-ciudadano/participacion-en-linea/resultados-de-participacion
</t>
    </r>
    <r>
      <rPr>
        <b/>
        <sz val="11"/>
        <rFont val="Calibri"/>
        <family val="2"/>
        <scheme val="minor"/>
      </rPr>
      <t>2024I-VBOG-050235 del 24/07/24 GRUPO GERENCIA DE COMUNICACIONES</t>
    </r>
    <r>
      <rPr>
        <sz val="11"/>
        <rFont val="Calibri"/>
        <family val="2"/>
        <scheme val="minor"/>
      </rPr>
      <t xml:space="preserve">
Se  tendrán  en cuenta  las observaciones  para  las  próximas  actividades,
precisando:
-Fecha de la convocatoria
-Piezas graficas para informar al ciudadano sobre la temática a abordar
- Número de participantes
-Interacciones por grupo de valoR</t>
    </r>
  </si>
  <si>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2024I-VBOG-044194 del 04/07/24 GRUPO GERENCIA DE COMUNICACIONES</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Seguimiento Plan de Mejoramiento Norma NTC 5854: 22 de abril de 2024
- Gestión para la contración del Equipo Nuevo Portal Web NTC 5854: 14 de junio de 2024
Las evidencias están disponibles en: https://invias-my.sharepoint.com/:f:/g/personal/jasilva_invias_gov_co/Empu2Ets3JxBonkePod0SUYBNIEXzpoiNjrwD7SyyqBH1g?e=V00kLQ
La Gerencia de Comunicaciones tiene información de que la OTIC obtendrá los insumos necesarios requeridos para la implementación de las mejoras a Portal Web en el mes de julio de 2024, sin embargo, también se requiere la contratación del personal para llevar a cabo las acciones de migración, análisis y demás.
</t>
    </r>
    <r>
      <rPr>
        <b/>
        <sz val="11"/>
        <rFont val="Calibri"/>
        <family val="2"/>
        <scheme val="minor"/>
      </rPr>
      <t>2024I-VBOG-050235 del 24/07/24 GRUPO GERENCIA DE COMUNICACIONES</t>
    </r>
    <r>
      <rPr>
        <sz val="11"/>
        <rFont val="Calibri"/>
        <family val="2"/>
        <scheme val="minor"/>
      </rPr>
      <t xml:space="preserve">
De   conformidad  con   las  actividades   asignadas,   la  Subdirección  General
reporta a la Oficina de Control Interno el seguimiento al Plan de Mejoramiento.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</si>
</sst>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b/>
      <sz val="11"/>
      <color rgb="FFFFFFFF"/>
      <name val="Calibri"/>
      <family val="2"/>
      <scheme val="minor"/>
    </font>
    <font>
      <sz val="11"/>
      <color rgb="FFFFFFFF"/>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
      <b/>
      <i/>
      <sz val="11"/>
      <color theme="1"/>
      <name val="Calibri"/>
      <family val="2"/>
      <scheme val="minor"/>
    </font>
    <font>
      <sz val="9"/>
      <name val="Calibri"/>
      <family val="2"/>
      <scheme val="minor"/>
    </font>
    <font>
      <sz val="9"/>
      <color theme="0"/>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5"/>
        <bgColor indexed="64"/>
      </patternFill>
    </fill>
    <fill>
      <patternFill patternType="solid">
        <fgColor rgb="FFFFFF00"/>
        <bgColor indexed="64"/>
      </patternFill>
    </fill>
  </fills>
  <borders count="8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s>
  <cellStyleXfs count="4">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cellStyleXfs>
  <cellXfs count="482">
    <xf numFmtId="0" fontId="0" fillId="0" borderId="0" xfId="0"/>
    <xf numFmtId="0" fontId="14" fillId="0" borderId="0" xfId="0" applyFont="1" applyAlignment="1">
      <alignment horizontal="center" vertical="center" wrapText="1" readingOrder="1"/>
    </xf>
    <xf numFmtId="0" fontId="0" fillId="0" borderId="39"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2"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8" fillId="5" borderId="46" xfId="1" applyNumberFormat="1" applyFont="1" applyFill="1" applyBorder="1" applyAlignment="1">
      <alignment horizontal="center" vertical="center" wrapText="1"/>
    </xf>
    <xf numFmtId="9" fontId="18" fillId="5" borderId="47" xfId="2" applyFont="1" applyFill="1" applyBorder="1" applyAlignment="1">
      <alignment horizontal="center" vertical="center" wrapText="1"/>
    </xf>
    <xf numFmtId="9" fontId="18" fillId="5" borderId="47" xfId="1" applyNumberFormat="1" applyFont="1" applyFill="1" applyBorder="1" applyAlignment="1">
      <alignment horizontal="center" vertical="center" wrapText="1"/>
    </xf>
    <xf numFmtId="0" fontId="17" fillId="0" borderId="40" xfId="0" applyFont="1" applyBorder="1" applyAlignment="1">
      <alignment horizontal="center" vertical="center" wrapText="1"/>
    </xf>
    <xf numFmtId="0" fontId="0" fillId="0" borderId="40" xfId="0" applyBorder="1" applyAlignment="1">
      <alignment horizontal="center" vertical="center" wrapText="1"/>
    </xf>
    <xf numFmtId="0" fontId="0" fillId="0" borderId="40" xfId="0" applyBorder="1"/>
    <xf numFmtId="9" fontId="1" fillId="0" borderId="40" xfId="0" applyNumberFormat="1" applyFont="1" applyBorder="1" applyAlignment="1">
      <alignment horizontal="center" vertical="center" wrapText="1"/>
    </xf>
    <xf numFmtId="0" fontId="19" fillId="0" borderId="40" xfId="0" applyFont="1" applyBorder="1" applyAlignment="1">
      <alignment horizontal="center" vertical="center"/>
    </xf>
    <xf numFmtId="9" fontId="24" fillId="8" borderId="51" xfId="0" applyNumberFormat="1" applyFont="1" applyFill="1" applyBorder="1" applyAlignment="1">
      <alignment horizontal="center" vertical="center" wrapText="1" readingOrder="1"/>
    </xf>
    <xf numFmtId="0" fontId="24" fillId="8" borderId="51" xfId="0" applyFont="1" applyFill="1" applyBorder="1" applyAlignment="1">
      <alignment horizontal="center" vertical="center" wrapText="1" readingOrder="1"/>
    </xf>
    <xf numFmtId="0" fontId="26" fillId="9" borderId="52" xfId="0" applyFont="1" applyFill="1" applyBorder="1" applyAlignment="1">
      <alignment horizontal="center" vertical="center" wrapText="1" readingOrder="1"/>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0" fontId="28"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23" fillId="11" borderId="56" xfId="0" applyFont="1" applyFill="1" applyBorder="1" applyAlignment="1">
      <alignment horizontal="center" vertical="center" wrapText="1" readingOrder="1"/>
    </xf>
    <xf numFmtId="0" fontId="22" fillId="13" borderId="58" xfId="3" applyFont="1" applyFill="1" applyBorder="1" applyAlignment="1">
      <alignment horizontal="center" vertical="center" wrapText="1" readingOrder="1"/>
    </xf>
    <xf numFmtId="9" fontId="24" fillId="10" borderId="51" xfId="0" applyNumberFormat="1" applyFont="1" applyFill="1" applyBorder="1" applyAlignment="1">
      <alignment horizontal="center" vertical="center" wrapText="1" readingOrder="1"/>
    </xf>
    <xf numFmtId="0" fontId="24" fillId="10" borderId="51" xfId="0" applyFont="1" applyFill="1" applyBorder="1" applyAlignment="1">
      <alignment horizontal="center" vertical="center" wrapText="1" readingOrder="1"/>
    </xf>
    <xf numFmtId="9" fontId="24" fillId="10" borderId="52" xfId="0" applyNumberFormat="1" applyFont="1" applyFill="1" applyBorder="1" applyAlignment="1">
      <alignment horizontal="center" vertical="center" wrapText="1" readingOrder="1"/>
    </xf>
    <xf numFmtId="0" fontId="24" fillId="15" borderId="51" xfId="0" applyFont="1" applyFill="1" applyBorder="1" applyAlignment="1">
      <alignment horizontal="center" vertical="center" wrapText="1" readingOrder="1"/>
    </xf>
    <xf numFmtId="9" fontId="24" fillId="15" borderId="52" xfId="0" applyNumberFormat="1" applyFont="1" applyFill="1" applyBorder="1" applyAlignment="1">
      <alignment horizontal="center" vertical="center" wrapText="1" readingOrder="1"/>
    </xf>
    <xf numFmtId="0" fontId="24" fillId="15" borderId="52" xfId="0" applyFont="1" applyFill="1" applyBorder="1" applyAlignment="1">
      <alignment horizontal="center" vertical="center" wrapText="1" readingOrder="1"/>
    </xf>
    <xf numFmtId="0" fontId="24" fillId="11" borderId="56" xfId="0" applyFont="1" applyFill="1" applyBorder="1" applyAlignment="1">
      <alignment horizontal="center" vertical="center" wrapText="1" readingOrder="1"/>
    </xf>
    <xf numFmtId="0" fontId="24" fillId="17" borderId="51" xfId="0" applyFont="1" applyFill="1" applyBorder="1" applyAlignment="1">
      <alignment horizontal="center" vertical="center" wrapText="1" readingOrder="1"/>
    </xf>
    <xf numFmtId="9" fontId="24" fillId="17" borderId="52" xfId="0" applyNumberFormat="1" applyFont="1" applyFill="1" applyBorder="1" applyAlignment="1">
      <alignment horizontal="center" vertical="center" wrapText="1" readingOrder="1"/>
    </xf>
    <xf numFmtId="9" fontId="24" fillId="18" borderId="57" xfId="0" applyNumberFormat="1" applyFont="1" applyFill="1" applyBorder="1" applyAlignment="1">
      <alignment horizontal="center" vertical="center" wrapText="1" readingOrder="1"/>
    </xf>
    <xf numFmtId="0" fontId="24" fillId="18" borderId="57" xfId="0" applyFont="1" applyFill="1" applyBorder="1" applyAlignment="1">
      <alignment horizontal="center" vertical="center" wrapText="1" readingOrder="1"/>
    </xf>
    <xf numFmtId="9" fontId="24" fillId="18" borderId="58" xfId="0" applyNumberFormat="1" applyFont="1" applyFill="1" applyBorder="1" applyAlignment="1">
      <alignment horizontal="center" vertical="center" wrapText="1" readingOrder="1"/>
    </xf>
    <xf numFmtId="0" fontId="21" fillId="19" borderId="51" xfId="0" applyFont="1" applyFill="1" applyBorder="1" applyAlignment="1">
      <alignment horizontal="center" vertical="center" wrapText="1" readingOrder="1"/>
    </xf>
    <xf numFmtId="0" fontId="21" fillId="19" borderId="52" xfId="0" applyFont="1" applyFill="1" applyBorder="1" applyAlignment="1">
      <alignment horizontal="center" vertical="center" wrapText="1" readingOrder="1"/>
    </xf>
    <xf numFmtId="9" fontId="23" fillId="11" borderId="56" xfId="0" applyNumberFormat="1" applyFont="1" applyFill="1" applyBorder="1" applyAlignment="1">
      <alignment horizontal="center" vertical="center" wrapText="1" readingOrder="1"/>
    </xf>
    <xf numFmtId="0" fontId="0" fillId="2" borderId="0" xfId="0" applyFill="1"/>
    <xf numFmtId="0" fontId="4" fillId="2" borderId="0" xfId="0" applyFont="1" applyFill="1"/>
    <xf numFmtId="0" fontId="30" fillId="2" borderId="0" xfId="0" applyFont="1" applyFill="1"/>
    <xf numFmtId="0" fontId="31" fillId="2" borderId="0" xfId="0" applyFont="1" applyFill="1"/>
    <xf numFmtId="0" fontId="32" fillId="2" borderId="3" xfId="0" applyFont="1" applyFill="1" applyBorder="1" applyAlignment="1">
      <alignment horizontal="center" vertical="center" wrapText="1"/>
    </xf>
    <xf numFmtId="14" fontId="33" fillId="2" borderId="3" xfId="0" applyNumberFormat="1" applyFont="1" applyFill="1" applyBorder="1" applyAlignment="1">
      <alignment horizontal="center" vertical="center" wrapText="1"/>
    </xf>
    <xf numFmtId="0" fontId="33" fillId="2" borderId="3" xfId="0" applyFont="1" applyFill="1" applyBorder="1" applyAlignment="1">
      <alignment horizontal="center" vertical="center" wrapText="1"/>
    </xf>
    <xf numFmtId="0" fontId="0" fillId="2" borderId="3" xfId="0" applyFill="1" applyBorder="1" applyAlignment="1">
      <alignment wrapText="1"/>
    </xf>
    <xf numFmtId="14" fontId="0" fillId="2" borderId="3" xfId="0" applyNumberFormat="1" applyFill="1" applyBorder="1"/>
    <xf numFmtId="1" fontId="0" fillId="2" borderId="3" xfId="0" applyNumberFormat="1" applyFill="1" applyBorder="1"/>
    <xf numFmtId="164" fontId="0" fillId="2" borderId="3" xfId="2" applyNumberFormat="1" applyFont="1" applyFill="1" applyBorder="1" applyAlignment="1">
      <alignment horizontal="center"/>
    </xf>
    <xf numFmtId="2" fontId="0" fillId="2" borderId="3" xfId="0" applyNumberFormat="1" applyFill="1" applyBorder="1" applyAlignment="1">
      <alignment horizontal="center"/>
    </xf>
    <xf numFmtId="164" fontId="0" fillId="2" borderId="0" xfId="0" applyNumberFormat="1" applyFill="1" applyAlignment="1">
      <alignment horizontal="center"/>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31" fillId="0" borderId="0" xfId="0" applyFont="1"/>
    <xf numFmtId="164" fontId="31" fillId="2" borderId="0" xfId="2" applyNumberFormat="1" applyFont="1" applyFill="1"/>
    <xf numFmtId="0" fontId="4" fillId="0" borderId="0" xfId="0" applyFont="1"/>
    <xf numFmtId="164" fontId="3" fillId="2" borderId="37"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27"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7" xfId="2" applyNumberFormat="1" applyFont="1" applyFill="1" applyBorder="1" applyAlignment="1" applyProtection="1">
      <alignment horizontal="center" vertical="center" wrapText="1" readingOrder="1"/>
    </xf>
    <xf numFmtId="0" fontId="4" fillId="2" borderId="37" xfId="0" applyFont="1" applyFill="1" applyBorder="1" applyAlignment="1" applyProtection="1">
      <alignment horizontal="center" vertical="center" wrapText="1"/>
      <protection locked="0"/>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76" xfId="0" applyFont="1" applyFill="1" applyBorder="1" applyAlignment="1">
      <alignment vertical="center" wrapText="1" readingOrder="1"/>
    </xf>
    <xf numFmtId="0" fontId="35" fillId="2" borderId="7" xfId="0" applyFont="1" applyFill="1" applyBorder="1" applyAlignment="1">
      <alignment horizontal="center" vertical="center" wrapText="1" readingOrder="1"/>
    </xf>
    <xf numFmtId="0" fontId="35" fillId="2" borderId="8" xfId="0" applyFont="1" applyFill="1" applyBorder="1" applyAlignment="1">
      <alignment horizontal="center" vertical="center" wrapText="1" readingOrder="1"/>
    </xf>
    <xf numFmtId="0" fontId="35" fillId="2" borderId="9" xfId="0" applyFont="1" applyFill="1" applyBorder="1" applyAlignment="1">
      <alignment horizontal="center" vertical="center" wrapText="1" readingOrder="1"/>
    </xf>
    <xf numFmtId="0" fontId="35" fillId="2" borderId="77" xfId="0" applyFont="1" applyFill="1" applyBorder="1" applyAlignment="1">
      <alignment horizontal="center" vertical="center" wrapText="1" readingOrder="1"/>
    </xf>
    <xf numFmtId="0" fontId="4" fillId="0" borderId="65" xfId="0" applyFont="1" applyBorder="1" applyAlignment="1">
      <alignment horizontal="left" vertical="center" wrapText="1" readingOrder="1"/>
    </xf>
    <xf numFmtId="0" fontId="4" fillId="0" borderId="67" xfId="0" applyFont="1" applyBorder="1" applyAlignment="1">
      <alignment horizontal="left" vertical="center" wrapText="1" readingOrder="1"/>
    </xf>
    <xf numFmtId="0" fontId="4" fillId="0" borderId="82" xfId="0" applyFont="1" applyBorder="1" applyAlignment="1">
      <alignment horizontal="left" vertical="center" wrapText="1" readingOrder="1"/>
    </xf>
    <xf numFmtId="0" fontId="3" fillId="0" borderId="68" xfId="0" applyFont="1" applyBorder="1" applyAlignment="1">
      <alignment horizontal="center" vertical="center" wrapText="1"/>
    </xf>
    <xf numFmtId="0" fontId="4" fillId="0" borderId="83" xfId="0" applyFont="1" applyBorder="1" applyAlignment="1">
      <alignment horizontal="left" vertical="center" wrapText="1"/>
    </xf>
    <xf numFmtId="0" fontId="34" fillId="0" borderId="84" xfId="0" applyFont="1" applyBorder="1" applyAlignment="1">
      <alignment horizontal="left" vertical="center" wrapText="1" readingOrder="1"/>
    </xf>
    <xf numFmtId="0" fontId="4" fillId="0" borderId="70" xfId="0" applyFont="1" applyBorder="1" applyAlignment="1">
      <alignment horizontal="left" vertical="center" wrapText="1" readingOrder="1"/>
    </xf>
    <xf numFmtId="0" fontId="34" fillId="0" borderId="65" xfId="0" applyFont="1" applyBorder="1" applyAlignment="1">
      <alignment horizontal="left" vertical="center" wrapText="1" readingOrder="1"/>
    </xf>
    <xf numFmtId="0" fontId="34" fillId="0" borderId="67" xfId="0" applyFont="1" applyBorder="1" applyAlignment="1">
      <alignment horizontal="left" vertical="center" wrapText="1" readingOrder="1"/>
    </xf>
    <xf numFmtId="0" fontId="34" fillId="0" borderId="82" xfId="0" applyFont="1" applyBorder="1" applyAlignment="1">
      <alignment horizontal="left" vertical="center" wrapText="1" readingOrder="1"/>
    </xf>
    <xf numFmtId="164" fontId="0" fillId="0" borderId="0" xfId="0" applyNumberFormat="1"/>
    <xf numFmtId="0" fontId="35" fillId="2" borderId="68" xfId="0" applyFont="1" applyFill="1" applyBorder="1" applyAlignment="1">
      <alignment horizontal="center" vertical="center" wrapText="1" readingOrder="1"/>
    </xf>
    <xf numFmtId="0" fontId="35" fillId="2" borderId="78" xfId="0" applyFont="1" applyFill="1" applyBorder="1" applyAlignment="1">
      <alignment horizontal="center" vertical="center" wrapText="1" readingOrder="1"/>
    </xf>
    <xf numFmtId="0" fontId="0" fillId="2" borderId="0" xfId="0" applyFill="1" applyAlignment="1">
      <alignment textRotation="90"/>
    </xf>
    <xf numFmtId="0" fontId="10" fillId="3" borderId="6" xfId="0" applyFont="1" applyFill="1" applyBorder="1" applyAlignment="1">
      <alignment horizontal="center" vertical="center" textRotation="90" wrapText="1" readingOrder="1"/>
    </xf>
    <xf numFmtId="0" fontId="10" fillId="3" borderId="21" xfId="0" applyFont="1" applyFill="1" applyBorder="1" applyAlignment="1">
      <alignment horizontal="center" vertical="center" textRotation="90" wrapText="1" readingOrder="1"/>
    </xf>
    <xf numFmtId="2" fontId="8" fillId="4" borderId="87" xfId="1" applyNumberFormat="1" applyFont="1" applyFill="1" applyBorder="1" applyAlignment="1">
      <alignment horizontal="center" vertical="center" textRotation="90" wrapText="1"/>
    </xf>
    <xf numFmtId="164" fontId="8" fillId="4" borderId="12" xfId="2" applyNumberFormat="1" applyFont="1" applyFill="1" applyBorder="1" applyAlignment="1" applyProtection="1">
      <alignment horizontal="center" vertical="center" textRotation="90" wrapText="1"/>
    </xf>
    <xf numFmtId="2" fontId="8" fillId="4" borderId="12" xfId="1" applyNumberFormat="1" applyFont="1" applyFill="1" applyBorder="1" applyAlignment="1">
      <alignment horizontal="center" vertical="center" textRotation="90" wrapText="1"/>
    </xf>
    <xf numFmtId="164" fontId="8" fillId="4" borderId="35" xfId="2" applyNumberFormat="1" applyFont="1" applyFill="1" applyBorder="1" applyAlignment="1" applyProtection="1">
      <alignment horizontal="center" vertical="center" textRotation="90" wrapText="1"/>
    </xf>
    <xf numFmtId="0" fontId="4" fillId="0" borderId="85"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0" fontId="3" fillId="2" borderId="23" xfId="0" applyFont="1" applyFill="1" applyBorder="1" applyAlignment="1">
      <alignment horizontal="center" vertical="center" wrapText="1" readingOrder="1"/>
    </xf>
    <xf numFmtId="0" fontId="3" fillId="2" borderId="25" xfId="0" applyFont="1" applyFill="1" applyBorder="1" applyAlignment="1">
      <alignment horizontal="center" vertical="center" wrapText="1" readingOrder="1"/>
    </xf>
    <xf numFmtId="2" fontId="4" fillId="2" borderId="85"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0" fillId="0" borderId="24" xfId="0" applyBorder="1" applyAlignment="1">
      <alignment horizontal="left" vertical="top" wrapText="1"/>
    </xf>
    <xf numFmtId="0" fontId="4" fillId="0" borderId="72"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0" fontId="3" fillId="2" borderId="6" xfId="0" applyFont="1" applyFill="1" applyBorder="1" applyAlignment="1">
      <alignment horizontal="center" vertical="center" wrapText="1" readingOrder="1"/>
    </xf>
    <xf numFmtId="0" fontId="3" fillId="2" borderId="21" xfId="0" applyFont="1" applyFill="1" applyBorder="1" applyAlignment="1">
      <alignment horizontal="center" vertical="center" wrapText="1" readingOrder="1"/>
    </xf>
    <xf numFmtId="2" fontId="4" fillId="2" borderId="72"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0" fillId="0" borderId="19" xfId="0" applyBorder="1" applyAlignment="1">
      <alignment horizontal="left" vertical="top" wrapText="1"/>
    </xf>
    <xf numFmtId="0" fontId="3" fillId="0" borderId="68" xfId="0" applyFont="1" applyBorder="1" applyAlignment="1">
      <alignment horizontal="center" vertical="center" wrapText="1" readingOrder="1"/>
    </xf>
    <xf numFmtId="0" fontId="4" fillId="0" borderId="77" xfId="0" applyFont="1" applyBorder="1" applyAlignment="1">
      <alignment horizontal="center" vertical="center" wrapText="1" readingOrder="1"/>
    </xf>
    <xf numFmtId="0" fontId="4" fillId="0" borderId="78"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9" xfId="0" applyFont="1" applyFill="1" applyBorder="1" applyAlignment="1">
      <alignment horizontal="center" vertical="center" wrapText="1" readingOrder="1"/>
    </xf>
    <xf numFmtId="2" fontId="4" fillId="2" borderId="77"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0" fillId="0" borderId="78" xfId="0" applyBorder="1" applyAlignment="1">
      <alignment horizontal="left" vertical="top" wrapText="1"/>
    </xf>
    <xf numFmtId="0" fontId="4" fillId="0" borderId="73"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3" fillId="2" borderId="14" xfId="0" applyFont="1" applyFill="1" applyBorder="1" applyAlignment="1">
      <alignment horizontal="center" vertical="center" wrapText="1" readingOrder="1"/>
    </xf>
    <xf numFmtId="2" fontId="4" fillId="2" borderId="73"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0" fillId="0" borderId="10" xfId="0" applyBorder="1" applyAlignment="1">
      <alignment horizontal="left" vertical="top" wrapText="1"/>
    </xf>
    <xf numFmtId="2" fontId="27" fillId="2" borderId="85" xfId="0" applyNumberFormat="1" applyFont="1" applyFill="1" applyBorder="1" applyAlignment="1">
      <alignment horizontal="center" vertical="center" wrapText="1" readingOrder="1"/>
    </xf>
    <xf numFmtId="2" fontId="27" fillId="2" borderId="23" xfId="0" applyNumberFormat="1" applyFont="1" applyFill="1" applyBorder="1" applyAlignment="1">
      <alignment horizontal="center" vertical="center" wrapText="1" readingOrder="1"/>
    </xf>
    <xf numFmtId="0" fontId="4" fillId="0" borderId="69"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18" xfId="0" applyFont="1" applyFill="1" applyBorder="1" applyAlignment="1">
      <alignment horizontal="center" vertical="center" wrapText="1" readingOrder="1"/>
    </xf>
    <xf numFmtId="2" fontId="4" fillId="2" borderId="69"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0" fillId="0" borderId="2" xfId="0" applyBorder="1" applyAlignment="1">
      <alignment horizontal="left" vertical="top" wrapText="1"/>
    </xf>
    <xf numFmtId="0" fontId="36" fillId="2" borderId="1" xfId="0" applyFont="1" applyFill="1" applyBorder="1" applyAlignment="1">
      <alignment horizontal="center" vertical="center" wrapText="1" readingOrder="1"/>
    </xf>
    <xf numFmtId="2" fontId="37" fillId="2" borderId="69" xfId="0" applyNumberFormat="1" applyFont="1" applyFill="1" applyBorder="1" applyAlignment="1">
      <alignment horizontal="center" vertical="center" wrapText="1" readingOrder="1"/>
    </xf>
    <xf numFmtId="0" fontId="4" fillId="0" borderId="10" xfId="0" applyFont="1" applyBorder="1" applyAlignment="1">
      <alignment horizontal="center" vertical="center" wrapText="1"/>
    </xf>
    <xf numFmtId="0" fontId="3" fillId="0" borderId="13" xfId="0" applyFont="1" applyBorder="1" applyAlignment="1">
      <alignment horizontal="center" vertical="center" wrapText="1"/>
    </xf>
    <xf numFmtId="0" fontId="3" fillId="2" borderId="5"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3" fillId="2" borderId="14" xfId="0" applyFont="1" applyFill="1" applyBorder="1" applyAlignment="1">
      <alignment horizontal="center" vertical="center" wrapText="1"/>
    </xf>
    <xf numFmtId="2" fontId="37" fillId="2" borderId="73" xfId="0" applyNumberFormat="1" applyFont="1" applyFill="1" applyBorder="1" applyAlignment="1">
      <alignment horizontal="center" vertical="center" wrapText="1" readingOrder="1"/>
    </xf>
    <xf numFmtId="0" fontId="4"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6" fillId="2" borderId="23" xfId="0" applyFont="1" applyFill="1" applyBorder="1" applyAlignment="1">
      <alignment horizontal="center" vertical="center" wrapText="1" readingOrder="1"/>
    </xf>
    <xf numFmtId="2" fontId="37" fillId="2" borderId="85" xfId="0" applyNumberFormat="1" applyFont="1" applyFill="1" applyBorder="1" applyAlignment="1">
      <alignment horizontal="center" vertical="center" wrapText="1" readingOrder="1"/>
    </xf>
    <xf numFmtId="0" fontId="27" fillId="0" borderId="66" xfId="0" applyFont="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0" fontId="36" fillId="2" borderId="3"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6" fillId="2" borderId="16" xfId="0" applyFont="1" applyFill="1" applyBorder="1" applyAlignment="1">
      <alignment horizontal="center" vertical="center" wrapText="1" readingOrder="1"/>
    </xf>
    <xf numFmtId="2" fontId="4" fillId="2" borderId="66"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0" fillId="0" borderId="4" xfId="0" applyBorder="1" applyAlignment="1">
      <alignment horizontal="left" vertical="top" wrapText="1"/>
    </xf>
    <xf numFmtId="0" fontId="4" fillId="0" borderId="66" xfId="0" applyFont="1" applyBorder="1" applyAlignment="1">
      <alignment horizontal="center" vertical="center" wrapText="1" readingOrder="1"/>
    </xf>
    <xf numFmtId="0" fontId="27" fillId="0" borderId="24" xfId="0" applyFont="1" applyBorder="1" applyAlignment="1">
      <alignment horizontal="center" vertical="center" wrapText="1" readingOrder="1"/>
    </xf>
    <xf numFmtId="0" fontId="3" fillId="2" borderId="16" xfId="0" applyFont="1" applyFill="1" applyBorder="1" applyAlignment="1">
      <alignment horizontal="center" vertical="center" wrapText="1" readingOrder="1"/>
    </xf>
    <xf numFmtId="2" fontId="37" fillId="2" borderId="66" xfId="0" applyNumberFormat="1" applyFont="1" applyFill="1" applyBorder="1" applyAlignment="1">
      <alignment horizontal="center" vertical="center" wrapText="1" readingOrder="1"/>
    </xf>
    <xf numFmtId="0" fontId="27" fillId="0" borderId="72" xfId="0" applyFont="1" applyBorder="1" applyAlignment="1">
      <alignment horizontal="center" vertical="center" wrapText="1" readingOrder="1"/>
    </xf>
    <xf numFmtId="0" fontId="27" fillId="0" borderId="19" xfId="0" applyFont="1" applyBorder="1" applyAlignment="1">
      <alignment horizontal="center" vertical="center" wrapText="1" readingOrder="1"/>
    </xf>
    <xf numFmtId="0" fontId="36" fillId="0" borderId="20" xfId="0" applyFont="1" applyBorder="1" applyAlignment="1">
      <alignment horizontal="center" vertical="center" wrapText="1" readingOrder="1"/>
    </xf>
    <xf numFmtId="0" fontId="36" fillId="2" borderId="21" xfId="0" applyFont="1" applyFill="1" applyBorder="1" applyAlignment="1">
      <alignment horizontal="center" vertical="center" wrapText="1" readingOrder="1"/>
    </xf>
    <xf numFmtId="2" fontId="38" fillId="2" borderId="72" xfId="0" applyNumberFormat="1" applyFont="1" applyFill="1" applyBorder="1" applyAlignment="1">
      <alignment horizontal="center" vertical="center" wrapText="1" readingOrder="1"/>
    </xf>
    <xf numFmtId="0" fontId="36" fillId="0" borderId="22" xfId="0" applyFont="1" applyBorder="1" applyAlignment="1">
      <alignment horizontal="center" vertical="center" wrapText="1" readingOrder="1"/>
    </xf>
    <xf numFmtId="0" fontId="27" fillId="0" borderId="4" xfId="0" applyFont="1" applyBorder="1" applyAlignment="1">
      <alignment horizontal="center" vertical="center" wrapText="1" readingOrder="1"/>
    </xf>
    <xf numFmtId="2" fontId="38" fillId="2" borderId="66" xfId="0" applyNumberFormat="1" applyFont="1" applyFill="1" applyBorder="1" applyAlignment="1">
      <alignment horizontal="center" vertical="center" wrapText="1" readingOrder="1"/>
    </xf>
    <xf numFmtId="2" fontId="27" fillId="2" borderId="3" xfId="0" applyNumberFormat="1" applyFont="1" applyFill="1" applyBorder="1" applyAlignment="1">
      <alignment horizontal="center" vertical="center" wrapText="1" readingOrder="1"/>
    </xf>
    <xf numFmtId="0" fontId="3" fillId="0" borderId="86" xfId="0" applyFont="1" applyBorder="1" applyAlignment="1">
      <alignment horizontal="center"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3" fillId="0" borderId="61" xfId="0" applyFont="1" applyBorder="1" applyAlignment="1">
      <alignment horizontal="center" vertical="center" wrapText="1" readingOrder="1"/>
    </xf>
    <xf numFmtId="0" fontId="3" fillId="2" borderId="37" xfId="0" applyFont="1" applyFill="1" applyBorder="1" applyAlignment="1">
      <alignment horizontal="center" vertical="center" wrapText="1" readingOrder="1"/>
    </xf>
    <xf numFmtId="0" fontId="3" fillId="2" borderId="74" xfId="0"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2" fontId="4" fillId="2" borderId="37" xfId="0" applyNumberFormat="1" applyFont="1" applyFill="1" applyBorder="1" applyAlignment="1">
      <alignment horizontal="center" vertical="center" wrapText="1" readingOrder="1"/>
    </xf>
    <xf numFmtId="0" fontId="0" fillId="0" borderId="38" xfId="0" applyBorder="1" applyAlignment="1">
      <alignment horizontal="left" vertical="top" wrapText="1"/>
    </xf>
    <xf numFmtId="0" fontId="6" fillId="0" borderId="86" xfId="0" applyFont="1" applyBorder="1" applyAlignment="1">
      <alignment horizontal="center" vertical="center" wrapText="1" readingOrder="1"/>
    </xf>
    <xf numFmtId="0" fontId="36" fillId="2" borderId="37" xfId="0" applyFont="1" applyFill="1" applyBorder="1" applyAlignment="1">
      <alignment horizontal="center" vertical="center" wrapText="1" readingOrder="1"/>
    </xf>
    <xf numFmtId="0" fontId="36" fillId="0" borderId="15" xfId="0" applyFont="1" applyBorder="1" applyAlignment="1">
      <alignment horizontal="center" vertical="center" wrapText="1" readingOrder="1"/>
    </xf>
    <xf numFmtId="0" fontId="27" fillId="0" borderId="69" xfId="0" applyFont="1" applyBorder="1" applyAlignment="1">
      <alignment horizontal="center" vertical="center" wrapText="1" readingOrder="1"/>
    </xf>
    <xf numFmtId="0" fontId="27" fillId="0" borderId="2" xfId="0" applyFont="1" applyBorder="1" applyAlignment="1">
      <alignment horizontal="center" vertical="center" wrapText="1" readingOrder="1"/>
    </xf>
    <xf numFmtId="0" fontId="36" fillId="0" borderId="17" xfId="0" applyFont="1" applyBorder="1" applyAlignment="1">
      <alignment horizontal="center" vertical="center" wrapText="1" readingOrder="1"/>
    </xf>
    <xf numFmtId="0" fontId="36" fillId="2" borderId="5" xfId="0" applyFont="1" applyFill="1" applyBorder="1" applyAlignment="1">
      <alignment horizontal="center" vertical="center" wrapText="1" readingOrder="1"/>
    </xf>
    <xf numFmtId="164" fontId="39" fillId="2" borderId="3" xfId="2" applyNumberFormat="1" applyFont="1" applyFill="1" applyBorder="1" applyAlignment="1" applyProtection="1">
      <alignment horizontal="center" vertical="center" wrapText="1"/>
    </xf>
    <xf numFmtId="0" fontId="29" fillId="0" borderId="0" xfId="0" applyFont="1"/>
    <xf numFmtId="164" fontId="39" fillId="2" borderId="1" xfId="2" applyNumberFormat="1" applyFont="1" applyFill="1" applyBorder="1" applyAlignment="1" applyProtection="1">
      <alignment horizontal="center" vertical="center"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27" fillId="0" borderId="10" xfId="0" applyFont="1" applyBorder="1" applyAlignment="1">
      <alignment horizontal="center" vertical="center" wrapText="1" readingOrder="1"/>
    </xf>
    <xf numFmtId="0" fontId="4" fillId="0" borderId="10" xfId="0" applyFont="1" applyBorder="1" applyAlignment="1">
      <alignment horizontal="left" vertical="top" wrapText="1"/>
    </xf>
    <xf numFmtId="0" fontId="41" fillId="2" borderId="0" xfId="0" applyFont="1" applyFill="1"/>
    <xf numFmtId="10" fontId="4" fillId="2" borderId="0" xfId="0" applyNumberFormat="1" applyFont="1" applyFill="1"/>
    <xf numFmtId="1" fontId="4" fillId="2" borderId="0" xfId="0" applyNumberFormat="1" applyFont="1" applyFill="1"/>
    <xf numFmtId="164" fontId="4" fillId="2" borderId="0" xfId="2" applyNumberFormat="1" applyFont="1" applyFill="1"/>
    <xf numFmtId="164" fontId="3" fillId="2" borderId="61" xfId="2" applyNumberFormat="1" applyFont="1" applyFill="1" applyBorder="1" applyAlignment="1" applyProtection="1">
      <alignment horizontal="center" vertical="center" wrapText="1"/>
    </xf>
    <xf numFmtId="0" fontId="4" fillId="22" borderId="0" xfId="0" applyFont="1" applyFill="1"/>
    <xf numFmtId="0" fontId="3" fillId="21" borderId="20"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wrapText="1" readingOrder="1"/>
    </xf>
    <xf numFmtId="0" fontId="3" fillId="21" borderId="21" xfId="0" applyFont="1" applyFill="1" applyBorder="1" applyAlignment="1">
      <alignment horizontal="center" vertical="center" wrapText="1" readingOrder="1"/>
    </xf>
    <xf numFmtId="2" fontId="1" fillId="10" borderId="72"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85" xfId="0" applyFont="1" applyFill="1" applyBorder="1" applyAlignment="1">
      <alignment horizontal="center" vertical="center"/>
    </xf>
    <xf numFmtId="0" fontId="1" fillId="2" borderId="23" xfId="0" applyFont="1" applyFill="1" applyBorder="1" applyAlignment="1">
      <alignment horizontal="center" vertical="center"/>
    </xf>
    <xf numFmtId="0" fontId="29" fillId="2" borderId="23" xfId="0" applyFont="1" applyFill="1" applyBorder="1" applyAlignment="1">
      <alignment horizontal="center" vertical="center" wrapText="1"/>
    </xf>
    <xf numFmtId="0" fontId="0" fillId="2" borderId="23" xfId="0" applyFill="1" applyBorder="1"/>
    <xf numFmtId="0" fontId="0" fillId="2" borderId="25" xfId="0" applyFill="1" applyBorder="1"/>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72" xfId="0" applyFont="1" applyFill="1" applyBorder="1" applyAlignment="1">
      <alignment horizontal="center" vertical="center"/>
    </xf>
    <xf numFmtId="0" fontId="1" fillId="2" borderId="6" xfId="0" applyFont="1" applyFill="1" applyBorder="1" applyAlignment="1">
      <alignment horizontal="center" vertical="center"/>
    </xf>
    <xf numFmtId="0" fontId="29" fillId="2" borderId="6" xfId="0" applyFont="1" applyFill="1" applyBorder="1" applyAlignment="1">
      <alignment horizontal="center" vertical="center" wrapText="1"/>
    </xf>
    <xf numFmtId="0" fontId="0" fillId="2" borderId="6" xfId="0" applyFill="1" applyBorder="1"/>
    <xf numFmtId="0" fontId="0" fillId="2" borderId="21" xfId="0" applyFill="1" applyBorder="1"/>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77" xfId="0" applyFont="1" applyFill="1" applyBorder="1" applyAlignment="1">
      <alignment horizontal="center" vertical="center"/>
    </xf>
    <xf numFmtId="0" fontId="1" fillId="2" borderId="8" xfId="0" applyFont="1" applyFill="1" applyBorder="1" applyAlignment="1">
      <alignment horizontal="center" vertical="center"/>
    </xf>
    <xf numFmtId="0" fontId="29" fillId="2" borderId="8" xfId="0" applyFont="1" applyFill="1" applyBorder="1" applyAlignment="1">
      <alignment horizontal="center" vertical="center" wrapText="1"/>
    </xf>
    <xf numFmtId="0" fontId="0" fillId="2" borderId="8" xfId="0" applyFill="1" applyBorder="1"/>
    <xf numFmtId="0" fontId="0" fillId="2" borderId="9" xfId="0" applyFill="1" applyBorder="1"/>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73" xfId="0" applyFont="1" applyFill="1" applyBorder="1" applyAlignment="1">
      <alignment horizontal="center" vertical="center"/>
    </xf>
    <xf numFmtId="0" fontId="1" fillId="2" borderId="5" xfId="0" applyFont="1" applyFill="1" applyBorder="1" applyAlignment="1">
      <alignment horizontal="center" vertical="center"/>
    </xf>
    <xf numFmtId="0" fontId="29" fillId="2" borderId="5" xfId="0" applyFont="1" applyFill="1" applyBorder="1" applyAlignment="1">
      <alignment horizontal="center" vertical="center" wrapText="1"/>
    </xf>
    <xf numFmtId="0" fontId="0" fillId="2" borderId="5" xfId="0" applyFill="1" applyBorder="1"/>
    <xf numFmtId="0" fontId="0" fillId="2" borderId="14" xfId="0" applyFill="1" applyBorder="1"/>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69" xfId="0" applyFont="1" applyFill="1" applyBorder="1" applyAlignment="1">
      <alignment horizontal="center" vertical="center"/>
    </xf>
    <xf numFmtId="0" fontId="1" fillId="2"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0" fillId="2" borderId="1" xfId="0" applyFill="1" applyBorder="1"/>
    <xf numFmtId="0" fontId="0" fillId="2" borderId="18" xfId="0" applyFill="1" applyBorder="1"/>
    <xf numFmtId="0" fontId="30" fillId="2" borderId="3" xfId="0" applyFont="1" applyFill="1" applyBorder="1" applyAlignment="1">
      <alignment horizontal="center" vertical="center" wrapText="1"/>
    </xf>
    <xf numFmtId="0" fontId="3" fillId="2" borderId="73" xfId="0" applyFont="1" applyFill="1" applyBorder="1" applyAlignment="1">
      <alignment horizontal="center" vertical="center"/>
    </xf>
    <xf numFmtId="0" fontId="3" fillId="2" borderId="5" xfId="0" applyFont="1" applyFill="1" applyBorder="1" applyAlignment="1">
      <alignment horizontal="center" vertical="center"/>
    </xf>
    <xf numFmtId="0" fontId="29" fillId="2" borderId="23" xfId="0" applyFont="1" applyFill="1" applyBorder="1" applyAlignment="1">
      <alignment wrapText="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66"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0" fillId="2" borderId="16" xfId="0" applyFill="1" applyBorder="1"/>
    <xf numFmtId="0" fontId="4" fillId="2" borderId="37" xfId="0" applyFont="1" applyFill="1" applyBorder="1" applyAlignment="1">
      <alignment horizontal="center" vertical="center" wrapText="1"/>
    </xf>
    <xf numFmtId="0" fontId="4" fillId="2" borderId="74" xfId="0" applyFont="1" applyFill="1" applyBorder="1" applyAlignment="1">
      <alignment horizontal="center" vertical="center" wrapText="1"/>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41" fillId="2" borderId="23" xfId="0" applyFont="1" applyFill="1" applyBorder="1" applyAlignment="1">
      <alignment wrapText="1"/>
    </xf>
    <xf numFmtId="0" fontId="0" fillId="2" borderId="37" xfId="0" applyFill="1" applyBorder="1"/>
    <xf numFmtId="0" fontId="0" fillId="2" borderId="74" xfId="0" applyFill="1" applyBorder="1"/>
    <xf numFmtId="0" fontId="11" fillId="2" borderId="23" xfId="3" applyFill="1" applyBorder="1" applyAlignment="1" applyProtection="1">
      <alignment horizontal="center" vertical="center" wrapText="1"/>
    </xf>
    <xf numFmtId="0" fontId="30" fillId="2" borderId="23"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41" fillId="2" borderId="37" xfId="0" applyFont="1" applyFill="1" applyBorder="1" applyAlignment="1">
      <alignment wrapText="1"/>
    </xf>
    <xf numFmtId="0" fontId="42" fillId="0" borderId="0" xfId="0" applyFont="1" applyAlignment="1">
      <alignment horizontal="center" vertical="center" wrapText="1"/>
    </xf>
    <xf numFmtId="0" fontId="41" fillId="2" borderId="5" xfId="0" applyFont="1" applyFill="1" applyBorder="1" applyAlignment="1">
      <alignment wrapText="1"/>
    </xf>
    <xf numFmtId="0" fontId="41" fillId="2" borderId="1" xfId="0" applyFont="1" applyFill="1" applyBorder="1" applyAlignment="1">
      <alignment wrapText="1"/>
    </xf>
    <xf numFmtId="0" fontId="41" fillId="2" borderId="3" xfId="0" applyFont="1" applyFill="1" applyBorder="1" applyAlignment="1">
      <alignment wrapText="1"/>
    </xf>
    <xf numFmtId="0" fontId="3" fillId="2" borderId="66" xfId="0" applyFont="1" applyFill="1" applyBorder="1" applyAlignment="1">
      <alignment horizontal="center" vertical="center"/>
    </xf>
    <xf numFmtId="0" fontId="3" fillId="2" borderId="3" xfId="0" applyFont="1" applyFill="1" applyBorder="1" applyAlignment="1">
      <alignment horizontal="center" vertical="center"/>
    </xf>
    <xf numFmtId="0" fontId="41" fillId="2" borderId="3" xfId="0" applyFont="1" applyFill="1" applyBorder="1" applyAlignment="1">
      <alignment horizontal="center" vertical="center" wrapText="1"/>
    </xf>
    <xf numFmtId="0" fontId="3" fillId="2" borderId="69" xfId="0" applyFont="1" applyFill="1" applyBorder="1" applyAlignment="1">
      <alignment horizontal="center" vertical="center"/>
    </xf>
    <xf numFmtId="0" fontId="3" fillId="2" borderId="1" xfId="0" applyFont="1" applyFill="1" applyBorder="1" applyAlignment="1">
      <alignment horizontal="center" vertical="center"/>
    </xf>
    <xf numFmtId="0" fontId="41" fillId="2" borderId="1" xfId="0" applyFont="1" applyFill="1" applyBorder="1" applyAlignment="1">
      <alignment horizontal="center" vertical="center" wrapText="1"/>
    </xf>
    <xf numFmtId="164" fontId="3" fillId="2" borderId="23" xfId="2" applyNumberFormat="1" applyFont="1" applyFill="1" applyBorder="1" applyAlignment="1" applyProtection="1">
      <alignment horizontal="center" vertical="center" wrapText="1"/>
      <protection locked="0"/>
    </xf>
    <xf numFmtId="164" fontId="3" fillId="2" borderId="6" xfId="2" applyNumberFormat="1" applyFont="1" applyFill="1" applyBorder="1" applyAlignment="1" applyProtection="1">
      <alignment horizontal="center" vertical="center" wrapText="1"/>
      <protection locked="0"/>
    </xf>
    <xf numFmtId="164" fontId="3" fillId="2" borderId="8" xfId="2" applyNumberFormat="1" applyFont="1" applyFill="1" applyBorder="1" applyAlignment="1" applyProtection="1">
      <alignment horizontal="center" vertical="center" wrapText="1"/>
      <protection locked="0"/>
    </xf>
    <xf numFmtId="164" fontId="3" fillId="2" borderId="5" xfId="2" applyNumberFormat="1" applyFont="1" applyFill="1" applyBorder="1" applyAlignment="1" applyProtection="1">
      <alignment horizontal="center" vertical="center" wrapText="1"/>
      <protection locked="0"/>
    </xf>
    <xf numFmtId="164" fontId="3" fillId="2" borderId="1" xfId="2" applyNumberFormat="1" applyFont="1" applyFill="1" applyBorder="1" applyAlignment="1" applyProtection="1">
      <alignment horizontal="center" vertical="center" wrapText="1"/>
      <protection locked="0"/>
    </xf>
    <xf numFmtId="164" fontId="3" fillId="2" borderId="3" xfId="2" applyNumberFormat="1" applyFont="1" applyFill="1" applyBorder="1" applyAlignment="1" applyProtection="1">
      <alignment horizontal="center" vertical="center" wrapText="1"/>
      <protection locked="0"/>
    </xf>
    <xf numFmtId="164" fontId="3" fillId="2" borderId="37" xfId="2" applyNumberFormat="1" applyFont="1" applyFill="1" applyBorder="1" applyAlignment="1" applyProtection="1">
      <alignment horizontal="center" vertical="center" wrapText="1"/>
      <protection locked="0"/>
    </xf>
    <xf numFmtId="0" fontId="3" fillId="22" borderId="3" xfId="0" applyFont="1" applyFill="1" applyBorder="1" applyAlignment="1" applyProtection="1">
      <alignment horizontal="center" vertical="center" wrapText="1"/>
      <protection locked="0"/>
    </xf>
    <xf numFmtId="2" fontId="43" fillId="10" borderId="6" xfId="1" applyNumberFormat="1" applyFont="1" applyFill="1" applyBorder="1" applyAlignment="1">
      <alignment horizontal="center" vertical="center" textRotation="90" wrapText="1"/>
    </xf>
    <xf numFmtId="0" fontId="4" fillId="0" borderId="6" xfId="0" applyFont="1" applyBorder="1" applyAlignment="1" applyProtection="1">
      <alignment horizontal="center" vertical="center" wrapText="1"/>
      <protection locked="0"/>
    </xf>
    <xf numFmtId="0" fontId="0" fillId="2" borderId="1" xfId="0" applyFill="1" applyBorder="1" applyAlignment="1">
      <alignment wrapText="1"/>
    </xf>
    <xf numFmtId="0" fontId="29" fillId="2" borderId="5" xfId="0" applyFont="1" applyFill="1" applyBorder="1" applyAlignment="1">
      <alignment wrapText="1"/>
    </xf>
    <xf numFmtId="0" fontId="11" fillId="0" borderId="0" xfId="3"/>
    <xf numFmtId="0" fontId="4" fillId="2" borderId="69" xfId="0" applyFont="1" applyFill="1" applyBorder="1" applyAlignment="1">
      <alignment horizontal="center" vertical="center" wrapText="1" readingOrder="1"/>
    </xf>
    <xf numFmtId="0" fontId="27" fillId="2" borderId="73" xfId="0" applyFont="1" applyFill="1" applyBorder="1" applyAlignment="1">
      <alignment horizontal="center" vertical="center" wrapText="1"/>
    </xf>
    <xf numFmtId="0" fontId="4" fillId="2" borderId="72" xfId="0" applyFont="1" applyFill="1" applyBorder="1" applyAlignment="1">
      <alignment horizontal="center" vertical="center" wrapText="1"/>
    </xf>
    <xf numFmtId="0" fontId="4" fillId="2" borderId="85" xfId="0" applyFont="1" applyFill="1" applyBorder="1" applyAlignment="1">
      <alignment horizontal="center" vertical="center" wrapText="1" readingOrder="1"/>
    </xf>
    <xf numFmtId="0" fontId="4" fillId="2" borderId="72" xfId="0" applyFont="1" applyFill="1" applyBorder="1" applyAlignment="1">
      <alignment horizontal="center" vertical="center" wrapText="1" readingOrder="1"/>
    </xf>
    <xf numFmtId="0" fontId="27" fillId="2" borderId="73" xfId="0" applyFont="1" applyFill="1" applyBorder="1" applyAlignment="1">
      <alignment horizontal="center" vertical="center" wrapText="1" readingOrder="1"/>
    </xf>
    <xf numFmtId="0" fontId="27" fillId="2" borderId="66" xfId="0" applyFont="1" applyFill="1" applyBorder="1" applyAlignment="1">
      <alignment horizontal="center" vertical="center" wrapText="1" readingOrder="1"/>
    </xf>
    <xf numFmtId="0" fontId="4" fillId="2" borderId="66" xfId="0" applyFont="1" applyFill="1" applyBorder="1" applyAlignment="1">
      <alignment horizontal="center" vertical="center" wrapText="1" readingOrder="1"/>
    </xf>
    <xf numFmtId="0" fontId="27" fillId="2" borderId="85" xfId="0" applyFont="1" applyFill="1" applyBorder="1" applyAlignment="1">
      <alignment horizontal="center" vertical="center" wrapText="1" readingOrder="1"/>
    </xf>
    <xf numFmtId="0" fontId="30" fillId="2" borderId="5" xfId="0" applyFont="1" applyFill="1" applyBorder="1" applyAlignment="1">
      <alignment wrapText="1"/>
    </xf>
    <xf numFmtId="10" fontId="4" fillId="22" borderId="0" xfId="0" applyNumberFormat="1" applyFont="1" applyFill="1"/>
    <xf numFmtId="9" fontId="4" fillId="22" borderId="0" xfId="0" applyNumberFormat="1" applyFont="1" applyFill="1"/>
    <xf numFmtId="0" fontId="44" fillId="0" borderId="0" xfId="0" applyFont="1"/>
    <xf numFmtId="0" fontId="45" fillId="0" borderId="0" xfId="0" applyFont="1"/>
    <xf numFmtId="164" fontId="45" fillId="2" borderId="0" xfId="2" applyNumberFormat="1" applyFont="1" applyFill="1"/>
    <xf numFmtId="164" fontId="0" fillId="0" borderId="0" xfId="2" applyNumberFormat="1" applyFont="1"/>
    <xf numFmtId="164" fontId="3" fillId="2" borderId="77" xfId="2" applyNumberFormat="1" applyFont="1" applyFill="1" applyBorder="1" applyAlignment="1" applyProtection="1">
      <alignment horizontal="center" vertical="center" wrapText="1"/>
    </xf>
    <xf numFmtId="164" fontId="3" fillId="2" borderId="85" xfId="2" applyNumberFormat="1" applyFont="1" applyFill="1" applyBorder="1" applyAlignment="1" applyProtection="1">
      <alignment horizontal="center" vertical="center" wrapText="1"/>
    </xf>
    <xf numFmtId="164" fontId="3" fillId="2" borderId="66" xfId="2" applyNumberFormat="1" applyFont="1" applyFill="1" applyBorder="1" applyAlignment="1" applyProtection="1">
      <alignment horizontal="center" vertical="center" wrapText="1"/>
    </xf>
    <xf numFmtId="164" fontId="3" fillId="2" borderId="69" xfId="2" applyNumberFormat="1" applyFont="1" applyFill="1" applyBorder="1" applyAlignment="1" applyProtection="1">
      <alignment horizontal="center" vertical="center" wrapText="1"/>
    </xf>
    <xf numFmtId="0" fontId="22" fillId="14" borderId="55" xfId="3" applyFont="1" applyFill="1" applyBorder="1" applyAlignment="1">
      <alignment horizontal="center" vertical="center" wrapText="1" readingOrder="1"/>
    </xf>
    <xf numFmtId="0" fontId="22" fillId="14" borderId="60" xfId="3" applyFont="1" applyFill="1" applyBorder="1" applyAlignment="1">
      <alignment horizontal="center" vertical="center" wrapText="1" readingOrder="1"/>
    </xf>
    <xf numFmtId="0" fontId="23" fillId="10" borderId="55" xfId="0" applyFont="1" applyFill="1" applyBorder="1" applyAlignment="1">
      <alignment horizontal="center" vertical="center" wrapText="1" readingOrder="1"/>
    </xf>
    <xf numFmtId="0" fontId="23" fillId="10" borderId="60" xfId="0" applyFont="1" applyFill="1" applyBorder="1" applyAlignment="1">
      <alignment horizontal="center" vertical="center" wrapText="1" readingOrder="1"/>
    </xf>
    <xf numFmtId="0" fontId="23" fillId="10" borderId="53"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4" xfId="0" applyFont="1" applyFill="1" applyBorder="1" applyAlignment="1">
      <alignment horizontal="center" vertical="center" wrapText="1" readingOrder="1"/>
    </xf>
    <xf numFmtId="0" fontId="22" fillId="16" borderId="56" xfId="3" applyFont="1" applyFill="1" applyBorder="1" applyAlignment="1">
      <alignment horizontal="center" vertical="center" wrapText="1" readingOrder="1"/>
    </xf>
    <xf numFmtId="0" fontId="22" fillId="16" borderId="60" xfId="3" applyFont="1" applyFill="1" applyBorder="1" applyAlignment="1">
      <alignment horizontal="center" vertical="center" wrapText="1" readingOrder="1"/>
    </xf>
    <xf numFmtId="0" fontId="23" fillId="15" borderId="56" xfId="0" applyFont="1" applyFill="1" applyBorder="1" applyAlignment="1">
      <alignment horizontal="center" vertical="center" wrapText="1" readingOrder="1"/>
    </xf>
    <xf numFmtId="0" fontId="23" fillId="15" borderId="60" xfId="0" applyFont="1" applyFill="1" applyBorder="1" applyAlignment="1">
      <alignment horizontal="center" vertical="center" wrapText="1" readingOrder="1"/>
    </xf>
    <xf numFmtId="0" fontId="23" fillId="15" borderId="53" xfId="0" applyFont="1" applyFill="1" applyBorder="1" applyAlignment="1">
      <alignment horizontal="center" vertical="center" wrapText="1" readingOrder="1"/>
    </xf>
    <xf numFmtId="0" fontId="23" fillId="15" borderId="0" xfId="0" applyFont="1" applyFill="1" applyAlignment="1">
      <alignment horizontal="center" vertical="center" wrapText="1" readingOrder="1"/>
    </xf>
    <xf numFmtId="0" fontId="23" fillId="15" borderId="54" xfId="0" applyFont="1" applyFill="1" applyBorder="1" applyAlignment="1">
      <alignment horizontal="center" vertical="center" wrapText="1" readingOrder="1"/>
    </xf>
    <xf numFmtId="0" fontId="23" fillId="11" borderId="62" xfId="0" applyFont="1" applyFill="1" applyBorder="1" applyAlignment="1">
      <alignment horizontal="center" vertical="center" wrapText="1" readingOrder="1"/>
    </xf>
    <xf numFmtId="0" fontId="23" fillId="11" borderId="63" xfId="0" applyFont="1" applyFill="1" applyBorder="1" applyAlignment="1">
      <alignment horizontal="center" vertical="center" wrapText="1" readingOrder="1"/>
    </xf>
    <xf numFmtId="0" fontId="23" fillId="11" borderId="64" xfId="0" applyFont="1" applyFill="1" applyBorder="1" applyAlignment="1">
      <alignment horizontal="center" vertical="center" wrapText="1" readingOrder="1"/>
    </xf>
    <xf numFmtId="0" fontId="16" fillId="0" borderId="0" xfId="0" applyFont="1" applyAlignment="1">
      <alignment horizontal="center" vertical="center" wrapText="1" readingOrder="1"/>
    </xf>
    <xf numFmtId="0" fontId="20" fillId="19" borderId="50" xfId="0" applyFont="1" applyFill="1" applyBorder="1" applyAlignment="1">
      <alignment horizontal="center" vertical="center" wrapText="1" readingOrder="1"/>
    </xf>
    <xf numFmtId="0" fontId="21" fillId="19" borderId="53" xfId="0" applyFont="1" applyFill="1" applyBorder="1" applyAlignment="1">
      <alignment horizontal="center" vertical="center" wrapText="1" readingOrder="1"/>
    </xf>
    <xf numFmtId="0" fontId="21" fillId="19" borderId="0" xfId="0" applyFont="1" applyFill="1" applyAlignment="1">
      <alignment horizontal="center" vertical="center" wrapText="1" readingOrder="1"/>
    </xf>
    <xf numFmtId="0" fontId="21" fillId="19" borderId="54" xfId="0" applyFont="1" applyFill="1" applyBorder="1" applyAlignment="1">
      <alignment horizontal="center" vertical="center" wrapText="1" readingOrder="1"/>
    </xf>
    <xf numFmtId="0" fontId="22" fillId="6" borderId="55" xfId="3" applyFont="1" applyFill="1" applyBorder="1" applyAlignment="1">
      <alignment horizontal="center" vertical="center" wrapText="1" readingOrder="1"/>
    </xf>
    <xf numFmtId="0" fontId="22" fillId="6" borderId="59" xfId="3" applyFont="1" applyFill="1" applyBorder="1" applyAlignment="1">
      <alignment horizontal="center" vertical="center" wrapText="1" readingOrder="1"/>
    </xf>
    <xf numFmtId="0" fontId="23" fillId="18" borderId="56" xfId="0" applyFont="1" applyFill="1" applyBorder="1" applyAlignment="1">
      <alignment horizontal="center" vertical="center" wrapText="1" readingOrder="1"/>
    </xf>
    <xf numFmtId="0" fontId="23" fillId="18" borderId="59" xfId="0" applyFont="1" applyFill="1" applyBorder="1" applyAlignment="1">
      <alignment horizontal="center" vertical="center" wrapText="1" readingOrder="1"/>
    </xf>
    <xf numFmtId="0" fontId="23" fillId="18" borderId="53" xfId="0" applyFont="1" applyFill="1" applyBorder="1" applyAlignment="1">
      <alignment horizontal="center" vertical="center" wrapText="1" readingOrder="1"/>
    </xf>
    <xf numFmtId="0" fontId="23" fillId="18" borderId="0" xfId="0" applyFont="1" applyFill="1" applyAlignment="1">
      <alignment horizontal="center" vertical="center" wrapText="1" readingOrder="1"/>
    </xf>
    <xf numFmtId="0" fontId="23" fillId="18" borderId="54" xfId="0" applyFont="1" applyFill="1" applyBorder="1" applyAlignment="1">
      <alignment horizontal="center" vertical="center" wrapText="1" readingOrder="1"/>
    </xf>
    <xf numFmtId="0" fontId="25" fillId="7" borderId="56" xfId="0" applyFont="1" applyFill="1" applyBorder="1" applyAlignment="1">
      <alignment horizontal="center" vertical="center" wrapText="1" readingOrder="1"/>
    </xf>
    <xf numFmtId="0" fontId="25" fillId="7" borderId="60" xfId="0" applyFont="1" applyFill="1" applyBorder="1" applyAlignment="1">
      <alignment horizontal="center" vertical="center" wrapText="1" readingOrder="1"/>
    </xf>
    <xf numFmtId="0" fontId="23" fillId="8" borderId="55" xfId="0" applyFont="1" applyFill="1" applyBorder="1" applyAlignment="1">
      <alignment horizontal="center" vertical="center" wrapText="1" readingOrder="1"/>
    </xf>
    <xf numFmtId="0" fontId="23" fillId="8" borderId="60" xfId="0" applyFont="1" applyFill="1" applyBorder="1" applyAlignment="1">
      <alignment horizontal="center" vertical="center" wrapText="1" readingOrder="1"/>
    </xf>
    <xf numFmtId="0" fontId="23" fillId="8" borderId="53"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4" xfId="0" applyFont="1" applyFill="1" applyBorder="1" applyAlignment="1">
      <alignment horizontal="center" vertical="center" wrapText="1" readingOrder="1"/>
    </xf>
    <xf numFmtId="9" fontId="19" fillId="0" borderId="40" xfId="0" applyNumberFormat="1" applyFont="1" applyBorder="1" applyAlignment="1">
      <alignment horizontal="center" vertical="center" wrapText="1"/>
    </xf>
    <xf numFmtId="0" fontId="19" fillId="0" borderId="45"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9" fontId="19" fillId="0" borderId="40" xfId="0" applyNumberFormat="1" applyFont="1" applyBorder="1" applyAlignment="1">
      <alignment horizontal="center" vertical="center"/>
    </xf>
    <xf numFmtId="0" fontId="19" fillId="0" borderId="45"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9" fontId="18" fillId="5" borderId="40" xfId="2" applyFont="1" applyFill="1" applyBorder="1" applyAlignment="1">
      <alignment horizontal="center" vertical="center" wrapText="1"/>
    </xf>
    <xf numFmtId="9" fontId="18" fillId="5" borderId="45" xfId="2" applyFont="1" applyFill="1" applyBorder="1" applyAlignment="1">
      <alignment horizontal="center" vertical="center" wrapText="1"/>
    </xf>
    <xf numFmtId="0" fontId="18" fillId="5" borderId="41" xfId="1" applyFont="1" applyFill="1" applyBorder="1" applyAlignment="1">
      <alignment horizontal="center" vertical="center" wrapText="1"/>
    </xf>
    <xf numFmtId="0" fontId="18" fillId="5" borderId="42" xfId="1" applyFont="1" applyFill="1" applyBorder="1" applyAlignment="1">
      <alignment horizontal="center" vertical="center" wrapText="1"/>
    </xf>
    <xf numFmtId="0" fontId="18" fillId="5" borderId="43" xfId="1" applyFont="1" applyFill="1" applyBorder="1" applyAlignment="1">
      <alignment horizontal="center" vertical="center" wrapText="1"/>
    </xf>
    <xf numFmtId="0" fontId="18" fillId="5" borderId="44" xfId="1" applyFont="1" applyFill="1" applyBorder="1" applyAlignment="1">
      <alignment horizontal="center" vertical="center" wrapText="1"/>
    </xf>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0" xfId="0" applyFont="1" applyBorder="1" applyAlignment="1">
      <alignment horizontal="center" wrapText="1"/>
    </xf>
    <xf numFmtId="0" fontId="15" fillId="5" borderId="40" xfId="0" applyFont="1" applyFill="1" applyBorder="1" applyAlignment="1">
      <alignment horizontal="center" vertical="center" wrapText="1" readingOrder="1"/>
    </xf>
    <xf numFmtId="0" fontId="31" fillId="2" borderId="0" xfId="0" applyFont="1" applyFill="1" applyAlignment="1">
      <alignment horizontal="center"/>
    </xf>
    <xf numFmtId="0" fontId="4" fillId="2" borderId="0" xfId="0" applyFont="1" applyFill="1" applyAlignment="1">
      <alignment horizontal="center"/>
    </xf>
    <xf numFmtId="0" fontId="19" fillId="2" borderId="0" xfId="0" applyFont="1" applyFill="1" applyAlignment="1">
      <alignment horizontal="center"/>
    </xf>
    <xf numFmtId="0" fontId="3" fillId="2" borderId="0" xfId="0" applyFont="1" applyFill="1" applyAlignment="1">
      <alignment horizontal="left"/>
    </xf>
    <xf numFmtId="0" fontId="1" fillId="2" borderId="65" xfId="0" applyFont="1" applyFill="1" applyBorder="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4" fillId="2" borderId="34" xfId="0" applyFont="1" applyFill="1" applyBorder="1" applyAlignment="1">
      <alignment horizontal="left" vertical="center" wrapText="1"/>
    </xf>
    <xf numFmtId="0" fontId="4" fillId="2" borderId="69" xfId="0" applyFont="1" applyFill="1" applyBorder="1" applyAlignment="1">
      <alignment horizontal="left" vertical="center"/>
    </xf>
    <xf numFmtId="0" fontId="4" fillId="2" borderId="2" xfId="0" applyFont="1" applyFill="1" applyBorder="1" applyAlignment="1">
      <alignment horizontal="left" vertical="center" wrapText="1"/>
    </xf>
    <xf numFmtId="0" fontId="4" fillId="2" borderId="70" xfId="0" applyFont="1" applyFill="1" applyBorder="1" applyAlignment="1">
      <alignment horizontal="left" vertical="center"/>
    </xf>
    <xf numFmtId="0" fontId="4" fillId="2" borderId="71" xfId="0" applyFont="1" applyFill="1" applyBorder="1" applyAlignment="1">
      <alignment horizontal="left" vertic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75" xfId="2" applyNumberFormat="1" applyFont="1" applyFill="1" applyBorder="1" applyAlignment="1" applyProtection="1">
      <alignment horizontal="center" vertical="center" wrapText="1"/>
    </xf>
    <xf numFmtId="164" fontId="3" fillId="2" borderId="74"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wrapText="1"/>
    </xf>
    <xf numFmtId="164" fontId="3" fillId="2" borderId="61" xfId="2" applyNumberFormat="1" applyFont="1" applyFill="1" applyBorder="1" applyAlignment="1" applyProtection="1">
      <alignment horizontal="center" vertical="center" wrapText="1"/>
    </xf>
    <xf numFmtId="0" fontId="3" fillId="0" borderId="26"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0" fontId="3" fillId="0" borderId="28" xfId="0" applyFont="1" applyBorder="1" applyAlignment="1">
      <alignment horizontal="center" vertical="center" wrapText="1"/>
    </xf>
    <xf numFmtId="164" fontId="3" fillId="2" borderId="79" xfId="2" applyNumberFormat="1" applyFont="1" applyFill="1" applyBorder="1" applyAlignment="1" applyProtection="1">
      <alignment horizontal="center" vertical="center" wrapText="1"/>
    </xf>
    <xf numFmtId="164" fontId="3" fillId="2" borderId="80" xfId="2" applyNumberFormat="1" applyFont="1" applyFill="1" applyBorder="1" applyAlignment="1" applyProtection="1">
      <alignment horizontal="center" vertical="center" wrapText="1"/>
    </xf>
    <xf numFmtId="164" fontId="3" fillId="2" borderId="81" xfId="2" applyNumberFormat="1" applyFont="1" applyFill="1" applyBorder="1" applyAlignment="1" applyProtection="1">
      <alignment horizontal="center" vertical="center" wrapText="1"/>
    </xf>
    <xf numFmtId="0" fontId="1" fillId="14" borderId="3" xfId="0" applyFont="1" applyFill="1" applyBorder="1" applyAlignment="1">
      <alignment horizontal="center" vertical="center" wrapText="1"/>
    </xf>
    <xf numFmtId="0" fontId="1" fillId="14" borderId="66" xfId="0" applyFont="1" applyFill="1" applyBorder="1" applyAlignment="1">
      <alignment horizontal="center" vertical="center" wrapText="1"/>
    </xf>
    <xf numFmtId="0" fontId="3" fillId="21" borderId="22" xfId="0" applyFont="1" applyFill="1" applyBorder="1" applyAlignment="1">
      <alignment horizontal="center" vertical="center" wrapText="1" readingOrder="1"/>
    </xf>
    <xf numFmtId="0" fontId="3" fillId="21" borderId="23" xfId="0" applyFont="1" applyFill="1" applyBorder="1" applyAlignment="1">
      <alignment horizontal="center" vertical="center" wrapText="1" readingOrder="1"/>
    </xf>
    <xf numFmtId="0" fontId="3" fillId="21" borderId="25" xfId="0" applyFont="1" applyFill="1" applyBorder="1" applyAlignment="1">
      <alignment horizontal="center" vertical="center" wrapText="1" readingOrder="1"/>
    </xf>
    <xf numFmtId="0" fontId="3" fillId="21" borderId="15" xfId="0" applyFont="1" applyFill="1" applyBorder="1" applyAlignment="1">
      <alignment horizontal="center" vertical="center" wrapText="1" readingOrder="1"/>
    </xf>
    <xf numFmtId="0" fontId="3" fillId="21" borderId="3" xfId="0" applyFont="1" applyFill="1" applyBorder="1" applyAlignment="1">
      <alignment horizontal="center" vertical="center" wrapText="1" readingOrder="1"/>
    </xf>
    <xf numFmtId="0" fontId="3" fillId="21" borderId="16" xfId="0" applyFont="1" applyFill="1" applyBorder="1" applyAlignment="1">
      <alignment horizontal="center" vertical="center" wrapText="1" readingOrder="1"/>
    </xf>
    <xf numFmtId="0" fontId="3" fillId="0" borderId="26" xfId="0" applyFont="1" applyBorder="1" applyAlignment="1">
      <alignment horizontal="center" vertical="center" wrapText="1" readingOrder="1"/>
    </xf>
    <xf numFmtId="0" fontId="3" fillId="0" borderId="27" xfId="0" applyFont="1" applyBorder="1" applyAlignment="1">
      <alignment horizontal="center" vertical="center" wrapText="1" readingOrder="1"/>
    </xf>
    <xf numFmtId="0" fontId="3" fillId="0" borderId="28" xfId="0" applyFont="1" applyBorder="1" applyAlignment="1">
      <alignment horizontal="center" vertical="center" wrapText="1" readingOrder="1"/>
    </xf>
    <xf numFmtId="0" fontId="3" fillId="0" borderId="32" xfId="0" applyFont="1" applyBorder="1" applyAlignment="1">
      <alignment horizontal="center" vertical="center" textRotation="90" wrapText="1"/>
    </xf>
    <xf numFmtId="0" fontId="3" fillId="0" borderId="29"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3" fillId="0" borderId="31" xfId="0" applyFont="1" applyBorder="1" applyAlignment="1">
      <alignment horizontal="center" vertical="center" wrapText="1" readingOrder="1"/>
    </xf>
    <xf numFmtId="0" fontId="3" fillId="0" borderId="10" xfId="0" applyFont="1" applyBorder="1" applyAlignment="1">
      <alignment horizontal="center" vertical="center" textRotation="90" wrapText="1"/>
    </xf>
    <xf numFmtId="0" fontId="3" fillId="0" borderId="19" xfId="0" applyFont="1" applyBorder="1" applyAlignment="1">
      <alignment horizontal="center" vertical="center" textRotation="90" wrapText="1"/>
    </xf>
    <xf numFmtId="0" fontId="3" fillId="0" borderId="30" xfId="0" applyFont="1" applyBorder="1" applyAlignment="1">
      <alignment horizontal="center" vertical="center" wrapText="1" readingOrder="1"/>
    </xf>
    <xf numFmtId="0" fontId="6" fillId="0" borderId="26" xfId="0" applyFont="1" applyBorder="1" applyAlignment="1">
      <alignment horizontal="center" vertical="center" wrapText="1" readingOrder="1"/>
    </xf>
    <xf numFmtId="0" fontId="6" fillId="0" borderId="27" xfId="0" applyFont="1" applyBorder="1" applyAlignment="1">
      <alignment horizontal="center" vertical="center" wrapText="1" readingOrder="1"/>
    </xf>
    <xf numFmtId="0" fontId="6" fillId="0" borderId="30" xfId="0" applyFont="1" applyBorder="1" applyAlignment="1">
      <alignment horizontal="center" vertical="center" wrapText="1" readingOrder="1"/>
    </xf>
    <xf numFmtId="0" fontId="6" fillId="0" borderId="28" xfId="0" applyFont="1" applyBorder="1" applyAlignment="1">
      <alignment horizontal="center" vertical="center" wrapText="1" readingOrder="1"/>
    </xf>
    <xf numFmtId="0" fontId="6" fillId="0" borderId="31" xfId="0" applyFont="1" applyBorder="1" applyAlignment="1">
      <alignment horizontal="center" vertical="center" wrapText="1" readingOrder="1"/>
    </xf>
    <xf numFmtId="0" fontId="8" fillId="2" borderId="24" xfId="0" applyFont="1" applyFill="1" applyBorder="1" applyAlignment="1">
      <alignment horizontal="center" vertical="center" wrapText="1" readingOrder="1"/>
    </xf>
    <xf numFmtId="0" fontId="8" fillId="2" borderId="19" xfId="0" applyFont="1" applyFill="1" applyBorder="1" applyAlignment="1">
      <alignment horizontal="center" vertical="center" wrapText="1" readingOrder="1"/>
    </xf>
    <xf numFmtId="0" fontId="9" fillId="2" borderId="23" xfId="0" applyFont="1" applyFill="1" applyBorder="1" applyAlignment="1">
      <alignment horizontal="center" vertical="center" wrapText="1" readingOrder="1"/>
    </xf>
    <xf numFmtId="0" fontId="9" fillId="2" borderId="25" xfId="0" applyFont="1" applyFill="1" applyBorder="1" applyAlignment="1">
      <alignment horizontal="center" vertical="center" wrapText="1" readingOrder="1"/>
    </xf>
    <xf numFmtId="0" fontId="9" fillId="2" borderId="7" xfId="0" applyFont="1" applyFill="1" applyBorder="1" applyAlignment="1">
      <alignment horizontal="center" vertical="center" wrapText="1" readingOrder="1"/>
    </xf>
    <xf numFmtId="0" fontId="9" fillId="2" borderId="8" xfId="0" applyFont="1" applyFill="1" applyBorder="1" applyAlignment="1">
      <alignment horizontal="center" vertical="center" wrapText="1" readingOrder="1"/>
    </xf>
    <xf numFmtId="0" fontId="9" fillId="2" borderId="9" xfId="0" applyFont="1" applyFill="1" applyBorder="1" applyAlignment="1">
      <alignment horizontal="center" vertical="center" wrapText="1" readingOrder="1"/>
    </xf>
    <xf numFmtId="0" fontId="8" fillId="2" borderId="6" xfId="0" applyFont="1" applyFill="1" applyBorder="1" applyAlignment="1">
      <alignment horizontal="center" vertical="center" textRotation="90" wrapText="1"/>
    </xf>
    <xf numFmtId="0" fontId="8" fillId="2" borderId="19" xfId="0" applyFont="1" applyFill="1" applyBorder="1" applyAlignment="1">
      <alignment horizontal="center" vertical="center" textRotation="90" wrapText="1"/>
    </xf>
    <xf numFmtId="0" fontId="39" fillId="0" borderId="29" xfId="0" applyFont="1" applyBorder="1" applyAlignment="1">
      <alignment horizontal="center" vertical="center" textRotation="90" wrapText="1"/>
    </xf>
    <xf numFmtId="0" fontId="39" fillId="0" borderId="34" xfId="0" applyFont="1" applyBorder="1" applyAlignment="1">
      <alignment horizontal="center" vertical="center" textRotation="90" wrapText="1"/>
    </xf>
    <xf numFmtId="0" fontId="8" fillId="2" borderId="22" xfId="0"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8" fillId="2" borderId="6" xfId="0" applyFont="1" applyFill="1" applyBorder="1" applyAlignment="1">
      <alignment horizontal="center" vertical="center" wrapText="1" readingOrder="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28" xfId="0" applyFont="1" applyBorder="1" applyAlignment="1">
      <alignment horizontal="center" vertical="center" wrapText="1"/>
    </xf>
    <xf numFmtId="0" fontId="8" fillId="4" borderId="37" xfId="1" applyFont="1" applyFill="1" applyBorder="1" applyAlignment="1">
      <alignment horizontal="center" vertical="center" wrapText="1"/>
    </xf>
    <xf numFmtId="0" fontId="8" fillId="4" borderId="38" xfId="1" applyFont="1" applyFill="1" applyBorder="1" applyAlignment="1">
      <alignment horizontal="center" vertical="center" wrapText="1"/>
    </xf>
    <xf numFmtId="0" fontId="8" fillId="0" borderId="7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wrapText="1"/>
    </xf>
    <xf numFmtId="0" fontId="9" fillId="20" borderId="22" xfId="0" applyFont="1" applyFill="1" applyBorder="1" applyAlignment="1">
      <alignment horizontal="center" vertical="center" wrapText="1" readingOrder="1"/>
    </xf>
    <xf numFmtId="0" fontId="9" fillId="20" borderId="20" xfId="0" applyFont="1" applyFill="1" applyBorder="1" applyAlignment="1">
      <alignment horizontal="center" vertical="center" wrapText="1" readingOrder="1"/>
    </xf>
    <xf numFmtId="0" fontId="8" fillId="0" borderId="32" xfId="0" applyFont="1" applyBorder="1" applyAlignment="1">
      <alignment horizontal="center" vertical="center"/>
    </xf>
    <xf numFmtId="0" fontId="8" fillId="0" borderId="29" xfId="0" applyFont="1" applyBorder="1" applyAlignment="1">
      <alignment horizontal="center" vertical="center"/>
    </xf>
    <xf numFmtId="0" fontId="8" fillId="0" borderId="33" xfId="0" applyFont="1" applyBorder="1" applyAlignment="1">
      <alignment horizontal="center" vertical="center"/>
    </xf>
    <xf numFmtId="0" fontId="8" fillId="4" borderId="36" xfId="1" applyFont="1" applyFill="1" applyBorder="1" applyAlignment="1">
      <alignment horizontal="center" vertical="center" wrapText="1"/>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cellXfs>
  <cellStyles count="4">
    <cellStyle name="Hipervínculo" xfId="3" builtinId="8"/>
    <cellStyle name="Normal" xfId="0" builtinId="0"/>
    <cellStyle name="Normal 2" xfId="1" xr:uid="{255516BD-F9F9-44E5-90F4-DD3E38DA2E5D}"/>
    <cellStyle name="Porcentaje" xfId="2" builtinId="5"/>
  </cellStyles>
  <dxfs count="4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181344630751814"/>
          <c:y val="2.112217796892189E-2"/>
          <c:w val="0.93304722563862263"/>
          <c:h val="0.82375516887939804"/>
        </c:manualLayout>
      </c:layout>
      <c:barChart>
        <c:barDir val="col"/>
        <c:grouping val="clustered"/>
        <c:varyColors val="0"/>
        <c:ser>
          <c:idx val="2"/>
          <c:order val="0"/>
          <c:tx>
            <c:strRef>
              <c:f>'Gantt Y gráficas'!$D$33</c:f>
              <c:strCache>
                <c:ptCount val="1"/>
                <c:pt idx="0">
                  <c:v>% cumplimiento de lo programado en 2° trimestre</c:v>
                </c:pt>
              </c:strCache>
            </c:strRef>
          </c:tx>
          <c:spPr>
            <a:solidFill>
              <a:schemeClr val="accent1">
                <a:lumMod val="60000"/>
                <a:lumOff val="40000"/>
              </a:schemeClr>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gráficas'!$D$34:$D$41</c:f>
              <c:numCache>
                <c:formatCode>0.0%</c:formatCode>
                <c:ptCount val="8"/>
                <c:pt idx="0">
                  <c:v>0.88888888888888884</c:v>
                </c:pt>
                <c:pt idx="1">
                  <c:v>0.25</c:v>
                </c:pt>
                <c:pt idx="2">
                  <c:v>0.66666666666666663</c:v>
                </c:pt>
                <c:pt idx="3">
                  <c:v>0.75454545454545463</c:v>
                </c:pt>
                <c:pt idx="4">
                  <c:v>0.78541666666666665</c:v>
                </c:pt>
                <c:pt idx="5">
                  <c:v>0.77777777777777779</c:v>
                </c:pt>
                <c:pt idx="6" formatCode="0.00%">
                  <c:v>0.40600000000000003</c:v>
                </c:pt>
                <c:pt idx="7" formatCode="0%">
                  <c:v>0.2</c:v>
                </c:pt>
              </c:numCache>
            </c:numRef>
          </c:val>
          <c:extLst>
            <c:ext xmlns:c16="http://schemas.microsoft.com/office/drawing/2014/chart" uri="{C3380CC4-5D6E-409C-BE32-E72D297353CC}">
              <c16:uniqueId val="{00000001-7AD8-4D76-BA14-46381104724F}"/>
            </c:ext>
          </c:extLst>
        </c:ser>
        <c:ser>
          <c:idx val="3"/>
          <c:order val="1"/>
          <c:tx>
            <c:strRef>
              <c:f>'Gantt Y gráficas'!$H$33</c:f>
              <c:strCache>
                <c:ptCount val="1"/>
                <c:pt idx="0">
                  <c:v>% cumplimiento de lo programado en la vigencia -corte 2° trimestre</c:v>
                </c:pt>
              </c:strCache>
            </c:strRef>
          </c:tx>
          <c:spPr>
            <a:solidFill>
              <a:schemeClr val="accent6">
                <a:lumMod val="40000"/>
                <a:lumOff val="60000"/>
              </a:schemeClr>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gráficas'!$H$34:$H$39</c:f>
              <c:numCache>
                <c:formatCode>0.0%</c:formatCode>
                <c:ptCount val="6"/>
                <c:pt idx="0">
                  <c:v>0.44444444444444442</c:v>
                </c:pt>
                <c:pt idx="1">
                  <c:v>0.125</c:v>
                </c:pt>
                <c:pt idx="2">
                  <c:v>0.33333333333333331</c:v>
                </c:pt>
                <c:pt idx="3">
                  <c:v>0.36212121212121207</c:v>
                </c:pt>
                <c:pt idx="4">
                  <c:v>0.37187500000000001</c:v>
                </c:pt>
                <c:pt idx="5">
                  <c:v>0.3888888888888889</c:v>
                </c:pt>
              </c:numCache>
            </c:numRef>
          </c:val>
          <c:extLst>
            <c:ext xmlns:c16="http://schemas.microsoft.com/office/drawing/2014/chart" uri="{C3380CC4-5D6E-409C-BE32-E72D297353CC}">
              <c16:uniqueId val="{00000003-7AD8-4D76-BA14-46381104724F}"/>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gráficas'!$B$57:$B$61</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Y gráficas'!$C$57:$C$61</c:f>
              <c:numCache>
                <c:formatCode>0.00%</c:formatCode>
                <c:ptCount val="5"/>
                <c:pt idx="0">
                  <c:v>1</c:v>
                </c:pt>
                <c:pt idx="1">
                  <c:v>1</c:v>
                </c:pt>
                <c:pt idx="2">
                  <c:v>1</c:v>
                </c:pt>
                <c:pt idx="3">
                  <c:v>1</c:v>
                </c:pt>
                <c:pt idx="4">
                  <c:v>0.5</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gráficas'!$B$90:$B$92</c:f>
              <c:strCache>
                <c:ptCount val="3"/>
                <c:pt idx="0">
                  <c:v>Información</c:v>
                </c:pt>
                <c:pt idx="1">
                  <c:v>Diálogo</c:v>
                </c:pt>
                <c:pt idx="2">
                  <c:v>Responsabilidad</c:v>
                </c:pt>
              </c:strCache>
            </c:strRef>
          </c:cat>
          <c:val>
            <c:numRef>
              <c:f>'Gantt Y gráficas'!$C$90:$C$92</c:f>
              <c:numCache>
                <c:formatCode>0.00%</c:formatCode>
                <c:ptCount val="3"/>
                <c:pt idx="0">
                  <c:v>1</c:v>
                </c:pt>
                <c:pt idx="1">
                  <c:v>1</c:v>
                </c:pt>
                <c:pt idx="2">
                  <c:v>0.33333333333333331</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gráficas'!$B$101:$B$105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Y gráficas'!$C$101:$C$105</c:f>
              <c:numCache>
                <c:formatCode>0.00%</c:formatCode>
                <c:ptCount val="5"/>
                <c:pt idx="0">
                  <c:v>0.8</c:v>
                </c:pt>
                <c:pt idx="1">
                  <c:v>0.76666666666666661</c:v>
                </c:pt>
                <c:pt idx="2">
                  <c:v>0.80000000000000016</c:v>
                </c:pt>
                <c:pt idx="3">
                  <c:v>0</c:v>
                </c:pt>
                <c:pt idx="4">
                  <c:v>1</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gráficas'!$B$118:$B$122</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Y gráficas'!$C$118:$C$122</c:f>
              <c:numCache>
                <c:formatCode>0.00%</c:formatCode>
                <c:ptCount val="5"/>
                <c:pt idx="0">
                  <c:v>0.8666666666666667</c:v>
                </c:pt>
                <c:pt idx="1">
                  <c:v>1</c:v>
                </c:pt>
                <c:pt idx="2">
                  <c:v>1</c:v>
                </c:pt>
                <c:pt idx="3">
                  <c:v>0.375</c:v>
                </c:pt>
                <c:pt idx="4">
                  <c:v>0.8222222222222223</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gráficas'!$B$137:$B$145</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'Gantt Y gráficas'!$C$137:$C$145</c:f>
              <c:numCache>
                <c:formatCode>0.00%</c:formatCode>
                <c:ptCount val="9"/>
                <c:pt idx="0">
                  <c:v>1</c:v>
                </c:pt>
                <c:pt idx="1">
                  <c:v>1</c:v>
                </c:pt>
                <c:pt idx="2">
                  <c:v>0</c:v>
                </c:pt>
                <c:pt idx="3">
                  <c:v>1</c:v>
                </c:pt>
                <c:pt idx="4">
                  <c:v>1</c:v>
                </c:pt>
                <c:pt idx="5">
                  <c:v>1</c:v>
                </c:pt>
                <c:pt idx="6">
                  <c:v>0</c:v>
                </c:pt>
                <c:pt idx="7">
                  <c:v>1</c:v>
                </c:pt>
                <c:pt idx="8">
                  <c:v>1</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2024</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Y gráficas'!$C$22</c:f>
              <c:strCache>
                <c:ptCount val="1"/>
                <c:pt idx="0">
                  <c:v>26/01/2024</c:v>
                </c:pt>
              </c:strCache>
            </c:strRef>
          </c:tx>
          <c:spPr>
            <a:noFill/>
            <a:ln>
              <a:noFill/>
            </a:ln>
            <a:effectLst/>
          </c:spPr>
          <c:invertIfNegative val="0"/>
          <c:errBars>
            <c:errBarType val="plus"/>
            <c:errValType val="cust"/>
            <c:noEndCap val="1"/>
            <c:plus>
              <c:numRef>
                <c:f>'Gantt Y gráficas'!$G$22:$G$27</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gráficas'!$C$22:$C$27</c:f>
              <c:numCache>
                <c:formatCode>m/d/yyyy</c:formatCode>
                <c:ptCount val="6"/>
                <c:pt idx="0">
                  <c:v>45317</c:v>
                </c:pt>
                <c:pt idx="1">
                  <c:v>45317</c:v>
                </c:pt>
                <c:pt idx="2">
                  <c:v>45317</c:v>
                </c:pt>
                <c:pt idx="3">
                  <c:v>45317</c:v>
                </c:pt>
                <c:pt idx="4">
                  <c:v>45317</c:v>
                </c:pt>
                <c:pt idx="5">
                  <c:v>45317</c:v>
                </c:pt>
              </c:numCache>
            </c:numRef>
          </c:val>
          <c:extLst>
            <c:ext xmlns:c16="http://schemas.microsoft.com/office/drawing/2014/chart" uri="{C3380CC4-5D6E-409C-BE32-E72D297353CC}">
              <c16:uniqueId val="{00000000-A400-4DB7-AF88-5F17CA053F9A}"/>
            </c:ext>
          </c:extLst>
        </c:ser>
        <c:ser>
          <c:idx val="1"/>
          <c:order val="1"/>
          <c:spPr>
            <a:solidFill>
              <a:schemeClr val="accent2"/>
            </a:solidFill>
            <a:ln>
              <a:noFill/>
            </a:ln>
            <a:effectLst/>
          </c:spPr>
          <c:invertIfNegative val="0"/>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gráficas'!$E$22:$E$27</c:f>
              <c:numCache>
                <c:formatCode>0</c:formatCode>
                <c:ptCount val="6"/>
                <c:pt idx="0">
                  <c:v>341</c:v>
                </c:pt>
                <c:pt idx="1">
                  <c:v>341</c:v>
                </c:pt>
                <c:pt idx="2">
                  <c:v>341</c:v>
                </c:pt>
                <c:pt idx="3">
                  <c:v>341</c:v>
                </c:pt>
                <c:pt idx="4">
                  <c:v>341</c:v>
                </c:pt>
                <c:pt idx="5">
                  <c:v>341</c:v>
                </c:pt>
              </c:numCache>
            </c:numRef>
          </c:val>
          <c:extLst>
            <c:ext xmlns:c16="http://schemas.microsoft.com/office/drawing/2014/chart" uri="{C3380CC4-5D6E-409C-BE32-E72D297353CC}">
              <c16:uniqueId val="{00000001-A400-4DB7-AF88-5F17CA053F9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657"/>
          <c:min val="453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minorUnit val="1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8.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28</xdr:row>
      <xdr:rowOff>0</xdr:rowOff>
    </xdr:from>
    <xdr:to>
      <xdr:col>6</xdr:col>
      <xdr:colOff>1619250</xdr:colOff>
      <xdr:row>28</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235843</xdr:colOff>
      <xdr:row>30</xdr:row>
      <xdr:rowOff>128707</xdr:rowOff>
    </xdr:from>
    <xdr:to>
      <xdr:col>7</xdr:col>
      <xdr:colOff>81847</xdr:colOff>
      <xdr:row>48</xdr:row>
      <xdr:rowOff>2160</xdr:rowOff>
    </xdr:to>
    <xdr:graphicFrame macro="">
      <xdr:nvGraphicFramePr>
        <xdr:cNvPr id="3" name="Gráfico 2">
          <a:extLst>
            <a:ext uri="{FF2B5EF4-FFF2-40B4-BE49-F238E27FC236}">
              <a16:creationId xmlns:a16="http://schemas.microsoft.com/office/drawing/2014/main" id="{BD267E4E-E2D9-4CDF-9B8A-3D77C3C81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3023</xdr:colOff>
      <xdr:row>55</xdr:row>
      <xdr:rowOff>68392</xdr:rowOff>
    </xdr:from>
    <xdr:to>
      <xdr:col>7</xdr:col>
      <xdr:colOff>79751</xdr:colOff>
      <xdr:row>70</xdr:row>
      <xdr:rowOff>100541</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218939</xdr:colOff>
      <xdr:row>83</xdr:row>
      <xdr:rowOff>71061</xdr:rowOff>
    </xdr:from>
    <xdr:to>
      <xdr:col>6</xdr:col>
      <xdr:colOff>1403612</xdr:colOff>
      <xdr:row>95</xdr:row>
      <xdr:rowOff>21168</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134275</xdr:colOff>
      <xdr:row>95</xdr:row>
      <xdr:rowOff>179917</xdr:rowOff>
    </xdr:from>
    <xdr:to>
      <xdr:col>6</xdr:col>
      <xdr:colOff>1327452</xdr:colOff>
      <xdr:row>112</xdr:row>
      <xdr:rowOff>52918</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114809</xdr:colOff>
      <xdr:row>112</xdr:row>
      <xdr:rowOff>151004</xdr:rowOff>
    </xdr:from>
    <xdr:to>
      <xdr:col>6</xdr:col>
      <xdr:colOff>1343704</xdr:colOff>
      <xdr:row>133</xdr:row>
      <xdr:rowOff>139098</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240852</xdr:colOff>
      <xdr:row>71</xdr:row>
      <xdr:rowOff>54471</xdr:rowOff>
    </xdr:from>
    <xdr:to>
      <xdr:col>6</xdr:col>
      <xdr:colOff>1473149</xdr:colOff>
      <xdr:row>82</xdr:row>
      <xdr:rowOff>72838</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40852" y="16237446"/>
              <a:ext cx="12576572" cy="13423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82875</xdr:colOff>
      <xdr:row>134</xdr:row>
      <xdr:rowOff>60645</xdr:rowOff>
    </xdr:from>
    <xdr:to>
      <xdr:col>6</xdr:col>
      <xdr:colOff>1309880</xdr:colOff>
      <xdr:row>152</xdr:row>
      <xdr:rowOff>95251</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304938</xdr:colOff>
      <xdr:row>4</xdr:row>
      <xdr:rowOff>34899</xdr:rowOff>
    </xdr:from>
    <xdr:to>
      <xdr:col>7</xdr:col>
      <xdr:colOff>39614</xdr:colOff>
      <xdr:row>27</xdr:row>
      <xdr:rowOff>43515</xdr:rowOff>
    </xdr:to>
    <xdr:graphicFrame macro="">
      <xdr:nvGraphicFramePr>
        <xdr:cNvPr id="14" name="Gráfico 13">
          <a:extLst>
            <a:ext uri="{FF2B5EF4-FFF2-40B4-BE49-F238E27FC236}">
              <a16:creationId xmlns:a16="http://schemas.microsoft.com/office/drawing/2014/main" id="{36379DD3-EE1E-4B6E-9D7B-A26D12652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3</xdr:col>
      <xdr:colOff>1407584</xdr:colOff>
      <xdr:row>73</xdr:row>
      <xdr:rowOff>95250</xdr:rowOff>
    </xdr:from>
    <xdr:ext cx="4974166" cy="444500"/>
    <xdr:sp macro="" textlink="">
      <xdr:nvSpPr>
        <xdr:cNvPr id="15" name="Rectángulo 14">
          <a:extLst>
            <a:ext uri="{FF2B5EF4-FFF2-40B4-BE49-F238E27FC236}">
              <a16:creationId xmlns:a16="http://schemas.microsoft.com/office/drawing/2014/main" id="{49F97AB7-2FCC-4000-974D-35C49DA52FB3}"/>
            </a:ext>
          </a:extLst>
        </xdr:cNvPr>
        <xdr:cNvSpPr/>
      </xdr:nvSpPr>
      <xdr:spPr>
        <a:xfrm>
          <a:off x="7799917" y="16361833"/>
          <a:ext cx="4974166" cy="44450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944218</xdr:colOff>
      <xdr:row>56</xdr:row>
      <xdr:rowOff>170057</xdr:rowOff>
    </xdr:from>
    <xdr:ext cx="2483538" cy="953466"/>
    <xdr:sp macro="" textlink="">
      <xdr:nvSpPr>
        <xdr:cNvPr id="4" name="Rectángulo 3">
          <a:extLst>
            <a:ext uri="{FF2B5EF4-FFF2-40B4-BE49-F238E27FC236}">
              <a16:creationId xmlns:a16="http://schemas.microsoft.com/office/drawing/2014/main" id="{3424021C-E000-42B7-A242-E9582AC1B84B}"/>
            </a:ext>
          </a:extLst>
        </xdr:cNvPr>
        <xdr:cNvSpPr/>
      </xdr:nvSpPr>
      <xdr:spPr>
        <a:xfrm>
          <a:off x="10336696" y="13190318"/>
          <a:ext cx="2483538"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935935</xdr:colOff>
      <xdr:row>63</xdr:row>
      <xdr:rowOff>110791</xdr:rowOff>
    </xdr:from>
    <xdr:ext cx="2496054" cy="953466"/>
    <xdr:sp macro="" textlink="">
      <xdr:nvSpPr>
        <xdr:cNvPr id="11" name="Rectángulo 10">
          <a:extLst>
            <a:ext uri="{FF2B5EF4-FFF2-40B4-BE49-F238E27FC236}">
              <a16:creationId xmlns:a16="http://schemas.microsoft.com/office/drawing/2014/main" id="{81A283ED-1D4E-4C15-A6C2-2583045D25BF}"/>
            </a:ext>
          </a:extLst>
        </xdr:cNvPr>
        <xdr:cNvSpPr/>
      </xdr:nvSpPr>
      <xdr:spPr>
        <a:xfrm>
          <a:off x="10328413" y="14464552"/>
          <a:ext cx="2496054"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Johana Rocio de la Parra Ribero" id="{2C93855D-0788-4D79-AD50-AA5B2BD77357}"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D3" dT="2024-05-25T13:58:08.37" personId="{2C93855D-0788-4D79-AD50-AA5B2BD77357}" id="{6BFA8EA6-6E2A-4982-98A7-17EF455C096C}">
    <text>Celdas amarillas priorizadas para mesas de trabajo según seguimiento OCI</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OneDrive%20-%20Instituto%20Nacional%20de%20Vias%20-%20INVIAS/1.%20TELETRABAJO/2023/formulacion%20PAAC%202024/C3%20RDC" TargetMode="External"/><Relationship Id="rId2" Type="http://schemas.openxmlformats.org/officeDocument/2006/relationships/hyperlink" Target="../../../../../../../../../../../../../../../../../../../OneDrive%20-%20Instituto%20Nacional%20de%20Vias%20-%20INVIAS/1.%20TELETRABAJO/2023/formulacion%20PAAC%202024/C4%20AC" TargetMode="External"/><Relationship Id="rId1" Type="http://schemas.openxmlformats.org/officeDocument/2006/relationships/hyperlink" Target="../../../../../../../../../../../../../../../../../../../OneDrive%20-%20Instituto%20Nacional%20de%20Vias%20-%20INVIAS/1.%20TELETRABAJO/2023/formulacion%20PAAC%202024/C5%20trans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OneDrive%20-%20Instituto%20Nacional%20de%20Vias%20-%20INVIAS/1.%20TELETRABAJO/2023/formulacion%20PAAC%202024/C1%20RIESG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invias-my.sharepoint.com/:f:/g/personal/oap_invias_gov_co/En-uySqA97BKrZDELB778TkBaKknI68fMPPmBkIsbB867Q?e=TCGT8e" TargetMode="External"/><Relationship Id="rId7" Type="http://schemas.openxmlformats.org/officeDocument/2006/relationships/comments" Target="../comments1.xml"/><Relationship Id="rId2" Type="http://schemas.openxmlformats.org/officeDocument/2006/relationships/hyperlink" Target="https://www.invias.gov.co/index.php/archivo-y-documentos/atencion-al-ciudadano/16754-informe-de-percepcion-y-satisfaccion-de-la-ciudadania-de-octubre-a-diciembre-de-2023" TargetMode="External"/><Relationship Id="rId1" Type="http://schemas.openxmlformats.org/officeDocument/2006/relationships/hyperlink" Target="https://www.secop.gov.co/CO1BusinessLine/App/AnnualPurchasingPlanEditSupplier/View?id=389573Informaci&#243;n%20del%20PAA.%20Plan%20anual%20de%20Adquisiciones.Corte%20a%20enero%2031%20de%202024%20%20%20%20%20%20Versi&#243;n%20No.%204Corte%20a%20febrero%2029%20de%202024%20%20%20%20Versi&#243;n%20No.%2012Corte%20a%20marzo%20%2031%20de%202024%20%20%20%20%20Versi&#243;n%20No.%2016" TargetMode="External"/><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D32" sqref="D32:F32"/>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387"/>
      <c r="B1" s="387"/>
      <c r="C1" s="388" t="s">
        <v>0</v>
      </c>
      <c r="D1" s="388"/>
      <c r="E1" s="388"/>
      <c r="F1" s="388"/>
      <c r="G1" s="388"/>
      <c r="H1" s="388"/>
      <c r="I1" s="388"/>
      <c r="J1" s="388"/>
      <c r="K1" s="388"/>
      <c r="L1" s="388"/>
      <c r="M1" s="388"/>
    </row>
    <row r="2" spans="1:14" ht="201.75" customHeight="1" x14ac:dyDescent="0.25">
      <c r="A2" s="389" t="s">
        <v>1</v>
      </c>
      <c r="B2" s="389"/>
      <c r="C2" s="389"/>
      <c r="D2" s="389"/>
      <c r="E2" s="389"/>
      <c r="F2" s="389"/>
      <c r="G2" s="389"/>
      <c r="H2" s="389"/>
      <c r="I2" s="389"/>
      <c r="J2" s="389"/>
      <c r="K2" s="389"/>
      <c r="L2" s="389"/>
      <c r="M2" s="389"/>
    </row>
    <row r="3" spans="1:14" ht="18.75" x14ac:dyDescent="0.25">
      <c r="A3" s="1"/>
      <c r="B3" s="1"/>
      <c r="C3" s="1"/>
      <c r="D3" s="1"/>
      <c r="E3" s="1"/>
      <c r="F3" s="1"/>
    </row>
    <row r="4" spans="1:14" ht="18.75" x14ac:dyDescent="0.25">
      <c r="A4" s="1"/>
      <c r="B4" s="1"/>
      <c r="C4" s="1"/>
      <c r="D4" s="1"/>
      <c r="E4" s="1"/>
      <c r="F4" s="1"/>
      <c r="N4" s="2"/>
    </row>
    <row r="5" spans="1:14" ht="26.25" hidden="1" customHeight="1" x14ac:dyDescent="0.25">
      <c r="A5" s="354" t="s">
        <v>2</v>
      </c>
      <c r="B5" s="354"/>
      <c r="C5" s="354"/>
      <c r="D5" s="354"/>
      <c r="E5" s="354"/>
      <c r="F5" s="354"/>
      <c r="G5" s="354"/>
      <c r="H5" s="354"/>
      <c r="I5" s="354"/>
      <c r="J5" s="354"/>
      <c r="K5" s="354"/>
      <c r="L5" s="3"/>
    </row>
    <row r="6" spans="1:14" ht="18.75" hidden="1" x14ac:dyDescent="0.25">
      <c r="A6" s="4"/>
      <c r="B6" s="4"/>
    </row>
    <row r="7" spans="1:14" ht="18.75" hidden="1" x14ac:dyDescent="0.25">
      <c r="A7" s="391" t="s">
        <v>3</v>
      </c>
      <c r="B7" s="391"/>
      <c r="C7" s="391"/>
      <c r="D7" s="391"/>
      <c r="E7" s="391"/>
      <c r="F7" s="391"/>
      <c r="G7" s="391"/>
      <c r="H7" s="391"/>
      <c r="I7" s="391"/>
      <c r="J7" s="391"/>
      <c r="K7" s="391"/>
      <c r="L7" s="391"/>
      <c r="M7" s="391"/>
    </row>
    <row r="8" spans="1:14" ht="15.75" hidden="1" x14ac:dyDescent="0.25">
      <c r="A8" s="390" t="s">
        <v>4</v>
      </c>
      <c r="B8" s="390"/>
      <c r="C8" s="390"/>
      <c r="D8" s="390"/>
      <c r="E8" s="390"/>
      <c r="F8" s="390"/>
      <c r="G8" s="390"/>
      <c r="H8" s="390"/>
      <c r="I8" s="390"/>
      <c r="J8" s="390"/>
      <c r="K8" s="390"/>
      <c r="L8" s="390"/>
      <c r="M8" s="390"/>
    </row>
    <row r="9" spans="1:14" ht="15.75" hidden="1" x14ac:dyDescent="0.25">
      <c r="A9" s="5"/>
      <c r="B9" s="5"/>
      <c r="C9" s="6"/>
      <c r="D9" s="6"/>
      <c r="E9" s="6"/>
    </row>
    <row r="10" spans="1:14" ht="15.75" hidden="1" x14ac:dyDescent="0.25">
      <c r="A10" s="5"/>
      <c r="B10" s="5"/>
      <c r="C10" s="6"/>
      <c r="D10" s="6"/>
      <c r="E10" s="6"/>
    </row>
    <row r="11" spans="1:14" ht="16.5" hidden="1" x14ac:dyDescent="0.25">
      <c r="A11" s="381" t="s">
        <v>5</v>
      </c>
      <c r="B11" s="381"/>
      <c r="C11" s="381" t="s">
        <v>6</v>
      </c>
      <c r="D11" s="381" t="s">
        <v>7</v>
      </c>
      <c r="E11" s="383" t="s">
        <v>8</v>
      </c>
      <c r="F11" s="383"/>
      <c r="G11" s="383"/>
      <c r="H11" s="383"/>
      <c r="I11" s="383"/>
      <c r="J11" s="383"/>
      <c r="K11" s="383"/>
      <c r="L11" s="383"/>
      <c r="M11" s="383"/>
    </row>
    <row r="12" spans="1:14" ht="16.5" hidden="1" customHeight="1" x14ac:dyDescent="0.25">
      <c r="A12" s="381"/>
      <c r="B12" s="381"/>
      <c r="C12" s="381"/>
      <c r="D12" s="381"/>
      <c r="E12" s="384" t="s">
        <v>9</v>
      </c>
      <c r="F12" s="385"/>
      <c r="G12" s="386" t="s">
        <v>10</v>
      </c>
      <c r="H12" s="384"/>
      <c r="I12" s="385"/>
      <c r="J12" s="386" t="s">
        <v>11</v>
      </c>
      <c r="K12" s="385"/>
      <c r="L12" s="7"/>
      <c r="M12" s="8" t="s">
        <v>12</v>
      </c>
    </row>
    <row r="13" spans="1:14" ht="16.5" hidden="1" x14ac:dyDescent="0.25">
      <c r="A13" s="382"/>
      <c r="B13" s="382"/>
      <c r="C13" s="382"/>
      <c r="D13" s="382"/>
      <c r="E13" s="9" t="s">
        <v>13</v>
      </c>
      <c r="F13" s="10" t="s">
        <v>14</v>
      </c>
      <c r="G13" s="11" t="s">
        <v>13</v>
      </c>
      <c r="H13" s="11"/>
      <c r="I13" s="10" t="s">
        <v>14</v>
      </c>
      <c r="J13" s="11" t="s">
        <v>13</v>
      </c>
      <c r="K13" s="10" t="s">
        <v>14</v>
      </c>
      <c r="L13" s="10"/>
      <c r="M13" s="11" t="s">
        <v>13</v>
      </c>
    </row>
    <row r="14" spans="1:14" ht="63" hidden="1" x14ac:dyDescent="0.25">
      <c r="A14" s="373">
        <v>0.05</v>
      </c>
      <c r="B14" s="374" t="s">
        <v>15</v>
      </c>
      <c r="C14" s="12" t="s">
        <v>16</v>
      </c>
      <c r="D14" s="12" t="s">
        <v>17</v>
      </c>
      <c r="E14" s="13"/>
      <c r="F14" s="13"/>
      <c r="G14" s="13"/>
      <c r="H14" s="13"/>
      <c r="I14" s="13"/>
      <c r="J14" s="13"/>
      <c r="K14" s="13"/>
      <c r="L14" s="13"/>
      <c r="M14" s="13"/>
    </row>
    <row r="15" spans="1:14" ht="15.75" hidden="1" customHeight="1" x14ac:dyDescent="0.25">
      <c r="A15" s="373"/>
      <c r="B15" s="375"/>
      <c r="C15" s="14" t="s">
        <v>18</v>
      </c>
      <c r="D15" s="14"/>
      <c r="E15" s="13"/>
      <c r="F15" s="13"/>
      <c r="G15" s="13"/>
      <c r="H15" s="13"/>
      <c r="I15" s="13"/>
      <c r="J15" s="13"/>
      <c r="K15" s="13"/>
      <c r="L15" s="13"/>
      <c r="M15" s="13"/>
    </row>
    <row r="16" spans="1:14" ht="16.5" hidden="1" customHeight="1" x14ac:dyDescent="0.25">
      <c r="A16" s="373"/>
      <c r="B16" s="376"/>
      <c r="C16" s="14"/>
      <c r="D16" s="14"/>
      <c r="E16" s="12"/>
      <c r="F16" s="13"/>
      <c r="G16" s="13"/>
      <c r="H16" s="13"/>
      <c r="I16" s="13"/>
      <c r="J16" s="13"/>
      <c r="K16" s="13"/>
      <c r="L16" s="13"/>
      <c r="M16" s="13"/>
    </row>
    <row r="17" spans="1:13" ht="16.5" hidden="1" customHeight="1" x14ac:dyDescent="0.25">
      <c r="A17" s="377">
        <v>0.75</v>
      </c>
      <c r="B17" s="378" t="s">
        <v>19</v>
      </c>
      <c r="C17" s="14"/>
      <c r="D17" s="14"/>
      <c r="E17" s="12"/>
      <c r="F17" s="13"/>
      <c r="G17" s="13"/>
      <c r="H17" s="13"/>
      <c r="I17" s="13"/>
      <c r="J17" s="13"/>
      <c r="K17" s="13"/>
      <c r="L17" s="13"/>
      <c r="M17" s="13"/>
    </row>
    <row r="18" spans="1:13" ht="16.5" hidden="1" customHeight="1" x14ac:dyDescent="0.25">
      <c r="A18" s="377"/>
      <c r="B18" s="379"/>
      <c r="C18" s="14" t="s">
        <v>20</v>
      </c>
      <c r="D18" s="14"/>
      <c r="E18" s="14"/>
      <c r="F18" s="14"/>
      <c r="G18" s="14"/>
      <c r="H18" s="14"/>
      <c r="I18" s="14"/>
      <c r="J18" s="14"/>
      <c r="K18" s="14"/>
      <c r="L18" s="14"/>
      <c r="M18" s="14"/>
    </row>
    <row r="19" spans="1:13" ht="16.5" hidden="1" customHeight="1" x14ac:dyDescent="0.25">
      <c r="A19" s="377"/>
      <c r="B19" s="379"/>
      <c r="C19" s="14"/>
      <c r="D19" s="14"/>
      <c r="E19" s="14"/>
      <c r="F19" s="14"/>
      <c r="G19" s="14"/>
      <c r="H19" s="14"/>
      <c r="I19" s="14"/>
      <c r="J19" s="14"/>
      <c r="K19" s="14"/>
      <c r="L19" s="14"/>
      <c r="M19" s="14"/>
    </row>
    <row r="20" spans="1:13" ht="31.5" hidden="1" customHeight="1" x14ac:dyDescent="0.25">
      <c r="A20" s="377"/>
      <c r="B20" s="380"/>
      <c r="C20" s="14"/>
      <c r="D20" s="14"/>
      <c r="E20" s="14"/>
      <c r="F20" s="14"/>
      <c r="G20" s="14"/>
      <c r="H20" s="14"/>
      <c r="I20" s="14"/>
      <c r="J20" s="14"/>
      <c r="K20" s="14"/>
      <c r="L20" s="14"/>
      <c r="M20" s="14"/>
    </row>
    <row r="21" spans="1:13" ht="18.75" hidden="1" customHeight="1" x14ac:dyDescent="0.25">
      <c r="A21" s="377">
        <v>0.1</v>
      </c>
      <c r="B21" s="378" t="s">
        <v>21</v>
      </c>
      <c r="C21" s="14"/>
      <c r="D21" s="14"/>
      <c r="E21" s="14"/>
      <c r="F21" s="14"/>
      <c r="G21" s="14"/>
      <c r="H21" s="14"/>
      <c r="I21" s="14"/>
      <c r="J21" s="14"/>
      <c r="K21" s="14"/>
      <c r="L21" s="14"/>
      <c r="M21" s="14"/>
    </row>
    <row r="22" spans="1:13" hidden="1" x14ac:dyDescent="0.25">
      <c r="A22" s="377"/>
      <c r="B22" s="380"/>
      <c r="C22" s="14"/>
      <c r="D22" s="14"/>
      <c r="E22" s="14"/>
      <c r="F22" s="14"/>
      <c r="G22" s="14"/>
      <c r="H22" s="14"/>
      <c r="I22" s="14"/>
      <c r="J22" s="14"/>
      <c r="K22" s="14"/>
      <c r="L22" s="14"/>
      <c r="M22" s="14"/>
    </row>
    <row r="23" spans="1:13" ht="18.75" hidden="1" x14ac:dyDescent="0.25">
      <c r="A23" s="15">
        <v>0.1</v>
      </c>
      <c r="B23" s="16" t="s">
        <v>22</v>
      </c>
      <c r="C23" s="12"/>
      <c r="D23" s="14"/>
      <c r="E23" s="14"/>
      <c r="F23" s="14"/>
      <c r="G23" s="14"/>
      <c r="H23" s="14"/>
      <c r="I23" s="14"/>
      <c r="J23" s="14"/>
      <c r="K23" s="14"/>
      <c r="L23" s="14"/>
      <c r="M23" s="14"/>
    </row>
    <row r="24" spans="1:13" ht="15.75" hidden="1" x14ac:dyDescent="0.25">
      <c r="A24" s="5"/>
      <c r="B24" s="5"/>
      <c r="C24" s="6"/>
      <c r="D24" s="6"/>
      <c r="E24" s="6"/>
    </row>
    <row r="25" spans="1:13" ht="26.25" customHeight="1" x14ac:dyDescent="0.25">
      <c r="A25" s="354" t="s">
        <v>23</v>
      </c>
      <c r="B25" s="354"/>
      <c r="C25" s="354"/>
      <c r="D25" s="354"/>
      <c r="E25" s="354"/>
      <c r="F25" s="354"/>
      <c r="G25" s="354"/>
      <c r="H25" s="354"/>
      <c r="I25" s="354"/>
      <c r="J25" s="354"/>
      <c r="K25" s="354"/>
      <c r="L25" s="354"/>
      <c r="M25" s="354"/>
    </row>
    <row r="26" spans="1:13" ht="16.5" thickBot="1" x14ac:dyDescent="0.3">
      <c r="A26" s="5"/>
      <c r="B26" s="5"/>
      <c r="C26" s="6"/>
      <c r="D26" s="6"/>
      <c r="E26" s="6"/>
      <c r="I26" s="355" t="s">
        <v>24</v>
      </c>
      <c r="J26" s="355"/>
      <c r="K26" s="355"/>
      <c r="L26" s="355"/>
      <c r="M26" s="355"/>
    </row>
    <row r="27" spans="1:13" ht="38.25" thickBot="1" x14ac:dyDescent="0.3">
      <c r="A27" s="40" t="s">
        <v>272</v>
      </c>
      <c r="B27" s="41" t="s">
        <v>25</v>
      </c>
      <c r="C27" s="41" t="s">
        <v>26</v>
      </c>
      <c r="D27" s="356" t="s">
        <v>27</v>
      </c>
      <c r="E27" s="357"/>
      <c r="F27" s="358"/>
      <c r="G27" s="41" t="s">
        <v>28</v>
      </c>
      <c r="H27" s="41" t="s">
        <v>29</v>
      </c>
      <c r="I27" s="41" t="s">
        <v>30</v>
      </c>
      <c r="J27" s="41" t="s">
        <v>31</v>
      </c>
      <c r="K27" s="41" t="s">
        <v>273</v>
      </c>
      <c r="L27" s="41" t="s">
        <v>32</v>
      </c>
      <c r="M27" s="41" t="s">
        <v>33</v>
      </c>
    </row>
    <row r="28" spans="1:13" ht="70.5" customHeight="1" thickTop="1" thickBot="1" x14ac:dyDescent="0.3">
      <c r="A28" s="359" t="s">
        <v>34</v>
      </c>
      <c r="B28" s="361" t="s">
        <v>35</v>
      </c>
      <c r="C28" s="361" t="s">
        <v>36</v>
      </c>
      <c r="D28" s="363" t="s">
        <v>37</v>
      </c>
      <c r="E28" s="364"/>
      <c r="F28" s="365"/>
      <c r="G28" s="37">
        <v>1</v>
      </c>
      <c r="H28" s="38" t="s">
        <v>38</v>
      </c>
      <c r="I28" s="38"/>
      <c r="J28" s="38" t="s">
        <v>39</v>
      </c>
      <c r="K28" s="38" t="s">
        <v>39</v>
      </c>
      <c r="L28" s="38"/>
      <c r="M28" s="39" t="s">
        <v>39</v>
      </c>
    </row>
    <row r="29" spans="1:13" ht="54.75" customHeight="1" thickTop="1" thickBot="1" x14ac:dyDescent="0.3">
      <c r="A29" s="360"/>
      <c r="B29" s="362"/>
      <c r="C29" s="362"/>
      <c r="D29" s="363" t="s">
        <v>40</v>
      </c>
      <c r="E29" s="364"/>
      <c r="F29" s="365"/>
      <c r="G29" s="37">
        <v>1</v>
      </c>
      <c r="H29" s="38" t="s">
        <v>38</v>
      </c>
      <c r="I29" s="38"/>
      <c r="J29" s="38" t="s">
        <v>39</v>
      </c>
      <c r="K29" s="38" t="s">
        <v>39</v>
      </c>
      <c r="L29" s="38"/>
      <c r="M29" s="39" t="s">
        <v>39</v>
      </c>
    </row>
    <row r="30" spans="1:13" ht="57.75" customHeight="1" thickTop="1" thickBot="1" x14ac:dyDescent="0.3">
      <c r="A30" s="366" t="s">
        <v>41</v>
      </c>
      <c r="B30" s="368" t="s">
        <v>42</v>
      </c>
      <c r="C30" s="368" t="s">
        <v>43</v>
      </c>
      <c r="D30" s="370" t="s">
        <v>44</v>
      </c>
      <c r="E30" s="371"/>
      <c r="F30" s="372"/>
      <c r="G30" s="17">
        <v>1</v>
      </c>
      <c r="H30" s="18" t="s">
        <v>45</v>
      </c>
      <c r="I30" s="18"/>
      <c r="J30" s="18" t="s">
        <v>39</v>
      </c>
      <c r="K30" s="18" t="s">
        <v>39</v>
      </c>
      <c r="L30" s="18"/>
      <c r="M30" s="19" t="s">
        <v>39</v>
      </c>
    </row>
    <row r="31" spans="1:13" ht="57.75" customHeight="1" thickBot="1" x14ac:dyDescent="0.3">
      <c r="A31" s="367"/>
      <c r="B31" s="369"/>
      <c r="C31" s="369"/>
      <c r="D31" s="370" t="s">
        <v>46</v>
      </c>
      <c r="E31" s="371"/>
      <c r="F31" s="372"/>
      <c r="G31" s="17">
        <v>1</v>
      </c>
      <c r="H31" s="18" t="s">
        <v>47</v>
      </c>
      <c r="I31" s="18"/>
      <c r="J31" s="18" t="s">
        <v>39</v>
      </c>
      <c r="K31" s="18" t="s">
        <v>39</v>
      </c>
      <c r="L31" s="18" t="s">
        <v>39</v>
      </c>
      <c r="M31" s="19" t="s">
        <v>39</v>
      </c>
    </row>
    <row r="32" spans="1:13" ht="159" customHeight="1" thickTop="1" thickBot="1" x14ac:dyDescent="0.3">
      <c r="A32" s="27" t="s">
        <v>48</v>
      </c>
      <c r="B32" s="26" t="s">
        <v>49</v>
      </c>
      <c r="C32" s="26" t="s">
        <v>50</v>
      </c>
      <c r="D32" s="351" t="s">
        <v>271</v>
      </c>
      <c r="E32" s="352"/>
      <c r="F32" s="353"/>
      <c r="G32" s="42">
        <v>1</v>
      </c>
      <c r="H32" s="34" t="s">
        <v>51</v>
      </c>
      <c r="I32" s="35" t="s">
        <v>39</v>
      </c>
      <c r="J32" s="35" t="s">
        <v>39</v>
      </c>
      <c r="K32" s="35" t="s">
        <v>39</v>
      </c>
      <c r="L32" s="35" t="s">
        <v>39</v>
      </c>
      <c r="M32" s="36" t="s">
        <v>39</v>
      </c>
    </row>
    <row r="33" spans="1:13" ht="82.5" customHeight="1" thickBot="1" x14ac:dyDescent="0.3">
      <c r="A33" s="337" t="s">
        <v>52</v>
      </c>
      <c r="B33" s="339" t="s">
        <v>53</v>
      </c>
      <c r="C33" s="339" t="s">
        <v>270</v>
      </c>
      <c r="D33" s="341" t="s">
        <v>54</v>
      </c>
      <c r="E33" s="342"/>
      <c r="F33" s="343"/>
      <c r="G33" s="28">
        <v>1</v>
      </c>
      <c r="H33" s="29" t="s">
        <v>55</v>
      </c>
      <c r="I33" s="29" t="s">
        <v>39</v>
      </c>
      <c r="J33" s="29" t="s">
        <v>39</v>
      </c>
      <c r="K33" s="29" t="s">
        <v>39</v>
      </c>
      <c r="L33" s="29" t="s">
        <v>39</v>
      </c>
      <c r="M33" s="30" t="s">
        <v>39</v>
      </c>
    </row>
    <row r="34" spans="1:13" ht="129" customHeight="1" thickBot="1" x14ac:dyDescent="0.3">
      <c r="A34" s="338"/>
      <c r="B34" s="340"/>
      <c r="C34" s="340"/>
      <c r="D34" s="341" t="s">
        <v>56</v>
      </c>
      <c r="E34" s="342"/>
      <c r="F34" s="343"/>
      <c r="G34" s="28">
        <v>1</v>
      </c>
      <c r="H34" s="29" t="s">
        <v>55</v>
      </c>
      <c r="I34" s="29" t="s">
        <v>39</v>
      </c>
      <c r="J34" s="29" t="s">
        <v>39</v>
      </c>
      <c r="K34" s="29" t="s">
        <v>39</v>
      </c>
      <c r="L34" s="29" t="s">
        <v>39</v>
      </c>
      <c r="M34" s="30" t="s">
        <v>39</v>
      </c>
    </row>
    <row r="35" spans="1:13" ht="91.5" customHeight="1" thickTop="1" thickBot="1" x14ac:dyDescent="0.3">
      <c r="A35" s="344" t="s">
        <v>57</v>
      </c>
      <c r="B35" s="346" t="s">
        <v>58</v>
      </c>
      <c r="C35" s="346" t="s">
        <v>59</v>
      </c>
      <c r="D35" s="348" t="s">
        <v>60</v>
      </c>
      <c r="E35" s="349"/>
      <c r="F35" s="350"/>
      <c r="G35" s="31">
        <v>100</v>
      </c>
      <c r="H35" s="31" t="s">
        <v>55</v>
      </c>
      <c r="I35" s="31" t="s">
        <v>39</v>
      </c>
      <c r="J35" s="31" t="s">
        <v>39</v>
      </c>
      <c r="K35" s="31" t="s">
        <v>39</v>
      </c>
      <c r="L35" s="31" t="s">
        <v>39</v>
      </c>
      <c r="M35" s="32" t="s">
        <v>39</v>
      </c>
    </row>
    <row r="36" spans="1:13" ht="93" customHeight="1" thickBot="1" x14ac:dyDescent="0.3">
      <c r="A36" s="345"/>
      <c r="B36" s="347"/>
      <c r="C36" s="347"/>
      <c r="D36" s="348" t="s">
        <v>61</v>
      </c>
      <c r="E36" s="349"/>
      <c r="F36" s="350"/>
      <c r="G36" s="33">
        <v>4</v>
      </c>
      <c r="H36" s="33" t="s">
        <v>55</v>
      </c>
      <c r="I36" s="33" t="s">
        <v>39</v>
      </c>
      <c r="J36" s="33" t="s">
        <v>39</v>
      </c>
      <c r="K36" s="33" t="s">
        <v>39</v>
      </c>
      <c r="L36" s="33" t="s">
        <v>39</v>
      </c>
      <c r="M36" s="32" t="s">
        <v>39</v>
      </c>
    </row>
    <row r="37" spans="1:13" ht="15.75" thickTop="1" x14ac:dyDescent="0.25"/>
  </sheetData>
  <mergeCells count="43">
    <mergeCell ref="A1:B1"/>
    <mergeCell ref="C1:M1"/>
    <mergeCell ref="A2:M2"/>
    <mergeCell ref="A8:M8"/>
    <mergeCell ref="A5:K5"/>
    <mergeCell ref="A7:M7"/>
    <mergeCell ref="A11:B13"/>
    <mergeCell ref="C11:C13"/>
    <mergeCell ref="D11:D13"/>
    <mergeCell ref="E11:M11"/>
    <mergeCell ref="E12:F12"/>
    <mergeCell ref="G12:I12"/>
    <mergeCell ref="J12:K12"/>
    <mergeCell ref="A14:A16"/>
    <mergeCell ref="B14:B16"/>
    <mergeCell ref="A17:A20"/>
    <mergeCell ref="B17:B20"/>
    <mergeCell ref="A21:A22"/>
    <mergeCell ref="B21:B22"/>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35:A36"/>
    <mergeCell ref="B35:B36"/>
    <mergeCell ref="C35:C36"/>
    <mergeCell ref="D35:F35"/>
    <mergeCell ref="D36:F36"/>
    <mergeCell ref="A33:A34"/>
    <mergeCell ref="B33:B34"/>
    <mergeCell ref="C33:C34"/>
    <mergeCell ref="D33:F33"/>
    <mergeCell ref="D34:F34"/>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8" orientation="portrait" horizontalDpi="300" verticalDpi="300" r:id="rId5"/>
  <headerFooter>
    <oddHeader>&amp;LVersión 1 
&amp;CPLAN ANTICORRUPCIÓN Y DE ATENCIÓN AL CIUDADANO 2024&amp;RPág &amp;P de &amp;N</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L165"/>
  <sheetViews>
    <sheetView zoomScale="115" zoomScaleNormal="115" zoomScaleSheetLayoutView="85" workbookViewId="0">
      <selection activeCell="B52" sqref="B52:C52"/>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9" ht="18.75" x14ac:dyDescent="0.3">
      <c r="A1" s="394" t="s">
        <v>280</v>
      </c>
      <c r="B1" s="394"/>
      <c r="C1" s="394"/>
      <c r="D1" s="394"/>
      <c r="E1" s="394"/>
      <c r="F1" s="394"/>
      <c r="G1" s="394"/>
      <c r="H1" s="394"/>
    </row>
    <row r="2" spans="1:9" x14ac:dyDescent="0.25">
      <c r="A2" s="43"/>
      <c r="B2" s="43"/>
      <c r="C2" s="43"/>
      <c r="D2" s="43"/>
      <c r="E2" s="43"/>
      <c r="F2" s="43"/>
      <c r="G2" s="43"/>
      <c r="H2" s="43"/>
    </row>
    <row r="3" spans="1:9" x14ac:dyDescent="0.25">
      <c r="A3" s="43"/>
      <c r="B3" s="395" t="s">
        <v>410</v>
      </c>
      <c r="C3" s="395"/>
      <c r="D3" s="395"/>
      <c r="E3" s="44"/>
      <c r="F3" s="44"/>
      <c r="G3" s="44"/>
      <c r="H3" s="44"/>
    </row>
    <row r="4" spans="1:9" x14ac:dyDescent="0.25">
      <c r="A4" s="43"/>
      <c r="B4" s="44"/>
      <c r="C4" s="44"/>
      <c r="D4" s="44"/>
      <c r="E4" s="44"/>
      <c r="F4" s="44"/>
      <c r="G4" s="44"/>
      <c r="H4" s="45"/>
    </row>
    <row r="5" spans="1:9" ht="15" customHeight="1" x14ac:dyDescent="0.25">
      <c r="A5" s="224"/>
      <c r="B5" s="44"/>
      <c r="C5" s="44"/>
      <c r="D5" s="44"/>
      <c r="E5" s="44"/>
      <c r="F5" s="44"/>
      <c r="G5" s="226"/>
      <c r="H5" s="224"/>
      <c r="I5" s="224"/>
    </row>
    <row r="6" spans="1:9" x14ac:dyDescent="0.25">
      <c r="A6" s="224"/>
      <c r="B6" s="44"/>
      <c r="C6" s="44"/>
      <c r="D6" s="44"/>
      <c r="E6" s="44"/>
      <c r="F6" s="44"/>
      <c r="G6" s="44"/>
      <c r="H6" s="224"/>
      <c r="I6" s="224"/>
    </row>
    <row r="7" spans="1:9" x14ac:dyDescent="0.25">
      <c r="A7" s="224"/>
      <c r="B7" s="44"/>
      <c r="C7" s="44"/>
      <c r="D7" s="44"/>
      <c r="E7" s="44"/>
      <c r="F7" s="44"/>
      <c r="G7" s="44"/>
      <c r="H7" s="224"/>
      <c r="I7" s="224"/>
    </row>
    <row r="8" spans="1:9" x14ac:dyDescent="0.25">
      <c r="A8" s="224"/>
      <c r="B8" s="44"/>
      <c r="C8" s="44"/>
      <c r="D8" s="44"/>
      <c r="E8" s="225"/>
      <c r="F8" s="44"/>
      <c r="G8" s="44"/>
      <c r="H8" s="45"/>
    </row>
    <row r="9" spans="1:9" x14ac:dyDescent="0.25">
      <c r="A9" s="224"/>
      <c r="B9" s="44"/>
      <c r="C9" s="44"/>
      <c r="D9" s="44"/>
      <c r="E9" s="44"/>
      <c r="F9" s="44"/>
      <c r="G9" s="44"/>
      <c r="H9" s="45"/>
    </row>
    <row r="10" spans="1:9" x14ac:dyDescent="0.25">
      <c r="A10" s="224"/>
      <c r="B10" s="44"/>
      <c r="C10" s="44"/>
      <c r="D10" s="44"/>
      <c r="E10" s="44"/>
      <c r="F10" s="44"/>
      <c r="G10" s="44"/>
      <c r="H10" s="45"/>
    </row>
    <row r="11" spans="1:9" x14ac:dyDescent="0.25">
      <c r="A11" s="43"/>
      <c r="B11" s="44"/>
      <c r="C11" s="44"/>
      <c r="D11" s="44"/>
      <c r="E11" s="44"/>
      <c r="F11" s="44"/>
      <c r="G11" s="44"/>
      <c r="H11" s="45"/>
    </row>
    <row r="12" spans="1:9" x14ac:dyDescent="0.25">
      <c r="A12" s="43"/>
      <c r="B12" s="44"/>
      <c r="C12" s="44"/>
      <c r="D12" s="44"/>
      <c r="E12" s="44"/>
      <c r="F12" s="44"/>
      <c r="G12" s="44"/>
      <c r="H12" s="45"/>
    </row>
    <row r="13" spans="1:9" x14ac:dyDescent="0.25">
      <c r="A13" s="43"/>
      <c r="B13" s="43"/>
      <c r="C13" s="43"/>
      <c r="D13" s="43"/>
      <c r="E13" s="43"/>
      <c r="F13" s="43"/>
      <c r="G13" s="43"/>
      <c r="H13" s="43"/>
    </row>
    <row r="14" spans="1:9" x14ac:dyDescent="0.25">
      <c r="A14" s="43"/>
      <c r="B14" s="43"/>
      <c r="C14" s="43"/>
      <c r="D14" s="43"/>
      <c r="E14" s="43"/>
      <c r="F14" s="43"/>
      <c r="G14" s="43"/>
      <c r="H14" s="43"/>
    </row>
    <row r="15" spans="1:9" x14ac:dyDescent="0.25">
      <c r="A15" s="43"/>
      <c r="B15" s="43"/>
      <c r="C15" s="43"/>
      <c r="D15" s="43"/>
      <c r="E15" s="43"/>
      <c r="F15" s="43"/>
      <c r="G15" s="43"/>
      <c r="H15" s="43"/>
    </row>
    <row r="16" spans="1:9" x14ac:dyDescent="0.25">
      <c r="A16" s="43"/>
      <c r="B16" s="43"/>
      <c r="C16" s="43"/>
      <c r="D16" s="43"/>
      <c r="E16" s="43"/>
      <c r="F16" s="43"/>
      <c r="G16" s="43"/>
      <c r="H16" s="43"/>
    </row>
    <row r="17" spans="1:12" x14ac:dyDescent="0.25">
      <c r="A17" s="43"/>
      <c r="B17" s="43"/>
      <c r="C17" s="43"/>
      <c r="D17" s="43"/>
      <c r="E17" s="43"/>
      <c r="F17" s="43"/>
      <c r="G17" s="43"/>
      <c r="H17" s="43"/>
    </row>
    <row r="18" spans="1:12" x14ac:dyDescent="0.25">
      <c r="A18" s="43"/>
      <c r="B18" s="43"/>
      <c r="C18" s="43"/>
      <c r="D18" s="43"/>
      <c r="E18" s="43"/>
      <c r="F18" s="43"/>
      <c r="G18" s="43"/>
      <c r="H18" s="43"/>
    </row>
    <row r="19" spans="1:12" x14ac:dyDescent="0.25">
      <c r="A19" s="43"/>
      <c r="B19" s="43"/>
      <c r="C19" s="43"/>
      <c r="D19" s="43"/>
      <c r="E19" s="43"/>
      <c r="F19" s="43"/>
      <c r="G19" s="43"/>
      <c r="H19" s="43"/>
    </row>
    <row r="20" spans="1:12" x14ac:dyDescent="0.25">
      <c r="A20" s="43"/>
      <c r="B20" s="396"/>
      <c r="C20" s="396"/>
      <c r="D20" s="396"/>
      <c r="E20" s="396"/>
      <c r="F20" s="396"/>
      <c r="G20" s="396"/>
      <c r="H20" s="43"/>
    </row>
    <row r="21" spans="1:12" x14ac:dyDescent="0.25">
      <c r="A21" s="43"/>
      <c r="B21" s="47" t="s">
        <v>274</v>
      </c>
      <c r="C21" s="48" t="s">
        <v>275</v>
      </c>
      <c r="D21" s="49" t="s">
        <v>276</v>
      </c>
      <c r="E21" s="49" t="s">
        <v>277</v>
      </c>
      <c r="F21" s="49" t="s">
        <v>278</v>
      </c>
      <c r="G21" s="49" t="s">
        <v>279</v>
      </c>
      <c r="H21" s="43"/>
    </row>
    <row r="22" spans="1:12" x14ac:dyDescent="0.25">
      <c r="A22" s="43"/>
      <c r="B22" s="50" t="s">
        <v>84</v>
      </c>
      <c r="C22" s="51">
        <v>45317</v>
      </c>
      <c r="D22" s="51">
        <v>45657</v>
      </c>
      <c r="E22" s="52">
        <f>D22-C22+1</f>
        <v>341</v>
      </c>
      <c r="F22" s="53">
        <f>F34</f>
        <v>0</v>
      </c>
      <c r="G22" s="54">
        <f>E22*F22</f>
        <v>0</v>
      </c>
      <c r="H22" s="43"/>
    </row>
    <row r="23" spans="1:12" x14ac:dyDescent="0.25">
      <c r="A23" s="43"/>
      <c r="B23" s="50" t="s">
        <v>41</v>
      </c>
      <c r="C23" s="51">
        <v>45317</v>
      </c>
      <c r="D23" s="51">
        <v>45657</v>
      </c>
      <c r="E23" s="52">
        <f t="shared" ref="E23:E27" si="0">D23-C23+1</f>
        <v>341</v>
      </c>
      <c r="F23" s="53">
        <f t="shared" ref="F23:F26" si="1">F35</f>
        <v>0</v>
      </c>
      <c r="G23" s="54">
        <f t="shared" ref="G23:G27" si="2">E23*F23</f>
        <v>0</v>
      </c>
      <c r="H23" s="43"/>
    </row>
    <row r="24" spans="1:12" x14ac:dyDescent="0.25">
      <c r="A24" s="43"/>
      <c r="B24" s="50" t="s">
        <v>48</v>
      </c>
      <c r="C24" s="51">
        <v>45317</v>
      </c>
      <c r="D24" s="51">
        <v>45657</v>
      </c>
      <c r="E24" s="52">
        <f t="shared" si="0"/>
        <v>341</v>
      </c>
      <c r="F24" s="53">
        <f t="shared" si="1"/>
        <v>0</v>
      </c>
      <c r="G24" s="54">
        <f t="shared" si="2"/>
        <v>0</v>
      </c>
      <c r="H24" s="43"/>
    </row>
    <row r="25" spans="1:12" x14ac:dyDescent="0.25">
      <c r="A25" s="43"/>
      <c r="B25" s="50" t="s">
        <v>52</v>
      </c>
      <c r="C25" s="51">
        <v>45317</v>
      </c>
      <c r="D25" s="51">
        <v>45657</v>
      </c>
      <c r="E25" s="52">
        <f t="shared" si="0"/>
        <v>341</v>
      </c>
      <c r="F25" s="53">
        <f t="shared" si="1"/>
        <v>0</v>
      </c>
      <c r="G25" s="54">
        <f t="shared" si="2"/>
        <v>0</v>
      </c>
      <c r="H25" s="43"/>
    </row>
    <row r="26" spans="1:12" x14ac:dyDescent="0.25">
      <c r="A26" s="43"/>
      <c r="B26" s="50" t="s">
        <v>57</v>
      </c>
      <c r="C26" s="51">
        <v>45317</v>
      </c>
      <c r="D26" s="51">
        <v>45657</v>
      </c>
      <c r="E26" s="52">
        <f t="shared" si="0"/>
        <v>341</v>
      </c>
      <c r="F26" s="53">
        <f t="shared" si="1"/>
        <v>0</v>
      </c>
      <c r="G26" s="54">
        <f t="shared" si="2"/>
        <v>0</v>
      </c>
      <c r="H26" s="43"/>
    </row>
    <row r="27" spans="1:12" x14ac:dyDescent="0.25">
      <c r="A27" s="43"/>
      <c r="B27" s="50" t="s">
        <v>229</v>
      </c>
      <c r="C27" s="51">
        <v>45317</v>
      </c>
      <c r="D27" s="51">
        <v>45657</v>
      </c>
      <c r="E27" s="52">
        <f t="shared" si="0"/>
        <v>341</v>
      </c>
      <c r="F27" s="53">
        <f>F39</f>
        <v>0</v>
      </c>
      <c r="G27" s="54">
        <f t="shared" si="2"/>
        <v>0</v>
      </c>
      <c r="H27" s="43"/>
    </row>
    <row r="28" spans="1:12" x14ac:dyDescent="0.25">
      <c r="A28" s="43"/>
      <c r="B28" s="43"/>
      <c r="C28" s="43"/>
      <c r="D28" s="43"/>
      <c r="E28" s="43"/>
      <c r="F28" s="55">
        <f>AVERAGE(F22:F27)</f>
        <v>0</v>
      </c>
      <c r="G28" s="43"/>
      <c r="H28" s="43"/>
    </row>
    <row r="29" spans="1:12" x14ac:dyDescent="0.25">
      <c r="A29" s="43"/>
      <c r="B29" s="43"/>
      <c r="C29" s="43"/>
      <c r="D29" s="43"/>
      <c r="E29" s="43"/>
      <c r="F29" s="43"/>
      <c r="G29" s="43"/>
      <c r="H29" s="43"/>
    </row>
    <row r="30" spans="1:12" ht="18.75" x14ac:dyDescent="0.3">
      <c r="A30" s="394" t="s">
        <v>411</v>
      </c>
      <c r="B30" s="394"/>
      <c r="C30" s="394"/>
      <c r="D30" s="394"/>
      <c r="E30" s="394"/>
      <c r="F30" s="394"/>
      <c r="G30" s="394"/>
      <c r="H30" s="394"/>
    </row>
    <row r="31" spans="1:12" x14ac:dyDescent="0.25">
      <c r="A31" s="43"/>
      <c r="B31" s="43"/>
      <c r="C31" s="46"/>
      <c r="D31" s="46"/>
      <c r="E31" s="46"/>
      <c r="F31" s="46"/>
      <c r="G31" s="46"/>
      <c r="H31" s="46"/>
      <c r="I31" s="61"/>
      <c r="J31" s="61"/>
      <c r="K31" s="61"/>
      <c r="L31" s="61"/>
    </row>
    <row r="32" spans="1:12" x14ac:dyDescent="0.25">
      <c r="A32" s="46"/>
      <c r="B32" s="44"/>
      <c r="C32" s="393" t="s">
        <v>282</v>
      </c>
      <c r="D32" s="393"/>
      <c r="E32" s="393"/>
      <c r="F32" s="393"/>
      <c r="G32" s="392" t="s">
        <v>281</v>
      </c>
      <c r="H32" s="392"/>
      <c r="I32" s="392"/>
      <c r="J32" s="392"/>
      <c r="K32" s="61"/>
      <c r="L32" s="61"/>
    </row>
    <row r="33" spans="1:12" x14ac:dyDescent="0.25">
      <c r="A33" s="46"/>
      <c r="B33" s="44"/>
      <c r="C33" s="329" t="s">
        <v>314</v>
      </c>
      <c r="D33" s="329" t="s">
        <v>315</v>
      </c>
      <c r="E33" s="329" t="s">
        <v>316</v>
      </c>
      <c r="F33" s="329" t="s">
        <v>317</v>
      </c>
      <c r="G33" s="330" t="s">
        <v>318</v>
      </c>
      <c r="H33" s="330" t="s">
        <v>319</v>
      </c>
      <c r="I33" s="330" t="s">
        <v>320</v>
      </c>
      <c r="J33" s="61" t="s">
        <v>321</v>
      </c>
      <c r="K33" s="61"/>
      <c r="L33" s="61"/>
    </row>
    <row r="34" spans="1:12" x14ac:dyDescent="0.25">
      <c r="A34" s="46"/>
      <c r="B34" s="44" t="str">
        <f t="shared" ref="B34:B39" si="3">B22</f>
        <v>1 - Gestión del Riesgo de Corrupción “MAPA DE RIESGOS DE CORRUPCIÓN"</v>
      </c>
      <c r="C34" s="227">
        <f>'Informe 1t'!C4</f>
        <v>1</v>
      </c>
      <c r="D34" s="227">
        <f>'Informe 2t'!D4</f>
        <v>0.88888888888888884</v>
      </c>
      <c r="E34" s="227">
        <f>Informe!E8</f>
        <v>0</v>
      </c>
      <c r="F34" s="227">
        <f>Informe!F8</f>
        <v>0</v>
      </c>
      <c r="G34" s="62" t="e">
        <f>AVERAGE(Detalle!AD4:AD12)</f>
        <v>#DIV/0!</v>
      </c>
      <c r="H34" s="331">
        <f>'Informe 2t'!H4</f>
        <v>0.44444444444444442</v>
      </c>
      <c r="I34" s="62">
        <f>AVERAGE(Detalle!AF4:AF12)</f>
        <v>0</v>
      </c>
      <c r="J34" s="62" t="e">
        <f>AVERAGE(Detalle!AG4:AG12)</f>
        <v>#DIV/0!</v>
      </c>
      <c r="K34" s="62"/>
      <c r="L34" s="61"/>
    </row>
    <row r="35" spans="1:12" x14ac:dyDescent="0.25">
      <c r="A35" s="46"/>
      <c r="B35" s="44" t="str">
        <f t="shared" si="3"/>
        <v xml:space="preserve"> 2 - Racionalización de Trámites</v>
      </c>
      <c r="C35" s="227">
        <f>'Informe 1t'!C9</f>
        <v>0</v>
      </c>
      <c r="D35" s="227">
        <f>'Informe 2t'!D9</f>
        <v>0.25</v>
      </c>
      <c r="E35" s="227">
        <f>Informe!E9</f>
        <v>0</v>
      </c>
      <c r="F35" s="227">
        <f>Informe!F9</f>
        <v>0</v>
      </c>
      <c r="G35" s="62">
        <f>Informe!G9</f>
        <v>0</v>
      </c>
      <c r="H35" s="331">
        <f>Informe!H9</f>
        <v>0.125</v>
      </c>
      <c r="I35" s="62" t="e">
        <f>Informe!I9</f>
        <v>#DIV/0!</v>
      </c>
      <c r="J35" s="62" t="e">
        <f>Informe!J9</f>
        <v>#DIV/0!</v>
      </c>
      <c r="K35" s="62"/>
      <c r="L35" s="61"/>
    </row>
    <row r="36" spans="1:12" x14ac:dyDescent="0.25">
      <c r="A36" s="46"/>
      <c r="B36" s="44" t="str">
        <f t="shared" si="3"/>
        <v xml:space="preserve"> 3 - Rendición de Cuentas (RdC)</v>
      </c>
      <c r="C36" s="227">
        <f>'Informe 1t'!C10</f>
        <v>0.66666666666666663</v>
      </c>
      <c r="D36" s="227">
        <f>'Informe 2t'!D10</f>
        <v>0.66666666666666663</v>
      </c>
      <c r="E36" s="227">
        <f>Informe!E10</f>
        <v>0</v>
      </c>
      <c r="F36" s="227">
        <f>Informe!F10</f>
        <v>0</v>
      </c>
      <c r="G36" s="62">
        <f>Informe!G10</f>
        <v>0.16666666666666666</v>
      </c>
      <c r="H36" s="331">
        <f>Informe!H10</f>
        <v>0.33333333333333331</v>
      </c>
      <c r="I36" s="62" t="e">
        <f>Informe!I10</f>
        <v>#DIV/0!</v>
      </c>
      <c r="J36" s="62" t="e">
        <f>Informe!J10</f>
        <v>#DIV/0!</v>
      </c>
      <c r="K36" s="62"/>
      <c r="L36" s="61"/>
    </row>
    <row r="37" spans="1:12" x14ac:dyDescent="0.25">
      <c r="A37" s="46"/>
      <c r="B37" s="44" t="str">
        <f t="shared" si="3"/>
        <v xml:space="preserve"> 4 - Mecanismos para mejorar la Atención al Ciudadano</v>
      </c>
      <c r="C37" s="227">
        <f>'Informe 1t'!C13</f>
        <v>0.75</v>
      </c>
      <c r="D37" s="227">
        <f>'Informe 2t'!D13</f>
        <v>0.75454545454545463</v>
      </c>
      <c r="E37" s="227">
        <f>Informe!E13</f>
        <v>0</v>
      </c>
      <c r="F37" s="227">
        <f>Informe!F13</f>
        <v>0</v>
      </c>
      <c r="G37" s="62">
        <f>Informe!G13</f>
        <v>0.1875</v>
      </c>
      <c r="H37" s="331">
        <f>Informe!H13</f>
        <v>0.36212121212121207</v>
      </c>
      <c r="I37" s="62" t="e">
        <f>Informe!I13</f>
        <v>#DIV/0!</v>
      </c>
      <c r="J37" s="62" t="e">
        <f>Informe!J13</f>
        <v>#DIV/0!</v>
      </c>
      <c r="K37" s="62"/>
      <c r="L37" s="61"/>
    </row>
    <row r="38" spans="1:12" x14ac:dyDescent="0.25">
      <c r="A38" s="46"/>
      <c r="B38" s="44" t="str">
        <f t="shared" si="3"/>
        <v xml:space="preserve"> 5 - Mecanismos para la Transparencia y Acceso a la Información</v>
      </c>
      <c r="C38" s="227">
        <f>'Informe 1t'!C18</f>
        <v>0.53749999999999998</v>
      </c>
      <c r="D38" s="227">
        <f>'Informe 2t'!D18</f>
        <v>0.78541666666666665</v>
      </c>
      <c r="E38" s="227">
        <f>Informe!E18</f>
        <v>0</v>
      </c>
      <c r="F38" s="227">
        <f>Informe!F18</f>
        <v>0</v>
      </c>
      <c r="G38" s="62">
        <f>Informe!G18</f>
        <v>0.125</v>
      </c>
      <c r="H38" s="331">
        <f>Informe!H18</f>
        <v>0.37187500000000001</v>
      </c>
      <c r="I38" s="62" t="e">
        <f>Informe!I18</f>
        <v>#DIV/0!</v>
      </c>
      <c r="J38" s="62" t="e">
        <f>Informe!J18</f>
        <v>#DIV/0!</v>
      </c>
      <c r="K38" s="62"/>
      <c r="L38" s="61"/>
    </row>
    <row r="39" spans="1:12" x14ac:dyDescent="0.25">
      <c r="A39" s="46"/>
      <c r="B39" s="44" t="str">
        <f t="shared" si="3"/>
        <v>6- Iniciativas adicionales</v>
      </c>
      <c r="C39" s="227">
        <f>'Informe 1t'!C23</f>
        <v>0.52915000000000001</v>
      </c>
      <c r="D39" s="227">
        <f>'Informe 2t'!D23</f>
        <v>0.77777777777777779</v>
      </c>
      <c r="E39" s="227">
        <f>Informe!E23</f>
        <v>0</v>
      </c>
      <c r="F39" s="227">
        <f>Informe!F23</f>
        <v>0</v>
      </c>
      <c r="G39" s="62">
        <f>Informe!G23</f>
        <v>0.1322875</v>
      </c>
      <c r="H39" s="331">
        <f>Informe!H23</f>
        <v>0.3888888888888889</v>
      </c>
      <c r="I39" s="62" t="e">
        <f>Informe!I23</f>
        <v>#DIV/0!</v>
      </c>
      <c r="J39" s="62" t="e">
        <f>Informe!J23</f>
        <v>#DIV/0!</v>
      </c>
      <c r="K39" s="62"/>
      <c r="L39" s="61"/>
    </row>
    <row r="40" spans="1:12" x14ac:dyDescent="0.25">
      <c r="A40" s="46"/>
      <c r="B40" s="44" t="s">
        <v>409</v>
      </c>
      <c r="C40" s="227">
        <v>0.377</v>
      </c>
      <c r="D40" s="327">
        <v>0.40600000000000003</v>
      </c>
      <c r="E40" s="229"/>
      <c r="F40" s="229"/>
      <c r="G40" s="62"/>
      <c r="H40" s="62"/>
      <c r="I40" s="62"/>
      <c r="J40" s="61"/>
      <c r="K40" s="61"/>
      <c r="L40" s="61"/>
    </row>
    <row r="41" spans="1:12" x14ac:dyDescent="0.25">
      <c r="A41" s="46"/>
      <c r="B41" s="44" t="s">
        <v>408</v>
      </c>
      <c r="C41" s="227">
        <v>0.2</v>
      </c>
      <c r="D41" s="328">
        <v>0.2</v>
      </c>
      <c r="E41" s="229"/>
      <c r="F41" s="229"/>
      <c r="G41" s="46"/>
      <c r="H41" s="46"/>
      <c r="I41" s="61"/>
      <c r="J41" s="61"/>
      <c r="K41" s="61"/>
      <c r="L41" s="61"/>
    </row>
    <row r="42" spans="1:12" x14ac:dyDescent="0.25">
      <c r="A42" s="46"/>
      <c r="B42" s="44"/>
      <c r="C42" s="44"/>
      <c r="D42" s="44"/>
      <c r="E42" s="44"/>
      <c r="F42" s="44"/>
      <c r="G42" s="46"/>
      <c r="H42" s="46"/>
      <c r="I42" s="61"/>
      <c r="J42" s="61"/>
      <c r="K42" s="61"/>
      <c r="L42" s="61"/>
    </row>
    <row r="43" spans="1:12" x14ac:dyDescent="0.25">
      <c r="A43" s="46"/>
      <c r="B43" s="44"/>
      <c r="C43" s="44"/>
      <c r="D43" s="44"/>
      <c r="E43" s="44"/>
      <c r="F43" s="44"/>
      <c r="G43" s="46"/>
      <c r="H43" s="46"/>
      <c r="I43" s="61"/>
      <c r="J43" s="61"/>
      <c r="K43" s="61"/>
      <c r="L43" s="61"/>
    </row>
    <row r="44" spans="1:12" x14ac:dyDescent="0.25">
      <c r="A44" s="46"/>
      <c r="B44" s="46"/>
      <c r="C44" s="46"/>
      <c r="D44" s="46"/>
      <c r="E44" s="46"/>
      <c r="F44" s="46"/>
      <c r="G44" s="46"/>
      <c r="H44" s="46"/>
      <c r="I44" s="61"/>
      <c r="J44" s="61"/>
      <c r="K44" s="61"/>
      <c r="L44" s="61"/>
    </row>
    <row r="45" spans="1:12" x14ac:dyDescent="0.25">
      <c r="A45" s="46"/>
      <c r="B45" s="46"/>
      <c r="C45" s="46"/>
      <c r="D45" s="46"/>
      <c r="E45" s="46"/>
      <c r="F45" s="46"/>
      <c r="G45" s="46"/>
      <c r="H45" s="46"/>
      <c r="I45" s="61"/>
      <c r="J45" s="61"/>
      <c r="K45" s="61"/>
      <c r="L45" s="61"/>
    </row>
    <row r="46" spans="1:12" x14ac:dyDescent="0.25">
      <c r="A46" s="43"/>
      <c r="B46" s="43"/>
      <c r="C46" s="43"/>
      <c r="D46" s="43"/>
      <c r="E46" s="43"/>
      <c r="F46" s="43"/>
      <c r="G46" s="43"/>
      <c r="H46" s="43"/>
    </row>
    <row r="47" spans="1:12" x14ac:dyDescent="0.25">
      <c r="A47" s="43"/>
      <c r="B47" s="43"/>
      <c r="C47" s="43"/>
      <c r="D47" s="43"/>
      <c r="E47" s="43"/>
      <c r="F47" s="43"/>
      <c r="G47" s="43"/>
      <c r="H47" s="43"/>
    </row>
    <row r="48" spans="1:12" x14ac:dyDescent="0.25">
      <c r="A48" s="43"/>
      <c r="B48" s="43"/>
      <c r="C48" s="43"/>
      <c r="D48" s="43"/>
      <c r="E48" s="43"/>
      <c r="F48" s="43"/>
      <c r="G48" s="43"/>
      <c r="H48" s="43"/>
    </row>
    <row r="49" spans="1:8" ht="18.75" x14ac:dyDescent="0.3">
      <c r="A49" s="394"/>
      <c r="B49" s="394"/>
      <c r="C49" s="394"/>
      <c r="D49" s="394"/>
      <c r="E49" s="394"/>
      <c r="F49" s="394"/>
      <c r="G49" s="394"/>
      <c r="H49" s="394"/>
    </row>
    <row r="50" spans="1:8" ht="15.75" thickBot="1" x14ac:dyDescent="0.3">
      <c r="A50" s="43"/>
      <c r="B50" s="43"/>
      <c r="C50" s="43"/>
      <c r="D50" s="43"/>
      <c r="E50" s="43"/>
      <c r="F50" s="43"/>
      <c r="G50" s="43"/>
      <c r="H50" s="43"/>
    </row>
    <row r="51" spans="1:8" x14ac:dyDescent="0.25">
      <c r="A51" s="43"/>
      <c r="B51" s="397" t="s">
        <v>413</v>
      </c>
      <c r="C51" s="398"/>
      <c r="D51" s="398" t="s">
        <v>283</v>
      </c>
      <c r="E51" s="398"/>
      <c r="F51" s="398"/>
      <c r="G51" s="399"/>
      <c r="H51" s="43"/>
    </row>
    <row r="52" spans="1:8" ht="208.5" customHeight="1" thickBot="1" x14ac:dyDescent="0.3">
      <c r="A52" s="43"/>
      <c r="B52" s="400" t="s">
        <v>499</v>
      </c>
      <c r="C52" s="401"/>
      <c r="D52" s="402" t="s">
        <v>500</v>
      </c>
      <c r="E52" s="403"/>
      <c r="F52" s="403"/>
      <c r="G52" s="404"/>
      <c r="H52" s="43"/>
    </row>
    <row r="53" spans="1:8" x14ac:dyDescent="0.25">
      <c r="A53" s="43"/>
      <c r="B53" s="43"/>
      <c r="C53" s="56"/>
      <c r="D53" s="43" t="s">
        <v>331</v>
      </c>
      <c r="E53" s="43"/>
      <c r="F53" s="43"/>
      <c r="G53" s="43"/>
      <c r="H53" s="43"/>
    </row>
    <row r="54" spans="1:8" x14ac:dyDescent="0.25">
      <c r="A54" s="43"/>
      <c r="B54" s="43"/>
      <c r="C54" s="43"/>
      <c r="D54" s="43"/>
      <c r="E54" s="43"/>
      <c r="F54" s="43"/>
      <c r="G54" s="43"/>
      <c r="H54" s="43"/>
    </row>
    <row r="55" spans="1:8" ht="18.75" x14ac:dyDescent="0.3">
      <c r="A55" s="394" t="s">
        <v>412</v>
      </c>
      <c r="B55" s="394"/>
      <c r="C55" s="394"/>
      <c r="D55" s="394"/>
      <c r="E55" s="394"/>
      <c r="F55" s="394"/>
      <c r="G55" s="394"/>
      <c r="H55" s="394"/>
    </row>
    <row r="56" spans="1:8" x14ac:dyDescent="0.25">
      <c r="A56" s="43"/>
      <c r="B56" s="43"/>
      <c r="C56" s="43"/>
      <c r="D56" s="43"/>
      <c r="E56" s="43"/>
      <c r="F56" s="43"/>
      <c r="G56" s="43"/>
      <c r="H56" s="43"/>
    </row>
    <row r="57" spans="1:8" x14ac:dyDescent="0.25">
      <c r="A57" s="43"/>
      <c r="B57" s="43" t="s">
        <v>85</v>
      </c>
      <c r="C57" s="57">
        <f>Informe!L4</f>
        <v>1</v>
      </c>
      <c r="D57" s="43"/>
      <c r="E57" s="43"/>
      <c r="F57" s="43"/>
      <c r="G57" s="43"/>
      <c r="H57" s="43"/>
    </row>
    <row r="58" spans="1:8" x14ac:dyDescent="0.25">
      <c r="A58" s="43"/>
      <c r="B58" s="43" t="s">
        <v>92</v>
      </c>
      <c r="C58" s="57">
        <f>Informe!L5</f>
        <v>1</v>
      </c>
      <c r="D58" s="43"/>
      <c r="E58" s="43"/>
      <c r="F58" s="43"/>
      <c r="G58" s="43"/>
      <c r="H58" s="43"/>
    </row>
    <row r="59" spans="1:8" x14ac:dyDescent="0.25">
      <c r="A59" s="43"/>
      <c r="B59" s="43" t="s">
        <v>96</v>
      </c>
      <c r="C59" s="57">
        <f>Informe!L6</f>
        <v>1</v>
      </c>
      <c r="D59" s="43"/>
      <c r="E59" s="43"/>
      <c r="F59" s="43"/>
      <c r="G59" s="43"/>
      <c r="H59" s="43"/>
    </row>
    <row r="60" spans="1:8" x14ac:dyDescent="0.25">
      <c r="A60" s="43"/>
      <c r="B60" s="43" t="s">
        <v>103</v>
      </c>
      <c r="C60" s="57">
        <f>Informe!L7</f>
        <v>1</v>
      </c>
      <c r="D60" s="43"/>
      <c r="E60" s="43"/>
      <c r="F60" s="43"/>
      <c r="G60" s="43"/>
      <c r="H60" s="43"/>
    </row>
    <row r="61" spans="1:8" x14ac:dyDescent="0.25">
      <c r="A61" s="43"/>
      <c r="B61" s="43" t="s">
        <v>109</v>
      </c>
      <c r="C61" s="57">
        <f>Informe!L8</f>
        <v>0.5</v>
      </c>
      <c r="D61" s="43"/>
      <c r="E61" s="43"/>
      <c r="F61" s="43"/>
      <c r="G61" s="43"/>
      <c r="H61" s="43"/>
    </row>
    <row r="62" spans="1:8" x14ac:dyDescent="0.25">
      <c r="A62" s="43"/>
      <c r="B62" s="43"/>
      <c r="C62" s="57">
        <f>AVERAGE(C57:C61)</f>
        <v>0.9</v>
      </c>
      <c r="D62" s="43"/>
      <c r="E62" s="43"/>
      <c r="F62" s="43"/>
      <c r="G62" s="43"/>
      <c r="H62" s="43"/>
    </row>
    <row r="63" spans="1:8" x14ac:dyDescent="0.25">
      <c r="A63" s="43"/>
      <c r="B63" s="43"/>
      <c r="C63" s="43">
        <v>1</v>
      </c>
      <c r="D63" s="43"/>
      <c r="E63" s="43"/>
      <c r="F63" s="43"/>
      <c r="G63" s="43"/>
      <c r="H63" s="43"/>
    </row>
    <row r="64" spans="1:8" x14ac:dyDescent="0.25">
      <c r="A64" s="43"/>
      <c r="B64" s="43"/>
      <c r="C64" s="58">
        <f>C62-C63</f>
        <v>-9.9999999999999978E-2</v>
      </c>
      <c r="D64" s="43"/>
      <c r="E64" s="43"/>
      <c r="F64" s="43"/>
      <c r="G64" s="43"/>
      <c r="H64" s="43"/>
    </row>
    <row r="65" spans="1:8" x14ac:dyDescent="0.25">
      <c r="A65" s="43"/>
      <c r="B65" s="43"/>
      <c r="C65" s="43"/>
      <c r="D65" s="43"/>
      <c r="E65" s="43"/>
      <c r="F65" s="43"/>
      <c r="G65" s="43"/>
      <c r="H65" s="43"/>
    </row>
    <row r="66" spans="1:8" x14ac:dyDescent="0.25">
      <c r="A66" s="43"/>
      <c r="B66" s="43"/>
      <c r="C66" s="43"/>
      <c r="D66" s="43"/>
      <c r="E66" s="43"/>
      <c r="F66" s="43"/>
      <c r="G66" s="43"/>
      <c r="H66" s="43"/>
    </row>
    <row r="67" spans="1:8" x14ac:dyDescent="0.25">
      <c r="A67" s="43"/>
      <c r="B67" s="43"/>
      <c r="C67" s="43"/>
      <c r="D67" s="43"/>
      <c r="E67" s="43"/>
      <c r="F67" s="43"/>
      <c r="G67" s="43"/>
      <c r="H67" s="43"/>
    </row>
    <row r="68" spans="1:8" x14ac:dyDescent="0.25">
      <c r="A68" s="43"/>
      <c r="B68" s="43"/>
      <c r="C68" s="43"/>
      <c r="D68" s="43"/>
      <c r="E68" s="43"/>
      <c r="F68" s="43"/>
      <c r="G68" s="43"/>
      <c r="H68" s="43"/>
    </row>
    <row r="69" spans="1:8" x14ac:dyDescent="0.25">
      <c r="A69" s="43"/>
      <c r="B69" s="43"/>
      <c r="C69" s="43"/>
      <c r="D69" s="43"/>
      <c r="E69" s="43"/>
      <c r="F69" s="43"/>
      <c r="G69" s="43"/>
      <c r="H69" s="43"/>
    </row>
    <row r="70" spans="1:8" x14ac:dyDescent="0.25">
      <c r="A70" s="43"/>
      <c r="B70" s="43"/>
      <c r="C70" s="43"/>
      <c r="D70" s="43"/>
      <c r="E70" s="43"/>
      <c r="F70" s="43"/>
      <c r="G70" s="43"/>
      <c r="H70" s="43"/>
    </row>
    <row r="71" spans="1:8" x14ac:dyDescent="0.25">
      <c r="A71" s="43"/>
      <c r="B71" s="43"/>
      <c r="C71" s="43"/>
      <c r="D71" s="43"/>
      <c r="E71" s="43"/>
      <c r="F71" s="43"/>
      <c r="G71" s="43"/>
      <c r="H71" s="43"/>
    </row>
    <row r="72" spans="1:8" ht="14.25" customHeight="1" x14ac:dyDescent="0.25">
      <c r="A72" s="43"/>
      <c r="B72" s="43"/>
      <c r="C72" s="43"/>
      <c r="D72" s="43"/>
      <c r="E72" s="43"/>
      <c r="F72" s="43"/>
      <c r="G72" s="43"/>
      <c r="H72" s="43"/>
    </row>
    <row r="73" spans="1:8" x14ac:dyDescent="0.25">
      <c r="A73" s="43"/>
      <c r="B73" s="43" t="str">
        <f>Detalle!C13</f>
        <v>Desarrollar ejercicios semestrales de participación para la identificación y priorización de mejoras de los trámites</v>
      </c>
      <c r="C73" s="57">
        <f>Detalle!AC13</f>
        <v>0</v>
      </c>
      <c r="D73" s="43"/>
      <c r="E73" s="43"/>
      <c r="F73" s="43"/>
      <c r="G73" s="43"/>
      <c r="H73" s="43"/>
    </row>
    <row r="74" spans="1:8" x14ac:dyDescent="0.25">
      <c r="A74" s="43"/>
      <c r="B74" s="43" t="str">
        <f>Detalle!C14</f>
        <v>Cuantificar los costos administrativos de cada trámite e identificar mejoras en los procedimientos internos para reducirlos</v>
      </c>
      <c r="C74" s="57">
        <f>Detalle!AC14</f>
        <v>0.5</v>
      </c>
      <c r="D74" s="43"/>
      <c r="E74" s="43"/>
      <c r="F74" s="43"/>
      <c r="G74" s="43"/>
      <c r="H74" s="43"/>
    </row>
    <row r="75" spans="1:8" hidden="1" x14ac:dyDescent="0.25">
      <c r="A75" s="43"/>
      <c r="B75" s="43" t="s">
        <v>405</v>
      </c>
      <c r="C75" s="57">
        <v>0.2</v>
      </c>
      <c r="D75" s="43"/>
      <c r="E75" s="43"/>
      <c r="F75" s="43"/>
      <c r="G75" s="43"/>
      <c r="H75" s="43"/>
    </row>
    <row r="76" spans="1:8" hidden="1" x14ac:dyDescent="0.25">
      <c r="A76" s="43"/>
      <c r="B76" s="43" t="s">
        <v>322</v>
      </c>
      <c r="C76" s="57">
        <v>0</v>
      </c>
      <c r="D76" s="43"/>
      <c r="E76" s="43"/>
      <c r="F76" s="43"/>
      <c r="G76" s="43"/>
      <c r="H76" s="43"/>
    </row>
    <row r="77" spans="1:8" hidden="1" x14ac:dyDescent="0.25">
      <c r="A77" s="43"/>
      <c r="B77" s="43" t="s">
        <v>406</v>
      </c>
      <c r="C77" s="57">
        <v>0</v>
      </c>
      <c r="D77" s="43"/>
      <c r="E77" s="43"/>
      <c r="F77" s="43"/>
      <c r="G77" s="43"/>
      <c r="H77" s="43"/>
    </row>
    <row r="78" spans="1:8" hidden="1" x14ac:dyDescent="0.25">
      <c r="A78" s="43"/>
      <c r="B78" s="43" t="s">
        <v>407</v>
      </c>
      <c r="C78" s="57">
        <v>0.2</v>
      </c>
      <c r="D78" s="43"/>
      <c r="E78" s="43"/>
      <c r="F78" s="43"/>
      <c r="G78" s="43"/>
      <c r="H78" s="43"/>
    </row>
    <row r="79" spans="1:8" x14ac:dyDescent="0.25">
      <c r="A79" s="43"/>
      <c r="B79" s="43"/>
      <c r="C79" s="57"/>
      <c r="D79" s="43"/>
      <c r="E79" s="43"/>
      <c r="F79" s="43"/>
      <c r="G79" s="43"/>
      <c r="H79" s="43"/>
    </row>
    <row r="80" spans="1:8" x14ac:dyDescent="0.25">
      <c r="A80" s="43"/>
      <c r="B80" s="43"/>
      <c r="C80" s="57"/>
      <c r="D80" s="43"/>
      <c r="E80" s="43"/>
      <c r="F80" s="43"/>
      <c r="G80" s="43"/>
      <c r="H80" s="43"/>
    </row>
    <row r="81" spans="1:8" x14ac:dyDescent="0.25">
      <c r="A81" s="43"/>
      <c r="B81" s="43"/>
      <c r="C81" s="57"/>
      <c r="D81" s="43"/>
      <c r="E81" s="43"/>
      <c r="F81" s="43"/>
      <c r="G81" s="43"/>
      <c r="H81" s="43"/>
    </row>
    <row r="82" spans="1:8" x14ac:dyDescent="0.25">
      <c r="A82" s="43"/>
      <c r="B82" s="43"/>
      <c r="C82" s="57"/>
      <c r="D82" s="43"/>
      <c r="E82" s="43"/>
      <c r="F82" s="43"/>
      <c r="G82" s="43"/>
      <c r="H82" s="43"/>
    </row>
    <row r="83" spans="1:8" x14ac:dyDescent="0.25">
      <c r="A83" s="43"/>
      <c r="B83" s="43"/>
      <c r="C83" s="43"/>
      <c r="D83" s="43"/>
      <c r="E83" s="43"/>
      <c r="F83" s="43"/>
      <c r="G83" s="43"/>
      <c r="H83" s="43"/>
    </row>
    <row r="84" spans="1:8" x14ac:dyDescent="0.25">
      <c r="A84" s="43"/>
      <c r="B84" s="43"/>
      <c r="C84" s="43"/>
      <c r="D84" s="43"/>
      <c r="E84" s="43"/>
      <c r="F84" s="43"/>
      <c r="G84" s="43"/>
      <c r="H84" s="43"/>
    </row>
    <row r="85" spans="1:8" x14ac:dyDescent="0.25">
      <c r="A85" s="43"/>
      <c r="B85" s="43"/>
      <c r="C85" s="43"/>
      <c r="D85" s="43"/>
      <c r="E85" s="43"/>
      <c r="F85" s="43"/>
      <c r="G85" s="43"/>
      <c r="H85" s="43"/>
    </row>
    <row r="86" spans="1:8" x14ac:dyDescent="0.25">
      <c r="A86" s="43"/>
      <c r="B86" s="43"/>
      <c r="C86" s="43"/>
      <c r="D86" s="43"/>
      <c r="E86" s="43"/>
      <c r="F86" s="43"/>
      <c r="G86" s="43"/>
      <c r="H86" s="43"/>
    </row>
    <row r="87" spans="1:8" x14ac:dyDescent="0.25">
      <c r="A87" s="43"/>
      <c r="B87" s="43"/>
      <c r="C87" s="43"/>
      <c r="D87" s="43"/>
      <c r="E87" s="43"/>
      <c r="F87" s="43"/>
      <c r="G87" s="43"/>
      <c r="H87" s="43"/>
    </row>
    <row r="88" spans="1:8" x14ac:dyDescent="0.25">
      <c r="A88" s="43"/>
      <c r="B88" s="43"/>
      <c r="C88" s="43"/>
      <c r="D88" s="43"/>
      <c r="E88" s="43"/>
      <c r="F88" s="43"/>
      <c r="G88" s="43"/>
      <c r="H88" s="43"/>
    </row>
    <row r="89" spans="1:8" x14ac:dyDescent="0.25">
      <c r="A89" s="43"/>
      <c r="B89" s="43"/>
      <c r="C89" s="43"/>
      <c r="D89" s="43"/>
      <c r="E89" s="43"/>
      <c r="F89" s="43"/>
      <c r="G89" s="43"/>
      <c r="H89" s="43"/>
    </row>
    <row r="90" spans="1:8" x14ac:dyDescent="0.25">
      <c r="A90" s="43"/>
      <c r="B90" s="43" t="s">
        <v>121</v>
      </c>
      <c r="C90" s="57">
        <f>Informe!L10</f>
        <v>1</v>
      </c>
      <c r="D90" s="43"/>
      <c r="E90" s="43"/>
      <c r="F90" s="43"/>
      <c r="G90" s="43"/>
      <c r="H90" s="43"/>
    </row>
    <row r="91" spans="1:8" x14ac:dyDescent="0.25">
      <c r="A91" s="43"/>
      <c r="B91" s="43" t="s">
        <v>128</v>
      </c>
      <c r="C91" s="57">
        <f>Informe!L11</f>
        <v>1</v>
      </c>
      <c r="D91" s="43"/>
      <c r="E91" s="43"/>
      <c r="F91" s="43"/>
      <c r="G91" s="43"/>
      <c r="H91" s="43"/>
    </row>
    <row r="92" spans="1:8" x14ac:dyDescent="0.25">
      <c r="A92" s="43"/>
      <c r="B92" s="43" t="s">
        <v>134</v>
      </c>
      <c r="C92" s="57">
        <f>Informe!L12</f>
        <v>0.33333333333333331</v>
      </c>
      <c r="D92" s="43"/>
      <c r="E92" s="43"/>
      <c r="F92" s="43"/>
      <c r="G92" s="43"/>
      <c r="H92" s="43"/>
    </row>
    <row r="93" spans="1:8" x14ac:dyDescent="0.25">
      <c r="A93" s="43"/>
      <c r="B93" s="43"/>
      <c r="C93" s="57">
        <f>AVERAGE(C90:C92)</f>
        <v>0.77777777777777779</v>
      </c>
      <c r="D93" s="43"/>
      <c r="E93" s="43"/>
      <c r="F93" s="43"/>
      <c r="G93" s="43"/>
      <c r="H93" s="43"/>
    </row>
    <row r="94" spans="1:8" x14ac:dyDescent="0.25">
      <c r="A94" s="43"/>
      <c r="B94" s="43"/>
      <c r="C94" s="43"/>
      <c r="D94" s="43"/>
      <c r="E94" s="43"/>
      <c r="F94" s="43"/>
      <c r="G94" s="43"/>
      <c r="H94" s="43"/>
    </row>
    <row r="95" spans="1:8" x14ac:dyDescent="0.25">
      <c r="A95" s="43"/>
      <c r="B95" s="43"/>
      <c r="C95" s="43"/>
      <c r="D95" s="43"/>
      <c r="E95" s="43"/>
      <c r="F95" s="43"/>
      <c r="G95" s="43"/>
      <c r="H95" s="43"/>
    </row>
    <row r="96" spans="1:8" x14ac:dyDescent="0.25">
      <c r="A96" s="43"/>
      <c r="B96" s="43"/>
      <c r="C96" s="43"/>
      <c r="D96" s="43"/>
      <c r="E96" s="43"/>
      <c r="F96" s="43"/>
      <c r="G96" s="43"/>
      <c r="H96" s="43"/>
    </row>
    <row r="97" spans="1:8" x14ac:dyDescent="0.25">
      <c r="A97" s="43"/>
      <c r="B97" s="43"/>
      <c r="C97" s="43"/>
      <c r="D97" s="43"/>
      <c r="E97" s="43"/>
      <c r="F97" s="43"/>
      <c r="G97" s="43"/>
      <c r="H97" s="43"/>
    </row>
    <row r="98" spans="1:8" x14ac:dyDescent="0.25">
      <c r="A98" s="43"/>
      <c r="B98" s="43"/>
      <c r="C98" s="43"/>
      <c r="D98" s="43"/>
      <c r="E98" s="43"/>
      <c r="F98" s="43"/>
      <c r="G98" s="43"/>
      <c r="H98" s="43"/>
    </row>
    <row r="99" spans="1:8" x14ac:dyDescent="0.25">
      <c r="A99" s="43"/>
      <c r="B99" s="43"/>
      <c r="C99" s="43"/>
      <c r="D99" s="43"/>
      <c r="E99" s="43"/>
      <c r="F99" s="43"/>
      <c r="G99" s="43"/>
      <c r="H99" s="43"/>
    </row>
    <row r="100" spans="1:8" x14ac:dyDescent="0.25">
      <c r="A100" s="43"/>
      <c r="B100" s="43"/>
      <c r="C100" s="43"/>
      <c r="D100" s="43"/>
      <c r="E100" s="43"/>
      <c r="F100" s="43"/>
      <c r="G100" s="43"/>
      <c r="H100" s="43"/>
    </row>
    <row r="101" spans="1:8" x14ac:dyDescent="0.25">
      <c r="A101" s="43"/>
      <c r="B101" s="43" t="s">
        <v>327</v>
      </c>
      <c r="C101" s="57">
        <f>Informe!L13</f>
        <v>0.8</v>
      </c>
      <c r="D101" s="43"/>
      <c r="E101" s="43"/>
      <c r="F101" s="43"/>
      <c r="G101" s="43"/>
      <c r="H101" s="43"/>
    </row>
    <row r="102" spans="1:8" x14ac:dyDescent="0.25">
      <c r="A102" s="43"/>
      <c r="B102" s="43" t="s">
        <v>156</v>
      </c>
      <c r="C102" s="57">
        <f>Informe!L14</f>
        <v>0.76666666666666661</v>
      </c>
      <c r="D102" s="43"/>
      <c r="E102" s="43"/>
      <c r="F102" s="43"/>
      <c r="G102" s="43"/>
      <c r="H102" s="43"/>
    </row>
    <row r="103" spans="1:8" x14ac:dyDescent="0.25">
      <c r="A103" s="43"/>
      <c r="B103" s="43" t="s">
        <v>168</v>
      </c>
      <c r="C103" s="57">
        <f>Informe!L15</f>
        <v>0.80000000000000016</v>
      </c>
      <c r="D103" s="43"/>
      <c r="E103" s="43"/>
      <c r="F103" s="43"/>
      <c r="G103" s="43"/>
      <c r="H103" s="43"/>
    </row>
    <row r="104" spans="1:8" x14ac:dyDescent="0.25">
      <c r="A104" s="43"/>
      <c r="B104" s="43" t="s">
        <v>177</v>
      </c>
      <c r="C104" s="57">
        <f>Informe!L16</f>
        <v>0</v>
      </c>
      <c r="D104" s="43"/>
      <c r="E104" s="43"/>
      <c r="F104" s="43"/>
      <c r="G104" s="43"/>
      <c r="H104" s="43"/>
    </row>
    <row r="105" spans="1:8" x14ac:dyDescent="0.25">
      <c r="A105" s="43"/>
      <c r="B105" s="43" t="s">
        <v>181</v>
      </c>
      <c r="C105" s="57">
        <f>Informe!L17</f>
        <v>1</v>
      </c>
      <c r="D105" s="43"/>
      <c r="E105" s="43"/>
      <c r="F105" s="43"/>
      <c r="G105" s="43"/>
      <c r="H105" s="43"/>
    </row>
    <row r="106" spans="1:8" x14ac:dyDescent="0.25">
      <c r="A106" s="43"/>
      <c r="B106" s="43"/>
      <c r="C106" s="57">
        <f>AVERAGE(C101:C105)</f>
        <v>0.67333333333333334</v>
      </c>
      <c r="D106" s="43"/>
      <c r="E106" s="43"/>
      <c r="F106" s="43"/>
      <c r="G106" s="43"/>
      <c r="H106" s="43"/>
    </row>
    <row r="107" spans="1:8" x14ac:dyDescent="0.25">
      <c r="A107" s="43"/>
      <c r="B107" s="43"/>
      <c r="C107" s="43"/>
      <c r="D107" s="43"/>
      <c r="E107" s="43"/>
      <c r="F107" s="43"/>
      <c r="G107" s="43"/>
      <c r="H107" s="43"/>
    </row>
    <row r="108" spans="1:8" x14ac:dyDescent="0.25">
      <c r="A108" s="43"/>
      <c r="B108" s="43"/>
      <c r="C108" s="43"/>
      <c r="D108" s="43"/>
      <c r="E108" s="43"/>
      <c r="F108" s="43"/>
      <c r="G108" s="43"/>
      <c r="H108" s="43"/>
    </row>
    <row r="109" spans="1:8" x14ac:dyDescent="0.25">
      <c r="A109" s="43"/>
      <c r="B109" s="43"/>
      <c r="C109" s="43"/>
      <c r="D109" s="43"/>
      <c r="E109" s="43"/>
      <c r="F109" s="43"/>
      <c r="G109" s="43"/>
      <c r="H109" s="43"/>
    </row>
    <row r="110" spans="1:8" x14ac:dyDescent="0.25">
      <c r="A110" s="43"/>
      <c r="B110" s="43"/>
      <c r="C110" s="43"/>
      <c r="D110" s="43"/>
      <c r="E110" s="43"/>
      <c r="F110" s="43"/>
      <c r="G110" s="43"/>
      <c r="H110" s="43"/>
    </row>
    <row r="111" spans="1:8" x14ac:dyDescent="0.25">
      <c r="A111" s="43"/>
      <c r="B111" s="43"/>
      <c r="C111" s="43"/>
      <c r="D111" s="43"/>
      <c r="E111" s="43"/>
      <c r="F111" s="43"/>
      <c r="G111" s="43"/>
      <c r="H111" s="43"/>
    </row>
    <row r="112" spans="1:8" x14ac:dyDescent="0.25">
      <c r="A112" s="43"/>
      <c r="B112" s="43"/>
      <c r="C112" s="43"/>
      <c r="D112" s="43"/>
      <c r="E112" s="43"/>
      <c r="F112" s="43"/>
      <c r="G112" s="43"/>
      <c r="H112" s="43"/>
    </row>
    <row r="113" spans="1:8" x14ac:dyDescent="0.25">
      <c r="A113" s="43"/>
      <c r="B113" s="43"/>
      <c r="C113" s="43"/>
      <c r="D113" s="43"/>
      <c r="E113" s="43"/>
      <c r="F113" s="43"/>
      <c r="G113" s="43"/>
      <c r="H113" s="43"/>
    </row>
    <row r="114" spans="1:8" x14ac:dyDescent="0.25">
      <c r="A114" s="43"/>
      <c r="B114" s="43"/>
      <c r="C114" s="43"/>
      <c r="D114" s="43"/>
      <c r="E114" s="43"/>
      <c r="F114" s="43"/>
      <c r="G114" s="43"/>
      <c r="H114" s="43"/>
    </row>
    <row r="115" spans="1:8" x14ac:dyDescent="0.25">
      <c r="A115" s="43"/>
      <c r="B115" s="43"/>
      <c r="C115" s="43"/>
      <c r="D115" s="43"/>
      <c r="E115" s="43"/>
      <c r="F115" s="43"/>
      <c r="G115" s="43"/>
      <c r="H115" s="43"/>
    </row>
    <row r="116" spans="1:8" x14ac:dyDescent="0.25">
      <c r="A116" s="43"/>
      <c r="B116" s="43"/>
      <c r="C116" s="43"/>
      <c r="D116" s="43"/>
      <c r="E116" s="43"/>
      <c r="F116" s="43"/>
      <c r="G116" s="43"/>
      <c r="H116" s="43"/>
    </row>
    <row r="117" spans="1:8" x14ac:dyDescent="0.25">
      <c r="A117" s="43"/>
      <c r="B117" s="43"/>
      <c r="C117" s="43"/>
      <c r="D117" s="43"/>
      <c r="E117" s="43"/>
      <c r="F117" s="43"/>
      <c r="G117" s="43"/>
      <c r="H117" s="43"/>
    </row>
    <row r="118" spans="1:8" x14ac:dyDescent="0.25">
      <c r="A118" s="43"/>
      <c r="B118" s="43" t="s">
        <v>187</v>
      </c>
      <c r="C118" s="57">
        <f>Informe!L18</f>
        <v>0.8666666666666667</v>
      </c>
      <c r="D118" s="43"/>
      <c r="E118" s="43"/>
      <c r="F118" s="43"/>
      <c r="G118" s="43"/>
      <c r="H118" s="43"/>
    </row>
    <row r="119" spans="1:8" x14ac:dyDescent="0.25">
      <c r="A119" s="43"/>
      <c r="B119" s="43" t="s">
        <v>196</v>
      </c>
      <c r="C119" s="57">
        <f>Informe!L19</f>
        <v>1</v>
      </c>
      <c r="D119" s="43"/>
      <c r="E119" s="43"/>
      <c r="F119" s="43"/>
      <c r="G119" s="43"/>
      <c r="H119" s="43"/>
    </row>
    <row r="120" spans="1:8" x14ac:dyDescent="0.25">
      <c r="A120" s="43"/>
      <c r="B120" s="43" t="s">
        <v>210</v>
      </c>
      <c r="C120" s="57">
        <f>Informe!L20</f>
        <v>1</v>
      </c>
      <c r="D120" s="43"/>
      <c r="E120" s="43"/>
      <c r="F120" s="43"/>
      <c r="G120" s="43"/>
      <c r="H120" s="43"/>
    </row>
    <row r="121" spans="1:8" x14ac:dyDescent="0.25">
      <c r="A121" s="43"/>
      <c r="B121" s="43" t="s">
        <v>214</v>
      </c>
      <c r="C121" s="57">
        <f>Informe!L21</f>
        <v>0.375</v>
      </c>
      <c r="D121" s="43"/>
      <c r="E121" s="43"/>
      <c r="F121" s="43"/>
      <c r="G121" s="43"/>
      <c r="H121" s="43"/>
    </row>
    <row r="122" spans="1:8" x14ac:dyDescent="0.25">
      <c r="A122" s="43"/>
      <c r="B122" s="43" t="s">
        <v>221</v>
      </c>
      <c r="C122" s="57">
        <f>Informe!L22</f>
        <v>0.8222222222222223</v>
      </c>
      <c r="D122" s="43"/>
      <c r="E122" s="43"/>
      <c r="F122" s="43"/>
      <c r="G122" s="43"/>
      <c r="H122" s="43"/>
    </row>
    <row r="123" spans="1:8" x14ac:dyDescent="0.25">
      <c r="A123" s="43"/>
      <c r="B123" s="43"/>
      <c r="C123" s="57">
        <f>AVERAGE(C118:C122)</f>
        <v>0.81277777777777782</v>
      </c>
      <c r="D123" s="43"/>
      <c r="E123" s="43"/>
      <c r="F123" s="43"/>
      <c r="G123" s="43"/>
      <c r="H123" s="43"/>
    </row>
    <row r="124" spans="1:8" x14ac:dyDescent="0.25">
      <c r="A124" s="43"/>
      <c r="B124" s="43"/>
      <c r="C124" s="43"/>
      <c r="D124" s="43"/>
      <c r="E124" s="43"/>
      <c r="F124" s="43"/>
      <c r="G124" s="43"/>
      <c r="H124" s="43"/>
    </row>
    <row r="125" spans="1:8" x14ac:dyDescent="0.25">
      <c r="A125" s="43"/>
      <c r="B125" s="43"/>
      <c r="C125" s="43"/>
      <c r="D125" s="43"/>
      <c r="E125" s="43"/>
      <c r="F125" s="43"/>
      <c r="G125" s="43"/>
      <c r="H125" s="43"/>
    </row>
    <row r="126" spans="1:8" x14ac:dyDescent="0.25">
      <c r="A126" s="43"/>
      <c r="B126" s="43"/>
      <c r="C126" s="43"/>
      <c r="D126" s="43"/>
      <c r="E126" s="43"/>
      <c r="F126" s="43"/>
      <c r="G126" s="43"/>
      <c r="H126" s="43"/>
    </row>
    <row r="127" spans="1:8" x14ac:dyDescent="0.25">
      <c r="A127" s="43"/>
      <c r="B127" s="43"/>
      <c r="C127" s="43"/>
      <c r="D127" s="43"/>
      <c r="E127" s="43"/>
      <c r="F127" s="43"/>
      <c r="G127" s="43"/>
      <c r="H127" s="43"/>
    </row>
    <row r="128" spans="1:8" x14ac:dyDescent="0.25">
      <c r="A128" s="43"/>
      <c r="B128" s="43"/>
      <c r="C128" s="43"/>
      <c r="D128" s="43"/>
      <c r="E128" s="43"/>
      <c r="F128" s="43"/>
      <c r="G128" s="43"/>
      <c r="H128" s="43"/>
    </row>
    <row r="129" spans="1:8" x14ac:dyDescent="0.25">
      <c r="A129" s="43"/>
      <c r="B129" s="43"/>
      <c r="C129" s="43"/>
      <c r="D129" s="43"/>
      <c r="E129" s="43"/>
      <c r="F129" s="43"/>
      <c r="G129" s="43"/>
      <c r="H129" s="43"/>
    </row>
    <row r="130" spans="1:8" x14ac:dyDescent="0.25">
      <c r="A130" s="43"/>
      <c r="B130" s="43"/>
      <c r="C130" s="43"/>
      <c r="D130" s="43"/>
      <c r="E130" s="43"/>
      <c r="F130" s="43"/>
      <c r="G130" s="43"/>
      <c r="H130" s="43"/>
    </row>
    <row r="131" spans="1:8" x14ac:dyDescent="0.25">
      <c r="A131" s="43"/>
      <c r="B131" s="43"/>
      <c r="C131" s="43"/>
      <c r="D131" s="43"/>
      <c r="E131" s="43"/>
      <c r="F131" s="43"/>
      <c r="G131" s="43"/>
      <c r="H131" s="43"/>
    </row>
    <row r="132" spans="1:8" x14ac:dyDescent="0.25">
      <c r="A132" s="43"/>
      <c r="B132" s="43"/>
      <c r="C132" s="43"/>
      <c r="D132" s="43"/>
      <c r="E132" s="43"/>
      <c r="F132" s="43"/>
      <c r="G132" s="43"/>
      <c r="H132" s="43"/>
    </row>
    <row r="133" spans="1:8" x14ac:dyDescent="0.25">
      <c r="A133" s="43"/>
      <c r="B133" s="43"/>
      <c r="C133" s="43"/>
      <c r="D133" s="43"/>
      <c r="E133" s="43"/>
      <c r="F133" s="43"/>
      <c r="G133" s="43"/>
      <c r="H133" s="43"/>
    </row>
    <row r="134" spans="1:8" x14ac:dyDescent="0.25">
      <c r="A134" s="43"/>
      <c r="B134" s="43"/>
      <c r="C134" s="43"/>
      <c r="D134" s="43"/>
      <c r="E134" s="43"/>
      <c r="F134" s="43"/>
      <c r="G134" s="43"/>
      <c r="H134" s="43"/>
    </row>
    <row r="135" spans="1:8" x14ac:dyDescent="0.25">
      <c r="A135" s="43"/>
      <c r="B135" s="43"/>
      <c r="C135" s="43"/>
      <c r="D135" s="43"/>
      <c r="E135" s="43"/>
      <c r="F135" s="43"/>
      <c r="G135" s="43"/>
      <c r="H135" s="43"/>
    </row>
    <row r="136" spans="1:8" x14ac:dyDescent="0.25">
      <c r="A136" s="43"/>
      <c r="B136" s="43"/>
      <c r="C136" s="43"/>
      <c r="D136" s="43"/>
      <c r="E136" s="43"/>
      <c r="F136" s="43"/>
      <c r="G136" s="43"/>
      <c r="H136" s="43"/>
    </row>
    <row r="137" spans="1:8" x14ac:dyDescent="0.25">
      <c r="A137" s="43"/>
      <c r="B137" s="43" t="str">
        <f>Detalle!C52</f>
        <v>Implementar la caja de herramientas del código de integridad</v>
      </c>
      <c r="C137" s="57">
        <f>Detalle!AC52</f>
        <v>1</v>
      </c>
      <c r="D137" s="43"/>
      <c r="E137" s="43"/>
      <c r="F137" s="43"/>
      <c r="G137" s="43"/>
      <c r="H137" s="43"/>
    </row>
    <row r="138" spans="1:8" x14ac:dyDescent="0.25">
      <c r="A138" s="43"/>
      <c r="B138" s="43" t="str">
        <f>Detalle!C53</f>
        <v>Proponer a Colombia  Compra Eficiente Incorporar elementos de integridad pública en los procesos de selección, vinculación, contratación y evaluación de sus servidores, contratistas y en los procesos de contratación con personas jurídicas</v>
      </c>
      <c r="C138" s="57">
        <f>Detalle!AC53</f>
        <v>1</v>
      </c>
      <c r="D138" s="43"/>
      <c r="E138" s="43"/>
      <c r="F138" s="43"/>
      <c r="G138" s="43"/>
      <c r="H138" s="43"/>
    </row>
    <row r="139" spans="1:8" x14ac:dyDescent="0.25">
      <c r="A139" s="43"/>
      <c r="B139" s="43" t="str">
        <f>Detalle!C54</f>
        <v>Realizar jornadas de capacitación para divulgar información sobre conflictos de intereses y su respectivo trámite (identificación, canales, implicaciones, etc.)</v>
      </c>
      <c r="C139" s="57">
        <f>Detalle!AC54</f>
        <v>0</v>
      </c>
      <c r="D139" s="43"/>
      <c r="E139" s="43"/>
      <c r="F139" s="43"/>
      <c r="G139" s="43"/>
      <c r="H139" s="43"/>
    </row>
    <row r="140" spans="1:8" x14ac:dyDescent="0.25">
      <c r="A140" s="43"/>
      <c r="B140" s="43" t="str">
        <f>Detalle!C55</f>
        <v>Analizar y gestionar las declaraciones de conflictos de intereses, impedimentos y recusaciones según el procedimiento establecido</v>
      </c>
      <c r="C140" s="57">
        <f>Detalle!AC55</f>
        <v>1</v>
      </c>
      <c r="D140" s="43"/>
      <c r="E140" s="43"/>
      <c r="F140" s="43"/>
      <c r="G140" s="43"/>
      <c r="H140" s="43"/>
    </row>
    <row r="141" spans="1:8" x14ac:dyDescent="0.25">
      <c r="A141" s="43"/>
      <c r="B141" s="43" t="str">
        <f>Detalle!C56</f>
        <v>Realizar seguimiento al proceso de socializaciones de proyectos, con el fin de garantizar la comunicación efectiva con las comunidades.</v>
      </c>
      <c r="C141" s="57">
        <f>Detalle!AC56</f>
        <v>1</v>
      </c>
      <c r="D141" s="43"/>
      <c r="E141" s="43"/>
      <c r="F141" s="43"/>
      <c r="G141" s="43"/>
      <c r="H141" s="43"/>
    </row>
    <row r="142" spans="1:8" x14ac:dyDescent="0.25">
      <c r="A142" s="43"/>
      <c r="B142" s="43" t="str">
        <f>Detalle!C57</f>
        <v xml:space="preserve">Realizar Obras con Participación Comunitaria, como principal propuesta de reactivación de las regiones. </v>
      </c>
      <c r="C142" s="57">
        <f>Detalle!AC57</f>
        <v>1</v>
      </c>
      <c r="D142" s="43"/>
      <c r="E142" s="43"/>
      <c r="F142" s="43"/>
      <c r="G142" s="43"/>
      <c r="H142" s="43"/>
    </row>
    <row r="143" spans="1:8" x14ac:dyDescent="0.25">
      <c r="A143" s="43"/>
      <c r="B143" s="43" t="str">
        <f>Detalle!C58</f>
        <v>Generar confianza en la comunidad a través de la siembra y reforestación de árboles</v>
      </c>
      <c r="C143" s="57">
        <f>Detalle!AC58</f>
        <v>0</v>
      </c>
      <c r="D143" s="43"/>
      <c r="E143" s="43"/>
      <c r="F143" s="43"/>
      <c r="G143" s="43"/>
      <c r="H143" s="43"/>
    </row>
    <row r="144" spans="1:8" x14ac:dyDescent="0.25">
      <c r="A144" s="43"/>
      <c r="B144" s="43" t="str">
        <f>Detalle!C59</f>
        <v>Atender el 100% de los requerimientos dando respuesta a la comunidad para el reporte y protección de fauna vulnerable a atropellamiento en las vías administradas por el INVIAS</v>
      </c>
      <c r="C144" s="57">
        <f>Detalle!AC59</f>
        <v>1</v>
      </c>
      <c r="D144" s="43"/>
      <c r="E144" s="43"/>
      <c r="F144" s="43"/>
      <c r="G144" s="43"/>
      <c r="H144" s="43"/>
    </row>
    <row r="145" spans="1:8" x14ac:dyDescent="0.25">
      <c r="A145" s="43"/>
      <c r="B145" s="43" t="str">
        <f>Detalle!C60</f>
        <v>Realizar reuniones de sensibilización o capacitaciones en temas de sostenibilidad dirigidas a grupos de interés</v>
      </c>
      <c r="C145" s="57">
        <f>Detalle!AC60</f>
        <v>1</v>
      </c>
      <c r="D145" s="43"/>
      <c r="E145" s="43"/>
      <c r="F145" s="43"/>
      <c r="G145" s="43"/>
      <c r="H145" s="43"/>
    </row>
    <row r="146" spans="1:8" x14ac:dyDescent="0.25">
      <c r="A146" s="43"/>
      <c r="B146" s="43"/>
      <c r="C146" s="57">
        <f>AVERAGE(C137:C145)</f>
        <v>0.77777777777777779</v>
      </c>
      <c r="D146" s="43"/>
      <c r="E146" s="43"/>
      <c r="F146" s="43"/>
      <c r="G146" s="43"/>
      <c r="H146" s="43"/>
    </row>
    <row r="147" spans="1:8" x14ac:dyDescent="0.25">
      <c r="A147" s="43"/>
      <c r="B147" s="43"/>
      <c r="C147" s="57"/>
      <c r="D147" s="43"/>
      <c r="E147" s="43"/>
      <c r="F147" s="43"/>
      <c r="G147" s="43"/>
      <c r="H147" s="43"/>
    </row>
    <row r="148" spans="1:8" x14ac:dyDescent="0.25">
      <c r="A148" s="43"/>
      <c r="B148" s="43"/>
      <c r="C148" s="57"/>
      <c r="D148" s="43"/>
      <c r="E148" s="43"/>
      <c r="F148" s="43"/>
      <c r="G148" s="43"/>
      <c r="H148" s="43"/>
    </row>
    <row r="149" spans="1:8" x14ac:dyDescent="0.25">
      <c r="A149" s="43"/>
      <c r="B149" s="43"/>
      <c r="C149" s="57"/>
      <c r="D149" s="43"/>
      <c r="E149" s="43"/>
      <c r="F149" s="43"/>
      <c r="G149" s="43"/>
      <c r="H149" s="43"/>
    </row>
    <row r="150" spans="1:8" x14ac:dyDescent="0.25">
      <c r="A150" s="43"/>
      <c r="B150" s="43"/>
      <c r="C150" s="57"/>
      <c r="D150" s="43"/>
      <c r="E150" s="43"/>
      <c r="F150" s="43"/>
      <c r="G150" s="43"/>
      <c r="H150" s="43"/>
    </row>
    <row r="151" spans="1:8" x14ac:dyDescent="0.25">
      <c r="A151" s="43"/>
      <c r="B151" s="43"/>
      <c r="C151" s="57"/>
      <c r="D151" s="43"/>
      <c r="E151" s="43"/>
      <c r="F151" s="43"/>
      <c r="G151" s="43"/>
      <c r="H151" s="43"/>
    </row>
    <row r="152" spans="1:8" x14ac:dyDescent="0.25">
      <c r="A152" s="43"/>
      <c r="B152" s="43"/>
      <c r="C152" s="57"/>
      <c r="D152" s="43"/>
      <c r="E152" s="43"/>
      <c r="F152" s="43"/>
      <c r="G152" s="43"/>
      <c r="H152" s="43"/>
    </row>
    <row r="153" spans="1:8" x14ac:dyDescent="0.25">
      <c r="A153" s="43"/>
      <c r="B153" s="43"/>
      <c r="C153" s="57"/>
      <c r="D153" s="43"/>
      <c r="E153" s="43"/>
      <c r="F153" s="43"/>
      <c r="G153" s="43"/>
      <c r="H153" s="43"/>
    </row>
    <row r="154" spans="1:8" x14ac:dyDescent="0.25">
      <c r="A154" s="43"/>
      <c r="B154" s="43"/>
      <c r="C154" s="57"/>
      <c r="D154" s="43"/>
      <c r="E154" s="43"/>
      <c r="F154" s="43"/>
      <c r="G154" s="43"/>
      <c r="H154" s="43"/>
    </row>
    <row r="155" spans="1:8" x14ac:dyDescent="0.25">
      <c r="A155" s="43"/>
      <c r="B155" s="43"/>
      <c r="C155" s="57"/>
      <c r="D155" s="43"/>
      <c r="E155" s="43"/>
      <c r="F155" s="43"/>
      <c r="G155" s="43"/>
      <c r="H155" s="43"/>
    </row>
    <row r="156" spans="1:8" x14ac:dyDescent="0.25">
      <c r="A156" s="43"/>
      <c r="B156" s="43"/>
      <c r="C156" s="57"/>
      <c r="D156" s="43"/>
      <c r="E156" s="43"/>
      <c r="F156" s="43"/>
      <c r="G156" s="43"/>
      <c r="H156" s="43"/>
    </row>
    <row r="157" spans="1:8" x14ac:dyDescent="0.25">
      <c r="A157" s="43"/>
      <c r="B157" s="43"/>
      <c r="C157" s="57"/>
      <c r="D157" s="43"/>
      <c r="E157" s="43"/>
      <c r="F157" s="43"/>
      <c r="G157" s="43"/>
      <c r="H157" s="43"/>
    </row>
    <row r="158" spans="1:8" x14ac:dyDescent="0.25">
      <c r="A158" s="43"/>
      <c r="B158" s="43"/>
      <c r="C158" s="57"/>
      <c r="D158" s="43"/>
      <c r="E158" s="43"/>
      <c r="F158" s="43"/>
      <c r="G158" s="43"/>
      <c r="H158" s="43"/>
    </row>
    <row r="159" spans="1:8" x14ac:dyDescent="0.25">
      <c r="A159" s="43"/>
      <c r="B159" s="43"/>
      <c r="C159" s="57"/>
      <c r="D159" s="43"/>
      <c r="E159" s="43"/>
      <c r="F159" s="43"/>
      <c r="G159" s="43"/>
      <c r="H159" s="43"/>
    </row>
    <row r="160" spans="1:8" x14ac:dyDescent="0.25">
      <c r="A160" s="43"/>
      <c r="B160" s="43"/>
      <c r="C160" s="57"/>
      <c r="D160" s="43"/>
      <c r="E160" s="43"/>
      <c r="F160" s="43"/>
      <c r="G160" s="43"/>
      <c r="H160" s="43"/>
    </row>
    <row r="161" spans="1:8" x14ac:dyDescent="0.25">
      <c r="A161" s="43"/>
      <c r="B161" s="43"/>
      <c r="C161" s="57"/>
      <c r="D161" s="43"/>
      <c r="E161" s="43"/>
      <c r="F161" s="43"/>
      <c r="G161" s="43"/>
      <c r="H161" s="43"/>
    </row>
    <row r="162" spans="1:8" x14ac:dyDescent="0.25">
      <c r="A162" s="43"/>
      <c r="B162" s="43"/>
      <c r="C162" s="57"/>
      <c r="D162" s="43"/>
      <c r="E162" s="43"/>
      <c r="F162" s="43"/>
      <c r="G162" s="43"/>
      <c r="H162" s="43"/>
    </row>
    <row r="163" spans="1:8" x14ac:dyDescent="0.25">
      <c r="A163" s="43"/>
      <c r="B163" s="43"/>
      <c r="C163" s="57"/>
      <c r="D163" s="43"/>
      <c r="E163" s="43"/>
      <c r="F163" s="43"/>
      <c r="G163" s="43"/>
      <c r="H163" s="43"/>
    </row>
    <row r="164" spans="1:8" x14ac:dyDescent="0.25">
      <c r="A164" s="43"/>
      <c r="B164" s="43"/>
      <c r="C164" s="57"/>
      <c r="D164" s="43"/>
      <c r="E164" s="43"/>
      <c r="F164" s="43"/>
      <c r="G164" s="43"/>
      <c r="H164" s="43"/>
    </row>
    <row r="165" spans="1:8" x14ac:dyDescent="0.25">
      <c r="A165" s="43"/>
      <c r="B165" s="43"/>
      <c r="C165" s="43"/>
      <c r="D165" s="43"/>
      <c r="E165" s="43"/>
      <c r="F165" s="43"/>
      <c r="G165" s="43"/>
      <c r="H165" s="43"/>
    </row>
  </sheetData>
  <mergeCells count="12">
    <mergeCell ref="A49:H49"/>
    <mergeCell ref="A55:H55"/>
    <mergeCell ref="B51:C51"/>
    <mergeCell ref="D51:G51"/>
    <mergeCell ref="B52:C52"/>
    <mergeCell ref="D52:G52"/>
    <mergeCell ref="G32:J32"/>
    <mergeCell ref="C32:F32"/>
    <mergeCell ref="A1:H1"/>
    <mergeCell ref="B3:D3"/>
    <mergeCell ref="B20:G20"/>
    <mergeCell ref="A30:H30"/>
  </mergeCells>
  <printOptions horizontalCentered="1" verticalCentered="1"/>
  <pageMargins left="0.70866141732283472" right="0.70866141732283472" top="0.74803149606299213" bottom="0.74803149606299213" header="0.31496062992125984" footer="0.31496062992125984"/>
  <pageSetup scale="45"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71"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3C91-1A4A-44CF-A162-95A67E10FE40}">
  <dimension ref="A1:R29"/>
  <sheetViews>
    <sheetView zoomScale="130" zoomScaleNormal="130" workbookViewId="0">
      <selection activeCell="H13" sqref="H13:H17"/>
    </sheetView>
  </sheetViews>
  <sheetFormatPr baseColWidth="10" defaultRowHeight="15" x14ac:dyDescent="0.25"/>
  <cols>
    <col min="1" max="1" width="23.42578125" customWidth="1"/>
    <col min="2" max="2" width="34.42578125" customWidth="1"/>
    <col min="3" max="3" width="20.7109375" hidden="1" customWidth="1"/>
    <col min="4" max="4" width="20.7109375" customWidth="1"/>
    <col min="5" max="7" width="20.7109375" hidden="1" customWidth="1"/>
    <col min="8" max="8" width="20.7109375" customWidth="1"/>
    <col min="9" max="11" width="20.7109375" hidden="1" customWidth="1"/>
    <col min="12" max="12" width="20.7109375" customWidth="1"/>
    <col min="13" max="15" width="20.7109375" hidden="1" customWidth="1"/>
    <col min="16" max="16" width="11.42578125" customWidth="1"/>
    <col min="17" max="18" width="11.42578125" hidden="1" customWidth="1"/>
  </cols>
  <sheetData>
    <row r="1" spans="1:18" ht="15.75" thickBot="1" x14ac:dyDescent="0.3">
      <c r="C1" s="405" t="s">
        <v>310</v>
      </c>
      <c r="D1" s="406"/>
      <c r="E1" s="406"/>
      <c r="F1" s="406"/>
      <c r="G1" s="406"/>
      <c r="H1" s="406"/>
      <c r="I1" s="406"/>
      <c r="J1" s="407"/>
      <c r="K1" s="405" t="s">
        <v>311</v>
      </c>
      <c r="L1" s="406"/>
      <c r="M1" s="406"/>
      <c r="N1" s="406"/>
      <c r="O1" s="406"/>
      <c r="P1" s="406"/>
      <c r="Q1" s="406"/>
      <c r="R1" s="407"/>
    </row>
    <row r="2" spans="1:18" ht="65.25" customHeight="1" thickBot="1" x14ac:dyDescent="0.3">
      <c r="C2" s="408" t="s">
        <v>304</v>
      </c>
      <c r="D2" s="409"/>
      <c r="E2" s="409"/>
      <c r="F2" s="410"/>
      <c r="G2" s="408" t="s">
        <v>305</v>
      </c>
      <c r="H2" s="409"/>
      <c r="I2" s="409"/>
      <c r="J2" s="410"/>
      <c r="K2" s="408" t="s">
        <v>304</v>
      </c>
      <c r="L2" s="409"/>
      <c r="M2" s="409"/>
      <c r="N2" s="410"/>
      <c r="O2" s="411" t="s">
        <v>305</v>
      </c>
      <c r="P2" s="412"/>
      <c r="Q2" s="412"/>
      <c r="R2" s="412"/>
    </row>
    <row r="3" spans="1:18" ht="23.25" thickBot="1" x14ac:dyDescent="0.3">
      <c r="A3" s="96"/>
      <c r="B3" s="97" t="s">
        <v>410</v>
      </c>
      <c r="C3" s="98" t="s">
        <v>306</v>
      </c>
      <c r="D3" s="99" t="s">
        <v>307</v>
      </c>
      <c r="E3" s="99" t="s">
        <v>308</v>
      </c>
      <c r="F3" s="100" t="s">
        <v>309</v>
      </c>
      <c r="G3" s="113" t="s">
        <v>306</v>
      </c>
      <c r="H3" s="101" t="s">
        <v>307</v>
      </c>
      <c r="I3" s="99" t="s">
        <v>308</v>
      </c>
      <c r="J3" s="114" t="s">
        <v>309</v>
      </c>
      <c r="K3" s="98" t="s">
        <v>306</v>
      </c>
      <c r="L3" s="99" t="s">
        <v>307</v>
      </c>
      <c r="M3" s="99" t="s">
        <v>308</v>
      </c>
      <c r="N3" s="100" t="s">
        <v>309</v>
      </c>
      <c r="O3" s="101" t="s">
        <v>306</v>
      </c>
      <c r="P3" s="99" t="s">
        <v>307</v>
      </c>
      <c r="Q3" s="99" t="s">
        <v>308</v>
      </c>
      <c r="R3" s="100" t="s">
        <v>309</v>
      </c>
    </row>
    <row r="4" spans="1:18" ht="30" x14ac:dyDescent="0.25">
      <c r="A4" s="421" t="s">
        <v>84</v>
      </c>
      <c r="B4" s="102" t="s">
        <v>85</v>
      </c>
      <c r="C4" s="420">
        <f>AVERAGE(Detalle!Z4:Z12)</f>
        <v>1</v>
      </c>
      <c r="D4" s="414">
        <f>AVERAGE(Detalle!AC4:AC12)</f>
        <v>0.88888888888888884</v>
      </c>
      <c r="E4" s="414">
        <f>AVERAGE(Detalle!AF4:AF12)</f>
        <v>0</v>
      </c>
      <c r="F4" s="416">
        <f>AVERAGE(Detalle!AI4:AI12)</f>
        <v>0</v>
      </c>
      <c r="G4" s="422">
        <f>AVERAGE(Detalle!Y4:Y12)</f>
        <v>0.28125</v>
      </c>
      <c r="H4" s="413">
        <f>AVERAGE(Detalle!AB4:AB12)</f>
        <v>0.44444444444444442</v>
      </c>
      <c r="I4" s="413" t="e">
        <f>AVERAGE(Detalle!AE4:AE12)</f>
        <v>#DIV/0!</v>
      </c>
      <c r="J4" s="415" t="e">
        <f>AVERAGE(Detalle!AH4:AH12)</f>
        <v>#DIV/0!</v>
      </c>
      <c r="K4" s="71">
        <f>AVERAGE(Detalle!Z4:Z5)</f>
        <v>1</v>
      </c>
      <c r="L4" s="72">
        <f>AVERAGE(Detalle!AC4:AC5)</f>
        <v>1</v>
      </c>
      <c r="M4" s="72">
        <f>AVERAGE(Detalle!AF4:AF5)</f>
        <v>0</v>
      </c>
      <c r="N4" s="73">
        <f>AVERAGE(Detalle!AI4:AI5)</f>
        <v>0</v>
      </c>
      <c r="O4" s="71">
        <f>AVERAGE(Detalle!Y4:Y5)</f>
        <v>0.25</v>
      </c>
      <c r="P4" s="72">
        <f>AVERAGE(Detalle!AB4:AB5)</f>
        <v>0.5</v>
      </c>
      <c r="Q4" s="72" t="e">
        <f>AVERAGE(Detalle!AE4:AE5)</f>
        <v>#DIV/0!</v>
      </c>
      <c r="R4" s="73" t="e">
        <f>AVERAGE(Detalle!AH4:AH5)</f>
        <v>#DIV/0!</v>
      </c>
    </row>
    <row r="5" spans="1:18" ht="30" x14ac:dyDescent="0.25">
      <c r="A5" s="418"/>
      <c r="B5" s="103" t="s">
        <v>92</v>
      </c>
      <c r="C5" s="420"/>
      <c r="D5" s="414"/>
      <c r="E5" s="414"/>
      <c r="F5" s="416"/>
      <c r="G5" s="420"/>
      <c r="H5" s="414"/>
      <c r="I5" s="414"/>
      <c r="J5" s="416"/>
      <c r="K5" s="65">
        <f>Detalle!Z6</f>
        <v>1</v>
      </c>
      <c r="L5" s="59">
        <f>Detalle!AC6</f>
        <v>1</v>
      </c>
      <c r="M5" s="59">
        <f>Detalle!AF6</f>
        <v>0</v>
      </c>
      <c r="N5" s="66">
        <f>Detalle!AI6</f>
        <v>0</v>
      </c>
      <c r="O5" s="65">
        <f>Detalle!Y6</f>
        <v>0.25</v>
      </c>
      <c r="P5" s="59">
        <f>Detalle!AB6</f>
        <v>0.5</v>
      </c>
      <c r="Q5" s="59">
        <f>Detalle!AE6</f>
        <v>0</v>
      </c>
      <c r="R5" s="66">
        <f>Detalle!AH6</f>
        <v>0</v>
      </c>
    </row>
    <row r="6" spans="1:18" x14ac:dyDescent="0.25">
      <c r="A6" s="418"/>
      <c r="B6" s="103" t="s">
        <v>96</v>
      </c>
      <c r="C6" s="420"/>
      <c r="D6" s="414"/>
      <c r="E6" s="414"/>
      <c r="F6" s="416"/>
      <c r="G6" s="420"/>
      <c r="H6" s="414"/>
      <c r="I6" s="414"/>
      <c r="J6" s="416"/>
      <c r="K6" s="65">
        <f>AVERAGE(Detalle!Z7:Z8)</f>
        <v>1</v>
      </c>
      <c r="L6" s="59">
        <f>AVERAGE(Detalle!AC7:AC8)</f>
        <v>1</v>
      </c>
      <c r="M6" s="59">
        <f>AVERAGE(Detalle!AF7:AF8)</f>
        <v>0</v>
      </c>
      <c r="N6" s="66">
        <f>AVERAGE(Detalle!AI7:AI8)</f>
        <v>0</v>
      </c>
      <c r="O6" s="65">
        <f>AVERAGE(Detalle!Y7:Y8)</f>
        <v>0.375</v>
      </c>
      <c r="P6" s="59">
        <f>AVERAGE(Detalle!AB7:AB8)</f>
        <v>0.5</v>
      </c>
      <c r="Q6" s="59" t="e">
        <f>AVERAGE(Detalle!AE7:AE8)</f>
        <v>#DIV/0!</v>
      </c>
      <c r="R6" s="66" t="e">
        <f>AVERAGE(Detalle!AH7:AH8)</f>
        <v>#DIV/0!</v>
      </c>
    </row>
    <row r="7" spans="1:18" x14ac:dyDescent="0.25">
      <c r="A7" s="418"/>
      <c r="B7" s="103" t="s">
        <v>103</v>
      </c>
      <c r="C7" s="420"/>
      <c r="D7" s="414"/>
      <c r="E7" s="414"/>
      <c r="F7" s="416"/>
      <c r="G7" s="420"/>
      <c r="H7" s="414"/>
      <c r="I7" s="414"/>
      <c r="J7" s="416"/>
      <c r="K7" s="65">
        <f>AVERAGE(Detalle!Z9:Z10)</f>
        <v>1</v>
      </c>
      <c r="L7" s="59">
        <f>AVERAGE(Detalle!AC9:AC10)</f>
        <v>1</v>
      </c>
      <c r="M7" s="59">
        <f>AVERAGE(Detalle!AF9:AF10)</f>
        <v>0</v>
      </c>
      <c r="N7" s="66">
        <f>AVERAGE(Detalle!AI9:AI10)</f>
        <v>0</v>
      </c>
      <c r="O7" s="65">
        <f>AVERAGE(Detalle!Y9:Y10)</f>
        <v>0.25</v>
      </c>
      <c r="P7" s="59">
        <f>AVERAGE(Detalle!AB9:AB10)</f>
        <v>0.5</v>
      </c>
      <c r="Q7" s="59" t="e">
        <f>AVERAGE(Detalle!AE9:AE10)</f>
        <v>#DIV/0!</v>
      </c>
      <c r="R7" s="66" t="e">
        <f>AVERAGE(Detalle!AH9:AH10)</f>
        <v>#DIV/0!</v>
      </c>
    </row>
    <row r="8" spans="1:18" ht="15.75" thickBot="1" x14ac:dyDescent="0.3">
      <c r="A8" s="419"/>
      <c r="B8" s="104" t="s">
        <v>109</v>
      </c>
      <c r="C8" s="420"/>
      <c r="D8" s="414"/>
      <c r="E8" s="414"/>
      <c r="F8" s="416"/>
      <c r="G8" s="420"/>
      <c r="H8" s="414"/>
      <c r="I8" s="414"/>
      <c r="J8" s="416"/>
      <c r="K8" s="74">
        <f>AVERAGE(Detalle!Z11:Z12)</f>
        <v>1</v>
      </c>
      <c r="L8" s="75">
        <f>AVERAGE(Detalle!AC11:AC12)</f>
        <v>0.5</v>
      </c>
      <c r="M8" s="75">
        <f>AVERAGE(Detalle!AF11:AF12)</f>
        <v>0</v>
      </c>
      <c r="N8" s="76">
        <f>AVERAGE(Detalle!AI11:AI12)</f>
        <v>0</v>
      </c>
      <c r="O8" s="74">
        <f>AVERAGE(Detalle!Y11:Y12)</f>
        <v>0.25</v>
      </c>
      <c r="P8" s="75">
        <f>AVERAGE(Detalle!AB11:AB12)</f>
        <v>0.25</v>
      </c>
      <c r="Q8" s="75" t="e">
        <f>AVERAGE(Detalle!AE11:AE12)</f>
        <v>#DIV/0!</v>
      </c>
      <c r="R8" s="76" t="e">
        <f>AVERAGE(Detalle!AH11:AH12)</f>
        <v>#DIV/0!</v>
      </c>
    </row>
    <row r="9" spans="1:18" ht="30.75" thickBot="1" x14ac:dyDescent="0.3">
      <c r="A9" s="105" t="s">
        <v>41</v>
      </c>
      <c r="B9" s="106" t="s">
        <v>115</v>
      </c>
      <c r="C9" s="79">
        <f>AVERAGE(Detalle!Z13:Z14)</f>
        <v>0</v>
      </c>
      <c r="D9" s="80">
        <f>AVERAGE(Detalle!AC13:AC14)</f>
        <v>0.25</v>
      </c>
      <c r="E9" s="80">
        <f>AVERAGE(Detalle!AF13:AF14)</f>
        <v>0</v>
      </c>
      <c r="F9" s="81">
        <f>AVERAGE(Detalle!AI13:AI14)</f>
        <v>0</v>
      </c>
      <c r="G9" s="79">
        <f>AVERAGE(Detalle!Y13:Y14)</f>
        <v>0</v>
      </c>
      <c r="H9" s="80">
        <f>AVERAGE(Detalle!AB13:AB14)</f>
        <v>0.125</v>
      </c>
      <c r="I9" s="80" t="e">
        <f>AVERAGE(Detalle!AE13:AE14)</f>
        <v>#DIV/0!</v>
      </c>
      <c r="J9" s="81" t="e">
        <f>AVERAGE(Detalle!AH13:AH14)</f>
        <v>#DIV/0!</v>
      </c>
      <c r="K9" s="79">
        <f>C9</f>
        <v>0</v>
      </c>
      <c r="L9" s="75">
        <f>AVERAGE(Detalle!AC13:AC14)</f>
        <v>0.25</v>
      </c>
      <c r="M9" s="80">
        <f t="shared" ref="M9:N9" si="0">E9</f>
        <v>0</v>
      </c>
      <c r="N9" s="81">
        <f t="shared" si="0"/>
        <v>0</v>
      </c>
      <c r="O9" s="79">
        <f>G9</f>
        <v>0</v>
      </c>
      <c r="P9" s="59">
        <f>AVERAGE(Detalle!AB13:AB14)</f>
        <v>0.125</v>
      </c>
      <c r="Q9" s="80" t="e">
        <f t="shared" ref="Q9:R9" si="1">I9</f>
        <v>#DIV/0!</v>
      </c>
      <c r="R9" s="81" t="e">
        <f t="shared" si="1"/>
        <v>#DIV/0!</v>
      </c>
    </row>
    <row r="10" spans="1:18" x14ac:dyDescent="0.25">
      <c r="A10" s="417" t="s">
        <v>48</v>
      </c>
      <c r="B10" s="102" t="s">
        <v>121</v>
      </c>
      <c r="C10" s="420">
        <f>AVERAGE(Detalle!Z15:Z22)</f>
        <v>0.66666666666666663</v>
      </c>
      <c r="D10" s="414">
        <f>AVERAGE(Detalle!AC15:AC22)</f>
        <v>0.66666666666666663</v>
      </c>
      <c r="E10" s="414">
        <f>AVERAGE(Detalle!AF15:AF22)</f>
        <v>0</v>
      </c>
      <c r="F10" s="416">
        <f>AVERAGE(Detalle!AI15:AI22)</f>
        <v>0</v>
      </c>
      <c r="G10" s="420">
        <f>AVERAGE(Detalle!Y15:Y22)</f>
        <v>0.16666666666666666</v>
      </c>
      <c r="H10" s="414">
        <f>AVERAGE(Detalle!AB15:AB22)</f>
        <v>0.33333333333333331</v>
      </c>
      <c r="I10" s="414" t="e">
        <f>AVERAGE(Detalle!AE15:AE22)</f>
        <v>#DIV/0!</v>
      </c>
      <c r="J10" s="416" t="e">
        <f>AVERAGE(Detalle!AH15:AH22)</f>
        <v>#DIV/0!</v>
      </c>
      <c r="K10" s="77">
        <f>AVERAGE(Detalle!Z15:Z16)</f>
        <v>1</v>
      </c>
      <c r="L10" s="70">
        <f>AVERAGE(Detalle!AC15:AC16)</f>
        <v>1</v>
      </c>
      <c r="M10" s="70">
        <f>AVERAGE(Detalle!AF15:AF16)</f>
        <v>0</v>
      </c>
      <c r="N10" s="78">
        <f>AVERAGE(Detalle!AI15:AI16)</f>
        <v>0</v>
      </c>
      <c r="O10" s="77">
        <f>AVERAGE(Detalle!Y15:Y16)</f>
        <v>0.25</v>
      </c>
      <c r="P10" s="70">
        <f>AVERAGE(Detalle!AB15:AB16)</f>
        <v>0.5</v>
      </c>
      <c r="Q10" s="70" t="e">
        <f>AVERAGE(Detalle!AE15:AE16)</f>
        <v>#DIV/0!</v>
      </c>
      <c r="R10" s="78" t="e">
        <f>AVERAGE(Detalle!AH15:AH16)</f>
        <v>#DIV/0!</v>
      </c>
    </row>
    <row r="11" spans="1:18" x14ac:dyDescent="0.25">
      <c r="A11" s="418"/>
      <c r="B11" s="103" t="s">
        <v>128</v>
      </c>
      <c r="C11" s="420"/>
      <c r="D11" s="414"/>
      <c r="E11" s="414"/>
      <c r="F11" s="416"/>
      <c r="G11" s="420"/>
      <c r="H11" s="414"/>
      <c r="I11" s="414"/>
      <c r="J11" s="416"/>
      <c r="K11" s="65">
        <f>AVERAGE(Detalle!Z17:Z18)</f>
        <v>1</v>
      </c>
      <c r="L11" s="59">
        <f>AVERAGE(Detalle!AC17:AC18)</f>
        <v>1</v>
      </c>
      <c r="M11" s="59">
        <f>AVERAGE(Detalle!AF17:AF18)</f>
        <v>0</v>
      </c>
      <c r="N11" s="66">
        <f>AVERAGE(Detalle!AI17:AI18)</f>
        <v>0</v>
      </c>
      <c r="O11" s="65">
        <f>AVERAGE(Detalle!Y17:Y18)</f>
        <v>0.25</v>
      </c>
      <c r="P11" s="59">
        <f>AVERAGE(Detalle!AB17:AB18)</f>
        <v>0.5</v>
      </c>
      <c r="Q11" s="59" t="e">
        <f>AVERAGE(Detalle!AE17:AE18)</f>
        <v>#DIV/0!</v>
      </c>
      <c r="R11" s="66" t="e">
        <f>AVERAGE(Detalle!AH17:AH18)</f>
        <v>#DIV/0!</v>
      </c>
    </row>
    <row r="12" spans="1:18" ht="15.75" thickBot="1" x14ac:dyDescent="0.3">
      <c r="A12" s="419"/>
      <c r="B12" s="104" t="s">
        <v>134</v>
      </c>
      <c r="C12" s="420"/>
      <c r="D12" s="414"/>
      <c r="E12" s="414"/>
      <c r="F12" s="416"/>
      <c r="G12" s="420"/>
      <c r="H12" s="414"/>
      <c r="I12" s="414"/>
      <c r="J12" s="416"/>
      <c r="K12" s="74">
        <f>AVERAGE(Detalle!Z19:Z22)</f>
        <v>0.33333333333333331</v>
      </c>
      <c r="L12" s="75">
        <f>AVERAGE(Detalle!AC19:AC22)</f>
        <v>0.33333333333333331</v>
      </c>
      <c r="M12" s="75">
        <f>AVERAGE(Detalle!AF19:AF22)</f>
        <v>0</v>
      </c>
      <c r="N12" s="76">
        <f>AVERAGE(Detalle!AI19:AI22)</f>
        <v>0</v>
      </c>
      <c r="O12" s="74">
        <f>AVERAGE(Detalle!Y19:Y22)</f>
        <v>8.3333333333333329E-2</v>
      </c>
      <c r="P12" s="75">
        <f>AVERAGE(Detalle!AB19:AB22)</f>
        <v>0.16666666666666666</v>
      </c>
      <c r="Q12" s="75" t="e">
        <f>AVERAGE(Detalle!AE19:AE22)</f>
        <v>#DIV/0!</v>
      </c>
      <c r="R12" s="76" t="e">
        <f>AVERAGE(Detalle!AH19:AH22)</f>
        <v>#DIV/0!</v>
      </c>
    </row>
    <row r="13" spans="1:18" ht="30" x14ac:dyDescent="0.25">
      <c r="A13" s="421" t="s">
        <v>52</v>
      </c>
      <c r="B13" s="107" t="s">
        <v>312</v>
      </c>
      <c r="C13" s="422">
        <f>AVERAGE(Detalle!Z23:Z35)</f>
        <v>0.75</v>
      </c>
      <c r="D13" s="413">
        <f>AVERAGE(Detalle!AC23:AC35)</f>
        <v>0.75454545454545463</v>
      </c>
      <c r="E13" s="413">
        <f>AVERAGE(Detalle!AF23:AF35)</f>
        <v>0</v>
      </c>
      <c r="F13" s="415">
        <f>AVERAGE(Detalle!AI23:AI35)</f>
        <v>0</v>
      </c>
      <c r="G13" s="422">
        <f>AVERAGE(Detalle!Y23:Y35)</f>
        <v>0.1875</v>
      </c>
      <c r="H13" s="413">
        <f>AVERAGE(Detalle!AB23:AB35)</f>
        <v>0.36212121212121207</v>
      </c>
      <c r="I13" s="413" t="e">
        <f>AVERAGE(Detalle!AE23:AE35)</f>
        <v>#DIV/0!</v>
      </c>
      <c r="J13" s="415" t="e">
        <f>AVERAGE(Detalle!AH23:AH35)</f>
        <v>#DIV/0!</v>
      </c>
      <c r="K13" s="71">
        <f>AVERAGE(Detalle!Z23:Z25)</f>
        <v>1</v>
      </c>
      <c r="L13" s="72">
        <f>AVERAGE(Detalle!AC23:AC25)</f>
        <v>0.8</v>
      </c>
      <c r="M13" s="72">
        <f>AVERAGE(Detalle!AF23:AF25)</f>
        <v>0</v>
      </c>
      <c r="N13" s="73">
        <f>AVERAGE(Detalle!AI23:AI25)</f>
        <v>0</v>
      </c>
      <c r="O13" s="71">
        <f>AVERAGE(Detalle!Y23:Y25)</f>
        <v>0.25</v>
      </c>
      <c r="P13" s="73">
        <f>AVERAGE(Detalle!AB23:AB25)</f>
        <v>0.4</v>
      </c>
      <c r="Q13" s="334" t="e">
        <f>AVERAGE(Detalle!AE23:AE25)</f>
        <v>#DIV/0!</v>
      </c>
      <c r="R13" s="73" t="e">
        <f>AVERAGE(Detalle!AH23:AH25)</f>
        <v>#DIV/0!</v>
      </c>
    </row>
    <row r="14" spans="1:18" ht="30" x14ac:dyDescent="0.25">
      <c r="A14" s="418"/>
      <c r="B14" s="103" t="s">
        <v>156</v>
      </c>
      <c r="C14" s="420"/>
      <c r="D14" s="414"/>
      <c r="E14" s="414"/>
      <c r="F14" s="416"/>
      <c r="G14" s="420"/>
      <c r="H14" s="414"/>
      <c r="I14" s="414"/>
      <c r="J14" s="416"/>
      <c r="K14" s="65" t="e">
        <f>AVERAGE(Detalle!Z26:Z29)</f>
        <v>#DIV/0!</v>
      </c>
      <c r="L14" s="59">
        <f>AVERAGE(Detalle!AC26:AC29)</f>
        <v>0.76666666666666661</v>
      </c>
      <c r="M14" s="59">
        <f>AVERAGE(Detalle!AF26:AF29)</f>
        <v>0</v>
      </c>
      <c r="N14" s="66">
        <f>AVERAGE(Detalle!AI26:AI29)</f>
        <v>0</v>
      </c>
      <c r="O14" s="65" t="e">
        <f>AVERAGE(Detalle!Y26:Y29)</f>
        <v>#DIV/0!</v>
      </c>
      <c r="P14" s="66">
        <f>AVERAGE(Detalle!AB26:AB29)</f>
        <v>0.32777777777777778</v>
      </c>
      <c r="Q14" s="335" t="e">
        <f>AVERAGE(Detalle!AE26:AE29)</f>
        <v>#DIV/0!</v>
      </c>
      <c r="R14" s="66" t="e">
        <f>AVERAGE(Detalle!AH26:AH29)</f>
        <v>#DIV/0!</v>
      </c>
    </row>
    <row r="15" spans="1:18" ht="30" x14ac:dyDescent="0.25">
      <c r="A15" s="418"/>
      <c r="B15" s="103" t="s">
        <v>168</v>
      </c>
      <c r="C15" s="420"/>
      <c r="D15" s="414"/>
      <c r="E15" s="414"/>
      <c r="F15" s="416"/>
      <c r="G15" s="420"/>
      <c r="H15" s="414"/>
      <c r="I15" s="414"/>
      <c r="J15" s="416"/>
      <c r="K15" s="65">
        <f>AVERAGE(Detalle!Z30:Z32)</f>
        <v>0.5</v>
      </c>
      <c r="L15" s="59">
        <f>AVERAGE(Detalle!AC30:AC32)</f>
        <v>0.80000000000000016</v>
      </c>
      <c r="M15" s="59">
        <f>AVERAGE(Detalle!AF30:AF32)</f>
        <v>0</v>
      </c>
      <c r="N15" s="66">
        <f>AVERAGE(Detalle!AI30:AI32)</f>
        <v>0</v>
      </c>
      <c r="O15" s="65">
        <f>AVERAGE(Detalle!Y30:Y32)</f>
        <v>0.125</v>
      </c>
      <c r="P15" s="66">
        <f>AVERAGE(Detalle!AB30:AB32)</f>
        <v>0.40000000000000008</v>
      </c>
      <c r="Q15" s="335" t="e">
        <f>AVERAGE(Detalle!AE30:AE32)</f>
        <v>#DIV/0!</v>
      </c>
      <c r="R15" s="66" t="e">
        <f>AVERAGE(Detalle!AH30:AH32)</f>
        <v>#DIV/0!</v>
      </c>
    </row>
    <row r="16" spans="1:18" ht="30" x14ac:dyDescent="0.25">
      <c r="A16" s="418"/>
      <c r="B16" s="103" t="s">
        <v>177</v>
      </c>
      <c r="C16" s="420"/>
      <c r="D16" s="414"/>
      <c r="E16" s="414"/>
      <c r="F16" s="416"/>
      <c r="G16" s="420"/>
      <c r="H16" s="414"/>
      <c r="I16" s="414"/>
      <c r="J16" s="416"/>
      <c r="K16" s="65">
        <f>AVERAGE(Detalle!Z33)</f>
        <v>0.5</v>
      </c>
      <c r="L16" s="59">
        <f>AVERAGE(Detalle!AC33)</f>
        <v>0</v>
      </c>
      <c r="M16" s="59">
        <f>AVERAGE(Detalle!AF33)</f>
        <v>0</v>
      </c>
      <c r="N16" s="66">
        <f>AVERAGE(Detalle!AI33)</f>
        <v>0</v>
      </c>
      <c r="O16" s="65">
        <f>AVERAGE(Detalle!Y33)</f>
        <v>0.125</v>
      </c>
      <c r="P16" s="66">
        <f>AVERAGE(Detalle!AB33)</f>
        <v>0</v>
      </c>
      <c r="Q16" s="335" t="e">
        <f>AVERAGE(Detalle!AE33)</f>
        <v>#DIV/0!</v>
      </c>
      <c r="R16" s="66" t="e">
        <f>AVERAGE(Detalle!AH33)</f>
        <v>#DIV/0!</v>
      </c>
    </row>
    <row r="17" spans="1:18" ht="30.75" thickBot="1" x14ac:dyDescent="0.3">
      <c r="A17" s="423"/>
      <c r="B17" s="108" t="s">
        <v>181</v>
      </c>
      <c r="C17" s="424"/>
      <c r="D17" s="425"/>
      <c r="E17" s="425"/>
      <c r="F17" s="426"/>
      <c r="G17" s="424"/>
      <c r="H17" s="425"/>
      <c r="I17" s="425"/>
      <c r="J17" s="426"/>
      <c r="K17" s="67">
        <f>AVERAGE(Detalle!Z34:Z35)</f>
        <v>1</v>
      </c>
      <c r="L17" s="68">
        <f>AVERAGE(Detalle!AC34:AC35)</f>
        <v>1</v>
      </c>
      <c r="M17" s="68">
        <f>AVERAGE(Detalle!AF34:AF35)</f>
        <v>0</v>
      </c>
      <c r="N17" s="69">
        <f>AVERAGE(Detalle!AI34:AI35)</f>
        <v>0</v>
      </c>
      <c r="O17" s="67">
        <f>AVERAGE(Detalle!Y34:Y35)</f>
        <v>0.25</v>
      </c>
      <c r="P17" s="69">
        <f>AVERAGE(Detalle!AB34:AB35)</f>
        <v>0.5</v>
      </c>
      <c r="Q17" s="336" t="e">
        <f>AVERAGE(Detalle!AE34:AE35)</f>
        <v>#DIV/0!</v>
      </c>
      <c r="R17" s="69" t="e">
        <f>AVERAGE(Detalle!AH34:AH35)</f>
        <v>#DIV/0!</v>
      </c>
    </row>
    <row r="18" spans="1:18" ht="30" x14ac:dyDescent="0.25">
      <c r="A18" s="417" t="s">
        <v>57</v>
      </c>
      <c r="B18" s="109" t="s">
        <v>187</v>
      </c>
      <c r="C18" s="420">
        <f>AVERAGE(Detalle!Z36:Z51)</f>
        <v>0.53749999999999998</v>
      </c>
      <c r="D18" s="414">
        <f>AVERAGE(Detalle!AC36:AC51)</f>
        <v>0.78541666666666665</v>
      </c>
      <c r="E18" s="414">
        <f>AVERAGE(Detalle!AF36:AF51)</f>
        <v>0</v>
      </c>
      <c r="F18" s="416">
        <f>AVERAGE(Detalle!AI36:AI51)</f>
        <v>0</v>
      </c>
      <c r="G18" s="420">
        <f>AVERAGE(Detalle!Y36:Y51)</f>
        <v>0.125</v>
      </c>
      <c r="H18" s="414">
        <f>AVERAGE(Detalle!AB36:AB51)</f>
        <v>0.37187500000000001</v>
      </c>
      <c r="I18" s="414" t="e">
        <f>AVERAGE(Detalle!AE36:AE51)</f>
        <v>#DIV/0!</v>
      </c>
      <c r="J18" s="416" t="e">
        <f>AVERAGE(Detalle!AH36:AH51)</f>
        <v>#DIV/0!</v>
      </c>
      <c r="K18" s="77">
        <f>AVERAGE(Detalle!Z36:Z38)</f>
        <v>0</v>
      </c>
      <c r="L18" s="70">
        <f>AVERAGE(Detalle!AC36:AC38)</f>
        <v>0.8666666666666667</v>
      </c>
      <c r="M18" s="70">
        <f>AVERAGE(Detalle!AF36:AF38)</f>
        <v>0</v>
      </c>
      <c r="N18" s="78">
        <f>AVERAGE(Detalle!AI36:AI38)</f>
        <v>0</v>
      </c>
      <c r="O18" s="77">
        <f>AVERAGE(Detalle!Y36:Y38)</f>
        <v>0</v>
      </c>
      <c r="P18" s="70">
        <f>AVERAGE(Detalle!AB36:AB38)</f>
        <v>0.3666666666666667</v>
      </c>
      <c r="Q18" s="70" t="e">
        <f>AVERAGE(Detalle!AE36:AE38)</f>
        <v>#DIV/0!</v>
      </c>
      <c r="R18" s="78" t="e">
        <f>AVERAGE(Detalle!AH36:AH38)</f>
        <v>#DIV/0!</v>
      </c>
    </row>
    <row r="19" spans="1:18" ht="30" x14ac:dyDescent="0.25">
      <c r="A19" s="418"/>
      <c r="B19" s="110" t="s">
        <v>196</v>
      </c>
      <c r="C19" s="420"/>
      <c r="D19" s="414"/>
      <c r="E19" s="414"/>
      <c r="F19" s="416"/>
      <c r="G19" s="420"/>
      <c r="H19" s="414"/>
      <c r="I19" s="414"/>
      <c r="J19" s="416"/>
      <c r="K19" s="65">
        <f>AVERAGE(Detalle!Z39:Z43)</f>
        <v>1</v>
      </c>
      <c r="L19" s="59">
        <f>AVERAGE(Detalle!AC39:AC43)</f>
        <v>1</v>
      </c>
      <c r="M19" s="59">
        <f>AVERAGE(Detalle!AF39:AF43)</f>
        <v>0</v>
      </c>
      <c r="N19" s="66">
        <f>AVERAGE(Detalle!AI39:AI43)</f>
        <v>0</v>
      </c>
      <c r="O19" s="65">
        <f>AVERAGE(Detalle!Y39:Y43)</f>
        <v>0.25</v>
      </c>
      <c r="P19" s="59">
        <f>AVERAGE(Detalle!AB39:AB43)</f>
        <v>0.5</v>
      </c>
      <c r="Q19" s="59" t="e">
        <f>AVERAGE(Detalle!AE39:AE43)</f>
        <v>#DIV/0!</v>
      </c>
      <c r="R19" s="66" t="e">
        <f>AVERAGE(Detalle!AH39:AH43)</f>
        <v>#DIV/0!</v>
      </c>
    </row>
    <row r="20" spans="1:18" ht="30" x14ac:dyDescent="0.25">
      <c r="A20" s="418"/>
      <c r="B20" s="110" t="s">
        <v>210</v>
      </c>
      <c r="C20" s="420"/>
      <c r="D20" s="414"/>
      <c r="E20" s="414"/>
      <c r="F20" s="416"/>
      <c r="G20" s="420"/>
      <c r="H20" s="414"/>
      <c r="I20" s="414"/>
      <c r="J20" s="416"/>
      <c r="K20" s="65">
        <f>AVERAGE(Detalle!Z44)</f>
        <v>0.8</v>
      </c>
      <c r="L20" s="59">
        <f>AVERAGE(Detalle!AC44)</f>
        <v>1</v>
      </c>
      <c r="M20" s="59">
        <f>AVERAGE(Detalle!AF44)</f>
        <v>0</v>
      </c>
      <c r="N20" s="66">
        <f>AVERAGE(Detalle!AI44)</f>
        <v>0</v>
      </c>
      <c r="O20" s="65">
        <f>AVERAGE(Detalle!Y44)</f>
        <v>0.2</v>
      </c>
      <c r="P20" s="59">
        <f>AVERAGE(Detalle!AB44)</f>
        <v>0.5</v>
      </c>
      <c r="Q20" s="59" t="e">
        <f>AVERAGE(Detalle!AE44)</f>
        <v>#DIV/0!</v>
      </c>
      <c r="R20" s="66" t="e">
        <f>AVERAGE(Detalle!AH44)</f>
        <v>#DIV/0!</v>
      </c>
    </row>
    <row r="21" spans="1:18" ht="30" x14ac:dyDescent="0.25">
      <c r="A21" s="418"/>
      <c r="B21" s="110" t="s">
        <v>214</v>
      </c>
      <c r="C21" s="420"/>
      <c r="D21" s="414"/>
      <c r="E21" s="414"/>
      <c r="F21" s="416"/>
      <c r="G21" s="420"/>
      <c r="H21" s="414"/>
      <c r="I21" s="414"/>
      <c r="J21" s="416"/>
      <c r="K21" s="65">
        <f>AVERAGE(Detalle!Z45:Z48)</f>
        <v>0.125</v>
      </c>
      <c r="L21" s="59">
        <f>AVERAGE(Detalle!AC45:AC48)</f>
        <v>0.375</v>
      </c>
      <c r="M21" s="59">
        <f>AVERAGE(Detalle!AF45:AF48)</f>
        <v>0</v>
      </c>
      <c r="N21" s="66">
        <f>AVERAGE(Detalle!AI45:AI48)</f>
        <v>0</v>
      </c>
      <c r="O21" s="65">
        <f>AVERAGE(Detalle!Y45:Y48)</f>
        <v>3.125E-2</v>
      </c>
      <c r="P21" s="59">
        <f>AVERAGE(Detalle!AB45:AB48)</f>
        <v>0.1875</v>
      </c>
      <c r="Q21" s="59" t="e">
        <f>AVERAGE(Detalle!AE45:AE48)</f>
        <v>#DIV/0!</v>
      </c>
      <c r="R21" s="66" t="e">
        <f>AVERAGE(Detalle!AH45:AH48)</f>
        <v>#DIV/0!</v>
      </c>
    </row>
    <row r="22" spans="1:18" ht="30.75" thickBot="1" x14ac:dyDescent="0.3">
      <c r="A22" s="419"/>
      <c r="B22" s="111" t="s">
        <v>221</v>
      </c>
      <c r="C22" s="420"/>
      <c r="D22" s="414"/>
      <c r="E22" s="414"/>
      <c r="F22" s="416"/>
      <c r="G22" s="420"/>
      <c r="H22" s="414"/>
      <c r="I22" s="414"/>
      <c r="J22" s="416"/>
      <c r="K22" s="74">
        <f>AVERAGE(Detalle!Z49:Z51)</f>
        <v>0.76666666666666661</v>
      </c>
      <c r="L22" s="75">
        <f>AVERAGE(Detalle!AC49:AC51)</f>
        <v>0.8222222222222223</v>
      </c>
      <c r="M22" s="75">
        <f>AVERAGE(Detalle!AF49:AF51)</f>
        <v>0</v>
      </c>
      <c r="N22" s="76">
        <f>AVERAGE(Detalle!AI49:AI51)</f>
        <v>0</v>
      </c>
      <c r="O22" s="74">
        <f>AVERAGE(Detalle!Y49:Y51)</f>
        <v>0.14166666666666669</v>
      </c>
      <c r="P22" s="75">
        <f>AVERAGE(Detalle!AB49:AB51)</f>
        <v>0.3666666666666667</v>
      </c>
      <c r="Q22" s="75" t="e">
        <f>AVERAGE(Detalle!AE49:AE51)</f>
        <v>#DIV/0!</v>
      </c>
      <c r="R22" s="76" t="e">
        <f>AVERAGE(Detalle!AH49:AH51)</f>
        <v>#DIV/0!</v>
      </c>
    </row>
    <row r="23" spans="1:18" ht="15.75" thickBot="1" x14ac:dyDescent="0.3">
      <c r="A23" s="105" t="s">
        <v>229</v>
      </c>
      <c r="B23" s="106" t="s">
        <v>115</v>
      </c>
      <c r="C23" s="79">
        <f>AVERAGE(Detalle!Z52:Z60)</f>
        <v>0.52915000000000001</v>
      </c>
      <c r="D23" s="80">
        <f>AVERAGE(Detalle!AC52:AC60)</f>
        <v>0.77777777777777779</v>
      </c>
      <c r="E23" s="80">
        <f>AVERAGE(Detalle!AF52:AF60)</f>
        <v>0</v>
      </c>
      <c r="F23" s="81">
        <f>AVERAGE(Detalle!AI52:AI60)</f>
        <v>0</v>
      </c>
      <c r="G23" s="79">
        <f>AVERAGE(Detalle!Y52:Y60)</f>
        <v>0.1322875</v>
      </c>
      <c r="H23" s="80">
        <f>AVERAGE(Detalle!AB52:AB60)</f>
        <v>0.3888888888888889</v>
      </c>
      <c r="I23" s="80" t="e">
        <f>AVERAGE(Detalle!AE52:AE60)</f>
        <v>#DIV/0!</v>
      </c>
      <c r="J23" s="81" t="e">
        <f>AVERAGE(Detalle!AH52:AH60)</f>
        <v>#DIV/0!</v>
      </c>
      <c r="K23" s="79">
        <f>C23</f>
        <v>0.52915000000000001</v>
      </c>
      <c r="L23" s="80">
        <f>AVERAGE(Detalle!AC52:AC60)</f>
        <v>0.77777777777777779</v>
      </c>
      <c r="M23" s="80">
        <f t="shared" ref="M23:R23" si="2">E23</f>
        <v>0</v>
      </c>
      <c r="N23" s="81">
        <f t="shared" si="2"/>
        <v>0</v>
      </c>
      <c r="O23" s="79">
        <f t="shared" si="2"/>
        <v>0.1322875</v>
      </c>
      <c r="P23" s="81">
        <f>AVERAGE(Detalle!AB52:AB60)</f>
        <v>0.3888888888888889</v>
      </c>
      <c r="Q23" s="333" t="e">
        <f t="shared" si="2"/>
        <v>#DIV/0!</v>
      </c>
      <c r="R23" s="81" t="e">
        <f t="shared" si="2"/>
        <v>#DIV/0!</v>
      </c>
    </row>
    <row r="27" spans="1:18" x14ac:dyDescent="0.25">
      <c r="A27" s="332"/>
    </row>
    <row r="28" spans="1:18" x14ac:dyDescent="0.25">
      <c r="A28" s="332"/>
    </row>
    <row r="29" spans="1:18" x14ac:dyDescent="0.25">
      <c r="A29" s="332"/>
    </row>
  </sheetData>
  <sheetProtection algorithmName="SHA-512" hashValue="h5i8NLKrII1jYfT8LB/pE7y+lmIjrZ1byQII08njvzRt1uJLozADypvvnAjRpgjqj4WfR40ocksWIestvZyLtw==" saltValue="mtXDrOXZXMNs6YIBMhPQPg==" spinCount="100000" sheet="1" objects="1" scenarios="1"/>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45" priority="7" operator="greaterThan">
      <formula>1</formula>
    </cfRule>
    <cfRule type="cellIs" dxfId="44" priority="8" operator="between">
      <formula>0%</formula>
      <formula>24%</formula>
    </cfRule>
    <cfRule type="cellIs" dxfId="43" priority="9" operator="between">
      <formula>25%</formula>
      <formula>49%</formula>
    </cfRule>
    <cfRule type="cellIs" dxfId="42" priority="10" operator="between">
      <formula>50%</formula>
      <formula>74%</formula>
    </cfRule>
    <cfRule type="cellIs" dxfId="41" priority="11" operator="between">
      <formula>75%</formula>
      <formula>90%</formula>
    </cfRule>
    <cfRule type="cellIs" dxfId="40" priority="12" operator="between">
      <formula>91%</formula>
      <formula>100%</formula>
    </cfRule>
  </conditionalFormatting>
  <conditionalFormatting sqref="K4:R23">
    <cfRule type="cellIs" dxfId="39" priority="1" operator="greaterThan">
      <formula>1</formula>
    </cfRule>
    <cfRule type="cellIs" dxfId="38" priority="2" operator="between">
      <formula>0%</formula>
      <formula>24%</formula>
    </cfRule>
    <cfRule type="cellIs" dxfId="37" priority="3" operator="between">
      <formula>25%</formula>
      <formula>49%</formula>
    </cfRule>
    <cfRule type="cellIs" dxfId="36" priority="4" operator="between">
      <formula>50%</formula>
      <formula>74%</formula>
    </cfRule>
    <cfRule type="cellIs" dxfId="35" priority="5" operator="between">
      <formula>75%</formula>
      <formula>90%</formula>
    </cfRule>
    <cfRule type="cellIs" dxfId="34"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dimension ref="A1:BD60"/>
  <sheetViews>
    <sheetView tabSelected="1" zoomScale="55" zoomScaleNormal="55" zoomScaleSheetLayoutView="70" workbookViewId="0">
      <pane xSplit="4" ySplit="3" topLeftCell="E4" activePane="bottomRight" state="frozen"/>
      <selection pane="topRight" activeCell="E1" sqref="E1"/>
      <selection pane="bottomLeft" activeCell="A4" sqref="A4"/>
      <selection pane="bottomRight" activeCell="I4" sqref="I4"/>
    </sheetView>
  </sheetViews>
  <sheetFormatPr baseColWidth="10" defaultColWidth="11.42578125" defaultRowHeight="15" x14ac:dyDescent="0.25"/>
  <cols>
    <col min="1" max="1" width="11.42578125" customWidth="1"/>
    <col min="2" max="2" width="28.140625" customWidth="1"/>
    <col min="3" max="3" width="52.140625" customWidth="1"/>
    <col min="4" max="4" width="42.5703125" customWidth="1"/>
    <col min="5" max="5" width="21" customWidth="1"/>
    <col min="6" max="15" width="6.7109375" customWidth="1"/>
    <col min="16" max="16" width="7.28515625" customWidth="1"/>
    <col min="17" max="18" width="7.42578125" customWidth="1"/>
    <col min="19" max="19" width="9.140625" customWidth="1"/>
    <col min="20" max="20" width="6.5703125" hidden="1" customWidth="1"/>
    <col min="21" max="21" width="8.85546875" hidden="1" customWidth="1"/>
    <col min="22" max="22" width="6.42578125" hidden="1" customWidth="1"/>
    <col min="23" max="23" width="9.7109375" hidden="1" customWidth="1"/>
    <col min="24" max="24" width="65.85546875" hidden="1" customWidth="1"/>
    <col min="25" max="25" width="11.42578125" customWidth="1"/>
    <col min="26" max="26" width="11.42578125" hidden="1" customWidth="1"/>
    <col min="27" max="27" width="41.140625" hidden="1" customWidth="1"/>
    <col min="28" max="29" width="11.42578125" customWidth="1"/>
    <col min="30" max="30" width="97.85546875" customWidth="1"/>
    <col min="31" max="36" width="11.42578125" hidden="1" customWidth="1"/>
    <col min="37" max="40" width="5.140625" hidden="1" customWidth="1"/>
    <col min="41" max="41" width="33.42578125" customWidth="1"/>
    <col min="42" max="45" width="5.140625" customWidth="1"/>
    <col min="46" max="46" width="33.42578125" customWidth="1"/>
    <col min="47" max="50" width="5.140625" hidden="1" customWidth="1"/>
    <col min="51" max="51" width="33.42578125" hidden="1" customWidth="1"/>
    <col min="52" max="55" width="5.140625" hidden="1" customWidth="1"/>
    <col min="56" max="56" width="33.42578125" hidden="1" customWidth="1"/>
  </cols>
  <sheetData>
    <row r="1" spans="1:56" ht="52.5" customHeight="1" thickBot="1" x14ac:dyDescent="0.3">
      <c r="A1" s="96"/>
      <c r="B1" s="457"/>
      <c r="C1" s="457"/>
      <c r="D1" s="458"/>
      <c r="E1" s="454" t="s">
        <v>62</v>
      </c>
      <c r="F1" s="455"/>
      <c r="G1" s="455"/>
      <c r="H1" s="455"/>
      <c r="I1" s="455"/>
      <c r="J1" s="455"/>
      <c r="K1" s="455"/>
      <c r="L1" s="455"/>
      <c r="M1" s="455"/>
      <c r="N1" s="455"/>
      <c r="O1" s="456"/>
      <c r="P1" s="471" t="s">
        <v>63</v>
      </c>
      <c r="Q1" s="472"/>
      <c r="R1" s="472"/>
      <c r="S1" s="472"/>
      <c r="T1" s="472"/>
      <c r="U1" s="472"/>
      <c r="V1" s="472"/>
      <c r="W1" s="473"/>
      <c r="X1" s="476" t="s">
        <v>64</v>
      </c>
      <c r="Y1" s="429" t="s">
        <v>297</v>
      </c>
      <c r="Z1" s="430"/>
      <c r="AA1" s="430"/>
      <c r="AB1" s="430"/>
      <c r="AC1" s="430"/>
      <c r="AD1" s="430"/>
      <c r="AE1" s="430"/>
      <c r="AF1" s="430"/>
      <c r="AG1" s="430"/>
      <c r="AH1" s="430"/>
      <c r="AI1" s="430"/>
      <c r="AJ1" s="431"/>
      <c r="AK1" s="428" t="s">
        <v>296</v>
      </c>
      <c r="AL1" s="427"/>
      <c r="AM1" s="427"/>
      <c r="AN1" s="427"/>
      <c r="AO1" s="427"/>
      <c r="AP1" s="427"/>
      <c r="AQ1" s="427"/>
      <c r="AR1" s="427"/>
      <c r="AS1" s="427"/>
      <c r="AT1" s="427"/>
      <c r="AU1" s="427"/>
      <c r="AV1" s="427"/>
      <c r="AW1" s="427"/>
      <c r="AX1" s="427"/>
      <c r="AY1" s="427"/>
      <c r="AZ1" s="427"/>
      <c r="BA1" s="427"/>
      <c r="BB1" s="427"/>
      <c r="BC1" s="427"/>
      <c r="BD1" s="427"/>
    </row>
    <row r="2" spans="1:56" ht="27.75" customHeight="1" thickBot="1" x14ac:dyDescent="0.3">
      <c r="A2" s="115"/>
      <c r="B2" s="461" t="s">
        <v>65</v>
      </c>
      <c r="C2" s="463" t="s">
        <v>66</v>
      </c>
      <c r="D2" s="450" t="s">
        <v>67</v>
      </c>
      <c r="E2" s="474" t="s">
        <v>68</v>
      </c>
      <c r="F2" s="452" t="s">
        <v>69</v>
      </c>
      <c r="G2" s="452"/>
      <c r="H2" s="452"/>
      <c r="I2" s="452"/>
      <c r="J2" s="452"/>
      <c r="K2" s="452"/>
      <c r="L2" s="452"/>
      <c r="M2" s="452"/>
      <c r="N2" s="452"/>
      <c r="O2" s="453"/>
      <c r="P2" s="479" t="s">
        <v>70</v>
      </c>
      <c r="Q2" s="469"/>
      <c r="R2" s="469" t="s">
        <v>71</v>
      </c>
      <c r="S2" s="469"/>
      <c r="T2" s="469" t="s">
        <v>72</v>
      </c>
      <c r="U2" s="469"/>
      <c r="V2" s="469" t="s">
        <v>73</v>
      </c>
      <c r="W2" s="470"/>
      <c r="X2" s="477"/>
      <c r="Y2" s="432" t="s">
        <v>284</v>
      </c>
      <c r="Z2" s="433"/>
      <c r="AA2" s="433"/>
      <c r="AB2" s="433" t="s">
        <v>285</v>
      </c>
      <c r="AC2" s="433"/>
      <c r="AD2" s="433"/>
      <c r="AE2" s="433" t="s">
        <v>286</v>
      </c>
      <c r="AF2" s="433"/>
      <c r="AG2" s="433"/>
      <c r="AH2" s="433" t="s">
        <v>287</v>
      </c>
      <c r="AI2" s="433"/>
      <c r="AJ2" s="434"/>
      <c r="AK2" s="428" t="s">
        <v>300</v>
      </c>
      <c r="AL2" s="427"/>
      <c r="AM2" s="427"/>
      <c r="AN2" s="427"/>
      <c r="AO2" s="427"/>
      <c r="AP2" s="427" t="s">
        <v>301</v>
      </c>
      <c r="AQ2" s="427"/>
      <c r="AR2" s="427"/>
      <c r="AS2" s="427"/>
      <c r="AT2" s="427"/>
      <c r="AU2" s="427" t="s">
        <v>302</v>
      </c>
      <c r="AV2" s="427"/>
      <c r="AW2" s="427"/>
      <c r="AX2" s="427"/>
      <c r="AY2" s="427"/>
      <c r="AZ2" s="427" t="s">
        <v>303</v>
      </c>
      <c r="BA2" s="427"/>
      <c r="BB2" s="427"/>
      <c r="BC2" s="427"/>
      <c r="BD2" s="427"/>
    </row>
    <row r="3" spans="1:56" ht="165" customHeight="1" thickBot="1" x14ac:dyDescent="0.3">
      <c r="A3" s="96"/>
      <c r="B3" s="462"/>
      <c r="C3" s="464"/>
      <c r="D3" s="451"/>
      <c r="E3" s="475"/>
      <c r="F3" s="116" t="s">
        <v>74</v>
      </c>
      <c r="G3" s="116" t="s">
        <v>75</v>
      </c>
      <c r="H3" s="116" t="s">
        <v>76</v>
      </c>
      <c r="I3" s="116" t="s">
        <v>77</v>
      </c>
      <c r="J3" s="116" t="s">
        <v>78</v>
      </c>
      <c r="K3" s="116" t="s">
        <v>79</v>
      </c>
      <c r="L3" s="116" t="s">
        <v>80</v>
      </c>
      <c r="M3" s="116" t="s">
        <v>81</v>
      </c>
      <c r="N3" s="116" t="s">
        <v>82</v>
      </c>
      <c r="O3" s="117" t="s">
        <v>83</v>
      </c>
      <c r="P3" s="118" t="s">
        <v>13</v>
      </c>
      <c r="Q3" s="119" t="s">
        <v>14</v>
      </c>
      <c r="R3" s="120" t="s">
        <v>13</v>
      </c>
      <c r="S3" s="119" t="s">
        <v>14</v>
      </c>
      <c r="T3" s="120" t="s">
        <v>13</v>
      </c>
      <c r="U3" s="119" t="s">
        <v>14</v>
      </c>
      <c r="V3" s="120" t="s">
        <v>13</v>
      </c>
      <c r="W3" s="121" t="s">
        <v>14</v>
      </c>
      <c r="X3" s="478"/>
      <c r="Y3" s="230" t="s">
        <v>288</v>
      </c>
      <c r="Z3" s="231" t="s">
        <v>289</v>
      </c>
      <c r="AA3" s="232" t="s">
        <v>290</v>
      </c>
      <c r="AB3" s="231" t="s">
        <v>288</v>
      </c>
      <c r="AC3" s="231" t="s">
        <v>289</v>
      </c>
      <c r="AD3" s="232" t="s">
        <v>291</v>
      </c>
      <c r="AE3" s="231" t="s">
        <v>288</v>
      </c>
      <c r="AF3" s="231" t="s">
        <v>289</v>
      </c>
      <c r="AG3" s="232" t="s">
        <v>291</v>
      </c>
      <c r="AH3" s="231" t="s">
        <v>288</v>
      </c>
      <c r="AI3" s="231" t="s">
        <v>289</v>
      </c>
      <c r="AJ3" s="233" t="s">
        <v>290</v>
      </c>
      <c r="AK3" s="234" t="s">
        <v>298</v>
      </c>
      <c r="AL3" s="235" t="s">
        <v>292</v>
      </c>
      <c r="AM3" s="235" t="s">
        <v>293</v>
      </c>
      <c r="AN3" s="235" t="s">
        <v>294</v>
      </c>
      <c r="AO3" s="236" t="s">
        <v>295</v>
      </c>
      <c r="AP3" s="235" t="s">
        <v>298</v>
      </c>
      <c r="AQ3" s="312" t="s">
        <v>414</v>
      </c>
      <c r="AR3" s="235" t="s">
        <v>293</v>
      </c>
      <c r="AS3" s="235" t="s">
        <v>294</v>
      </c>
      <c r="AT3" s="236" t="s">
        <v>295</v>
      </c>
      <c r="AU3" s="235" t="s">
        <v>298</v>
      </c>
      <c r="AV3" s="235" t="s">
        <v>292</v>
      </c>
      <c r="AW3" s="235" t="s">
        <v>293</v>
      </c>
      <c r="AX3" s="235" t="s">
        <v>294</v>
      </c>
      <c r="AY3" s="236" t="s">
        <v>295</v>
      </c>
      <c r="AZ3" s="235" t="s">
        <v>298</v>
      </c>
      <c r="BA3" s="235" t="s">
        <v>292</v>
      </c>
      <c r="BB3" s="235" t="s">
        <v>293</v>
      </c>
      <c r="BC3" s="235" t="s">
        <v>294</v>
      </c>
      <c r="BD3" s="236" t="s">
        <v>295</v>
      </c>
    </row>
    <row r="4" spans="1:56" ht="309" customHeight="1" x14ac:dyDescent="0.25">
      <c r="A4" s="438" t="s">
        <v>84</v>
      </c>
      <c r="B4" s="435" t="s">
        <v>85</v>
      </c>
      <c r="C4" s="122" t="s">
        <v>86</v>
      </c>
      <c r="D4" s="123" t="s">
        <v>87</v>
      </c>
      <c r="E4" s="124" t="s">
        <v>79</v>
      </c>
      <c r="F4" s="125" t="s">
        <v>39</v>
      </c>
      <c r="G4" s="125"/>
      <c r="H4" s="125" t="s">
        <v>39</v>
      </c>
      <c r="I4" s="125" t="s">
        <v>39</v>
      </c>
      <c r="J4" s="125" t="s">
        <v>39</v>
      </c>
      <c r="K4" s="125" t="s">
        <v>39</v>
      </c>
      <c r="L4" s="125"/>
      <c r="M4" s="125" t="s">
        <v>39</v>
      </c>
      <c r="N4" s="125" t="s">
        <v>39</v>
      </c>
      <c r="O4" s="126" t="s">
        <v>39</v>
      </c>
      <c r="P4" s="127">
        <v>0.25</v>
      </c>
      <c r="Q4" s="82">
        <f t="shared" ref="Q4:Q5" si="0">P4/V4</f>
        <v>0.25</v>
      </c>
      <c r="R4" s="128">
        <v>0.5</v>
      </c>
      <c r="S4" s="82">
        <f t="shared" ref="S4:S5" si="1">R4/V4</f>
        <v>0.5</v>
      </c>
      <c r="T4" s="128">
        <v>0.75</v>
      </c>
      <c r="U4" s="82">
        <f t="shared" ref="U4:U5" si="2">T4/V4</f>
        <v>0.75</v>
      </c>
      <c r="V4" s="128">
        <v>1</v>
      </c>
      <c r="W4" s="82">
        <f t="shared" ref="W4:W5" si="3">V4/V4</f>
        <v>1</v>
      </c>
      <c r="X4" s="129" t="s">
        <v>88</v>
      </c>
      <c r="Y4" s="71">
        <v>0.25</v>
      </c>
      <c r="Z4" s="72">
        <f>Y4/Q4</f>
        <v>1</v>
      </c>
      <c r="AA4" s="237" t="s">
        <v>371</v>
      </c>
      <c r="AB4" s="304">
        <v>0.5</v>
      </c>
      <c r="AC4" s="72">
        <f>AB4/S4</f>
        <v>1</v>
      </c>
      <c r="AD4" s="89" t="s">
        <v>492</v>
      </c>
      <c r="AE4" s="72"/>
      <c r="AF4" s="72">
        <f>AE4/U4</f>
        <v>0</v>
      </c>
      <c r="AG4" s="237"/>
      <c r="AH4" s="72"/>
      <c r="AI4" s="72">
        <f>AH4/W4</f>
        <v>0</v>
      </c>
      <c r="AJ4" s="238"/>
      <c r="AK4" s="239" t="str">
        <f>IF((COUNTIF($F4:$O4,"X"))&gt;=8,"X","")</f>
        <v>X</v>
      </c>
      <c r="AL4" s="240" t="s">
        <v>299</v>
      </c>
      <c r="AM4" s="240"/>
      <c r="AN4" s="240" t="str">
        <f>IF((COUNTIF(AK4:AM4,"X"))&gt;=1,"Si","No")</f>
        <v>Si</v>
      </c>
      <c r="AO4" s="241" t="s">
        <v>388</v>
      </c>
      <c r="AP4" s="242" t="str">
        <f>AK4</f>
        <v>X</v>
      </c>
      <c r="AQ4" s="242" t="str">
        <f>IF(Z4&lt;100%,"X","")</f>
        <v/>
      </c>
      <c r="AR4" s="242"/>
      <c r="AS4" s="240" t="str">
        <f>IF((COUNTIF(AP4:AR4,"X"))&gt;=1,"Si","No")</f>
        <v>Si</v>
      </c>
      <c r="AT4" s="242"/>
      <c r="AU4" s="242" t="str">
        <f>AP4</f>
        <v>X</v>
      </c>
      <c r="AV4" s="242" t="str">
        <f>IF(AC4&lt;100%,"X","")</f>
        <v/>
      </c>
      <c r="AW4" s="242"/>
      <c r="AX4" s="240" t="str">
        <f>IF((COUNTIF(AU4:AW4,"X"))&gt;=1,"Si","No")</f>
        <v>Si</v>
      </c>
      <c r="AY4" s="242"/>
      <c r="AZ4" s="242" t="str">
        <f>AU4</f>
        <v>X</v>
      </c>
      <c r="BA4" s="242" t="str">
        <f>IF(AF4&lt;100%,"X","")</f>
        <v>X</v>
      </c>
      <c r="BB4" s="242"/>
      <c r="BC4" s="240" t="str">
        <f>IF((COUNTIF(AZ4:BB4,"X"))&gt;=1,"Si","No")</f>
        <v>Si</v>
      </c>
      <c r="BD4" s="243"/>
    </row>
    <row r="5" spans="1:56" ht="409.6" thickBot="1" x14ac:dyDescent="0.3">
      <c r="A5" s="439"/>
      <c r="B5" s="444"/>
      <c r="C5" s="130" t="s">
        <v>89</v>
      </c>
      <c r="D5" s="131" t="s">
        <v>90</v>
      </c>
      <c r="E5" s="132" t="s">
        <v>79</v>
      </c>
      <c r="F5" s="133" t="s">
        <v>39</v>
      </c>
      <c r="G5" s="133"/>
      <c r="H5" s="133" t="s">
        <v>39</v>
      </c>
      <c r="I5" s="133" t="s">
        <v>39</v>
      </c>
      <c r="J5" s="133" t="s">
        <v>39</v>
      </c>
      <c r="K5" s="133"/>
      <c r="L5" s="133" t="s">
        <v>39</v>
      </c>
      <c r="M5" s="133" t="s">
        <v>39</v>
      </c>
      <c r="N5" s="133" t="s">
        <v>39</v>
      </c>
      <c r="O5" s="134" t="s">
        <v>39</v>
      </c>
      <c r="P5" s="135">
        <v>0.25</v>
      </c>
      <c r="Q5" s="87">
        <f t="shared" si="0"/>
        <v>0.25</v>
      </c>
      <c r="R5" s="136">
        <v>0.5</v>
      </c>
      <c r="S5" s="87">
        <f t="shared" si="1"/>
        <v>0.5</v>
      </c>
      <c r="T5" s="136">
        <v>0.75</v>
      </c>
      <c r="U5" s="87">
        <f t="shared" si="2"/>
        <v>0.75</v>
      </c>
      <c r="V5" s="136">
        <v>1</v>
      </c>
      <c r="W5" s="87">
        <f t="shared" si="3"/>
        <v>1</v>
      </c>
      <c r="X5" s="137" t="s">
        <v>91</v>
      </c>
      <c r="Y5" s="74">
        <v>0.25</v>
      </c>
      <c r="Z5" s="75">
        <f t="shared" ref="Z5:Z60" si="4">Y5/Q5</f>
        <v>1</v>
      </c>
      <c r="AA5" s="244" t="s">
        <v>372</v>
      </c>
      <c r="AB5" s="305">
        <v>0.5</v>
      </c>
      <c r="AC5" s="75">
        <f t="shared" ref="AC5:AC60" si="5">AB5/S5</f>
        <v>1</v>
      </c>
      <c r="AD5" s="88" t="s">
        <v>491</v>
      </c>
      <c r="AE5" s="75"/>
      <c r="AF5" s="75">
        <f t="shared" ref="AF5:AF60" si="6">AE5/U5</f>
        <v>0</v>
      </c>
      <c r="AG5" s="244"/>
      <c r="AH5" s="75"/>
      <c r="AI5" s="75">
        <f t="shared" ref="AI5:AI60" si="7">AH5/W5</f>
        <v>0</v>
      </c>
      <c r="AJ5" s="245"/>
      <c r="AK5" s="246" t="str">
        <f t="shared" ref="AK5:AK60" si="8">IF((COUNTIF($F5:$O5,"X"))&gt;=8,"X","")</f>
        <v>X</v>
      </c>
      <c r="AL5" s="247" t="s">
        <v>299</v>
      </c>
      <c r="AM5" s="247"/>
      <c r="AN5" s="247" t="str">
        <f t="shared" ref="AN5:AN60" si="9">IF((COUNTIF(AK5:AM5,"X"))&gt;=1,"Si","No")</f>
        <v>Si</v>
      </c>
      <c r="AO5" s="248" t="s">
        <v>388</v>
      </c>
      <c r="AP5" s="249" t="str">
        <f t="shared" ref="AP5:AP60" si="10">AK5</f>
        <v>X</v>
      </c>
      <c r="AQ5" s="249" t="str">
        <f t="shared" ref="AQ5:AQ60" si="11">IF(Z5&lt;100%,"X","")</f>
        <v/>
      </c>
      <c r="AR5" s="249"/>
      <c r="AS5" s="247" t="str">
        <f t="shared" ref="AS5:AS60" si="12">IF((COUNTIF(AP5:AR5,"X"))&gt;=1,"Si","No")</f>
        <v>Si</v>
      </c>
      <c r="AT5" s="249"/>
      <c r="AU5" s="249" t="str">
        <f t="shared" ref="AU5:AU60" si="13">AP5</f>
        <v>X</v>
      </c>
      <c r="AV5" s="249" t="str">
        <f t="shared" ref="AV5:AV60" si="14">IF(AC5&lt;100%,"X","")</f>
        <v/>
      </c>
      <c r="AW5" s="249"/>
      <c r="AX5" s="247" t="str">
        <f t="shared" ref="AX5:AX60" si="15">IF((COUNTIF(AU5:AW5,"X"))&gt;=1,"Si","No")</f>
        <v>Si</v>
      </c>
      <c r="AY5" s="249"/>
      <c r="AZ5" s="249" t="str">
        <f t="shared" ref="AZ5:AZ60" si="16">AU5</f>
        <v>X</v>
      </c>
      <c r="BA5" s="249" t="str">
        <f t="shared" ref="BA5:BA60" si="17">IF(AF5&lt;100%,"X","")</f>
        <v>X</v>
      </c>
      <c r="BB5" s="249"/>
      <c r="BC5" s="247" t="str">
        <f t="shared" ref="BC5:BC60" si="18">IF((COUNTIF(AZ5:BB5,"X"))&gt;=1,"Si","No")</f>
        <v>Si</v>
      </c>
      <c r="BD5" s="250"/>
    </row>
    <row r="6" spans="1:56" ht="409.5" customHeight="1" thickBot="1" x14ac:dyDescent="0.3">
      <c r="A6" s="439"/>
      <c r="B6" s="138" t="s">
        <v>92</v>
      </c>
      <c r="C6" s="139" t="s">
        <v>93</v>
      </c>
      <c r="D6" s="140" t="s">
        <v>94</v>
      </c>
      <c r="E6" s="141" t="s">
        <v>79</v>
      </c>
      <c r="F6" s="142"/>
      <c r="G6" s="142"/>
      <c r="H6" s="142" t="s">
        <v>39</v>
      </c>
      <c r="I6" s="142" t="s">
        <v>39</v>
      </c>
      <c r="J6" s="142" t="s">
        <v>39</v>
      </c>
      <c r="K6" s="142"/>
      <c r="L6" s="142" t="s">
        <v>39</v>
      </c>
      <c r="M6" s="142" t="s">
        <v>39</v>
      </c>
      <c r="N6" s="142" t="s">
        <v>39</v>
      </c>
      <c r="O6" s="143" t="s">
        <v>39</v>
      </c>
      <c r="P6" s="144">
        <v>0.25</v>
      </c>
      <c r="Q6" s="94">
        <f t="shared" ref="Q6" si="19">P6/V6</f>
        <v>0.25</v>
      </c>
      <c r="R6" s="145">
        <v>0.5</v>
      </c>
      <c r="S6" s="94">
        <f t="shared" ref="S6" si="20">R6/V6</f>
        <v>0.5</v>
      </c>
      <c r="T6" s="145">
        <v>0.75</v>
      </c>
      <c r="U6" s="94">
        <f t="shared" ref="U6" si="21">T6/V6</f>
        <v>0.75</v>
      </c>
      <c r="V6" s="145">
        <v>1</v>
      </c>
      <c r="W6" s="94">
        <f t="shared" ref="W6" si="22">V6/V6</f>
        <v>1</v>
      </c>
      <c r="X6" s="146" t="s">
        <v>95</v>
      </c>
      <c r="Y6" s="79">
        <v>0.25</v>
      </c>
      <c r="Z6" s="80">
        <f t="shared" si="4"/>
        <v>1</v>
      </c>
      <c r="AA6" s="251" t="s">
        <v>373</v>
      </c>
      <c r="AB6" s="306">
        <v>0.5</v>
      </c>
      <c r="AC6" s="80">
        <f t="shared" si="5"/>
        <v>1</v>
      </c>
      <c r="AD6" s="95" t="s">
        <v>415</v>
      </c>
      <c r="AE6" s="80"/>
      <c r="AF6" s="80">
        <f t="shared" si="6"/>
        <v>0</v>
      </c>
      <c r="AG6" s="251"/>
      <c r="AH6" s="80"/>
      <c r="AI6" s="80">
        <f t="shared" si="7"/>
        <v>0</v>
      </c>
      <c r="AJ6" s="252"/>
      <c r="AK6" s="253" t="str">
        <f t="shared" si="8"/>
        <v/>
      </c>
      <c r="AL6" s="254" t="s">
        <v>299</v>
      </c>
      <c r="AM6" s="254"/>
      <c r="AN6" s="254" t="str">
        <f t="shared" si="9"/>
        <v>No</v>
      </c>
      <c r="AO6" s="255"/>
      <c r="AP6" s="256" t="str">
        <f t="shared" si="10"/>
        <v/>
      </c>
      <c r="AQ6" s="256" t="str">
        <f t="shared" si="11"/>
        <v/>
      </c>
      <c r="AR6" s="256"/>
      <c r="AS6" s="254" t="str">
        <f t="shared" si="12"/>
        <v>No</v>
      </c>
      <c r="AT6" s="256"/>
      <c r="AU6" s="256" t="str">
        <f t="shared" si="13"/>
        <v/>
      </c>
      <c r="AV6" s="256" t="str">
        <f t="shared" si="14"/>
        <v/>
      </c>
      <c r="AW6" s="256"/>
      <c r="AX6" s="254" t="str">
        <f t="shared" si="15"/>
        <v>No</v>
      </c>
      <c r="AY6" s="256"/>
      <c r="AZ6" s="256" t="str">
        <f t="shared" si="16"/>
        <v/>
      </c>
      <c r="BA6" s="256" t="str">
        <f t="shared" si="17"/>
        <v>X</v>
      </c>
      <c r="BB6" s="256"/>
      <c r="BC6" s="254" t="str">
        <f t="shared" si="18"/>
        <v>Si</v>
      </c>
      <c r="BD6" s="257"/>
    </row>
    <row r="7" spans="1:56" ht="300" x14ac:dyDescent="0.25">
      <c r="A7" s="439"/>
      <c r="B7" s="441" t="s">
        <v>96</v>
      </c>
      <c r="C7" s="147" t="s">
        <v>267</v>
      </c>
      <c r="D7" s="148" t="s">
        <v>97</v>
      </c>
      <c r="E7" s="149" t="s">
        <v>79</v>
      </c>
      <c r="F7" s="150"/>
      <c r="G7" s="150" t="s">
        <v>98</v>
      </c>
      <c r="H7" s="150"/>
      <c r="I7" s="150"/>
      <c r="J7" s="150"/>
      <c r="K7" s="150"/>
      <c r="L7" s="150"/>
      <c r="M7" s="150"/>
      <c r="N7" s="150"/>
      <c r="O7" s="151"/>
      <c r="P7" s="152">
        <v>0.5</v>
      </c>
      <c r="Q7" s="84">
        <f t="shared" ref="Q7:Q8" si="23">P7/V7</f>
        <v>0.5</v>
      </c>
      <c r="R7" s="153">
        <v>0.5</v>
      </c>
      <c r="S7" s="84">
        <f t="shared" ref="S7:S8" si="24">R7/V7</f>
        <v>0.5</v>
      </c>
      <c r="T7" s="153">
        <v>0.5</v>
      </c>
      <c r="U7" s="84">
        <f t="shared" ref="U7:U8" si="25">T7/V7</f>
        <v>0.5</v>
      </c>
      <c r="V7" s="153">
        <v>1</v>
      </c>
      <c r="W7" s="84">
        <f t="shared" ref="W7:W8" si="26">V7/V7</f>
        <v>1</v>
      </c>
      <c r="X7" s="154" t="s">
        <v>99</v>
      </c>
      <c r="Y7" s="77">
        <v>0.5</v>
      </c>
      <c r="Z7" s="70">
        <f t="shared" si="4"/>
        <v>1</v>
      </c>
      <c r="AA7" s="258" t="s">
        <v>330</v>
      </c>
      <c r="AB7" s="307">
        <v>0.5</v>
      </c>
      <c r="AC7" s="70">
        <f t="shared" si="5"/>
        <v>1</v>
      </c>
      <c r="AD7" s="91" t="s">
        <v>416</v>
      </c>
      <c r="AE7" s="70"/>
      <c r="AF7" s="70">
        <f t="shared" si="6"/>
        <v>0</v>
      </c>
      <c r="AG7" s="258"/>
      <c r="AH7" s="70"/>
      <c r="AI7" s="70">
        <f t="shared" si="7"/>
        <v>0</v>
      </c>
      <c r="AJ7" s="259"/>
      <c r="AK7" s="260" t="str">
        <f t="shared" si="8"/>
        <v/>
      </c>
      <c r="AL7" s="261" t="s">
        <v>299</v>
      </c>
      <c r="AM7" s="261"/>
      <c r="AN7" s="261" t="str">
        <f t="shared" si="9"/>
        <v>No</v>
      </c>
      <c r="AO7" s="262" t="s">
        <v>388</v>
      </c>
      <c r="AP7" s="263" t="str">
        <f t="shared" si="10"/>
        <v/>
      </c>
      <c r="AQ7" s="263" t="str">
        <f t="shared" si="11"/>
        <v/>
      </c>
      <c r="AR7" s="263"/>
      <c r="AS7" s="261" t="str">
        <f t="shared" si="12"/>
        <v>No</v>
      </c>
      <c r="AT7" s="263"/>
      <c r="AU7" s="263" t="str">
        <f t="shared" si="13"/>
        <v/>
      </c>
      <c r="AV7" s="263" t="str">
        <f t="shared" si="14"/>
        <v/>
      </c>
      <c r="AW7" s="263"/>
      <c r="AX7" s="261" t="str">
        <f t="shared" si="15"/>
        <v>No</v>
      </c>
      <c r="AY7" s="263"/>
      <c r="AZ7" s="263" t="str">
        <f t="shared" si="16"/>
        <v/>
      </c>
      <c r="BA7" s="263" t="str">
        <f t="shared" si="17"/>
        <v>X</v>
      </c>
      <c r="BB7" s="263"/>
      <c r="BC7" s="261" t="str">
        <f t="shared" si="18"/>
        <v>Si</v>
      </c>
      <c r="BD7" s="264"/>
    </row>
    <row r="8" spans="1:56" ht="285.75" thickBot="1" x14ac:dyDescent="0.3">
      <c r="A8" s="439"/>
      <c r="B8" s="444"/>
      <c r="C8" s="130" t="s">
        <v>100</v>
      </c>
      <c r="D8" s="131" t="s">
        <v>101</v>
      </c>
      <c r="E8" s="132" t="s">
        <v>79</v>
      </c>
      <c r="F8" s="133"/>
      <c r="G8" s="133" t="s">
        <v>98</v>
      </c>
      <c r="H8" s="133"/>
      <c r="I8" s="133"/>
      <c r="J8" s="133"/>
      <c r="K8" s="133"/>
      <c r="L8" s="133"/>
      <c r="M8" s="133"/>
      <c r="N8" s="133"/>
      <c r="O8" s="134"/>
      <c r="P8" s="135">
        <v>0.25</v>
      </c>
      <c r="Q8" s="87">
        <f t="shared" si="23"/>
        <v>0.25</v>
      </c>
      <c r="R8" s="136">
        <v>0.5</v>
      </c>
      <c r="S8" s="87">
        <f t="shared" si="24"/>
        <v>0.5</v>
      </c>
      <c r="T8" s="136">
        <v>0.75</v>
      </c>
      <c r="U8" s="87">
        <f t="shared" si="25"/>
        <v>0.75</v>
      </c>
      <c r="V8" s="136">
        <v>1</v>
      </c>
      <c r="W8" s="87">
        <f t="shared" si="26"/>
        <v>1</v>
      </c>
      <c r="X8" s="137" t="s">
        <v>102</v>
      </c>
      <c r="Y8" s="74">
        <v>0.25</v>
      </c>
      <c r="Z8" s="75">
        <f t="shared" si="4"/>
        <v>1</v>
      </c>
      <c r="AA8" s="244" t="s">
        <v>329</v>
      </c>
      <c r="AB8" s="305">
        <v>0.5</v>
      </c>
      <c r="AC8" s="75">
        <f t="shared" si="5"/>
        <v>1</v>
      </c>
      <c r="AD8" s="88" t="s">
        <v>487</v>
      </c>
      <c r="AE8" s="75"/>
      <c r="AF8" s="75">
        <f t="shared" si="6"/>
        <v>0</v>
      </c>
      <c r="AG8" s="244"/>
      <c r="AH8" s="75"/>
      <c r="AI8" s="75">
        <f t="shared" si="7"/>
        <v>0</v>
      </c>
      <c r="AJ8" s="245"/>
      <c r="AK8" s="246" t="str">
        <f t="shared" si="8"/>
        <v/>
      </c>
      <c r="AL8" s="247" t="s">
        <v>299</v>
      </c>
      <c r="AM8" s="247"/>
      <c r="AN8" s="247" t="str">
        <f t="shared" si="9"/>
        <v>No</v>
      </c>
      <c r="AO8" s="248" t="s">
        <v>388</v>
      </c>
      <c r="AP8" s="249" t="str">
        <f t="shared" si="10"/>
        <v/>
      </c>
      <c r="AQ8" s="249" t="str">
        <f t="shared" si="11"/>
        <v/>
      </c>
      <c r="AR8" s="249"/>
      <c r="AS8" s="247" t="str">
        <f t="shared" si="12"/>
        <v>No</v>
      </c>
      <c r="AT8" s="249"/>
      <c r="AU8" s="249" t="str">
        <f t="shared" si="13"/>
        <v/>
      </c>
      <c r="AV8" s="249" t="str">
        <f t="shared" si="14"/>
        <v/>
      </c>
      <c r="AW8" s="249"/>
      <c r="AX8" s="247" t="str">
        <f t="shared" si="15"/>
        <v>No</v>
      </c>
      <c r="AY8" s="249"/>
      <c r="AZ8" s="249" t="str">
        <f t="shared" si="16"/>
        <v/>
      </c>
      <c r="BA8" s="249" t="str">
        <f t="shared" si="17"/>
        <v>X</v>
      </c>
      <c r="BB8" s="249"/>
      <c r="BC8" s="247" t="str">
        <f t="shared" si="18"/>
        <v>Si</v>
      </c>
      <c r="BD8" s="250"/>
    </row>
    <row r="9" spans="1:56" ht="409.5" x14ac:dyDescent="0.25">
      <c r="A9" s="439"/>
      <c r="B9" s="435" t="s">
        <v>103</v>
      </c>
      <c r="C9" s="122" t="s">
        <v>104</v>
      </c>
      <c r="D9" s="123" t="s">
        <v>105</v>
      </c>
      <c r="E9" s="124" t="s">
        <v>79</v>
      </c>
      <c r="F9" s="125"/>
      <c r="G9" s="125"/>
      <c r="H9" s="125" t="s">
        <v>39</v>
      </c>
      <c r="I9" s="125" t="s">
        <v>39</v>
      </c>
      <c r="J9" s="125" t="s">
        <v>39</v>
      </c>
      <c r="K9" s="125"/>
      <c r="L9" s="125" t="s">
        <v>39</v>
      </c>
      <c r="M9" s="125" t="s">
        <v>39</v>
      </c>
      <c r="N9" s="125" t="s">
        <v>39</v>
      </c>
      <c r="O9" s="126" t="s">
        <v>39</v>
      </c>
      <c r="P9" s="155">
        <v>0.25</v>
      </c>
      <c r="Q9" s="82">
        <f t="shared" ref="Q9:Q10" si="27">P9/V9</f>
        <v>0.25</v>
      </c>
      <c r="R9" s="128">
        <v>0.5</v>
      </c>
      <c r="S9" s="82">
        <f t="shared" ref="S9:S10" si="28">R9/V9</f>
        <v>0.5</v>
      </c>
      <c r="T9" s="156">
        <v>0.75</v>
      </c>
      <c r="U9" s="82">
        <f t="shared" ref="U9:U10" si="29">T9/V9</f>
        <v>0.75</v>
      </c>
      <c r="V9" s="128">
        <v>1</v>
      </c>
      <c r="W9" s="82">
        <f t="shared" ref="W9:W10" si="30">V9/V9</f>
        <v>1</v>
      </c>
      <c r="X9" s="129" t="s">
        <v>95</v>
      </c>
      <c r="Y9" s="71">
        <v>0.25</v>
      </c>
      <c r="Z9" s="72">
        <f t="shared" si="4"/>
        <v>1</v>
      </c>
      <c r="AA9" s="237" t="s">
        <v>374</v>
      </c>
      <c r="AB9" s="304">
        <v>0.5</v>
      </c>
      <c r="AC9" s="72">
        <f t="shared" si="5"/>
        <v>1</v>
      </c>
      <c r="AD9" s="89" t="s">
        <v>493</v>
      </c>
      <c r="AE9" s="72"/>
      <c r="AF9" s="72">
        <f t="shared" si="6"/>
        <v>0</v>
      </c>
      <c r="AG9" s="237"/>
      <c r="AH9" s="72"/>
      <c r="AI9" s="72">
        <f t="shared" si="7"/>
        <v>0</v>
      </c>
      <c r="AJ9" s="238"/>
      <c r="AK9" s="239" t="str">
        <f t="shared" si="8"/>
        <v/>
      </c>
      <c r="AL9" s="240" t="s">
        <v>299</v>
      </c>
      <c r="AM9" s="240"/>
      <c r="AN9" s="240" t="str">
        <f t="shared" si="9"/>
        <v>No</v>
      </c>
      <c r="AO9" s="241"/>
      <c r="AP9" s="242" t="str">
        <f t="shared" si="10"/>
        <v/>
      </c>
      <c r="AQ9" s="242" t="str">
        <f t="shared" si="11"/>
        <v/>
      </c>
      <c r="AR9" s="242"/>
      <c r="AS9" s="240" t="str">
        <f t="shared" si="12"/>
        <v>No</v>
      </c>
      <c r="AT9" s="242"/>
      <c r="AU9" s="242" t="str">
        <f t="shared" si="13"/>
        <v/>
      </c>
      <c r="AV9" s="242" t="str">
        <f t="shared" si="14"/>
        <v/>
      </c>
      <c r="AW9" s="242"/>
      <c r="AX9" s="240" t="str">
        <f t="shared" si="15"/>
        <v>No</v>
      </c>
      <c r="AY9" s="242"/>
      <c r="AZ9" s="242" t="str">
        <f t="shared" si="16"/>
        <v/>
      </c>
      <c r="BA9" s="242" t="str">
        <f t="shared" si="17"/>
        <v>X</v>
      </c>
      <c r="BB9" s="242"/>
      <c r="BC9" s="240" t="str">
        <f t="shared" si="18"/>
        <v>Si</v>
      </c>
      <c r="BD9" s="243"/>
    </row>
    <row r="10" spans="1:56" ht="409.6" thickBot="1" x14ac:dyDescent="0.3">
      <c r="A10" s="439"/>
      <c r="B10" s="437"/>
      <c r="C10" s="157" t="s">
        <v>106</v>
      </c>
      <c r="D10" s="158" t="s">
        <v>107</v>
      </c>
      <c r="E10" s="159" t="s">
        <v>79</v>
      </c>
      <c r="F10" s="160"/>
      <c r="G10" s="160" t="s">
        <v>39</v>
      </c>
      <c r="H10" s="160"/>
      <c r="I10" s="160"/>
      <c r="J10" s="160"/>
      <c r="K10" s="160"/>
      <c r="L10" s="160"/>
      <c r="M10" s="160"/>
      <c r="N10" s="160"/>
      <c r="O10" s="161"/>
      <c r="P10" s="162">
        <v>0.25</v>
      </c>
      <c r="Q10" s="86">
        <f t="shared" si="27"/>
        <v>0.25</v>
      </c>
      <c r="R10" s="163">
        <v>0.5</v>
      </c>
      <c r="S10" s="86">
        <f t="shared" si="28"/>
        <v>0.5</v>
      </c>
      <c r="T10" s="163">
        <v>0.75</v>
      </c>
      <c r="U10" s="86">
        <f t="shared" si="29"/>
        <v>0.75</v>
      </c>
      <c r="V10" s="163">
        <v>1</v>
      </c>
      <c r="W10" s="86">
        <f t="shared" si="30"/>
        <v>1</v>
      </c>
      <c r="X10" s="164" t="s">
        <v>108</v>
      </c>
      <c r="Y10" s="67">
        <v>0.25</v>
      </c>
      <c r="Z10" s="68">
        <f t="shared" si="4"/>
        <v>1</v>
      </c>
      <c r="AA10" s="265" t="s">
        <v>381</v>
      </c>
      <c r="AB10" s="308">
        <v>0.5</v>
      </c>
      <c r="AC10" s="68">
        <f t="shared" si="5"/>
        <v>1</v>
      </c>
      <c r="AD10" s="90" t="s">
        <v>488</v>
      </c>
      <c r="AE10" s="68"/>
      <c r="AF10" s="68">
        <f t="shared" si="6"/>
        <v>0</v>
      </c>
      <c r="AG10" s="265"/>
      <c r="AH10" s="68"/>
      <c r="AI10" s="68">
        <f t="shared" si="7"/>
        <v>0</v>
      </c>
      <c r="AJ10" s="266"/>
      <c r="AK10" s="267" t="str">
        <f t="shared" si="8"/>
        <v/>
      </c>
      <c r="AL10" s="268" t="s">
        <v>299</v>
      </c>
      <c r="AM10" s="268"/>
      <c r="AN10" s="268" t="str">
        <f t="shared" si="9"/>
        <v>No</v>
      </c>
      <c r="AO10" s="269" t="s">
        <v>388</v>
      </c>
      <c r="AP10" s="270" t="str">
        <f t="shared" si="10"/>
        <v/>
      </c>
      <c r="AQ10" s="270" t="str">
        <f t="shared" si="11"/>
        <v/>
      </c>
      <c r="AR10" s="270"/>
      <c r="AS10" s="268" t="str">
        <f t="shared" si="12"/>
        <v>No</v>
      </c>
      <c r="AT10" s="270"/>
      <c r="AU10" s="270" t="str">
        <f t="shared" si="13"/>
        <v/>
      </c>
      <c r="AV10" s="270" t="str">
        <f t="shared" si="14"/>
        <v/>
      </c>
      <c r="AW10" s="270"/>
      <c r="AX10" s="268" t="str">
        <f t="shared" si="15"/>
        <v>No</v>
      </c>
      <c r="AY10" s="270"/>
      <c r="AZ10" s="270" t="str">
        <f t="shared" si="16"/>
        <v/>
      </c>
      <c r="BA10" s="270" t="str">
        <f t="shared" si="17"/>
        <v>X</v>
      </c>
      <c r="BB10" s="270"/>
      <c r="BC10" s="268" t="str">
        <f t="shared" si="18"/>
        <v>Si</v>
      </c>
      <c r="BD10" s="271"/>
    </row>
    <row r="11" spans="1:56" ht="225" x14ac:dyDescent="0.25">
      <c r="A11" s="439"/>
      <c r="B11" s="441" t="s">
        <v>109</v>
      </c>
      <c r="C11" s="147" t="s">
        <v>110</v>
      </c>
      <c r="D11" s="148" t="s">
        <v>111</v>
      </c>
      <c r="E11" s="149" t="s">
        <v>81</v>
      </c>
      <c r="F11" s="150"/>
      <c r="G11" s="150" t="s">
        <v>39</v>
      </c>
      <c r="H11" s="150"/>
      <c r="I11" s="150"/>
      <c r="J11" s="150"/>
      <c r="K11" s="150"/>
      <c r="L11" s="150"/>
      <c r="M11" s="150"/>
      <c r="N11" s="150"/>
      <c r="O11" s="151"/>
      <c r="P11" s="152">
        <v>0.25</v>
      </c>
      <c r="Q11" s="84">
        <f t="shared" ref="Q11" si="31">P11/V11</f>
        <v>0.25</v>
      </c>
      <c r="R11" s="153">
        <v>0.5</v>
      </c>
      <c r="S11" s="84">
        <f t="shared" ref="S11" si="32">R11/V11</f>
        <v>0.5</v>
      </c>
      <c r="T11" s="153">
        <v>0.75</v>
      </c>
      <c r="U11" s="84">
        <f t="shared" ref="U11" si="33">T11/V11</f>
        <v>0.75</v>
      </c>
      <c r="V11" s="153">
        <v>1</v>
      </c>
      <c r="W11" s="84">
        <f t="shared" ref="W11" si="34">V11/V11</f>
        <v>1</v>
      </c>
      <c r="X11" s="154"/>
      <c r="Y11" s="77">
        <v>0.25</v>
      </c>
      <c r="Z11" s="70">
        <f t="shared" si="4"/>
        <v>1</v>
      </c>
      <c r="AA11" s="258" t="s">
        <v>382</v>
      </c>
      <c r="AB11" s="307">
        <v>0.5</v>
      </c>
      <c r="AC11" s="70">
        <f t="shared" si="5"/>
        <v>1</v>
      </c>
      <c r="AD11" s="91" t="s">
        <v>489</v>
      </c>
      <c r="AE11" s="70"/>
      <c r="AF11" s="70">
        <f t="shared" si="6"/>
        <v>0</v>
      </c>
      <c r="AG11" s="258"/>
      <c r="AH11" s="70"/>
      <c r="AI11" s="70">
        <f t="shared" si="7"/>
        <v>0</v>
      </c>
      <c r="AJ11" s="259"/>
      <c r="AK11" s="260" t="str">
        <f t="shared" si="8"/>
        <v/>
      </c>
      <c r="AL11" s="261" t="s">
        <v>299</v>
      </c>
      <c r="AM11" s="261"/>
      <c r="AN11" s="261" t="str">
        <f t="shared" si="9"/>
        <v>No</v>
      </c>
      <c r="AO11" s="262" t="s">
        <v>387</v>
      </c>
      <c r="AP11" s="263" t="str">
        <f t="shared" si="10"/>
        <v/>
      </c>
      <c r="AQ11" s="263" t="str">
        <f t="shared" si="11"/>
        <v/>
      </c>
      <c r="AR11" s="263"/>
      <c r="AS11" s="261" t="str">
        <f t="shared" si="12"/>
        <v>No</v>
      </c>
      <c r="AT11" s="263"/>
      <c r="AU11" s="263" t="str">
        <f t="shared" si="13"/>
        <v/>
      </c>
      <c r="AV11" s="263" t="str">
        <f t="shared" si="14"/>
        <v/>
      </c>
      <c r="AW11" s="263"/>
      <c r="AX11" s="261" t="str">
        <f t="shared" si="15"/>
        <v>No</v>
      </c>
      <c r="AY11" s="263"/>
      <c r="AZ11" s="263" t="str">
        <f t="shared" si="16"/>
        <v/>
      </c>
      <c r="BA11" s="263" t="str">
        <f t="shared" si="17"/>
        <v>X</v>
      </c>
      <c r="BB11" s="263"/>
      <c r="BC11" s="261" t="str">
        <f t="shared" si="18"/>
        <v>Si</v>
      </c>
      <c r="BD11" s="264"/>
    </row>
    <row r="12" spans="1:56" ht="409.6" thickBot="1" x14ac:dyDescent="0.3">
      <c r="A12" s="440"/>
      <c r="B12" s="437"/>
      <c r="C12" s="317" t="s">
        <v>112</v>
      </c>
      <c r="D12" s="158" t="s">
        <v>113</v>
      </c>
      <c r="E12" s="159" t="s">
        <v>83</v>
      </c>
      <c r="F12" s="160"/>
      <c r="G12" s="160"/>
      <c r="H12" s="165" t="s">
        <v>39</v>
      </c>
      <c r="I12" s="165" t="s">
        <v>39</v>
      </c>
      <c r="J12" s="160"/>
      <c r="K12" s="160"/>
      <c r="L12" s="160"/>
      <c r="M12" s="160"/>
      <c r="N12" s="160"/>
      <c r="O12" s="161"/>
      <c r="P12" s="166">
        <v>0</v>
      </c>
      <c r="Q12" s="86">
        <f t="shared" ref="Q12" si="35">P12/V12</f>
        <v>0</v>
      </c>
      <c r="R12" s="163">
        <f>1/3</f>
        <v>0.33333333333333331</v>
      </c>
      <c r="S12" s="86">
        <f t="shared" ref="S12" si="36">R12/V12</f>
        <v>0.33333333333333331</v>
      </c>
      <c r="T12" s="163">
        <f>2/3</f>
        <v>0.66666666666666663</v>
      </c>
      <c r="U12" s="86">
        <f t="shared" ref="U12" si="37">T12/V12</f>
        <v>0.66666666666666663</v>
      </c>
      <c r="V12" s="163">
        <v>1</v>
      </c>
      <c r="W12" s="86">
        <f t="shared" ref="W12" si="38">V12/V12</f>
        <v>1</v>
      </c>
      <c r="X12" s="164" t="s">
        <v>114</v>
      </c>
      <c r="Y12" s="67"/>
      <c r="Z12" s="68"/>
      <c r="AA12" s="265" t="s">
        <v>333</v>
      </c>
      <c r="AB12" s="308">
        <v>0</v>
      </c>
      <c r="AC12" s="68">
        <f t="shared" si="5"/>
        <v>0</v>
      </c>
      <c r="AD12" s="90" t="s">
        <v>454</v>
      </c>
      <c r="AE12" s="68"/>
      <c r="AF12" s="68">
        <f t="shared" si="6"/>
        <v>0</v>
      </c>
      <c r="AG12" s="265"/>
      <c r="AH12" s="68"/>
      <c r="AI12" s="68">
        <f t="shared" si="7"/>
        <v>0</v>
      </c>
      <c r="AJ12" s="266"/>
      <c r="AK12" s="267" t="str">
        <f t="shared" si="8"/>
        <v/>
      </c>
      <c r="AL12" s="268" t="s">
        <v>299</v>
      </c>
      <c r="AM12" s="268"/>
      <c r="AN12" s="268" t="str">
        <f t="shared" si="9"/>
        <v>No</v>
      </c>
      <c r="AO12" s="270"/>
      <c r="AP12" s="270" t="str">
        <f t="shared" si="10"/>
        <v/>
      </c>
      <c r="AQ12" s="270" t="str">
        <f t="shared" si="11"/>
        <v>X</v>
      </c>
      <c r="AR12" s="270"/>
      <c r="AS12" s="268" t="str">
        <f t="shared" si="12"/>
        <v>Si</v>
      </c>
      <c r="AT12" s="314" t="s">
        <v>455</v>
      </c>
      <c r="AU12" s="270" t="str">
        <f t="shared" si="13"/>
        <v/>
      </c>
      <c r="AV12" s="270" t="str">
        <f t="shared" si="14"/>
        <v>X</v>
      </c>
      <c r="AW12" s="270"/>
      <c r="AX12" s="268" t="str">
        <f t="shared" si="15"/>
        <v>Si</v>
      </c>
      <c r="AY12" s="270"/>
      <c r="AZ12" s="270" t="str">
        <f t="shared" si="16"/>
        <v/>
      </c>
      <c r="BA12" s="270" t="str">
        <f t="shared" si="17"/>
        <v>X</v>
      </c>
      <c r="BB12" s="270"/>
      <c r="BC12" s="268" t="str">
        <f t="shared" si="18"/>
        <v>Si</v>
      </c>
      <c r="BD12" s="271"/>
    </row>
    <row r="13" spans="1:56" ht="146.25" customHeight="1" thickBot="1" x14ac:dyDescent="0.3">
      <c r="A13" s="442" t="s">
        <v>41</v>
      </c>
      <c r="B13" s="417" t="s">
        <v>115</v>
      </c>
      <c r="C13" s="318" t="s">
        <v>116</v>
      </c>
      <c r="D13" s="167" t="s">
        <v>117</v>
      </c>
      <c r="E13" s="168" t="s">
        <v>83</v>
      </c>
      <c r="F13" s="169"/>
      <c r="G13" s="169"/>
      <c r="H13" s="169"/>
      <c r="I13" s="170" t="s">
        <v>39</v>
      </c>
      <c r="J13" s="170"/>
      <c r="K13" s="170"/>
      <c r="L13" s="170" t="s">
        <v>39</v>
      </c>
      <c r="M13" s="169"/>
      <c r="N13" s="169"/>
      <c r="O13" s="171"/>
      <c r="P13" s="172">
        <v>0</v>
      </c>
      <c r="Q13" s="84">
        <f t="shared" ref="Q13:Q14" si="39">P13/V13</f>
        <v>0</v>
      </c>
      <c r="R13" s="153">
        <v>1</v>
      </c>
      <c r="S13" s="84">
        <f t="shared" ref="S13:S14" si="40">R13/V13</f>
        <v>0.5</v>
      </c>
      <c r="T13" s="153">
        <v>1</v>
      </c>
      <c r="U13" s="84">
        <f t="shared" ref="U13:U14" si="41">T13/V13</f>
        <v>0.5</v>
      </c>
      <c r="V13" s="153">
        <v>2</v>
      </c>
      <c r="W13" s="84">
        <f t="shared" ref="W13:W14" si="42">V13/V13</f>
        <v>1</v>
      </c>
      <c r="X13" s="154" t="s">
        <v>118</v>
      </c>
      <c r="Y13" s="77"/>
      <c r="Z13" s="70"/>
      <c r="AA13" s="258" t="s">
        <v>332</v>
      </c>
      <c r="AB13" s="307">
        <v>0</v>
      </c>
      <c r="AC13" s="70">
        <f t="shared" si="5"/>
        <v>0</v>
      </c>
      <c r="AD13" s="91" t="s">
        <v>422</v>
      </c>
      <c r="AE13" s="70"/>
      <c r="AF13" s="70">
        <f t="shared" si="6"/>
        <v>0</v>
      </c>
      <c r="AG13" s="258"/>
      <c r="AH13" s="70"/>
      <c r="AI13" s="70">
        <f t="shared" si="7"/>
        <v>0</v>
      </c>
      <c r="AJ13" s="259"/>
      <c r="AK13" s="260" t="str">
        <f t="shared" si="8"/>
        <v/>
      </c>
      <c r="AL13" s="261" t="s">
        <v>299</v>
      </c>
      <c r="AM13" s="261"/>
      <c r="AN13" s="261" t="str">
        <f t="shared" si="9"/>
        <v>No</v>
      </c>
      <c r="AO13" s="263"/>
      <c r="AP13" s="263" t="str">
        <f t="shared" si="10"/>
        <v/>
      </c>
      <c r="AQ13" s="263" t="str">
        <f t="shared" si="11"/>
        <v>X</v>
      </c>
      <c r="AR13" s="263"/>
      <c r="AS13" s="261" t="str">
        <f t="shared" si="12"/>
        <v>Si</v>
      </c>
      <c r="AT13" s="314" t="s">
        <v>456</v>
      </c>
      <c r="AU13" s="263" t="str">
        <f t="shared" si="13"/>
        <v/>
      </c>
      <c r="AV13" s="263" t="str">
        <f t="shared" si="14"/>
        <v>X</v>
      </c>
      <c r="AW13" s="263"/>
      <c r="AX13" s="261" t="str">
        <f t="shared" si="15"/>
        <v>Si</v>
      </c>
      <c r="AY13" s="263"/>
      <c r="AZ13" s="263" t="str">
        <f t="shared" si="16"/>
        <v/>
      </c>
      <c r="BA13" s="263" t="str">
        <f t="shared" si="17"/>
        <v>X</v>
      </c>
      <c r="BB13" s="263"/>
      <c r="BC13" s="261" t="str">
        <f t="shared" si="18"/>
        <v>Si</v>
      </c>
      <c r="BD13" s="264"/>
    </row>
    <row r="14" spans="1:56" ht="63.75" customHeight="1" thickBot="1" x14ac:dyDescent="0.3">
      <c r="A14" s="443"/>
      <c r="B14" s="419"/>
      <c r="C14" s="319" t="s">
        <v>119</v>
      </c>
      <c r="D14" s="173" t="s">
        <v>120</v>
      </c>
      <c r="E14" s="174" t="s">
        <v>77</v>
      </c>
      <c r="F14" s="175"/>
      <c r="G14" s="175"/>
      <c r="H14" s="175"/>
      <c r="I14" s="175"/>
      <c r="J14" s="175"/>
      <c r="K14" s="175"/>
      <c r="L14" s="175"/>
      <c r="M14" s="175"/>
      <c r="N14" s="175"/>
      <c r="O14" s="176"/>
      <c r="P14" s="135">
        <v>0.25</v>
      </c>
      <c r="Q14" s="87">
        <f t="shared" si="39"/>
        <v>0.25</v>
      </c>
      <c r="R14" s="136">
        <v>0.5</v>
      </c>
      <c r="S14" s="87">
        <f t="shared" si="40"/>
        <v>0.5</v>
      </c>
      <c r="T14" s="136">
        <v>0.75</v>
      </c>
      <c r="U14" s="87">
        <f t="shared" si="41"/>
        <v>0.75</v>
      </c>
      <c r="V14" s="136">
        <v>1</v>
      </c>
      <c r="W14" s="87">
        <f t="shared" si="42"/>
        <v>1</v>
      </c>
      <c r="X14" s="137"/>
      <c r="Y14" s="74">
        <v>0</v>
      </c>
      <c r="Z14" s="75">
        <f t="shared" si="4"/>
        <v>0</v>
      </c>
      <c r="AA14" s="244" t="s">
        <v>390</v>
      </c>
      <c r="AB14" s="305">
        <v>0.25</v>
      </c>
      <c r="AC14" s="75">
        <f t="shared" si="5"/>
        <v>0.5</v>
      </c>
      <c r="AD14" s="88" t="s">
        <v>498</v>
      </c>
      <c r="AE14" s="75"/>
      <c r="AF14" s="75">
        <f t="shared" si="6"/>
        <v>0</v>
      </c>
      <c r="AG14" s="244"/>
      <c r="AH14" s="75"/>
      <c r="AI14" s="75">
        <f t="shared" si="7"/>
        <v>0</v>
      </c>
      <c r="AJ14" s="245"/>
      <c r="AK14" s="246" t="str">
        <f t="shared" si="8"/>
        <v/>
      </c>
      <c r="AL14" s="247" t="s">
        <v>299</v>
      </c>
      <c r="AM14" s="247"/>
      <c r="AN14" s="247" t="str">
        <f t="shared" si="9"/>
        <v>No</v>
      </c>
      <c r="AO14" s="272" t="s">
        <v>390</v>
      </c>
      <c r="AP14" s="249" t="str">
        <f t="shared" si="10"/>
        <v/>
      </c>
      <c r="AQ14" s="249" t="str">
        <f t="shared" si="11"/>
        <v>X</v>
      </c>
      <c r="AR14" s="249"/>
      <c r="AS14" s="247" t="str">
        <f t="shared" si="12"/>
        <v>Si</v>
      </c>
      <c r="AT14" s="295" t="s">
        <v>469</v>
      </c>
      <c r="AU14" s="249" t="str">
        <f t="shared" si="13"/>
        <v/>
      </c>
      <c r="AV14" s="249" t="str">
        <f t="shared" si="14"/>
        <v>X</v>
      </c>
      <c r="AW14" s="249"/>
      <c r="AX14" s="247" t="str">
        <f t="shared" si="15"/>
        <v>Si</v>
      </c>
      <c r="AY14" s="249"/>
      <c r="AZ14" s="249" t="str">
        <f t="shared" si="16"/>
        <v/>
      </c>
      <c r="BA14" s="249" t="str">
        <f t="shared" si="17"/>
        <v>X</v>
      </c>
      <c r="BB14" s="249"/>
      <c r="BC14" s="247" t="str">
        <f t="shared" si="18"/>
        <v>Si</v>
      </c>
      <c r="BD14" s="250"/>
    </row>
    <row r="15" spans="1:56" ht="138.75" customHeight="1" x14ac:dyDescent="0.25">
      <c r="A15" s="438" t="s">
        <v>48</v>
      </c>
      <c r="B15" s="435" t="s">
        <v>121</v>
      </c>
      <c r="C15" s="320" t="s">
        <v>122</v>
      </c>
      <c r="D15" s="123" t="s">
        <v>123</v>
      </c>
      <c r="E15" s="124" t="s">
        <v>75</v>
      </c>
      <c r="F15" s="125"/>
      <c r="G15" s="125"/>
      <c r="H15" s="125"/>
      <c r="I15" s="125"/>
      <c r="J15" s="125"/>
      <c r="K15" s="125"/>
      <c r="L15" s="125"/>
      <c r="M15" s="125"/>
      <c r="N15" s="125"/>
      <c r="O15" s="126"/>
      <c r="P15" s="127">
        <v>0.25</v>
      </c>
      <c r="Q15" s="82">
        <f t="shared" ref="Q15:Q16" si="43">P15/V15</f>
        <v>0.25</v>
      </c>
      <c r="R15" s="128">
        <v>0.5</v>
      </c>
      <c r="S15" s="82">
        <f t="shared" ref="S15:S16" si="44">R15/V15</f>
        <v>0.5</v>
      </c>
      <c r="T15" s="128">
        <v>0.75</v>
      </c>
      <c r="U15" s="82">
        <f t="shared" ref="U15:U16" si="45">T15/V15</f>
        <v>0.75</v>
      </c>
      <c r="V15" s="128">
        <v>1</v>
      </c>
      <c r="W15" s="82">
        <f t="shared" ref="W15:W16" si="46">V15/V15</f>
        <v>1</v>
      </c>
      <c r="X15" s="129" t="s">
        <v>124</v>
      </c>
      <c r="Y15" s="71">
        <v>0.25</v>
      </c>
      <c r="Z15" s="72">
        <f t="shared" si="4"/>
        <v>1</v>
      </c>
      <c r="AA15" s="237" t="s">
        <v>378</v>
      </c>
      <c r="AB15" s="304">
        <v>0.5</v>
      </c>
      <c r="AC15" s="72">
        <f t="shared" si="5"/>
        <v>1</v>
      </c>
      <c r="AD15" s="89" t="s">
        <v>515</v>
      </c>
      <c r="AE15" s="72"/>
      <c r="AF15" s="72">
        <f t="shared" si="6"/>
        <v>0</v>
      </c>
      <c r="AG15" s="237"/>
      <c r="AH15" s="72"/>
      <c r="AI15" s="72">
        <f t="shared" si="7"/>
        <v>0</v>
      </c>
      <c r="AJ15" s="238"/>
      <c r="AK15" s="239" t="str">
        <f t="shared" si="8"/>
        <v/>
      </c>
      <c r="AL15" s="240" t="s">
        <v>299</v>
      </c>
      <c r="AM15" s="240"/>
      <c r="AN15" s="240" t="str">
        <f t="shared" si="9"/>
        <v>No</v>
      </c>
      <c r="AO15" s="241" t="s">
        <v>328</v>
      </c>
      <c r="AP15" s="242" t="str">
        <f t="shared" si="10"/>
        <v/>
      </c>
      <c r="AQ15" s="242" t="str">
        <f t="shared" si="11"/>
        <v/>
      </c>
      <c r="AR15" s="242"/>
      <c r="AS15" s="240" t="str">
        <f t="shared" si="12"/>
        <v>No</v>
      </c>
      <c r="AT15" s="315" t="s">
        <v>481</v>
      </c>
      <c r="AU15" s="242" t="str">
        <f t="shared" si="13"/>
        <v/>
      </c>
      <c r="AV15" s="242" t="str">
        <f t="shared" si="14"/>
        <v/>
      </c>
      <c r="AW15" s="242"/>
      <c r="AX15" s="240" t="str">
        <f t="shared" si="15"/>
        <v>No</v>
      </c>
      <c r="AY15" s="242"/>
      <c r="AZ15" s="242" t="str">
        <f t="shared" si="16"/>
        <v/>
      </c>
      <c r="BA15" s="242" t="str">
        <f t="shared" si="17"/>
        <v>X</v>
      </c>
      <c r="BB15" s="242"/>
      <c r="BC15" s="240" t="str">
        <f t="shared" si="18"/>
        <v>Si</v>
      </c>
      <c r="BD15" s="243"/>
    </row>
    <row r="16" spans="1:56" ht="138.75" customHeight="1" thickBot="1" x14ac:dyDescent="0.3">
      <c r="A16" s="439"/>
      <c r="B16" s="444"/>
      <c r="C16" s="321" t="s">
        <v>125</v>
      </c>
      <c r="D16" s="131" t="s">
        <v>126</v>
      </c>
      <c r="E16" s="132" t="s">
        <v>75</v>
      </c>
      <c r="F16" s="133"/>
      <c r="G16" s="133"/>
      <c r="H16" s="133"/>
      <c r="I16" s="133"/>
      <c r="J16" s="133"/>
      <c r="K16" s="133"/>
      <c r="L16" s="133"/>
      <c r="M16" s="133"/>
      <c r="N16" s="133"/>
      <c r="O16" s="134"/>
      <c r="P16" s="135">
        <v>0.25</v>
      </c>
      <c r="Q16" s="87">
        <f t="shared" si="43"/>
        <v>0.25</v>
      </c>
      <c r="R16" s="136">
        <v>0.5</v>
      </c>
      <c r="S16" s="87">
        <f t="shared" si="44"/>
        <v>0.5</v>
      </c>
      <c r="T16" s="136">
        <v>0.75</v>
      </c>
      <c r="U16" s="87">
        <f t="shared" si="45"/>
        <v>0.75</v>
      </c>
      <c r="V16" s="136">
        <v>1</v>
      </c>
      <c r="W16" s="87">
        <f t="shared" si="46"/>
        <v>1</v>
      </c>
      <c r="X16" s="137" t="s">
        <v>127</v>
      </c>
      <c r="Y16" s="74">
        <v>0.25</v>
      </c>
      <c r="Z16" s="75">
        <f t="shared" si="4"/>
        <v>1</v>
      </c>
      <c r="AA16" s="244" t="s">
        <v>379</v>
      </c>
      <c r="AB16" s="305">
        <v>0.5</v>
      </c>
      <c r="AC16" s="75">
        <f t="shared" si="5"/>
        <v>1</v>
      </c>
      <c r="AD16" s="88" t="s">
        <v>516</v>
      </c>
      <c r="AE16" s="75"/>
      <c r="AF16" s="75">
        <f t="shared" si="6"/>
        <v>0</v>
      </c>
      <c r="AG16" s="244"/>
      <c r="AH16" s="75"/>
      <c r="AI16" s="75">
        <f t="shared" si="7"/>
        <v>0</v>
      </c>
      <c r="AJ16" s="245"/>
      <c r="AK16" s="246" t="str">
        <f t="shared" si="8"/>
        <v/>
      </c>
      <c r="AL16" s="247" t="s">
        <v>299</v>
      </c>
      <c r="AM16" s="247"/>
      <c r="AN16" s="247" t="str">
        <f t="shared" si="9"/>
        <v>No</v>
      </c>
      <c r="AO16" s="248"/>
      <c r="AP16" s="249" t="str">
        <f t="shared" si="10"/>
        <v/>
      </c>
      <c r="AQ16" s="249" t="str">
        <f t="shared" si="11"/>
        <v/>
      </c>
      <c r="AR16" s="249"/>
      <c r="AS16" s="247" t="str">
        <f t="shared" si="12"/>
        <v>No</v>
      </c>
      <c r="AT16" s="315" t="s">
        <v>480</v>
      </c>
      <c r="AU16" s="249" t="str">
        <f t="shared" si="13"/>
        <v/>
      </c>
      <c r="AV16" s="249" t="str">
        <f t="shared" si="14"/>
        <v/>
      </c>
      <c r="AW16" s="249"/>
      <c r="AX16" s="247" t="str">
        <f t="shared" si="15"/>
        <v>No</v>
      </c>
      <c r="AY16" s="249"/>
      <c r="AZ16" s="249" t="str">
        <f t="shared" si="16"/>
        <v/>
      </c>
      <c r="BA16" s="249" t="str">
        <f t="shared" si="17"/>
        <v>X</v>
      </c>
      <c r="BB16" s="249"/>
      <c r="BC16" s="247" t="str">
        <f t="shared" si="18"/>
        <v>Si</v>
      </c>
      <c r="BD16" s="250"/>
    </row>
    <row r="17" spans="1:56" ht="225" x14ac:dyDescent="0.25">
      <c r="A17" s="439"/>
      <c r="B17" s="435" t="s">
        <v>128</v>
      </c>
      <c r="C17" s="122" t="s">
        <v>129</v>
      </c>
      <c r="D17" s="123" t="s">
        <v>130</v>
      </c>
      <c r="E17" s="124" t="s">
        <v>74</v>
      </c>
      <c r="F17" s="125"/>
      <c r="G17" s="125" t="s">
        <v>39</v>
      </c>
      <c r="H17" s="125" t="s">
        <v>39</v>
      </c>
      <c r="I17" s="125" t="s">
        <v>39</v>
      </c>
      <c r="J17" s="125" t="s">
        <v>39</v>
      </c>
      <c r="K17" s="177" t="s">
        <v>39</v>
      </c>
      <c r="L17" s="125" t="s">
        <v>39</v>
      </c>
      <c r="M17" s="125" t="s">
        <v>39</v>
      </c>
      <c r="N17" s="125" t="s">
        <v>39</v>
      </c>
      <c r="O17" s="126" t="s">
        <v>39</v>
      </c>
      <c r="P17" s="178">
        <v>0</v>
      </c>
      <c r="Q17" s="82">
        <f t="shared" ref="Q17" si="47">P17/V17</f>
        <v>0</v>
      </c>
      <c r="R17" s="128">
        <v>0</v>
      </c>
      <c r="S17" s="82">
        <f t="shared" ref="S17" si="48">R17/V17</f>
        <v>0</v>
      </c>
      <c r="T17" s="128">
        <v>0</v>
      </c>
      <c r="U17" s="82">
        <f t="shared" ref="U17" si="49">T17/V17</f>
        <v>0</v>
      </c>
      <c r="V17" s="128">
        <v>1</v>
      </c>
      <c r="W17" s="82">
        <f t="shared" ref="W17" si="50">V17/V17</f>
        <v>1</v>
      </c>
      <c r="X17" s="129" t="s">
        <v>131</v>
      </c>
      <c r="Y17" s="71"/>
      <c r="Z17" s="72"/>
      <c r="AA17" s="237" t="s">
        <v>313</v>
      </c>
      <c r="AB17" s="304"/>
      <c r="AC17" s="72"/>
      <c r="AD17" s="89" t="s">
        <v>313</v>
      </c>
      <c r="AE17" s="72"/>
      <c r="AF17" s="72"/>
      <c r="AG17" s="237" t="s">
        <v>313</v>
      </c>
      <c r="AH17" s="72"/>
      <c r="AI17" s="72">
        <f t="shared" si="7"/>
        <v>0</v>
      </c>
      <c r="AJ17" s="238"/>
      <c r="AK17" s="239" t="str">
        <f t="shared" si="8"/>
        <v>X</v>
      </c>
      <c r="AL17" s="240" t="s">
        <v>299</v>
      </c>
      <c r="AM17" s="240"/>
      <c r="AN17" s="240" t="str">
        <f t="shared" si="9"/>
        <v>Si</v>
      </c>
      <c r="AO17" s="242"/>
      <c r="AP17" s="242" t="str">
        <f t="shared" si="10"/>
        <v>X</v>
      </c>
      <c r="AQ17" s="242" t="str">
        <f>IF(Z17&lt;100%,"X","")</f>
        <v>X</v>
      </c>
      <c r="AR17" s="242"/>
      <c r="AS17" s="240" t="str">
        <f t="shared" si="12"/>
        <v>Si</v>
      </c>
      <c r="AT17" s="315"/>
      <c r="AU17" s="242" t="str">
        <f t="shared" si="13"/>
        <v>X</v>
      </c>
      <c r="AV17" s="242" t="str">
        <f t="shared" si="14"/>
        <v>X</v>
      </c>
      <c r="AW17" s="242"/>
      <c r="AX17" s="240" t="str">
        <f t="shared" si="15"/>
        <v>Si</v>
      </c>
      <c r="AY17" s="242"/>
      <c r="AZ17" s="242" t="str">
        <f t="shared" si="16"/>
        <v>X</v>
      </c>
      <c r="BA17" s="242" t="str">
        <f t="shared" si="17"/>
        <v>X</v>
      </c>
      <c r="BB17" s="242"/>
      <c r="BC17" s="240" t="str">
        <f t="shared" si="18"/>
        <v>Si</v>
      </c>
      <c r="BD17" s="243"/>
    </row>
    <row r="18" spans="1:56" ht="300.75" thickBot="1" x14ac:dyDescent="0.3">
      <c r="A18" s="439"/>
      <c r="B18" s="437"/>
      <c r="C18" s="317" t="s">
        <v>132</v>
      </c>
      <c r="D18" s="158" t="s">
        <v>133</v>
      </c>
      <c r="E18" s="159" t="s">
        <v>75</v>
      </c>
      <c r="F18" s="160"/>
      <c r="G18" s="160"/>
      <c r="H18" s="160"/>
      <c r="I18" s="160"/>
      <c r="J18" s="160"/>
      <c r="K18" s="160"/>
      <c r="L18" s="160"/>
      <c r="M18" s="160"/>
      <c r="N18" s="160"/>
      <c r="O18" s="161"/>
      <c r="P18" s="162">
        <v>0.25</v>
      </c>
      <c r="Q18" s="86">
        <f t="shared" ref="Q18" si="51">P18/V18</f>
        <v>0.25</v>
      </c>
      <c r="R18" s="163">
        <v>0.5</v>
      </c>
      <c r="S18" s="86">
        <f t="shared" ref="S18" si="52">R18/V18</f>
        <v>0.5</v>
      </c>
      <c r="T18" s="163">
        <v>0.75</v>
      </c>
      <c r="U18" s="86">
        <f t="shared" ref="U18" si="53">T18/V18</f>
        <v>0.75</v>
      </c>
      <c r="V18" s="163">
        <v>1</v>
      </c>
      <c r="W18" s="86">
        <f t="shared" ref="W18" si="54">V18/V18</f>
        <v>1</v>
      </c>
      <c r="X18" s="164" t="s">
        <v>268</v>
      </c>
      <c r="Y18" s="67">
        <v>0.25</v>
      </c>
      <c r="Z18" s="68">
        <f t="shared" si="4"/>
        <v>1</v>
      </c>
      <c r="AA18" s="265" t="s">
        <v>380</v>
      </c>
      <c r="AB18" s="308">
        <v>0.5</v>
      </c>
      <c r="AC18" s="68">
        <f t="shared" si="5"/>
        <v>1</v>
      </c>
      <c r="AD18" s="90" t="s">
        <v>517</v>
      </c>
      <c r="AE18" s="68"/>
      <c r="AF18" s="68">
        <f t="shared" si="6"/>
        <v>0</v>
      </c>
      <c r="AG18" s="265"/>
      <c r="AH18" s="68"/>
      <c r="AI18" s="68">
        <f t="shared" si="7"/>
        <v>0</v>
      </c>
      <c r="AJ18" s="266"/>
      <c r="AK18" s="267" t="str">
        <f t="shared" si="8"/>
        <v/>
      </c>
      <c r="AL18" s="268" t="s">
        <v>299</v>
      </c>
      <c r="AM18" s="268"/>
      <c r="AN18" s="268" t="str">
        <f t="shared" si="9"/>
        <v>No</v>
      </c>
      <c r="AO18" s="269"/>
      <c r="AP18" s="270" t="str">
        <f t="shared" si="10"/>
        <v/>
      </c>
      <c r="AQ18" s="270" t="str">
        <f t="shared" si="11"/>
        <v/>
      </c>
      <c r="AR18" s="270"/>
      <c r="AS18" s="268" t="str">
        <f t="shared" si="12"/>
        <v>No</v>
      </c>
      <c r="AT18" s="315" t="s">
        <v>501</v>
      </c>
      <c r="AU18" s="270" t="str">
        <f t="shared" si="13"/>
        <v/>
      </c>
      <c r="AV18" s="270" t="str">
        <f t="shared" si="14"/>
        <v/>
      </c>
      <c r="AW18" s="270"/>
      <c r="AX18" s="268" t="str">
        <f t="shared" si="15"/>
        <v>No</v>
      </c>
      <c r="AY18" s="270"/>
      <c r="AZ18" s="270" t="str">
        <f t="shared" si="16"/>
        <v/>
      </c>
      <c r="BA18" s="270" t="str">
        <f t="shared" si="17"/>
        <v>X</v>
      </c>
      <c r="BB18" s="270"/>
      <c r="BC18" s="268" t="str">
        <f t="shared" si="18"/>
        <v>Si</v>
      </c>
      <c r="BD18" s="271"/>
    </row>
    <row r="19" spans="1:56" s="63" customFormat="1" ht="375" x14ac:dyDescent="0.25">
      <c r="A19" s="439"/>
      <c r="B19" s="441" t="s">
        <v>134</v>
      </c>
      <c r="C19" s="322" t="s">
        <v>135</v>
      </c>
      <c r="D19" s="222" t="s">
        <v>136</v>
      </c>
      <c r="E19" s="149" t="s">
        <v>77</v>
      </c>
      <c r="F19" s="150"/>
      <c r="G19" s="150"/>
      <c r="H19" s="150"/>
      <c r="I19" s="150"/>
      <c r="J19" s="150"/>
      <c r="K19" s="150"/>
      <c r="L19" s="150"/>
      <c r="M19" s="150"/>
      <c r="N19" s="150"/>
      <c r="O19" s="151"/>
      <c r="P19" s="152">
        <v>0.25</v>
      </c>
      <c r="Q19" s="84">
        <f t="shared" ref="Q19" si="55">P19/V19</f>
        <v>0.25</v>
      </c>
      <c r="R19" s="153">
        <v>0.5</v>
      </c>
      <c r="S19" s="84">
        <f t="shared" ref="S19" si="56">R19/V19</f>
        <v>0.5</v>
      </c>
      <c r="T19" s="153">
        <v>0.75</v>
      </c>
      <c r="U19" s="84">
        <f t="shared" ref="U19" si="57">T19/V19</f>
        <v>0.75</v>
      </c>
      <c r="V19" s="153">
        <v>1</v>
      </c>
      <c r="W19" s="84">
        <f t="shared" ref="W19" si="58">V19/V19</f>
        <v>1</v>
      </c>
      <c r="X19" s="223" t="s">
        <v>137</v>
      </c>
      <c r="Y19" s="77">
        <v>0.25</v>
      </c>
      <c r="Z19" s="70">
        <f t="shared" si="4"/>
        <v>1</v>
      </c>
      <c r="AA19" s="258" t="s">
        <v>399</v>
      </c>
      <c r="AB19" s="307">
        <v>0.5</v>
      </c>
      <c r="AC19" s="70">
        <f t="shared" si="5"/>
        <v>1</v>
      </c>
      <c r="AD19" s="91" t="s">
        <v>462</v>
      </c>
      <c r="AE19" s="70"/>
      <c r="AF19" s="70">
        <f t="shared" si="6"/>
        <v>0</v>
      </c>
      <c r="AG19" s="258"/>
      <c r="AH19" s="70"/>
      <c r="AI19" s="70">
        <f t="shared" si="7"/>
        <v>0</v>
      </c>
      <c r="AJ19" s="259"/>
      <c r="AK19" s="273" t="str">
        <f t="shared" si="8"/>
        <v/>
      </c>
      <c r="AL19" s="274" t="s">
        <v>299</v>
      </c>
      <c r="AM19" s="274"/>
      <c r="AN19" s="274" t="str">
        <f t="shared" si="9"/>
        <v>No</v>
      </c>
      <c r="AO19" s="275" t="s">
        <v>403</v>
      </c>
      <c r="AP19" s="263" t="str">
        <f t="shared" si="10"/>
        <v/>
      </c>
      <c r="AQ19" s="263" t="str">
        <f t="shared" si="11"/>
        <v/>
      </c>
      <c r="AR19" s="263"/>
      <c r="AS19" s="261" t="str">
        <f t="shared" si="12"/>
        <v>No</v>
      </c>
      <c r="AT19" s="315" t="s">
        <v>470</v>
      </c>
      <c r="AU19" s="263" t="str">
        <f t="shared" si="13"/>
        <v/>
      </c>
      <c r="AV19" s="263" t="str">
        <f t="shared" si="14"/>
        <v/>
      </c>
      <c r="AW19" s="263"/>
      <c r="AX19" s="261" t="str">
        <f t="shared" si="15"/>
        <v>No</v>
      </c>
      <c r="AY19" s="263"/>
      <c r="AZ19" s="263" t="str">
        <f t="shared" si="16"/>
        <v/>
      </c>
      <c r="BA19" s="263" t="str">
        <f t="shared" si="17"/>
        <v>X</v>
      </c>
      <c r="BB19" s="263"/>
      <c r="BC19" s="261" t="str">
        <f t="shared" si="18"/>
        <v>Si</v>
      </c>
      <c r="BD19" s="264"/>
    </row>
    <row r="20" spans="1:56" ht="409.5" x14ac:dyDescent="0.25">
      <c r="A20" s="439"/>
      <c r="B20" s="436"/>
      <c r="C20" s="323" t="s">
        <v>138</v>
      </c>
      <c r="D20" s="180" t="s">
        <v>139</v>
      </c>
      <c r="E20" s="181" t="s">
        <v>83</v>
      </c>
      <c r="F20" s="182" t="s">
        <v>39</v>
      </c>
      <c r="G20" s="183" t="s">
        <v>39</v>
      </c>
      <c r="H20" s="183" t="s">
        <v>39</v>
      </c>
      <c r="I20" s="183" t="s">
        <v>39</v>
      </c>
      <c r="J20" s="183"/>
      <c r="K20" s="183"/>
      <c r="L20" s="183"/>
      <c r="M20" s="183"/>
      <c r="N20" s="183"/>
      <c r="O20" s="184"/>
      <c r="P20" s="185">
        <v>0.25</v>
      </c>
      <c r="Q20" s="83">
        <f t="shared" ref="Q20" si="59">P20/V20</f>
        <v>0.25</v>
      </c>
      <c r="R20" s="186">
        <v>0.5</v>
      </c>
      <c r="S20" s="83">
        <f t="shared" ref="S20" si="60">R20/V20</f>
        <v>0.5</v>
      </c>
      <c r="T20" s="186">
        <v>0.75</v>
      </c>
      <c r="U20" s="83">
        <f t="shared" ref="U20" si="61">T20/V20</f>
        <v>0.75</v>
      </c>
      <c r="V20" s="186">
        <v>1</v>
      </c>
      <c r="W20" s="83">
        <f t="shared" ref="W20" si="62">V20/V20</f>
        <v>1</v>
      </c>
      <c r="X20" s="187" t="s">
        <v>140</v>
      </c>
      <c r="Y20" s="65">
        <v>0</v>
      </c>
      <c r="Z20" s="59">
        <f t="shared" si="4"/>
        <v>0</v>
      </c>
      <c r="AA20" s="276" t="s">
        <v>383</v>
      </c>
      <c r="AB20" s="309">
        <v>0</v>
      </c>
      <c r="AC20" s="59">
        <f t="shared" si="5"/>
        <v>0</v>
      </c>
      <c r="AD20" s="60" t="s">
        <v>423</v>
      </c>
      <c r="AE20" s="59"/>
      <c r="AF20" s="59">
        <f t="shared" si="6"/>
        <v>0</v>
      </c>
      <c r="AG20" s="276"/>
      <c r="AH20" s="59"/>
      <c r="AI20" s="59">
        <f t="shared" si="7"/>
        <v>0</v>
      </c>
      <c r="AJ20" s="277"/>
      <c r="AK20" s="278" t="str">
        <f t="shared" si="8"/>
        <v/>
      </c>
      <c r="AL20" s="279" t="s">
        <v>299</v>
      </c>
      <c r="AM20" s="279"/>
      <c r="AN20" s="279" t="str">
        <f t="shared" si="9"/>
        <v>No</v>
      </c>
      <c r="AO20" s="272" t="s">
        <v>365</v>
      </c>
      <c r="AP20" s="280" t="str">
        <f t="shared" si="10"/>
        <v/>
      </c>
      <c r="AQ20" s="280" t="str">
        <f t="shared" si="11"/>
        <v>X</v>
      </c>
      <c r="AR20" s="280"/>
      <c r="AS20" s="279" t="str">
        <f t="shared" si="12"/>
        <v>Si</v>
      </c>
      <c r="AT20" s="315" t="s">
        <v>457</v>
      </c>
      <c r="AU20" s="280" t="str">
        <f t="shared" si="13"/>
        <v/>
      </c>
      <c r="AV20" s="280" t="str">
        <f t="shared" si="14"/>
        <v>X</v>
      </c>
      <c r="AW20" s="280"/>
      <c r="AX20" s="279" t="str">
        <f t="shared" si="15"/>
        <v>Si</v>
      </c>
      <c r="AY20" s="280"/>
      <c r="AZ20" s="280" t="str">
        <f t="shared" si="16"/>
        <v/>
      </c>
      <c r="BA20" s="280" t="str">
        <f t="shared" si="17"/>
        <v>X</v>
      </c>
      <c r="BB20" s="280"/>
      <c r="BC20" s="279" t="str">
        <f t="shared" si="18"/>
        <v>Si</v>
      </c>
      <c r="BD20" s="281"/>
    </row>
    <row r="21" spans="1:56" ht="409.5" x14ac:dyDescent="0.25">
      <c r="A21" s="439"/>
      <c r="B21" s="436"/>
      <c r="C21" s="324" t="s">
        <v>141</v>
      </c>
      <c r="D21" s="180" t="s">
        <v>142</v>
      </c>
      <c r="E21" s="181" t="s">
        <v>83</v>
      </c>
      <c r="F21" s="182" t="s">
        <v>39</v>
      </c>
      <c r="G21" s="182" t="s">
        <v>39</v>
      </c>
      <c r="H21" s="183" t="s">
        <v>39</v>
      </c>
      <c r="I21" s="183" t="s">
        <v>39</v>
      </c>
      <c r="J21" s="183"/>
      <c r="K21" s="182" t="s">
        <v>39</v>
      </c>
      <c r="L21" s="183"/>
      <c r="M21" s="183"/>
      <c r="N21" s="183"/>
      <c r="O21" s="184"/>
      <c r="P21" s="185">
        <v>0.25</v>
      </c>
      <c r="Q21" s="83">
        <f t="shared" ref="Q21:Q22" si="63">P21/V21</f>
        <v>0.25</v>
      </c>
      <c r="R21" s="186">
        <v>0.5</v>
      </c>
      <c r="S21" s="83">
        <f t="shared" ref="S21:S22" si="64">R21/V21</f>
        <v>0.5</v>
      </c>
      <c r="T21" s="186">
        <v>0.75</v>
      </c>
      <c r="U21" s="83">
        <f t="shared" ref="U21:U22" si="65">T21/V21</f>
        <v>0.75</v>
      </c>
      <c r="V21" s="186">
        <v>1</v>
      </c>
      <c r="W21" s="83">
        <f t="shared" ref="W21:W22" si="66">V21/V21</f>
        <v>1</v>
      </c>
      <c r="X21" s="187" t="s">
        <v>143</v>
      </c>
      <c r="Y21" s="65">
        <v>0</v>
      </c>
      <c r="Z21" s="59">
        <f t="shared" si="4"/>
        <v>0</v>
      </c>
      <c r="AA21" s="276" t="s">
        <v>364</v>
      </c>
      <c r="AB21" s="309">
        <v>0</v>
      </c>
      <c r="AC21" s="59">
        <f t="shared" si="5"/>
        <v>0</v>
      </c>
      <c r="AD21" s="60" t="s">
        <v>424</v>
      </c>
      <c r="AE21" s="59"/>
      <c r="AF21" s="59">
        <f t="shared" si="6"/>
        <v>0</v>
      </c>
      <c r="AG21" s="276"/>
      <c r="AH21" s="59"/>
      <c r="AI21" s="59">
        <f t="shared" si="7"/>
        <v>0</v>
      </c>
      <c r="AJ21" s="277"/>
      <c r="AK21" s="278" t="str">
        <f t="shared" si="8"/>
        <v/>
      </c>
      <c r="AL21" s="279" t="s">
        <v>299</v>
      </c>
      <c r="AM21" s="279"/>
      <c r="AN21" s="279" t="str">
        <f t="shared" si="9"/>
        <v>No</v>
      </c>
      <c r="AO21" s="272" t="s">
        <v>359</v>
      </c>
      <c r="AP21" s="280" t="str">
        <f t="shared" si="10"/>
        <v/>
      </c>
      <c r="AQ21" s="280" t="str">
        <f t="shared" si="11"/>
        <v>X</v>
      </c>
      <c r="AR21" s="280"/>
      <c r="AS21" s="279" t="str">
        <f t="shared" si="12"/>
        <v>Si</v>
      </c>
      <c r="AT21" s="315" t="s">
        <v>458</v>
      </c>
      <c r="AU21" s="280" t="str">
        <f t="shared" si="13"/>
        <v/>
      </c>
      <c r="AV21" s="280" t="str">
        <f t="shared" si="14"/>
        <v>X</v>
      </c>
      <c r="AW21" s="280"/>
      <c r="AX21" s="279" t="str">
        <f t="shared" si="15"/>
        <v>Si</v>
      </c>
      <c r="AY21" s="280"/>
      <c r="AZ21" s="280" t="str">
        <f t="shared" si="16"/>
        <v/>
      </c>
      <c r="BA21" s="280" t="str">
        <f t="shared" si="17"/>
        <v>X</v>
      </c>
      <c r="BB21" s="280"/>
      <c r="BC21" s="279" t="str">
        <f t="shared" si="18"/>
        <v>Si</v>
      </c>
      <c r="BD21" s="281"/>
    </row>
    <row r="22" spans="1:56" ht="60.75" thickBot="1" x14ac:dyDescent="0.3">
      <c r="A22" s="440"/>
      <c r="B22" s="437"/>
      <c r="C22" s="317" t="s">
        <v>144</v>
      </c>
      <c r="D22" s="158" t="s">
        <v>145</v>
      </c>
      <c r="E22" s="159" t="s">
        <v>79</v>
      </c>
      <c r="F22" s="160"/>
      <c r="G22" s="160"/>
      <c r="H22" s="160"/>
      <c r="I22" s="160"/>
      <c r="J22" s="160"/>
      <c r="K22" s="160"/>
      <c r="L22" s="160"/>
      <c r="M22" s="160"/>
      <c r="N22" s="160"/>
      <c r="O22" s="161"/>
      <c r="P22" s="166">
        <v>0</v>
      </c>
      <c r="Q22" s="86">
        <f t="shared" si="63"/>
        <v>0</v>
      </c>
      <c r="R22" s="163">
        <v>0</v>
      </c>
      <c r="S22" s="86">
        <f t="shared" si="64"/>
        <v>0</v>
      </c>
      <c r="T22" s="163">
        <v>0</v>
      </c>
      <c r="U22" s="86">
        <f t="shared" si="65"/>
        <v>0</v>
      </c>
      <c r="V22" s="163">
        <v>1</v>
      </c>
      <c r="W22" s="86">
        <f t="shared" si="66"/>
        <v>1</v>
      </c>
      <c r="X22" s="164"/>
      <c r="Y22" s="67"/>
      <c r="Z22" s="68"/>
      <c r="AA22" s="265" t="s">
        <v>313</v>
      </c>
      <c r="AB22" s="308"/>
      <c r="AC22" s="68"/>
      <c r="AD22" s="90" t="s">
        <v>313</v>
      </c>
      <c r="AE22" s="68"/>
      <c r="AF22" s="68"/>
      <c r="AG22" s="265" t="s">
        <v>313</v>
      </c>
      <c r="AH22" s="68"/>
      <c r="AI22" s="68">
        <f t="shared" si="7"/>
        <v>0</v>
      </c>
      <c r="AJ22" s="266"/>
      <c r="AK22" s="267" t="str">
        <f t="shared" si="8"/>
        <v/>
      </c>
      <c r="AL22" s="268" t="s">
        <v>299</v>
      </c>
      <c r="AM22" s="268"/>
      <c r="AN22" s="268" t="str">
        <f t="shared" si="9"/>
        <v>No</v>
      </c>
      <c r="AO22" s="270"/>
      <c r="AP22" s="270" t="str">
        <f t="shared" si="10"/>
        <v/>
      </c>
      <c r="AQ22" s="270" t="str">
        <f>IF(Z22&lt;100%,"X","")</f>
        <v>X</v>
      </c>
      <c r="AR22" s="270"/>
      <c r="AS22" s="268" t="str">
        <f t="shared" si="12"/>
        <v>Si</v>
      </c>
      <c r="AT22" s="315"/>
      <c r="AU22" s="270" t="str">
        <f t="shared" si="13"/>
        <v/>
      </c>
      <c r="AV22" s="270" t="str">
        <f t="shared" si="14"/>
        <v>X</v>
      </c>
      <c r="AW22" s="270"/>
      <c r="AX22" s="268" t="str">
        <f t="shared" si="15"/>
        <v>Si</v>
      </c>
      <c r="AY22" s="270"/>
      <c r="AZ22" s="270" t="str">
        <f t="shared" si="16"/>
        <v/>
      </c>
      <c r="BA22" s="270" t="str">
        <f t="shared" si="17"/>
        <v>X</v>
      </c>
      <c r="BB22" s="270"/>
      <c r="BC22" s="268" t="str">
        <f t="shared" si="18"/>
        <v>Si</v>
      </c>
      <c r="BD22" s="271"/>
    </row>
    <row r="23" spans="1:56" ht="45" customHeight="1" thickBot="1" x14ac:dyDescent="0.3">
      <c r="A23" s="438" t="s">
        <v>52</v>
      </c>
      <c r="B23" s="445" t="s">
        <v>146</v>
      </c>
      <c r="C23" s="325" t="s">
        <v>147</v>
      </c>
      <c r="D23" s="189" t="s">
        <v>148</v>
      </c>
      <c r="E23" s="124" t="s">
        <v>83</v>
      </c>
      <c r="F23" s="125"/>
      <c r="G23" s="125"/>
      <c r="H23" s="125"/>
      <c r="I23" s="125"/>
      <c r="J23" s="125"/>
      <c r="K23" s="125"/>
      <c r="L23" s="125"/>
      <c r="M23" s="125"/>
      <c r="N23" s="125"/>
      <c r="O23" s="126"/>
      <c r="P23" s="178">
        <v>0</v>
      </c>
      <c r="Q23" s="82">
        <f t="shared" ref="Q23" si="67">P23/V23</f>
        <v>0</v>
      </c>
      <c r="R23" s="128">
        <v>0</v>
      </c>
      <c r="S23" s="82">
        <f t="shared" ref="S23" si="68">R23/V23</f>
        <v>0</v>
      </c>
      <c r="T23" s="128">
        <v>0.5</v>
      </c>
      <c r="U23" s="82">
        <f t="shared" ref="U23" si="69">T23/V23</f>
        <v>0.5</v>
      </c>
      <c r="V23" s="128">
        <v>1</v>
      </c>
      <c r="W23" s="82">
        <f t="shared" ref="W23" si="70">V23/V23</f>
        <v>1</v>
      </c>
      <c r="X23" s="129" t="s">
        <v>149</v>
      </c>
      <c r="Y23" s="71"/>
      <c r="Z23" s="72"/>
      <c r="AA23" s="237" t="s">
        <v>333</v>
      </c>
      <c r="AB23" s="304"/>
      <c r="AC23" s="72"/>
      <c r="AD23" s="89" t="s">
        <v>425</v>
      </c>
      <c r="AE23" s="72"/>
      <c r="AF23" s="72">
        <f t="shared" si="6"/>
        <v>0</v>
      </c>
      <c r="AG23" s="237"/>
      <c r="AH23" s="72"/>
      <c r="AI23" s="72">
        <f t="shared" si="7"/>
        <v>0</v>
      </c>
      <c r="AJ23" s="238"/>
      <c r="AK23" s="239" t="str">
        <f t="shared" si="8"/>
        <v/>
      </c>
      <c r="AL23" s="240" t="s">
        <v>299</v>
      </c>
      <c r="AM23" s="240"/>
      <c r="AN23" s="240" t="str">
        <f t="shared" si="9"/>
        <v>No</v>
      </c>
      <c r="AO23" s="242"/>
      <c r="AP23" s="242" t="str">
        <f t="shared" si="10"/>
        <v/>
      </c>
      <c r="AQ23" s="242" t="str">
        <f t="shared" si="11"/>
        <v>X</v>
      </c>
      <c r="AR23" s="242"/>
      <c r="AS23" s="240" t="str">
        <f t="shared" si="12"/>
        <v>Si</v>
      </c>
      <c r="AT23" s="315" t="s">
        <v>313</v>
      </c>
      <c r="AU23" s="242" t="str">
        <f t="shared" si="13"/>
        <v/>
      </c>
      <c r="AV23" s="242" t="str">
        <f t="shared" si="14"/>
        <v>X</v>
      </c>
      <c r="AW23" s="242"/>
      <c r="AX23" s="240" t="str">
        <f t="shared" si="15"/>
        <v>Si</v>
      </c>
      <c r="AY23" s="242"/>
      <c r="AZ23" s="242" t="str">
        <f t="shared" si="16"/>
        <v/>
      </c>
      <c r="BA23" s="242" t="str">
        <f t="shared" si="17"/>
        <v>X</v>
      </c>
      <c r="BB23" s="242"/>
      <c r="BC23" s="240" t="str">
        <f t="shared" si="18"/>
        <v>Si</v>
      </c>
      <c r="BD23" s="243"/>
    </row>
    <row r="24" spans="1:56" ht="270.75" thickBot="1" x14ac:dyDescent="0.3">
      <c r="A24" s="439"/>
      <c r="B24" s="446"/>
      <c r="C24" s="324" t="s">
        <v>150</v>
      </c>
      <c r="D24" s="180" t="s">
        <v>151</v>
      </c>
      <c r="E24" s="181" t="s">
        <v>83</v>
      </c>
      <c r="F24" s="183"/>
      <c r="G24" s="183"/>
      <c r="H24" s="183"/>
      <c r="I24" s="183"/>
      <c r="J24" s="183"/>
      <c r="K24" s="183"/>
      <c r="L24" s="183"/>
      <c r="M24" s="183"/>
      <c r="N24" s="182" t="s">
        <v>39</v>
      </c>
      <c r="O24" s="190"/>
      <c r="P24" s="185">
        <v>0.25</v>
      </c>
      <c r="Q24" s="83">
        <f t="shared" ref="Q24" si="71">P24/V24</f>
        <v>0.25</v>
      </c>
      <c r="R24" s="186">
        <v>0.5</v>
      </c>
      <c r="S24" s="83">
        <f t="shared" ref="S24:S25" si="72">R24/V24</f>
        <v>0.5</v>
      </c>
      <c r="T24" s="186">
        <v>0.75</v>
      </c>
      <c r="U24" s="83">
        <f t="shared" ref="U24:U25" si="73">T24/V24</f>
        <v>0.75</v>
      </c>
      <c r="V24" s="186">
        <v>1</v>
      </c>
      <c r="W24" s="83">
        <f t="shared" ref="W24" si="74">V24/V24</f>
        <v>1</v>
      </c>
      <c r="X24" s="187" t="s">
        <v>152</v>
      </c>
      <c r="Y24" s="65">
        <v>0.25</v>
      </c>
      <c r="Z24" s="59">
        <f t="shared" si="4"/>
        <v>1</v>
      </c>
      <c r="AA24" s="276" t="s">
        <v>334</v>
      </c>
      <c r="AB24" s="309">
        <v>0.4</v>
      </c>
      <c r="AC24" s="59">
        <f t="shared" si="5"/>
        <v>0.8</v>
      </c>
      <c r="AD24" s="60" t="s">
        <v>426</v>
      </c>
      <c r="AE24" s="59"/>
      <c r="AF24" s="59">
        <f t="shared" si="6"/>
        <v>0</v>
      </c>
      <c r="AG24" s="276"/>
      <c r="AH24" s="59"/>
      <c r="AI24" s="59">
        <f t="shared" si="7"/>
        <v>0</v>
      </c>
      <c r="AJ24" s="277"/>
      <c r="AK24" s="278" t="str">
        <f t="shared" si="8"/>
        <v/>
      </c>
      <c r="AL24" s="279" t="s">
        <v>299</v>
      </c>
      <c r="AM24" s="279"/>
      <c r="AN24" s="279" t="str">
        <f t="shared" si="9"/>
        <v>No</v>
      </c>
      <c r="AO24" s="241" t="s">
        <v>350</v>
      </c>
      <c r="AP24" s="280" t="str">
        <f t="shared" si="10"/>
        <v/>
      </c>
      <c r="AQ24" s="280" t="str">
        <f t="shared" si="11"/>
        <v/>
      </c>
      <c r="AR24" s="280"/>
      <c r="AS24" s="279" t="str">
        <f t="shared" si="12"/>
        <v>No</v>
      </c>
      <c r="AT24" s="315" t="s">
        <v>502</v>
      </c>
      <c r="AU24" s="280" t="str">
        <f t="shared" si="13"/>
        <v/>
      </c>
      <c r="AV24" s="280" t="str">
        <f t="shared" si="14"/>
        <v>X</v>
      </c>
      <c r="AW24" s="280"/>
      <c r="AX24" s="279" t="str">
        <f t="shared" si="15"/>
        <v>Si</v>
      </c>
      <c r="AY24" s="280"/>
      <c r="AZ24" s="280" t="str">
        <f t="shared" si="16"/>
        <v/>
      </c>
      <c r="BA24" s="280" t="str">
        <f t="shared" si="17"/>
        <v>X</v>
      </c>
      <c r="BB24" s="280"/>
      <c r="BC24" s="279" t="str">
        <f t="shared" si="18"/>
        <v>Si</v>
      </c>
      <c r="BD24" s="281"/>
    </row>
    <row r="25" spans="1:56" ht="147.75" customHeight="1" thickBot="1" x14ac:dyDescent="0.3">
      <c r="A25" s="439"/>
      <c r="B25" s="448"/>
      <c r="C25" s="317" t="s">
        <v>153</v>
      </c>
      <c r="D25" s="158" t="s">
        <v>154</v>
      </c>
      <c r="E25" s="159" t="s">
        <v>83</v>
      </c>
      <c r="F25" s="160"/>
      <c r="G25" s="160"/>
      <c r="H25" s="160"/>
      <c r="I25" s="160"/>
      <c r="J25" s="160"/>
      <c r="K25" s="160"/>
      <c r="L25" s="160"/>
      <c r="M25" s="160"/>
      <c r="N25" s="160"/>
      <c r="O25" s="161"/>
      <c r="P25" s="162">
        <v>0.25</v>
      </c>
      <c r="Q25" s="86">
        <v>0</v>
      </c>
      <c r="R25" s="163">
        <v>0.5</v>
      </c>
      <c r="S25" s="86">
        <f t="shared" si="72"/>
        <v>0.5</v>
      </c>
      <c r="T25" s="163">
        <v>1</v>
      </c>
      <c r="U25" s="86">
        <f t="shared" si="73"/>
        <v>1</v>
      </c>
      <c r="V25" s="163">
        <v>1</v>
      </c>
      <c r="W25" s="86">
        <f t="shared" ref="W25" si="75">V25/V25</f>
        <v>1</v>
      </c>
      <c r="X25" s="164" t="s">
        <v>155</v>
      </c>
      <c r="Y25" s="67"/>
      <c r="Z25" s="68"/>
      <c r="AA25" s="265" t="s">
        <v>333</v>
      </c>
      <c r="AB25" s="308">
        <v>0.4</v>
      </c>
      <c r="AC25" s="68">
        <f t="shared" si="5"/>
        <v>0.8</v>
      </c>
      <c r="AD25" s="90" t="s">
        <v>427</v>
      </c>
      <c r="AE25" s="68"/>
      <c r="AF25" s="68">
        <f t="shared" si="6"/>
        <v>0</v>
      </c>
      <c r="AG25" s="265"/>
      <c r="AH25" s="68"/>
      <c r="AI25" s="68">
        <f t="shared" si="7"/>
        <v>0</v>
      </c>
      <c r="AJ25" s="266"/>
      <c r="AK25" s="267" t="str">
        <f t="shared" si="8"/>
        <v/>
      </c>
      <c r="AL25" s="268" t="s">
        <v>299</v>
      </c>
      <c r="AM25" s="268"/>
      <c r="AN25" s="268" t="str">
        <f t="shared" si="9"/>
        <v>No</v>
      </c>
      <c r="AO25" s="275"/>
      <c r="AP25" s="270" t="str">
        <f t="shared" si="10"/>
        <v/>
      </c>
      <c r="AQ25" s="270" t="str">
        <f t="shared" si="11"/>
        <v>X</v>
      </c>
      <c r="AR25" s="270"/>
      <c r="AS25" s="268" t="str">
        <f t="shared" si="12"/>
        <v>Si</v>
      </c>
      <c r="AT25" s="315" t="s">
        <v>450</v>
      </c>
      <c r="AU25" s="270" t="str">
        <f t="shared" si="13"/>
        <v/>
      </c>
      <c r="AV25" s="270" t="str">
        <f t="shared" si="14"/>
        <v>X</v>
      </c>
      <c r="AW25" s="270"/>
      <c r="AX25" s="268" t="str">
        <f t="shared" si="15"/>
        <v>Si</v>
      </c>
      <c r="AY25" s="270"/>
      <c r="AZ25" s="270" t="str">
        <f t="shared" si="16"/>
        <v/>
      </c>
      <c r="BA25" s="270" t="str">
        <f t="shared" si="17"/>
        <v>X</v>
      </c>
      <c r="BB25" s="270"/>
      <c r="BC25" s="268" t="str">
        <f t="shared" si="18"/>
        <v>Si</v>
      </c>
      <c r="BD25" s="271"/>
    </row>
    <row r="26" spans="1:56" ht="285.75" thickBot="1" x14ac:dyDescent="0.3">
      <c r="A26" s="439"/>
      <c r="B26" s="441" t="s">
        <v>156</v>
      </c>
      <c r="C26" s="147" t="s">
        <v>157</v>
      </c>
      <c r="D26" s="148" t="s">
        <v>158</v>
      </c>
      <c r="E26" s="149" t="s">
        <v>83</v>
      </c>
      <c r="F26" s="150"/>
      <c r="G26" s="150"/>
      <c r="H26" s="150"/>
      <c r="I26" s="150"/>
      <c r="J26" s="150"/>
      <c r="K26" s="150"/>
      <c r="L26" s="150"/>
      <c r="M26" s="150"/>
      <c r="N26" s="150"/>
      <c r="O26" s="151"/>
      <c r="P26" s="172">
        <v>0</v>
      </c>
      <c r="Q26" s="84">
        <f t="shared" ref="Q26:Q29" si="76">P26/V26</f>
        <v>0</v>
      </c>
      <c r="R26" s="153">
        <v>0.5</v>
      </c>
      <c r="S26" s="84">
        <f t="shared" ref="S26:S29" si="77">R26/V26</f>
        <v>0.5</v>
      </c>
      <c r="T26" s="153">
        <v>0.5</v>
      </c>
      <c r="U26" s="84">
        <f t="shared" ref="U26:U29" si="78">T26/V26</f>
        <v>0.5</v>
      </c>
      <c r="V26" s="153">
        <v>1</v>
      </c>
      <c r="W26" s="84">
        <f t="shared" ref="W26:W29" si="79">V26/V26</f>
        <v>1</v>
      </c>
      <c r="X26" s="154" t="s">
        <v>159</v>
      </c>
      <c r="Y26" s="77"/>
      <c r="Z26" s="70"/>
      <c r="AA26" s="258" t="s">
        <v>333</v>
      </c>
      <c r="AB26" s="307">
        <v>0.4</v>
      </c>
      <c r="AC26" s="70">
        <f t="shared" si="5"/>
        <v>0.8</v>
      </c>
      <c r="AD26" s="91" t="s">
        <v>428</v>
      </c>
      <c r="AE26" s="70"/>
      <c r="AF26" s="70">
        <f t="shared" si="6"/>
        <v>0</v>
      </c>
      <c r="AG26" s="258"/>
      <c r="AH26" s="70"/>
      <c r="AI26" s="70">
        <f t="shared" si="7"/>
        <v>0</v>
      </c>
      <c r="AJ26" s="259"/>
      <c r="AK26" s="260" t="str">
        <f t="shared" si="8"/>
        <v/>
      </c>
      <c r="AL26" s="261" t="s">
        <v>299</v>
      </c>
      <c r="AM26" s="261"/>
      <c r="AN26" s="261" t="str">
        <f t="shared" si="9"/>
        <v>No</v>
      </c>
      <c r="AO26" s="275"/>
      <c r="AP26" s="263" t="str">
        <f t="shared" si="10"/>
        <v/>
      </c>
      <c r="AQ26" s="263" t="str">
        <f t="shared" si="11"/>
        <v>X</v>
      </c>
      <c r="AR26" s="263"/>
      <c r="AS26" s="261" t="str">
        <f t="shared" si="12"/>
        <v>Si</v>
      </c>
      <c r="AT26" s="315" t="s">
        <v>449</v>
      </c>
      <c r="AU26" s="263" t="str">
        <f t="shared" si="13"/>
        <v/>
      </c>
      <c r="AV26" s="263" t="str">
        <f t="shared" si="14"/>
        <v>X</v>
      </c>
      <c r="AW26" s="263"/>
      <c r="AX26" s="261" t="str">
        <f t="shared" si="15"/>
        <v>Si</v>
      </c>
      <c r="AY26" s="263"/>
      <c r="AZ26" s="263" t="str">
        <f t="shared" si="16"/>
        <v/>
      </c>
      <c r="BA26" s="263" t="str">
        <f t="shared" si="17"/>
        <v>X</v>
      </c>
      <c r="BB26" s="263"/>
      <c r="BC26" s="261" t="str">
        <f t="shared" si="18"/>
        <v>Si</v>
      </c>
      <c r="BD26" s="264"/>
    </row>
    <row r="27" spans="1:56" ht="165.75" thickBot="1" x14ac:dyDescent="0.3">
      <c r="A27" s="439"/>
      <c r="B27" s="436"/>
      <c r="C27" s="188" t="s">
        <v>323</v>
      </c>
      <c r="D27" s="180" t="s">
        <v>160</v>
      </c>
      <c r="E27" s="181" t="s">
        <v>83</v>
      </c>
      <c r="F27" s="183"/>
      <c r="G27" s="183"/>
      <c r="H27" s="183"/>
      <c r="I27" s="183"/>
      <c r="J27" s="183"/>
      <c r="K27" s="183"/>
      <c r="L27" s="183"/>
      <c r="M27" s="183"/>
      <c r="N27" s="183"/>
      <c r="O27" s="190"/>
      <c r="P27" s="191">
        <v>0</v>
      </c>
      <c r="Q27" s="83">
        <f t="shared" si="76"/>
        <v>0</v>
      </c>
      <c r="R27" s="186">
        <v>0</v>
      </c>
      <c r="S27" s="83">
        <f t="shared" si="77"/>
        <v>0</v>
      </c>
      <c r="T27" s="186">
        <v>1</v>
      </c>
      <c r="U27" s="83">
        <f t="shared" si="78"/>
        <v>1</v>
      </c>
      <c r="V27" s="186">
        <v>1</v>
      </c>
      <c r="W27" s="83">
        <f t="shared" si="79"/>
        <v>1</v>
      </c>
      <c r="X27" s="187" t="s">
        <v>161</v>
      </c>
      <c r="Y27" s="65"/>
      <c r="Z27" s="59"/>
      <c r="AA27" s="276" t="s">
        <v>333</v>
      </c>
      <c r="AB27" s="309"/>
      <c r="AC27" s="59"/>
      <c r="AD27" s="60" t="s">
        <v>429</v>
      </c>
      <c r="AE27" s="59"/>
      <c r="AF27" s="59">
        <f t="shared" si="6"/>
        <v>0</v>
      </c>
      <c r="AG27" s="276"/>
      <c r="AH27" s="59"/>
      <c r="AI27" s="59">
        <f t="shared" si="7"/>
        <v>0</v>
      </c>
      <c r="AJ27" s="277"/>
      <c r="AK27" s="278" t="str">
        <f t="shared" si="8"/>
        <v/>
      </c>
      <c r="AL27" s="279" t="s">
        <v>299</v>
      </c>
      <c r="AM27" s="279"/>
      <c r="AN27" s="279" t="str">
        <f t="shared" si="9"/>
        <v>No</v>
      </c>
      <c r="AO27" s="275"/>
      <c r="AP27" s="280" t="str">
        <f t="shared" si="10"/>
        <v/>
      </c>
      <c r="AQ27" s="280" t="str">
        <f t="shared" si="11"/>
        <v>X</v>
      </c>
      <c r="AR27" s="280"/>
      <c r="AS27" s="279" t="str">
        <f t="shared" si="12"/>
        <v>Si</v>
      </c>
      <c r="AT27" s="315" t="s">
        <v>503</v>
      </c>
      <c r="AU27" s="280" t="str">
        <f t="shared" si="13"/>
        <v/>
      </c>
      <c r="AV27" s="280" t="str">
        <f t="shared" si="14"/>
        <v>X</v>
      </c>
      <c r="AW27" s="280"/>
      <c r="AX27" s="279" t="str">
        <f t="shared" si="15"/>
        <v>Si</v>
      </c>
      <c r="AY27" s="280"/>
      <c r="AZ27" s="280" t="str">
        <f t="shared" si="16"/>
        <v/>
      </c>
      <c r="BA27" s="280" t="str">
        <f t="shared" si="17"/>
        <v>X</v>
      </c>
      <c r="BB27" s="280"/>
      <c r="BC27" s="279" t="str">
        <f t="shared" si="18"/>
        <v>Si</v>
      </c>
      <c r="BD27" s="281"/>
    </row>
    <row r="28" spans="1:56" ht="120.75" thickBot="1" x14ac:dyDescent="0.3">
      <c r="A28" s="439"/>
      <c r="B28" s="436"/>
      <c r="C28" s="188" t="s">
        <v>162</v>
      </c>
      <c r="D28" s="180" t="s">
        <v>163</v>
      </c>
      <c r="E28" s="181" t="s">
        <v>83</v>
      </c>
      <c r="F28" s="183"/>
      <c r="G28" s="183"/>
      <c r="H28" s="183"/>
      <c r="I28" s="183"/>
      <c r="J28" s="183"/>
      <c r="K28" s="183"/>
      <c r="L28" s="183"/>
      <c r="M28" s="183"/>
      <c r="N28" s="183"/>
      <c r="O28" s="190"/>
      <c r="P28" s="191">
        <v>0</v>
      </c>
      <c r="Q28" s="83">
        <f t="shared" si="76"/>
        <v>0</v>
      </c>
      <c r="R28" s="186">
        <f>1/3</f>
        <v>0.33333333333333331</v>
      </c>
      <c r="S28" s="83">
        <f t="shared" si="77"/>
        <v>0.33333333333333331</v>
      </c>
      <c r="T28" s="186">
        <f>2/3</f>
        <v>0.66666666666666663</v>
      </c>
      <c r="U28" s="83">
        <f t="shared" si="78"/>
        <v>0.66666666666666663</v>
      </c>
      <c r="V28" s="186">
        <v>1</v>
      </c>
      <c r="W28" s="83">
        <f t="shared" si="79"/>
        <v>1</v>
      </c>
      <c r="X28" s="187" t="s">
        <v>164</v>
      </c>
      <c r="Y28" s="65"/>
      <c r="Z28" s="59"/>
      <c r="AA28" s="276" t="s">
        <v>333</v>
      </c>
      <c r="AB28" s="309">
        <f>1/3</f>
        <v>0.33333333333333331</v>
      </c>
      <c r="AC28" s="59">
        <f t="shared" si="5"/>
        <v>1</v>
      </c>
      <c r="AD28" s="60" t="s">
        <v>430</v>
      </c>
      <c r="AE28" s="59"/>
      <c r="AF28" s="59">
        <f t="shared" si="6"/>
        <v>0</v>
      </c>
      <c r="AG28" s="276"/>
      <c r="AH28" s="59"/>
      <c r="AI28" s="59">
        <f t="shared" si="7"/>
        <v>0</v>
      </c>
      <c r="AJ28" s="277"/>
      <c r="AK28" s="278" t="str">
        <f t="shared" si="8"/>
        <v/>
      </c>
      <c r="AL28" s="279" t="s">
        <v>299</v>
      </c>
      <c r="AM28" s="279"/>
      <c r="AN28" s="279" t="str">
        <f t="shared" si="9"/>
        <v>No</v>
      </c>
      <c r="AO28" s="275"/>
      <c r="AP28" s="280" t="str">
        <f t="shared" si="10"/>
        <v/>
      </c>
      <c r="AQ28" s="280" t="str">
        <f t="shared" si="11"/>
        <v>X</v>
      </c>
      <c r="AR28" s="280"/>
      <c r="AS28" s="279" t="str">
        <f t="shared" si="12"/>
        <v>Si</v>
      </c>
      <c r="AT28" s="315" t="s">
        <v>473</v>
      </c>
      <c r="AU28" s="280" t="str">
        <f t="shared" si="13"/>
        <v/>
      </c>
      <c r="AV28" s="280" t="str">
        <f t="shared" si="14"/>
        <v/>
      </c>
      <c r="AW28" s="280"/>
      <c r="AX28" s="279" t="str">
        <f t="shared" si="15"/>
        <v>No</v>
      </c>
      <c r="AY28" s="280"/>
      <c r="AZ28" s="280" t="str">
        <f t="shared" si="16"/>
        <v/>
      </c>
      <c r="BA28" s="280" t="str">
        <f t="shared" si="17"/>
        <v>X</v>
      </c>
      <c r="BB28" s="280"/>
      <c r="BC28" s="279" t="str">
        <f t="shared" si="18"/>
        <v>Si</v>
      </c>
      <c r="BD28" s="281"/>
    </row>
    <row r="29" spans="1:56" ht="150" customHeight="1" thickBot="1" x14ac:dyDescent="0.3">
      <c r="A29" s="439"/>
      <c r="B29" s="444"/>
      <c r="C29" s="192" t="s">
        <v>165</v>
      </c>
      <c r="D29" s="193" t="s">
        <v>166</v>
      </c>
      <c r="E29" s="194" t="s">
        <v>82</v>
      </c>
      <c r="F29" s="133"/>
      <c r="G29" s="133"/>
      <c r="H29" s="133"/>
      <c r="I29" s="133"/>
      <c r="J29" s="133"/>
      <c r="K29" s="133"/>
      <c r="L29" s="133"/>
      <c r="M29" s="133"/>
      <c r="N29" s="133"/>
      <c r="O29" s="195" t="s">
        <v>39</v>
      </c>
      <c r="P29" s="196">
        <v>0</v>
      </c>
      <c r="Q29" s="87">
        <f t="shared" si="76"/>
        <v>0</v>
      </c>
      <c r="R29" s="136">
        <v>0.5</v>
      </c>
      <c r="S29" s="87">
        <f t="shared" si="77"/>
        <v>0.5</v>
      </c>
      <c r="T29" s="136">
        <v>0.75</v>
      </c>
      <c r="U29" s="87">
        <f t="shared" si="78"/>
        <v>0.75</v>
      </c>
      <c r="V29" s="136">
        <v>1</v>
      </c>
      <c r="W29" s="87">
        <f t="shared" si="79"/>
        <v>1</v>
      </c>
      <c r="X29" s="137" t="s">
        <v>167</v>
      </c>
      <c r="Y29" s="74"/>
      <c r="Z29" s="75"/>
      <c r="AA29" s="244" t="s">
        <v>313</v>
      </c>
      <c r="AB29" s="305">
        <v>0.25</v>
      </c>
      <c r="AC29" s="75">
        <f t="shared" si="5"/>
        <v>0.5</v>
      </c>
      <c r="AD29" s="313" t="s">
        <v>486</v>
      </c>
      <c r="AE29" s="75"/>
      <c r="AF29" s="75">
        <f t="shared" si="6"/>
        <v>0</v>
      </c>
      <c r="AG29" s="244"/>
      <c r="AH29" s="75"/>
      <c r="AI29" s="75">
        <f t="shared" si="7"/>
        <v>0</v>
      </c>
      <c r="AJ29" s="245"/>
      <c r="AK29" s="246" t="str">
        <f t="shared" si="8"/>
        <v/>
      </c>
      <c r="AL29" s="247" t="s">
        <v>299</v>
      </c>
      <c r="AM29" s="247"/>
      <c r="AN29" s="247" t="str">
        <f t="shared" si="9"/>
        <v>No</v>
      </c>
      <c r="AO29" s="275"/>
      <c r="AP29" s="249" t="str">
        <f t="shared" si="10"/>
        <v/>
      </c>
      <c r="AQ29" s="249" t="str">
        <f t="shared" si="11"/>
        <v>X</v>
      </c>
      <c r="AR29" s="249"/>
      <c r="AS29" s="247" t="str">
        <f t="shared" si="12"/>
        <v>Si</v>
      </c>
      <c r="AT29" s="315" t="s">
        <v>511</v>
      </c>
      <c r="AU29" s="249" t="str">
        <f t="shared" si="13"/>
        <v/>
      </c>
      <c r="AV29" s="249" t="str">
        <f t="shared" si="14"/>
        <v>X</v>
      </c>
      <c r="AW29" s="249"/>
      <c r="AX29" s="247" t="str">
        <f t="shared" si="15"/>
        <v>Si</v>
      </c>
      <c r="AY29" s="249"/>
      <c r="AZ29" s="249" t="str">
        <f t="shared" si="16"/>
        <v/>
      </c>
      <c r="BA29" s="249" t="str">
        <f t="shared" si="17"/>
        <v>X</v>
      </c>
      <c r="BB29" s="249"/>
      <c r="BC29" s="247" t="str">
        <f t="shared" si="18"/>
        <v>Si</v>
      </c>
      <c r="BD29" s="250"/>
    </row>
    <row r="30" spans="1:56" ht="45" customHeight="1" thickBot="1" x14ac:dyDescent="0.3">
      <c r="A30" s="439"/>
      <c r="B30" s="435" t="s">
        <v>168</v>
      </c>
      <c r="C30" s="122" t="s">
        <v>169</v>
      </c>
      <c r="D30" s="123" t="s">
        <v>170</v>
      </c>
      <c r="E30" s="197" t="s">
        <v>77</v>
      </c>
      <c r="F30" s="125"/>
      <c r="G30" s="125"/>
      <c r="H30" s="125" t="s">
        <v>39</v>
      </c>
      <c r="I30" s="125"/>
      <c r="J30" s="125"/>
      <c r="K30" s="125"/>
      <c r="L30" s="125"/>
      <c r="M30" s="125"/>
      <c r="N30" s="125"/>
      <c r="O30" s="126"/>
      <c r="P30" s="127">
        <v>0.25</v>
      </c>
      <c r="Q30" s="82">
        <f t="shared" ref="Q30" si="80">P30/V30</f>
        <v>0.25</v>
      </c>
      <c r="R30" s="128">
        <v>0.5</v>
      </c>
      <c r="S30" s="82">
        <f t="shared" ref="S30" si="81">R30/V30</f>
        <v>0.5</v>
      </c>
      <c r="T30" s="128">
        <v>0.75</v>
      </c>
      <c r="U30" s="82">
        <f t="shared" ref="U30" si="82">T30/V30</f>
        <v>0.75</v>
      </c>
      <c r="V30" s="128">
        <v>1</v>
      </c>
      <c r="W30" s="82">
        <f t="shared" ref="W30" si="83">V30/V30</f>
        <v>1</v>
      </c>
      <c r="X30" s="129" t="s">
        <v>171</v>
      </c>
      <c r="Y30" s="71">
        <v>0</v>
      </c>
      <c r="Z30" s="72">
        <f t="shared" si="4"/>
        <v>0</v>
      </c>
      <c r="AA30" s="237" t="s">
        <v>360</v>
      </c>
      <c r="AB30" s="304">
        <v>0.5</v>
      </c>
      <c r="AC30" s="72">
        <f t="shared" si="5"/>
        <v>1</v>
      </c>
      <c r="AD30" s="89" t="s">
        <v>465</v>
      </c>
      <c r="AE30" s="72"/>
      <c r="AF30" s="72">
        <f t="shared" si="6"/>
        <v>0</v>
      </c>
      <c r="AG30" s="237"/>
      <c r="AH30" s="72"/>
      <c r="AI30" s="72">
        <f t="shared" si="7"/>
        <v>0</v>
      </c>
      <c r="AJ30" s="238"/>
      <c r="AK30" s="239" t="str">
        <f t="shared" si="8"/>
        <v/>
      </c>
      <c r="AL30" s="240" t="s">
        <v>299</v>
      </c>
      <c r="AM30" s="240"/>
      <c r="AN30" s="240" t="str">
        <f t="shared" si="9"/>
        <v>No</v>
      </c>
      <c r="AO30" s="272" t="s">
        <v>361</v>
      </c>
      <c r="AP30" s="242" t="str">
        <f t="shared" si="10"/>
        <v/>
      </c>
      <c r="AQ30" s="242" t="str">
        <f t="shared" si="11"/>
        <v>X</v>
      </c>
      <c r="AR30" s="242"/>
      <c r="AS30" s="240" t="str">
        <f t="shared" si="12"/>
        <v>Si</v>
      </c>
      <c r="AT30" s="315" t="s">
        <v>504</v>
      </c>
      <c r="AU30" s="242" t="str">
        <f t="shared" si="13"/>
        <v/>
      </c>
      <c r="AV30" s="242" t="str">
        <f t="shared" si="14"/>
        <v/>
      </c>
      <c r="AW30" s="242"/>
      <c r="AX30" s="240" t="str">
        <f t="shared" si="15"/>
        <v>No</v>
      </c>
      <c r="AY30" s="242"/>
      <c r="AZ30" s="242" t="str">
        <f t="shared" si="16"/>
        <v/>
      </c>
      <c r="BA30" s="242" t="str">
        <f t="shared" si="17"/>
        <v>X</v>
      </c>
      <c r="BB30" s="242"/>
      <c r="BC30" s="240" t="str">
        <f t="shared" si="18"/>
        <v>Si</v>
      </c>
      <c r="BD30" s="243"/>
    </row>
    <row r="31" spans="1:56" ht="240.75" thickBot="1" x14ac:dyDescent="0.3">
      <c r="A31" s="439"/>
      <c r="B31" s="436"/>
      <c r="C31" s="179" t="s">
        <v>172</v>
      </c>
      <c r="D31" s="198" t="s">
        <v>173</v>
      </c>
      <c r="E31" s="181" t="s">
        <v>83</v>
      </c>
      <c r="F31" s="183"/>
      <c r="G31" s="183"/>
      <c r="H31" s="183"/>
      <c r="I31" s="183"/>
      <c r="J31" s="183"/>
      <c r="K31" s="183"/>
      <c r="L31" s="183"/>
      <c r="M31" s="183"/>
      <c r="N31" s="183"/>
      <c r="O31" s="190"/>
      <c r="P31" s="199">
        <v>0</v>
      </c>
      <c r="Q31" s="85">
        <f t="shared" ref="Q31" si="84">P31/V31</f>
        <v>0</v>
      </c>
      <c r="R31" s="200">
        <v>1</v>
      </c>
      <c r="S31" s="85">
        <f t="shared" ref="S31" si="85">R31/V31</f>
        <v>0.5</v>
      </c>
      <c r="T31" s="200">
        <v>1</v>
      </c>
      <c r="U31" s="85">
        <f t="shared" ref="U31" si="86">T31/V31</f>
        <v>0.5</v>
      </c>
      <c r="V31" s="200">
        <v>2</v>
      </c>
      <c r="W31" s="85">
        <f t="shared" ref="W31" si="87">V31/V31</f>
        <v>1</v>
      </c>
      <c r="X31" s="187" t="s">
        <v>174</v>
      </c>
      <c r="Y31" s="65"/>
      <c r="Z31" s="59"/>
      <c r="AA31" s="276" t="s">
        <v>333</v>
      </c>
      <c r="AB31" s="309">
        <v>0.3</v>
      </c>
      <c r="AC31" s="59">
        <f t="shared" si="5"/>
        <v>0.6</v>
      </c>
      <c r="AD31" s="60" t="s">
        <v>431</v>
      </c>
      <c r="AE31" s="59"/>
      <c r="AF31" s="59">
        <f t="shared" si="6"/>
        <v>0</v>
      </c>
      <c r="AG31" s="276"/>
      <c r="AH31" s="59"/>
      <c r="AI31" s="59">
        <f t="shared" si="7"/>
        <v>0</v>
      </c>
      <c r="AJ31" s="277"/>
      <c r="AK31" s="278" t="str">
        <f t="shared" si="8"/>
        <v/>
      </c>
      <c r="AL31" s="279" t="s">
        <v>299</v>
      </c>
      <c r="AM31" s="279"/>
      <c r="AN31" s="279" t="str">
        <f t="shared" si="9"/>
        <v>No</v>
      </c>
      <c r="AO31" s="275"/>
      <c r="AP31" s="280" t="str">
        <f t="shared" si="10"/>
        <v/>
      </c>
      <c r="AQ31" s="280" t="str">
        <f t="shared" si="11"/>
        <v>X</v>
      </c>
      <c r="AR31" s="280"/>
      <c r="AS31" s="279" t="str">
        <f t="shared" si="12"/>
        <v>Si</v>
      </c>
      <c r="AT31" s="315" t="s">
        <v>451</v>
      </c>
      <c r="AU31" s="280" t="str">
        <f t="shared" si="13"/>
        <v/>
      </c>
      <c r="AV31" s="280" t="str">
        <f t="shared" si="14"/>
        <v>X</v>
      </c>
      <c r="AW31" s="280"/>
      <c r="AX31" s="279" t="str">
        <f t="shared" si="15"/>
        <v>Si</v>
      </c>
      <c r="AY31" s="280"/>
      <c r="AZ31" s="280" t="str">
        <f t="shared" si="16"/>
        <v/>
      </c>
      <c r="BA31" s="280" t="str">
        <f t="shared" si="17"/>
        <v>X</v>
      </c>
      <c r="BB31" s="280"/>
      <c r="BC31" s="279" t="str">
        <f t="shared" si="18"/>
        <v>Si</v>
      </c>
      <c r="BD31" s="281"/>
    </row>
    <row r="32" spans="1:56" ht="120.75" thickBot="1" x14ac:dyDescent="0.3">
      <c r="A32" s="439"/>
      <c r="B32" s="437"/>
      <c r="C32" s="157" t="s">
        <v>324</v>
      </c>
      <c r="D32" s="158" t="s">
        <v>175</v>
      </c>
      <c r="E32" s="159" t="s">
        <v>83</v>
      </c>
      <c r="F32" s="160"/>
      <c r="G32" s="160"/>
      <c r="H32" s="160"/>
      <c r="I32" s="160"/>
      <c r="J32" s="160"/>
      <c r="K32" s="160"/>
      <c r="L32" s="160"/>
      <c r="M32" s="160"/>
      <c r="N32" s="160"/>
      <c r="O32" s="161"/>
      <c r="P32" s="162">
        <v>0.25</v>
      </c>
      <c r="Q32" s="86">
        <f t="shared" ref="Q32" si="88">P32/V32</f>
        <v>0.25</v>
      </c>
      <c r="R32" s="163">
        <v>0.5</v>
      </c>
      <c r="S32" s="86">
        <f t="shared" ref="S32" si="89">R32/V32</f>
        <v>0.5</v>
      </c>
      <c r="T32" s="163">
        <v>0.75</v>
      </c>
      <c r="U32" s="86">
        <f t="shared" ref="U32" si="90">T32/V32</f>
        <v>0.75</v>
      </c>
      <c r="V32" s="163">
        <v>1</v>
      </c>
      <c r="W32" s="86">
        <f t="shared" ref="W32" si="91">V32/V32</f>
        <v>1</v>
      </c>
      <c r="X32" s="164" t="s">
        <v>176</v>
      </c>
      <c r="Y32" s="67">
        <v>0.25</v>
      </c>
      <c r="Z32" s="68">
        <f t="shared" si="4"/>
        <v>1</v>
      </c>
      <c r="AA32" s="265" t="s">
        <v>335</v>
      </c>
      <c r="AB32" s="308">
        <v>0.4</v>
      </c>
      <c r="AC32" s="68">
        <f t="shared" si="5"/>
        <v>0.8</v>
      </c>
      <c r="AD32" s="90" t="s">
        <v>448</v>
      </c>
      <c r="AE32" s="68"/>
      <c r="AF32" s="68">
        <f t="shared" si="6"/>
        <v>0</v>
      </c>
      <c r="AG32" s="265"/>
      <c r="AH32" s="68"/>
      <c r="AI32" s="68">
        <f t="shared" si="7"/>
        <v>0</v>
      </c>
      <c r="AJ32" s="266"/>
      <c r="AK32" s="267" t="str">
        <f t="shared" si="8"/>
        <v/>
      </c>
      <c r="AL32" s="268" t="s">
        <v>299</v>
      </c>
      <c r="AM32" s="268"/>
      <c r="AN32" s="268" t="str">
        <f t="shared" si="9"/>
        <v>No</v>
      </c>
      <c r="AO32" s="241" t="s">
        <v>352</v>
      </c>
      <c r="AP32" s="270" t="str">
        <f t="shared" si="10"/>
        <v/>
      </c>
      <c r="AQ32" s="270" t="str">
        <f t="shared" si="11"/>
        <v/>
      </c>
      <c r="AR32" s="270"/>
      <c r="AS32" s="268" t="str">
        <f t="shared" si="12"/>
        <v>No</v>
      </c>
      <c r="AT32" s="315" t="s">
        <v>512</v>
      </c>
      <c r="AU32" s="270" t="str">
        <f t="shared" si="13"/>
        <v/>
      </c>
      <c r="AV32" s="270" t="str">
        <f t="shared" si="14"/>
        <v>X</v>
      </c>
      <c r="AW32" s="270"/>
      <c r="AX32" s="268" t="str">
        <f t="shared" si="15"/>
        <v>Si</v>
      </c>
      <c r="AY32" s="270"/>
      <c r="AZ32" s="270" t="str">
        <f t="shared" si="16"/>
        <v/>
      </c>
      <c r="BA32" s="270" t="str">
        <f t="shared" si="17"/>
        <v>X</v>
      </c>
      <c r="BB32" s="270"/>
      <c r="BC32" s="268" t="str">
        <f t="shared" si="18"/>
        <v>Si</v>
      </c>
      <c r="BD32" s="271"/>
    </row>
    <row r="33" spans="1:56" ht="409.6" thickBot="1" x14ac:dyDescent="0.3">
      <c r="A33" s="439"/>
      <c r="B33" s="201" t="s">
        <v>177</v>
      </c>
      <c r="C33" s="202" t="s">
        <v>178</v>
      </c>
      <c r="D33" s="203" t="s">
        <v>179</v>
      </c>
      <c r="E33" s="204" t="s">
        <v>83</v>
      </c>
      <c r="F33" s="205"/>
      <c r="G33" s="205"/>
      <c r="H33" s="205"/>
      <c r="I33" s="205"/>
      <c r="J33" s="205"/>
      <c r="K33" s="205"/>
      <c r="L33" s="205"/>
      <c r="M33" s="205"/>
      <c r="N33" s="205"/>
      <c r="O33" s="206"/>
      <c r="P33" s="207">
        <v>0.25</v>
      </c>
      <c r="Q33" s="92">
        <f t="shared" ref="Q33" si="92">P33/V33</f>
        <v>0.25</v>
      </c>
      <c r="R33" s="208">
        <v>0.5</v>
      </c>
      <c r="S33" s="92">
        <f t="shared" ref="S33" si="93">R33/V33</f>
        <v>0.5</v>
      </c>
      <c r="T33" s="208">
        <v>0.75</v>
      </c>
      <c r="U33" s="92">
        <f t="shared" ref="U33" si="94">T33/V33</f>
        <v>0.75</v>
      </c>
      <c r="V33" s="208">
        <v>1</v>
      </c>
      <c r="W33" s="92">
        <f t="shared" ref="W33" si="95">V33/V33</f>
        <v>1</v>
      </c>
      <c r="X33" s="209" t="s">
        <v>180</v>
      </c>
      <c r="Y33" s="228">
        <v>0.125</v>
      </c>
      <c r="Z33" s="64">
        <f t="shared" si="4"/>
        <v>0.5</v>
      </c>
      <c r="AA33" s="282" t="s">
        <v>336</v>
      </c>
      <c r="AB33" s="310">
        <v>0</v>
      </c>
      <c r="AC33" s="64">
        <f t="shared" si="5"/>
        <v>0</v>
      </c>
      <c r="AD33" s="93" t="s">
        <v>432</v>
      </c>
      <c r="AE33" s="64"/>
      <c r="AF33" s="64">
        <f t="shared" si="6"/>
        <v>0</v>
      </c>
      <c r="AG33" s="282"/>
      <c r="AH33" s="64"/>
      <c r="AI33" s="64">
        <f t="shared" si="7"/>
        <v>0</v>
      </c>
      <c r="AJ33" s="283"/>
      <c r="AK33" s="284" t="str">
        <f t="shared" si="8"/>
        <v/>
      </c>
      <c r="AL33" s="285" t="s">
        <v>299</v>
      </c>
      <c r="AM33" s="285"/>
      <c r="AN33" s="285" t="str">
        <f t="shared" si="9"/>
        <v>No</v>
      </c>
      <c r="AO33" s="286" t="s">
        <v>392</v>
      </c>
      <c r="AP33" s="287" t="str">
        <f t="shared" si="10"/>
        <v/>
      </c>
      <c r="AQ33" s="287" t="str">
        <f t="shared" si="11"/>
        <v>X</v>
      </c>
      <c r="AR33" s="287"/>
      <c r="AS33" s="285" t="str">
        <f t="shared" si="12"/>
        <v>Si</v>
      </c>
      <c r="AT33" s="315" t="s">
        <v>459</v>
      </c>
      <c r="AU33" s="287" t="str">
        <f t="shared" si="13"/>
        <v/>
      </c>
      <c r="AV33" s="287" t="str">
        <f t="shared" si="14"/>
        <v>X</v>
      </c>
      <c r="AW33" s="287"/>
      <c r="AX33" s="285" t="str">
        <f t="shared" si="15"/>
        <v>Si</v>
      </c>
      <c r="AY33" s="287"/>
      <c r="AZ33" s="287" t="str">
        <f t="shared" si="16"/>
        <v/>
      </c>
      <c r="BA33" s="287" t="str">
        <f t="shared" si="17"/>
        <v>X</v>
      </c>
      <c r="BB33" s="287"/>
      <c r="BC33" s="285" t="str">
        <f t="shared" si="18"/>
        <v>Si</v>
      </c>
      <c r="BD33" s="288"/>
    </row>
    <row r="34" spans="1:56" ht="241.5" customHeight="1" x14ac:dyDescent="0.25">
      <c r="A34" s="439"/>
      <c r="B34" s="435" t="s">
        <v>181</v>
      </c>
      <c r="C34" s="122" t="s">
        <v>182</v>
      </c>
      <c r="D34" s="123" t="s">
        <v>183</v>
      </c>
      <c r="E34" s="124" t="s">
        <v>83</v>
      </c>
      <c r="F34" s="125"/>
      <c r="G34" s="125"/>
      <c r="H34" s="125"/>
      <c r="I34" s="125"/>
      <c r="J34" s="125"/>
      <c r="K34" s="125"/>
      <c r="L34" s="125"/>
      <c r="M34" s="125"/>
      <c r="N34" s="125"/>
      <c r="O34" s="126"/>
      <c r="P34" s="127">
        <v>0.25</v>
      </c>
      <c r="Q34" s="82">
        <f t="shared" ref="Q34" si="96">P34/V34</f>
        <v>0.25</v>
      </c>
      <c r="R34" s="128">
        <v>0.5</v>
      </c>
      <c r="S34" s="82">
        <f t="shared" ref="S34" si="97">R34/V34</f>
        <v>0.5</v>
      </c>
      <c r="T34" s="128">
        <v>0.75</v>
      </c>
      <c r="U34" s="82">
        <f t="shared" ref="U34" si="98">T34/V34</f>
        <v>0.75</v>
      </c>
      <c r="V34" s="128">
        <v>1</v>
      </c>
      <c r="W34" s="82">
        <f t="shared" ref="W34" si="99">V34/V34</f>
        <v>1</v>
      </c>
      <c r="X34" s="129" t="s">
        <v>184</v>
      </c>
      <c r="Y34" s="71">
        <v>0.25</v>
      </c>
      <c r="Z34" s="72">
        <f t="shared" si="4"/>
        <v>1</v>
      </c>
      <c r="AA34" s="289" t="s">
        <v>337</v>
      </c>
      <c r="AB34" s="304">
        <v>0.5</v>
      </c>
      <c r="AC34" s="72">
        <f t="shared" si="5"/>
        <v>1</v>
      </c>
      <c r="AD34" s="89" t="s">
        <v>433</v>
      </c>
      <c r="AE34" s="72"/>
      <c r="AF34" s="72">
        <f t="shared" si="6"/>
        <v>0</v>
      </c>
      <c r="AG34" s="237"/>
      <c r="AH34" s="72"/>
      <c r="AI34" s="72">
        <f t="shared" si="7"/>
        <v>0</v>
      </c>
      <c r="AJ34" s="238"/>
      <c r="AK34" s="239" t="str">
        <f t="shared" si="8"/>
        <v/>
      </c>
      <c r="AL34" s="240" t="s">
        <v>299</v>
      </c>
      <c r="AM34" s="240"/>
      <c r="AN34" s="240" t="str">
        <f t="shared" si="9"/>
        <v>No</v>
      </c>
      <c r="AO34" s="241" t="s">
        <v>351</v>
      </c>
      <c r="AP34" s="242" t="str">
        <f t="shared" si="10"/>
        <v/>
      </c>
      <c r="AQ34" s="242" t="str">
        <f t="shared" si="11"/>
        <v/>
      </c>
      <c r="AR34" s="242"/>
      <c r="AS34" s="240" t="str">
        <f t="shared" si="12"/>
        <v>No</v>
      </c>
      <c r="AT34" s="315" t="s">
        <v>434</v>
      </c>
      <c r="AU34" s="242" t="str">
        <f t="shared" si="13"/>
        <v/>
      </c>
      <c r="AV34" s="242" t="str">
        <f t="shared" si="14"/>
        <v/>
      </c>
      <c r="AW34" s="242"/>
      <c r="AX34" s="240" t="str">
        <f t="shared" si="15"/>
        <v>No</v>
      </c>
      <c r="AY34" s="242"/>
      <c r="AZ34" s="242" t="str">
        <f t="shared" si="16"/>
        <v/>
      </c>
      <c r="BA34" s="242" t="str">
        <f t="shared" si="17"/>
        <v>X</v>
      </c>
      <c r="BB34" s="242"/>
      <c r="BC34" s="240" t="str">
        <f t="shared" si="18"/>
        <v>Si</v>
      </c>
      <c r="BD34" s="243"/>
    </row>
    <row r="35" spans="1:56" ht="372" customHeight="1" thickBot="1" x14ac:dyDescent="0.3">
      <c r="A35" s="440"/>
      <c r="B35" s="437"/>
      <c r="C35" s="157" t="s">
        <v>185</v>
      </c>
      <c r="D35" s="158" t="s">
        <v>186</v>
      </c>
      <c r="E35" s="159" t="s">
        <v>76</v>
      </c>
      <c r="F35" s="160"/>
      <c r="G35" s="160"/>
      <c r="H35" s="160"/>
      <c r="I35" s="160"/>
      <c r="J35" s="160"/>
      <c r="K35" s="160"/>
      <c r="L35" s="160"/>
      <c r="M35" s="160"/>
      <c r="N35" s="160"/>
      <c r="O35" s="161"/>
      <c r="P35" s="162">
        <v>0.25</v>
      </c>
      <c r="Q35" s="86">
        <f t="shared" ref="Q35" si="100">P35/V35</f>
        <v>0.25</v>
      </c>
      <c r="R35" s="163">
        <v>0.5</v>
      </c>
      <c r="S35" s="86">
        <f t="shared" ref="S35" si="101">R35/V35</f>
        <v>0.5</v>
      </c>
      <c r="T35" s="163">
        <v>0.75</v>
      </c>
      <c r="U35" s="86">
        <f t="shared" ref="U35" si="102">T35/V35</f>
        <v>0.75</v>
      </c>
      <c r="V35" s="163">
        <v>1</v>
      </c>
      <c r="W35" s="86">
        <f t="shared" ref="W35" si="103">V35/V35</f>
        <v>1</v>
      </c>
      <c r="X35" s="164"/>
      <c r="Y35" s="67">
        <v>0.25</v>
      </c>
      <c r="Z35" s="68">
        <f t="shared" si="4"/>
        <v>1</v>
      </c>
      <c r="AA35" s="265" t="s">
        <v>358</v>
      </c>
      <c r="AB35" s="308">
        <v>0.5</v>
      </c>
      <c r="AC35" s="68">
        <f t="shared" si="5"/>
        <v>1</v>
      </c>
      <c r="AD35" s="90" t="s">
        <v>490</v>
      </c>
      <c r="AE35" s="68"/>
      <c r="AF35" s="68">
        <f t="shared" si="6"/>
        <v>0</v>
      </c>
      <c r="AG35" s="265"/>
      <c r="AH35" s="68"/>
      <c r="AI35" s="68">
        <f t="shared" si="7"/>
        <v>0</v>
      </c>
      <c r="AJ35" s="266"/>
      <c r="AK35" s="267" t="str">
        <f t="shared" si="8"/>
        <v/>
      </c>
      <c r="AL35" s="268" t="s">
        <v>299</v>
      </c>
      <c r="AM35" s="268"/>
      <c r="AN35" s="268" t="str">
        <f t="shared" si="9"/>
        <v>No</v>
      </c>
      <c r="AO35" s="269" t="s">
        <v>357</v>
      </c>
      <c r="AP35" s="270" t="str">
        <f t="shared" si="10"/>
        <v/>
      </c>
      <c r="AQ35" s="270" t="str">
        <f t="shared" si="11"/>
        <v/>
      </c>
      <c r="AR35" s="270"/>
      <c r="AS35" s="268" t="str">
        <f t="shared" si="12"/>
        <v>No</v>
      </c>
      <c r="AT35" s="315" t="s">
        <v>479</v>
      </c>
      <c r="AU35" s="270" t="str">
        <f t="shared" si="13"/>
        <v/>
      </c>
      <c r="AV35" s="270" t="str">
        <f t="shared" si="14"/>
        <v/>
      </c>
      <c r="AW35" s="270"/>
      <c r="AX35" s="268" t="str">
        <f t="shared" si="15"/>
        <v>No</v>
      </c>
      <c r="AY35" s="270"/>
      <c r="AZ35" s="270" t="str">
        <f t="shared" si="16"/>
        <v/>
      </c>
      <c r="BA35" s="270" t="str">
        <f t="shared" si="17"/>
        <v>X</v>
      </c>
      <c r="BB35" s="270"/>
      <c r="BC35" s="268" t="str">
        <f t="shared" si="18"/>
        <v>Si</v>
      </c>
      <c r="BD35" s="271"/>
    </row>
    <row r="36" spans="1:56" ht="264" customHeight="1" x14ac:dyDescent="0.25">
      <c r="A36" s="438" t="s">
        <v>57</v>
      </c>
      <c r="B36" s="445" t="s">
        <v>187</v>
      </c>
      <c r="C36" s="122" t="s">
        <v>188</v>
      </c>
      <c r="D36" s="123" t="s">
        <v>189</v>
      </c>
      <c r="E36" s="124" t="s">
        <v>83</v>
      </c>
      <c r="F36" s="125"/>
      <c r="G36" s="125"/>
      <c r="H36" s="125"/>
      <c r="I36" s="125"/>
      <c r="J36" s="125"/>
      <c r="K36" s="125"/>
      <c r="L36" s="125"/>
      <c r="M36" s="125"/>
      <c r="N36" s="125"/>
      <c r="O36" s="126"/>
      <c r="P36" s="127">
        <v>0.25</v>
      </c>
      <c r="Q36" s="82">
        <f t="shared" ref="Q36" si="104">P36/V36</f>
        <v>0.25</v>
      </c>
      <c r="R36" s="128">
        <v>0.5</v>
      </c>
      <c r="S36" s="82">
        <f t="shared" ref="S36" si="105">R36/V36</f>
        <v>0.5</v>
      </c>
      <c r="T36" s="128">
        <v>0.75</v>
      </c>
      <c r="U36" s="82">
        <f t="shared" ref="U36" si="106">T36/V36</f>
        <v>0.75</v>
      </c>
      <c r="V36" s="128">
        <v>1</v>
      </c>
      <c r="W36" s="82">
        <f t="shared" ref="W36" si="107">V36/V36</f>
        <v>1</v>
      </c>
      <c r="X36" s="129" t="s">
        <v>190</v>
      </c>
      <c r="Y36" s="71">
        <v>0</v>
      </c>
      <c r="Z36" s="72">
        <f t="shared" si="4"/>
        <v>0</v>
      </c>
      <c r="AA36" s="237" t="s">
        <v>338</v>
      </c>
      <c r="AB36" s="304">
        <v>0.3</v>
      </c>
      <c r="AC36" s="72">
        <f t="shared" si="5"/>
        <v>0.6</v>
      </c>
      <c r="AD36" s="89" t="s">
        <v>435</v>
      </c>
      <c r="AE36" s="72"/>
      <c r="AF36" s="72">
        <f t="shared" si="6"/>
        <v>0</v>
      </c>
      <c r="AG36" s="237"/>
      <c r="AH36" s="72"/>
      <c r="AI36" s="72">
        <f t="shared" si="7"/>
        <v>0</v>
      </c>
      <c r="AJ36" s="238"/>
      <c r="AK36" s="239" t="str">
        <f t="shared" si="8"/>
        <v/>
      </c>
      <c r="AL36" s="240" t="s">
        <v>299</v>
      </c>
      <c r="AM36" s="240"/>
      <c r="AN36" s="240" t="str">
        <f t="shared" si="9"/>
        <v>No</v>
      </c>
      <c r="AO36" s="290" t="s">
        <v>345</v>
      </c>
      <c r="AP36" s="242" t="str">
        <f t="shared" si="10"/>
        <v/>
      </c>
      <c r="AQ36" s="242" t="str">
        <f t="shared" si="11"/>
        <v>X</v>
      </c>
      <c r="AR36" s="242"/>
      <c r="AS36" s="240" t="str">
        <f t="shared" si="12"/>
        <v>Si</v>
      </c>
      <c r="AT36" s="315" t="s">
        <v>452</v>
      </c>
      <c r="AU36" s="242" t="str">
        <f t="shared" si="13"/>
        <v/>
      </c>
      <c r="AV36" s="242" t="str">
        <f t="shared" si="14"/>
        <v>X</v>
      </c>
      <c r="AW36" s="242"/>
      <c r="AX36" s="240" t="str">
        <f t="shared" si="15"/>
        <v>Si</v>
      </c>
      <c r="AY36" s="242"/>
      <c r="AZ36" s="242" t="str">
        <f t="shared" si="16"/>
        <v/>
      </c>
      <c r="BA36" s="242" t="str">
        <f t="shared" si="17"/>
        <v>X</v>
      </c>
      <c r="BB36" s="242"/>
      <c r="BC36" s="240" t="str">
        <f t="shared" si="18"/>
        <v>Si</v>
      </c>
      <c r="BD36" s="243"/>
    </row>
    <row r="37" spans="1:56" ht="409.5" x14ac:dyDescent="0.25">
      <c r="A37" s="439"/>
      <c r="B37" s="446"/>
      <c r="C37" s="188" t="s">
        <v>191</v>
      </c>
      <c r="D37" s="180" t="s">
        <v>192</v>
      </c>
      <c r="E37" s="181" t="s">
        <v>80</v>
      </c>
      <c r="F37" s="183"/>
      <c r="G37" s="183" t="s">
        <v>39</v>
      </c>
      <c r="H37" s="183" t="s">
        <v>39</v>
      </c>
      <c r="I37" s="183" t="s">
        <v>39</v>
      </c>
      <c r="J37" s="183"/>
      <c r="K37" s="183"/>
      <c r="L37" s="183"/>
      <c r="M37" s="183"/>
      <c r="N37" s="183"/>
      <c r="O37" s="190"/>
      <c r="P37" s="185">
        <v>0.1</v>
      </c>
      <c r="Q37" s="83">
        <f t="shared" ref="Q37" si="108">P37/V37</f>
        <v>0.1</v>
      </c>
      <c r="R37" s="186">
        <v>0.3</v>
      </c>
      <c r="S37" s="83">
        <f t="shared" ref="S37" si="109">R37/V37</f>
        <v>0.3</v>
      </c>
      <c r="T37" s="186">
        <v>0.6</v>
      </c>
      <c r="U37" s="83">
        <f t="shared" ref="U37" si="110">T37/V37</f>
        <v>0.6</v>
      </c>
      <c r="V37" s="186">
        <v>1</v>
      </c>
      <c r="W37" s="83">
        <f t="shared" ref="W37" si="111">V37/V37</f>
        <v>1</v>
      </c>
      <c r="X37" s="187" t="s">
        <v>193</v>
      </c>
      <c r="Y37" s="65">
        <v>0</v>
      </c>
      <c r="Z37" s="59">
        <f t="shared" si="4"/>
        <v>0</v>
      </c>
      <c r="AA37" s="276" t="s">
        <v>362</v>
      </c>
      <c r="AB37" s="309">
        <v>0.3</v>
      </c>
      <c r="AC37" s="59">
        <f t="shared" si="5"/>
        <v>1</v>
      </c>
      <c r="AD37" s="311" t="s">
        <v>417</v>
      </c>
      <c r="AE37" s="59"/>
      <c r="AF37" s="59">
        <f t="shared" si="6"/>
        <v>0</v>
      </c>
      <c r="AG37" s="276"/>
      <c r="AH37" s="59"/>
      <c r="AI37" s="59">
        <f t="shared" si="7"/>
        <v>0</v>
      </c>
      <c r="AJ37" s="277"/>
      <c r="AK37" s="278" t="str">
        <f t="shared" si="8"/>
        <v/>
      </c>
      <c r="AL37" s="279" t="s">
        <v>299</v>
      </c>
      <c r="AM37" s="279"/>
      <c r="AN37" s="279" t="str">
        <f t="shared" si="9"/>
        <v>No</v>
      </c>
      <c r="AO37" s="272" t="s">
        <v>363</v>
      </c>
      <c r="AP37" s="280" t="str">
        <f t="shared" si="10"/>
        <v/>
      </c>
      <c r="AQ37" s="280" t="str">
        <f t="shared" si="11"/>
        <v>X</v>
      </c>
      <c r="AR37" s="280"/>
      <c r="AS37" s="279" t="str">
        <f t="shared" si="12"/>
        <v>Si</v>
      </c>
      <c r="AT37" s="315" t="s">
        <v>478</v>
      </c>
      <c r="AU37" s="280" t="str">
        <f t="shared" si="13"/>
        <v/>
      </c>
      <c r="AV37" s="280" t="str">
        <f t="shared" si="14"/>
        <v/>
      </c>
      <c r="AW37" s="280"/>
      <c r="AX37" s="279" t="str">
        <f t="shared" si="15"/>
        <v>No</v>
      </c>
      <c r="AY37" s="280"/>
      <c r="AZ37" s="280" t="str">
        <f t="shared" si="16"/>
        <v/>
      </c>
      <c r="BA37" s="280" t="str">
        <f t="shared" si="17"/>
        <v>X</v>
      </c>
      <c r="BB37" s="280"/>
      <c r="BC37" s="279" t="str">
        <f t="shared" si="18"/>
        <v>Si</v>
      </c>
      <c r="BD37" s="281"/>
    </row>
    <row r="38" spans="1:56" ht="330.75" thickBot="1" x14ac:dyDescent="0.3">
      <c r="A38" s="439"/>
      <c r="B38" s="447"/>
      <c r="C38" s="130" t="s">
        <v>325</v>
      </c>
      <c r="D38" s="131" t="s">
        <v>194</v>
      </c>
      <c r="E38" s="194" t="s">
        <v>77</v>
      </c>
      <c r="F38" s="133"/>
      <c r="G38" s="133"/>
      <c r="H38" s="133"/>
      <c r="I38" s="133"/>
      <c r="J38" s="133"/>
      <c r="K38" s="133"/>
      <c r="L38" s="133"/>
      <c r="M38" s="133"/>
      <c r="N38" s="133"/>
      <c r="O38" s="134"/>
      <c r="P38" s="135">
        <v>0.25</v>
      </c>
      <c r="Q38" s="87">
        <f t="shared" ref="Q38" si="112">P38/V38</f>
        <v>0.25</v>
      </c>
      <c r="R38" s="136">
        <v>0.5</v>
      </c>
      <c r="S38" s="87">
        <f t="shared" ref="S38" si="113">R38/V38</f>
        <v>0.5</v>
      </c>
      <c r="T38" s="136">
        <v>0.75</v>
      </c>
      <c r="U38" s="87">
        <f t="shared" ref="U38" si="114">T38/V38</f>
        <v>0.75</v>
      </c>
      <c r="V38" s="136">
        <v>1</v>
      </c>
      <c r="W38" s="87">
        <f t="shared" ref="W38" si="115">V38/V38</f>
        <v>1</v>
      </c>
      <c r="X38" s="137" t="s">
        <v>195</v>
      </c>
      <c r="Y38" s="74">
        <v>0</v>
      </c>
      <c r="Z38" s="75">
        <f t="shared" si="4"/>
        <v>0</v>
      </c>
      <c r="AA38" s="244" t="s">
        <v>390</v>
      </c>
      <c r="AB38" s="305">
        <v>0.5</v>
      </c>
      <c r="AC38" s="75">
        <f t="shared" si="5"/>
        <v>1</v>
      </c>
      <c r="AD38" s="88" t="s">
        <v>463</v>
      </c>
      <c r="AE38" s="75"/>
      <c r="AF38" s="75">
        <f t="shared" si="6"/>
        <v>0</v>
      </c>
      <c r="AG38" s="244"/>
      <c r="AH38" s="75"/>
      <c r="AI38" s="75">
        <f t="shared" si="7"/>
        <v>0</v>
      </c>
      <c r="AJ38" s="245"/>
      <c r="AK38" s="246" t="str">
        <f t="shared" si="8"/>
        <v/>
      </c>
      <c r="AL38" s="247" t="s">
        <v>299</v>
      </c>
      <c r="AM38" s="247"/>
      <c r="AN38" s="247" t="str">
        <f t="shared" si="9"/>
        <v>No</v>
      </c>
      <c r="AO38" s="291" t="s">
        <v>390</v>
      </c>
      <c r="AP38" s="249" t="str">
        <f t="shared" si="10"/>
        <v/>
      </c>
      <c r="AQ38" s="249" t="str">
        <f t="shared" si="11"/>
        <v>X</v>
      </c>
      <c r="AR38" s="249"/>
      <c r="AS38" s="247" t="str">
        <f t="shared" si="12"/>
        <v>Si</v>
      </c>
      <c r="AT38" s="295" t="s">
        <v>505</v>
      </c>
      <c r="AU38" s="249" t="str">
        <f t="shared" si="13"/>
        <v/>
      </c>
      <c r="AV38" s="249" t="str">
        <f t="shared" si="14"/>
        <v/>
      </c>
      <c r="AW38" s="249"/>
      <c r="AX38" s="247" t="str">
        <f t="shared" si="15"/>
        <v>No</v>
      </c>
      <c r="AY38" s="249"/>
      <c r="AZ38" s="249" t="str">
        <f t="shared" si="16"/>
        <v/>
      </c>
      <c r="BA38" s="249" t="str">
        <f t="shared" si="17"/>
        <v>X</v>
      </c>
      <c r="BB38" s="249"/>
      <c r="BC38" s="247" t="str">
        <f t="shared" si="18"/>
        <v>Si</v>
      </c>
      <c r="BD38" s="250"/>
    </row>
    <row r="39" spans="1:56" ht="255.75" thickBot="1" x14ac:dyDescent="0.3">
      <c r="A39" s="439"/>
      <c r="B39" s="445" t="s">
        <v>196</v>
      </c>
      <c r="C39" s="122" t="s">
        <v>197</v>
      </c>
      <c r="D39" s="123" t="s">
        <v>198</v>
      </c>
      <c r="E39" s="124" t="s">
        <v>83</v>
      </c>
      <c r="F39" s="177"/>
      <c r="G39" s="125"/>
      <c r="H39" s="125"/>
      <c r="I39" s="125"/>
      <c r="J39" s="125"/>
      <c r="K39" s="125"/>
      <c r="L39" s="125"/>
      <c r="M39" s="125"/>
      <c r="N39" s="125"/>
      <c r="O39" s="126"/>
      <c r="P39" s="127">
        <v>0.25</v>
      </c>
      <c r="Q39" s="82">
        <f t="shared" ref="Q39:Q43" si="116">P39/V39</f>
        <v>0.25</v>
      </c>
      <c r="R39" s="128">
        <v>0.5</v>
      </c>
      <c r="S39" s="82">
        <f t="shared" ref="S39:S43" si="117">R39/V39</f>
        <v>0.5</v>
      </c>
      <c r="T39" s="128">
        <v>0.75</v>
      </c>
      <c r="U39" s="82">
        <f t="shared" ref="U39:U43" si="118">T39/V39</f>
        <v>0.75</v>
      </c>
      <c r="V39" s="128">
        <v>1</v>
      </c>
      <c r="W39" s="82">
        <f t="shared" ref="W39:W43" si="119">V39/V39</f>
        <v>1</v>
      </c>
      <c r="X39" s="129" t="s">
        <v>199</v>
      </c>
      <c r="Y39" s="71">
        <v>0.25</v>
      </c>
      <c r="Z39" s="72">
        <f t="shared" si="4"/>
        <v>1</v>
      </c>
      <c r="AA39" s="237" t="s">
        <v>339</v>
      </c>
      <c r="AB39" s="304">
        <v>0.5</v>
      </c>
      <c r="AC39" s="72">
        <f t="shared" si="5"/>
        <v>1</v>
      </c>
      <c r="AD39" s="89" t="s">
        <v>436</v>
      </c>
      <c r="AE39" s="72"/>
      <c r="AF39" s="72">
        <f t="shared" si="6"/>
        <v>0</v>
      </c>
      <c r="AG39" s="237"/>
      <c r="AH39" s="72"/>
      <c r="AI39" s="72">
        <f t="shared" si="7"/>
        <v>0</v>
      </c>
      <c r="AJ39" s="238"/>
      <c r="AK39" s="239" t="str">
        <f t="shared" si="8"/>
        <v/>
      </c>
      <c r="AL39" s="240" t="s">
        <v>299</v>
      </c>
      <c r="AM39" s="240"/>
      <c r="AN39" s="240" t="str">
        <f t="shared" si="9"/>
        <v>No</v>
      </c>
      <c r="AO39" s="241" t="s">
        <v>353</v>
      </c>
      <c r="AP39" s="242" t="str">
        <f t="shared" si="10"/>
        <v/>
      </c>
      <c r="AQ39" s="242" t="str">
        <f t="shared" si="11"/>
        <v/>
      </c>
      <c r="AR39" s="242"/>
      <c r="AS39" s="316" t="s">
        <v>188</v>
      </c>
      <c r="AT39" s="315" t="s">
        <v>474</v>
      </c>
      <c r="AU39" s="242" t="str">
        <f t="shared" si="13"/>
        <v/>
      </c>
      <c r="AV39" s="242" t="str">
        <f t="shared" si="14"/>
        <v/>
      </c>
      <c r="AW39" s="242"/>
      <c r="AX39" s="240" t="str">
        <f t="shared" si="15"/>
        <v>No</v>
      </c>
      <c r="AY39" s="242"/>
      <c r="AZ39" s="242" t="str">
        <f t="shared" si="16"/>
        <v/>
      </c>
      <c r="BA39" s="242" t="str">
        <f t="shared" si="17"/>
        <v>X</v>
      </c>
      <c r="BB39" s="242"/>
      <c r="BC39" s="240" t="str">
        <f t="shared" si="18"/>
        <v>Si</v>
      </c>
      <c r="BD39" s="243"/>
    </row>
    <row r="40" spans="1:56" ht="270" x14ac:dyDescent="0.25">
      <c r="A40" s="439"/>
      <c r="B40" s="446"/>
      <c r="C40" s="188" t="s">
        <v>200</v>
      </c>
      <c r="D40" s="180" t="s">
        <v>201</v>
      </c>
      <c r="E40" s="181" t="s">
        <v>83</v>
      </c>
      <c r="F40" s="182" t="s">
        <v>39</v>
      </c>
      <c r="G40" s="183"/>
      <c r="H40" s="183"/>
      <c r="I40" s="183"/>
      <c r="J40" s="183"/>
      <c r="K40" s="183"/>
      <c r="L40" s="183"/>
      <c r="M40" s="183"/>
      <c r="N40" s="183"/>
      <c r="O40" s="190"/>
      <c r="P40" s="185">
        <v>0.25</v>
      </c>
      <c r="Q40" s="83">
        <f t="shared" si="116"/>
        <v>0.25</v>
      </c>
      <c r="R40" s="186">
        <v>0.5</v>
      </c>
      <c r="S40" s="83">
        <f t="shared" si="117"/>
        <v>0.5</v>
      </c>
      <c r="T40" s="186">
        <v>0.75</v>
      </c>
      <c r="U40" s="83">
        <f t="shared" si="118"/>
        <v>0.75</v>
      </c>
      <c r="V40" s="186">
        <v>1</v>
      </c>
      <c r="W40" s="83">
        <f t="shared" si="119"/>
        <v>1</v>
      </c>
      <c r="X40" s="187" t="s">
        <v>202</v>
      </c>
      <c r="Y40" s="65">
        <v>0.25</v>
      </c>
      <c r="Z40" s="59">
        <f t="shared" si="4"/>
        <v>1</v>
      </c>
      <c r="AA40" s="276" t="s">
        <v>340</v>
      </c>
      <c r="AB40" s="309">
        <v>0.5</v>
      </c>
      <c r="AC40" s="59">
        <f t="shared" si="5"/>
        <v>1</v>
      </c>
      <c r="AD40" s="60" t="s">
        <v>437</v>
      </c>
      <c r="AE40" s="59"/>
      <c r="AF40" s="59">
        <f t="shared" si="6"/>
        <v>0</v>
      </c>
      <c r="AG40" s="276"/>
      <c r="AH40" s="59"/>
      <c r="AI40" s="59">
        <f t="shared" si="7"/>
        <v>0</v>
      </c>
      <c r="AJ40" s="277"/>
      <c r="AK40" s="278" t="str">
        <f t="shared" si="8"/>
        <v/>
      </c>
      <c r="AL40" s="279" t="s">
        <v>299</v>
      </c>
      <c r="AM40" s="279"/>
      <c r="AN40" s="279" t="str">
        <f t="shared" si="9"/>
        <v>No</v>
      </c>
      <c r="AO40" s="241" t="s">
        <v>354</v>
      </c>
      <c r="AP40" s="280" t="str">
        <f t="shared" si="10"/>
        <v/>
      </c>
      <c r="AQ40" s="280" t="str">
        <f t="shared" si="11"/>
        <v/>
      </c>
      <c r="AR40" s="280"/>
      <c r="AS40" s="279" t="str">
        <f t="shared" si="12"/>
        <v>No</v>
      </c>
      <c r="AT40" s="315" t="s">
        <v>475</v>
      </c>
      <c r="AU40" s="280" t="str">
        <f t="shared" si="13"/>
        <v/>
      </c>
      <c r="AV40" s="280" t="str">
        <f t="shared" si="14"/>
        <v/>
      </c>
      <c r="AW40" s="280"/>
      <c r="AX40" s="279" t="str">
        <f t="shared" si="15"/>
        <v>No</v>
      </c>
      <c r="AY40" s="280"/>
      <c r="AZ40" s="280" t="str">
        <f t="shared" si="16"/>
        <v/>
      </c>
      <c r="BA40" s="280" t="str">
        <f t="shared" si="17"/>
        <v>X</v>
      </c>
      <c r="BB40" s="280"/>
      <c r="BC40" s="279" t="str">
        <f t="shared" si="18"/>
        <v>Si</v>
      </c>
      <c r="BD40" s="281"/>
    </row>
    <row r="41" spans="1:56" ht="165" x14ac:dyDescent="0.25">
      <c r="A41" s="439"/>
      <c r="B41" s="446"/>
      <c r="C41" s="188" t="s">
        <v>203</v>
      </c>
      <c r="D41" s="180" t="s">
        <v>204</v>
      </c>
      <c r="E41" s="181" t="s">
        <v>78</v>
      </c>
      <c r="F41" s="183"/>
      <c r="G41" s="183"/>
      <c r="H41" s="183"/>
      <c r="I41" s="183"/>
      <c r="J41" s="183"/>
      <c r="K41" s="183"/>
      <c r="L41" s="183"/>
      <c r="M41" s="183"/>
      <c r="N41" s="183"/>
      <c r="O41" s="190"/>
      <c r="P41" s="185">
        <v>0.25</v>
      </c>
      <c r="Q41" s="83">
        <f t="shared" si="116"/>
        <v>0.25</v>
      </c>
      <c r="R41" s="186">
        <v>0.5</v>
      </c>
      <c r="S41" s="83">
        <f t="shared" si="117"/>
        <v>0.5</v>
      </c>
      <c r="T41" s="186">
        <v>0.75</v>
      </c>
      <c r="U41" s="83">
        <f t="shared" si="118"/>
        <v>0.75</v>
      </c>
      <c r="V41" s="186">
        <v>1</v>
      </c>
      <c r="W41" s="83">
        <f t="shared" si="119"/>
        <v>1</v>
      </c>
      <c r="X41" s="187" t="s">
        <v>205</v>
      </c>
      <c r="Y41" s="65">
        <v>0.25</v>
      </c>
      <c r="Z41" s="59">
        <f t="shared" si="4"/>
        <v>1</v>
      </c>
      <c r="AA41" s="276" t="s">
        <v>370</v>
      </c>
      <c r="AB41" s="309">
        <v>0.5</v>
      </c>
      <c r="AC41" s="59">
        <f t="shared" si="5"/>
        <v>1</v>
      </c>
      <c r="AD41" s="60" t="s">
        <v>483</v>
      </c>
      <c r="AE41" s="59"/>
      <c r="AF41" s="59">
        <f t="shared" si="6"/>
        <v>0</v>
      </c>
      <c r="AG41" s="276"/>
      <c r="AH41" s="59"/>
      <c r="AI41" s="59">
        <f t="shared" si="7"/>
        <v>0</v>
      </c>
      <c r="AJ41" s="277"/>
      <c r="AK41" s="278" t="str">
        <f t="shared" si="8"/>
        <v/>
      </c>
      <c r="AL41" s="279" t="s">
        <v>299</v>
      </c>
      <c r="AM41" s="279"/>
      <c r="AN41" s="279" t="str">
        <f t="shared" si="9"/>
        <v>No</v>
      </c>
      <c r="AO41" s="292" t="s">
        <v>367</v>
      </c>
      <c r="AP41" s="280" t="str">
        <f t="shared" si="10"/>
        <v/>
      </c>
      <c r="AQ41" s="280" t="str">
        <f t="shared" si="11"/>
        <v/>
      </c>
      <c r="AR41" s="280"/>
      <c r="AS41" s="279" t="str">
        <f t="shared" si="12"/>
        <v>No</v>
      </c>
      <c r="AT41" s="315" t="s">
        <v>506</v>
      </c>
      <c r="AU41" s="280" t="str">
        <f t="shared" si="13"/>
        <v/>
      </c>
      <c r="AV41" s="280" t="str">
        <f t="shared" si="14"/>
        <v/>
      </c>
      <c r="AW41" s="280"/>
      <c r="AX41" s="279" t="str">
        <f t="shared" si="15"/>
        <v>No</v>
      </c>
      <c r="AY41" s="280"/>
      <c r="AZ41" s="280" t="str">
        <f t="shared" si="16"/>
        <v/>
      </c>
      <c r="BA41" s="280" t="str">
        <f t="shared" si="17"/>
        <v>X</v>
      </c>
      <c r="BB41" s="280"/>
      <c r="BC41" s="279" t="str">
        <f t="shared" si="18"/>
        <v>Si</v>
      </c>
      <c r="BD41" s="281"/>
    </row>
    <row r="42" spans="1:56" ht="120" x14ac:dyDescent="0.25">
      <c r="A42" s="439"/>
      <c r="B42" s="446"/>
      <c r="C42" s="188" t="s">
        <v>206</v>
      </c>
      <c r="D42" s="180" t="s">
        <v>207</v>
      </c>
      <c r="E42" s="181" t="s">
        <v>78</v>
      </c>
      <c r="F42" s="183"/>
      <c r="G42" s="183"/>
      <c r="H42" s="183"/>
      <c r="I42" s="183"/>
      <c r="J42" s="183"/>
      <c r="K42" s="183"/>
      <c r="L42" s="183"/>
      <c r="M42" s="183"/>
      <c r="N42" s="183"/>
      <c r="O42" s="190"/>
      <c r="P42" s="185">
        <v>0.25</v>
      </c>
      <c r="Q42" s="83">
        <f t="shared" si="116"/>
        <v>0.25</v>
      </c>
      <c r="R42" s="186">
        <v>0.5</v>
      </c>
      <c r="S42" s="83">
        <f t="shared" si="117"/>
        <v>0.5</v>
      </c>
      <c r="T42" s="186">
        <v>0.75</v>
      </c>
      <c r="U42" s="83">
        <f t="shared" si="118"/>
        <v>0.75</v>
      </c>
      <c r="V42" s="186">
        <v>1</v>
      </c>
      <c r="W42" s="83">
        <f t="shared" si="119"/>
        <v>1</v>
      </c>
      <c r="X42" s="187" t="s">
        <v>205</v>
      </c>
      <c r="Y42" s="65">
        <v>0.25</v>
      </c>
      <c r="Z42" s="59">
        <f t="shared" si="4"/>
        <v>1</v>
      </c>
      <c r="AA42" s="276" t="s">
        <v>394</v>
      </c>
      <c r="AB42" s="309">
        <v>0.5</v>
      </c>
      <c r="AC42" s="59">
        <f t="shared" si="5"/>
        <v>1</v>
      </c>
      <c r="AD42" s="60" t="s">
        <v>484</v>
      </c>
      <c r="AE42" s="59"/>
      <c r="AF42" s="59">
        <f t="shared" si="6"/>
        <v>0</v>
      </c>
      <c r="AG42" s="276"/>
      <c r="AH42" s="59"/>
      <c r="AI42" s="59">
        <f t="shared" si="7"/>
        <v>0</v>
      </c>
      <c r="AJ42" s="277"/>
      <c r="AK42" s="278" t="str">
        <f t="shared" si="8"/>
        <v/>
      </c>
      <c r="AL42" s="279" t="s">
        <v>299</v>
      </c>
      <c r="AM42" s="279"/>
      <c r="AN42" s="279" t="str">
        <f t="shared" si="9"/>
        <v>No</v>
      </c>
      <c r="AO42" s="292" t="s">
        <v>368</v>
      </c>
      <c r="AP42" s="280" t="str">
        <f t="shared" si="10"/>
        <v/>
      </c>
      <c r="AQ42" s="280" t="str">
        <f t="shared" si="11"/>
        <v/>
      </c>
      <c r="AR42" s="280"/>
      <c r="AS42" s="279" t="str">
        <f t="shared" si="12"/>
        <v>No</v>
      </c>
      <c r="AT42" s="315" t="s">
        <v>507</v>
      </c>
      <c r="AU42" s="280" t="str">
        <f t="shared" si="13"/>
        <v/>
      </c>
      <c r="AV42" s="280" t="str">
        <f t="shared" si="14"/>
        <v/>
      </c>
      <c r="AW42" s="280"/>
      <c r="AX42" s="279" t="str">
        <f t="shared" si="15"/>
        <v>No</v>
      </c>
      <c r="AY42" s="280"/>
      <c r="AZ42" s="280" t="str">
        <f t="shared" si="16"/>
        <v/>
      </c>
      <c r="BA42" s="280" t="str">
        <f t="shared" si="17"/>
        <v>X</v>
      </c>
      <c r="BB42" s="280"/>
      <c r="BC42" s="279" t="str">
        <f t="shared" si="18"/>
        <v>Si</v>
      </c>
      <c r="BD42" s="281"/>
    </row>
    <row r="43" spans="1:56" ht="180.75" thickBot="1" x14ac:dyDescent="0.3">
      <c r="A43" s="439"/>
      <c r="B43" s="448"/>
      <c r="C43" s="157" t="s">
        <v>208</v>
      </c>
      <c r="D43" s="158" t="s">
        <v>209</v>
      </c>
      <c r="E43" s="159" t="s">
        <v>78</v>
      </c>
      <c r="F43" s="160"/>
      <c r="G43" s="160"/>
      <c r="H43" s="160"/>
      <c r="I43" s="160"/>
      <c r="J43" s="160"/>
      <c r="K43" s="160"/>
      <c r="L43" s="160"/>
      <c r="M43" s="160"/>
      <c r="N43" s="160"/>
      <c r="O43" s="161"/>
      <c r="P43" s="162">
        <v>0.25</v>
      </c>
      <c r="Q43" s="86">
        <f t="shared" si="116"/>
        <v>0.25</v>
      </c>
      <c r="R43" s="163">
        <v>0.5</v>
      </c>
      <c r="S43" s="86">
        <f t="shared" si="117"/>
        <v>0.5</v>
      </c>
      <c r="T43" s="163">
        <v>0.75</v>
      </c>
      <c r="U43" s="86">
        <f t="shared" si="118"/>
        <v>0.75</v>
      </c>
      <c r="V43" s="163">
        <v>1</v>
      </c>
      <c r="W43" s="86">
        <f t="shared" si="119"/>
        <v>1</v>
      </c>
      <c r="X43" s="164" t="s">
        <v>205</v>
      </c>
      <c r="Y43" s="67">
        <v>0.25</v>
      </c>
      <c r="Z43" s="68">
        <f t="shared" si="4"/>
        <v>1</v>
      </c>
      <c r="AA43" s="276" t="s">
        <v>389</v>
      </c>
      <c r="AB43" s="308">
        <v>0.5</v>
      </c>
      <c r="AC43" s="68">
        <f t="shared" si="5"/>
        <v>1</v>
      </c>
      <c r="AD43" s="90" t="s">
        <v>482</v>
      </c>
      <c r="AE43" s="68"/>
      <c r="AF43" s="68">
        <f t="shared" si="6"/>
        <v>0</v>
      </c>
      <c r="AG43" s="265"/>
      <c r="AH43" s="68"/>
      <c r="AI43" s="68">
        <f t="shared" si="7"/>
        <v>0</v>
      </c>
      <c r="AJ43" s="266"/>
      <c r="AK43" s="267" t="str">
        <f t="shared" si="8"/>
        <v/>
      </c>
      <c r="AL43" s="268" t="s">
        <v>299</v>
      </c>
      <c r="AM43" s="268"/>
      <c r="AN43" s="268" t="str">
        <f t="shared" si="9"/>
        <v>No</v>
      </c>
      <c r="AO43" s="269" t="s">
        <v>369</v>
      </c>
      <c r="AP43" s="270" t="str">
        <f t="shared" si="10"/>
        <v/>
      </c>
      <c r="AQ43" s="270" t="str">
        <f t="shared" si="11"/>
        <v/>
      </c>
      <c r="AR43" s="270"/>
      <c r="AS43" s="268" t="str">
        <f t="shared" si="12"/>
        <v>No</v>
      </c>
      <c r="AT43" s="315" t="s">
        <v>485</v>
      </c>
      <c r="AU43" s="270" t="str">
        <f t="shared" si="13"/>
        <v/>
      </c>
      <c r="AV43" s="270" t="str">
        <f t="shared" si="14"/>
        <v/>
      </c>
      <c r="AW43" s="270"/>
      <c r="AX43" s="268" t="str">
        <f t="shared" si="15"/>
        <v>No</v>
      </c>
      <c r="AY43" s="270"/>
      <c r="AZ43" s="270" t="str">
        <f t="shared" si="16"/>
        <v/>
      </c>
      <c r="BA43" s="270" t="str">
        <f t="shared" si="17"/>
        <v>X</v>
      </c>
      <c r="BB43" s="270"/>
      <c r="BC43" s="268" t="str">
        <f t="shared" si="18"/>
        <v>Si</v>
      </c>
      <c r="BD43" s="271"/>
    </row>
    <row r="44" spans="1:56" ht="409.6" thickBot="1" x14ac:dyDescent="0.3">
      <c r="A44" s="439"/>
      <c r="B44" s="210" t="s">
        <v>210</v>
      </c>
      <c r="C44" s="202" t="s">
        <v>211</v>
      </c>
      <c r="D44" s="203" t="s">
        <v>212</v>
      </c>
      <c r="E44" s="204" t="s">
        <v>83</v>
      </c>
      <c r="F44" s="211" t="s">
        <v>39</v>
      </c>
      <c r="G44" s="211" t="s">
        <v>39</v>
      </c>
      <c r="H44" s="211" t="s">
        <v>39</v>
      </c>
      <c r="I44" s="211" t="s">
        <v>39</v>
      </c>
      <c r="J44" s="211" t="s">
        <v>39</v>
      </c>
      <c r="K44" s="211" t="s">
        <v>39</v>
      </c>
      <c r="L44" s="211" t="s">
        <v>39</v>
      </c>
      <c r="M44" s="211" t="s">
        <v>39</v>
      </c>
      <c r="N44" s="211" t="s">
        <v>39</v>
      </c>
      <c r="O44" s="206"/>
      <c r="P44" s="207">
        <v>0.25</v>
      </c>
      <c r="Q44" s="92">
        <f t="shared" ref="Q44" si="120">P44/V44</f>
        <v>0.25</v>
      </c>
      <c r="R44" s="208">
        <v>0.5</v>
      </c>
      <c r="S44" s="92">
        <f t="shared" ref="S44" si="121">R44/V44</f>
        <v>0.5</v>
      </c>
      <c r="T44" s="208">
        <v>0.75</v>
      </c>
      <c r="U44" s="92">
        <f t="shared" ref="U44" si="122">T44/V44</f>
        <v>0.75</v>
      </c>
      <c r="V44" s="208">
        <v>1</v>
      </c>
      <c r="W44" s="92">
        <f t="shared" ref="W44" si="123">V44/V44</f>
        <v>1</v>
      </c>
      <c r="X44" s="209" t="s">
        <v>213</v>
      </c>
      <c r="Y44" s="228">
        <v>0.2</v>
      </c>
      <c r="Z44" s="64">
        <f t="shared" si="4"/>
        <v>0.8</v>
      </c>
      <c r="AA44" s="282" t="s">
        <v>384</v>
      </c>
      <c r="AB44" s="310">
        <v>0.5</v>
      </c>
      <c r="AC44" s="64">
        <f t="shared" si="5"/>
        <v>1</v>
      </c>
      <c r="AD44" s="93" t="s">
        <v>460</v>
      </c>
      <c r="AE44" s="64"/>
      <c r="AF44" s="64">
        <f t="shared" si="6"/>
        <v>0</v>
      </c>
      <c r="AG44" s="282"/>
      <c r="AH44" s="64"/>
      <c r="AI44" s="64">
        <f t="shared" si="7"/>
        <v>0</v>
      </c>
      <c r="AJ44" s="283"/>
      <c r="AK44" s="284" t="str">
        <f t="shared" si="8"/>
        <v>X</v>
      </c>
      <c r="AL44" s="285" t="s">
        <v>299</v>
      </c>
      <c r="AM44" s="285"/>
      <c r="AN44" s="285" t="str">
        <f t="shared" si="9"/>
        <v>Si</v>
      </c>
      <c r="AO44" s="293" t="s">
        <v>346</v>
      </c>
      <c r="AP44" s="287" t="str">
        <f t="shared" si="10"/>
        <v>X</v>
      </c>
      <c r="AQ44" s="287" t="str">
        <f>IF(Z44&lt;100%,"X","")</f>
        <v>X</v>
      </c>
      <c r="AR44" s="287"/>
      <c r="AS44" s="285" t="str">
        <f t="shared" si="12"/>
        <v>Si</v>
      </c>
      <c r="AT44" s="315" t="s">
        <v>461</v>
      </c>
      <c r="AU44" s="287" t="str">
        <f t="shared" si="13"/>
        <v>X</v>
      </c>
      <c r="AV44" s="287" t="str">
        <f t="shared" si="14"/>
        <v/>
      </c>
      <c r="AW44" s="287"/>
      <c r="AX44" s="285" t="str">
        <f t="shared" si="15"/>
        <v>Si</v>
      </c>
      <c r="AY44" s="287"/>
      <c r="AZ44" s="287" t="str">
        <f t="shared" si="16"/>
        <v>X</v>
      </c>
      <c r="BA44" s="287" t="str">
        <f t="shared" si="17"/>
        <v>X</v>
      </c>
      <c r="BB44" s="287"/>
      <c r="BC44" s="285" t="str">
        <f t="shared" si="18"/>
        <v>Si</v>
      </c>
      <c r="BD44" s="288"/>
    </row>
    <row r="45" spans="1:56" ht="105" customHeight="1" x14ac:dyDescent="0.25">
      <c r="A45" s="439"/>
      <c r="B45" s="445" t="s">
        <v>214</v>
      </c>
      <c r="C45" s="122" t="s">
        <v>215</v>
      </c>
      <c r="D45" s="123" t="s">
        <v>216</v>
      </c>
      <c r="E45" s="124" t="s">
        <v>83</v>
      </c>
      <c r="F45" s="125"/>
      <c r="G45" s="125"/>
      <c r="H45" s="125"/>
      <c r="I45" s="125"/>
      <c r="J45" s="125"/>
      <c r="K45" s="125"/>
      <c r="L45" s="125"/>
      <c r="M45" s="125"/>
      <c r="N45" s="125"/>
      <c r="O45" s="126"/>
      <c r="P45" s="127">
        <v>0.25</v>
      </c>
      <c r="Q45" s="82">
        <f t="shared" ref="Q45:Q48" si="124">P45/V45</f>
        <v>0.25</v>
      </c>
      <c r="R45" s="128">
        <v>0.5</v>
      </c>
      <c r="S45" s="82">
        <f t="shared" ref="S45:S48" si="125">R45/V45</f>
        <v>0.5</v>
      </c>
      <c r="T45" s="128">
        <v>0.75</v>
      </c>
      <c r="U45" s="82">
        <f t="shared" ref="U45:U48" si="126">T45/V45</f>
        <v>0.75</v>
      </c>
      <c r="V45" s="128">
        <v>1</v>
      </c>
      <c r="W45" s="82">
        <f t="shared" ref="W45:W48" si="127">V45/V45</f>
        <v>1</v>
      </c>
      <c r="X45" s="129"/>
      <c r="Y45" s="71">
        <v>0</v>
      </c>
      <c r="Z45" s="72">
        <f t="shared" si="4"/>
        <v>0</v>
      </c>
      <c r="AA45" s="237" t="s">
        <v>341</v>
      </c>
      <c r="AB45" s="304">
        <v>0</v>
      </c>
      <c r="AC45" s="72">
        <f t="shared" si="5"/>
        <v>0</v>
      </c>
      <c r="AD45" s="89" t="s">
        <v>438</v>
      </c>
      <c r="AE45" s="72"/>
      <c r="AF45" s="72">
        <f t="shared" si="6"/>
        <v>0</v>
      </c>
      <c r="AG45" s="237"/>
      <c r="AH45" s="72"/>
      <c r="AI45" s="72">
        <f t="shared" si="7"/>
        <v>0</v>
      </c>
      <c r="AJ45" s="238"/>
      <c r="AK45" s="239" t="str">
        <f t="shared" si="8"/>
        <v/>
      </c>
      <c r="AL45" s="240" t="s">
        <v>299</v>
      </c>
      <c r="AM45" s="240"/>
      <c r="AN45" s="240" t="str">
        <f t="shared" si="9"/>
        <v>No</v>
      </c>
      <c r="AO45" s="294" t="s">
        <v>390</v>
      </c>
      <c r="AP45" s="242" t="str">
        <f t="shared" si="10"/>
        <v/>
      </c>
      <c r="AQ45" s="242" t="str">
        <f t="shared" si="11"/>
        <v>X</v>
      </c>
      <c r="AR45" s="242"/>
      <c r="AS45" s="240" t="str">
        <f t="shared" si="12"/>
        <v>Si</v>
      </c>
      <c r="AT45" s="315" t="s">
        <v>508</v>
      </c>
      <c r="AU45" s="242" t="str">
        <f t="shared" si="13"/>
        <v/>
      </c>
      <c r="AV45" s="242" t="str">
        <f t="shared" si="14"/>
        <v>X</v>
      </c>
      <c r="AW45" s="242"/>
      <c r="AX45" s="240" t="str">
        <f t="shared" si="15"/>
        <v>Si</v>
      </c>
      <c r="AY45" s="242"/>
      <c r="AZ45" s="242" t="str">
        <f t="shared" si="16"/>
        <v/>
      </c>
      <c r="BA45" s="242" t="str">
        <f t="shared" si="17"/>
        <v>X</v>
      </c>
      <c r="BB45" s="242"/>
      <c r="BC45" s="240" t="str">
        <f t="shared" si="18"/>
        <v>Si</v>
      </c>
      <c r="BD45" s="243"/>
    </row>
    <row r="46" spans="1:56" ht="375" x14ac:dyDescent="0.25">
      <c r="A46" s="439"/>
      <c r="B46" s="446"/>
      <c r="C46" s="179" t="s">
        <v>217</v>
      </c>
      <c r="D46" s="198" t="s">
        <v>218</v>
      </c>
      <c r="E46" s="181" t="s">
        <v>80</v>
      </c>
      <c r="F46" s="183"/>
      <c r="G46" s="183"/>
      <c r="H46" s="183"/>
      <c r="I46" s="183"/>
      <c r="J46" s="183"/>
      <c r="K46" s="183"/>
      <c r="L46" s="183"/>
      <c r="M46" s="182" t="s">
        <v>39</v>
      </c>
      <c r="N46" s="183"/>
      <c r="O46" s="190"/>
      <c r="P46" s="185">
        <v>0.25</v>
      </c>
      <c r="Q46" s="83">
        <f t="shared" ref="Q46:Q47" si="128">P46/V46</f>
        <v>0.25</v>
      </c>
      <c r="R46" s="186">
        <v>0.5</v>
      </c>
      <c r="S46" s="83">
        <f t="shared" ref="S46:S47" si="129">R46/V46</f>
        <v>0.5</v>
      </c>
      <c r="T46" s="186">
        <v>0.75</v>
      </c>
      <c r="U46" s="83">
        <f t="shared" ref="U46:U47" si="130">T46/V46</f>
        <v>0.75</v>
      </c>
      <c r="V46" s="186">
        <v>1</v>
      </c>
      <c r="W46" s="83">
        <f t="shared" ref="W46:W47" si="131">V46/V46</f>
        <v>1</v>
      </c>
      <c r="X46" s="187" t="s">
        <v>219</v>
      </c>
      <c r="Y46" s="65">
        <v>0</v>
      </c>
      <c r="Z46" s="59">
        <f t="shared" si="4"/>
        <v>0</v>
      </c>
      <c r="AA46" s="276" t="s">
        <v>375</v>
      </c>
      <c r="AB46" s="309">
        <v>0.5</v>
      </c>
      <c r="AC46" s="59">
        <f t="shared" si="5"/>
        <v>1</v>
      </c>
      <c r="AD46" s="60" t="s">
        <v>418</v>
      </c>
      <c r="AE46" s="59"/>
      <c r="AF46" s="59">
        <f t="shared" si="6"/>
        <v>0</v>
      </c>
      <c r="AG46" s="276"/>
      <c r="AH46" s="59"/>
      <c r="AI46" s="59">
        <f t="shared" si="7"/>
        <v>0</v>
      </c>
      <c r="AJ46" s="277"/>
      <c r="AK46" s="278" t="str">
        <f t="shared" si="8"/>
        <v/>
      </c>
      <c r="AL46" s="279" t="s">
        <v>299</v>
      </c>
      <c r="AM46" s="279"/>
      <c r="AN46" s="279" t="str">
        <f t="shared" si="9"/>
        <v>No</v>
      </c>
      <c r="AO46" s="272" t="s">
        <v>391</v>
      </c>
      <c r="AP46" s="280" t="str">
        <f t="shared" si="10"/>
        <v/>
      </c>
      <c r="AQ46" s="280" t="str">
        <f t="shared" si="11"/>
        <v>X</v>
      </c>
      <c r="AR46" s="280"/>
      <c r="AS46" s="279" t="str">
        <f t="shared" si="12"/>
        <v>Si</v>
      </c>
      <c r="AT46" s="315" t="s">
        <v>421</v>
      </c>
      <c r="AU46" s="280" t="str">
        <f t="shared" si="13"/>
        <v/>
      </c>
      <c r="AV46" s="280" t="str">
        <f t="shared" si="14"/>
        <v/>
      </c>
      <c r="AW46" s="280"/>
      <c r="AX46" s="279" t="str">
        <f t="shared" si="15"/>
        <v>No</v>
      </c>
      <c r="AY46" s="280"/>
      <c r="AZ46" s="280" t="str">
        <f t="shared" si="16"/>
        <v/>
      </c>
      <c r="BA46" s="280" t="str">
        <f t="shared" si="17"/>
        <v>X</v>
      </c>
      <c r="BB46" s="280"/>
      <c r="BC46" s="279" t="str">
        <f t="shared" si="18"/>
        <v>Si</v>
      </c>
      <c r="BD46" s="281"/>
    </row>
    <row r="47" spans="1:56" s="22" customFormat="1" ht="409.5" x14ac:dyDescent="0.25">
      <c r="A47" s="439"/>
      <c r="B47" s="446"/>
      <c r="C47" s="179" t="s">
        <v>269</v>
      </c>
      <c r="D47" s="198" t="s">
        <v>218</v>
      </c>
      <c r="E47" s="212" t="s">
        <v>75</v>
      </c>
      <c r="F47" s="183"/>
      <c r="G47" s="183"/>
      <c r="H47" s="183"/>
      <c r="I47" s="183"/>
      <c r="J47" s="183"/>
      <c r="K47" s="183"/>
      <c r="L47" s="182" t="s">
        <v>39</v>
      </c>
      <c r="M47" s="182" t="s">
        <v>39</v>
      </c>
      <c r="N47" s="183"/>
      <c r="O47" s="190"/>
      <c r="P47" s="185">
        <v>0.25</v>
      </c>
      <c r="Q47" s="83">
        <f t="shared" si="128"/>
        <v>0.25</v>
      </c>
      <c r="R47" s="186">
        <v>0.5</v>
      </c>
      <c r="S47" s="83">
        <f t="shared" si="129"/>
        <v>0.5</v>
      </c>
      <c r="T47" s="186">
        <v>0.75</v>
      </c>
      <c r="U47" s="83">
        <f t="shared" si="130"/>
        <v>0.75</v>
      </c>
      <c r="V47" s="186">
        <v>1</v>
      </c>
      <c r="W47" s="83">
        <f t="shared" si="131"/>
        <v>1</v>
      </c>
      <c r="X47" s="187" t="s">
        <v>219</v>
      </c>
      <c r="Y47" s="65">
        <v>0</v>
      </c>
      <c r="Z47" s="59">
        <f t="shared" si="4"/>
        <v>0</v>
      </c>
      <c r="AA47" s="276" t="s">
        <v>377</v>
      </c>
      <c r="AB47" s="309">
        <v>0</v>
      </c>
      <c r="AC47" s="59">
        <f t="shared" si="5"/>
        <v>0</v>
      </c>
      <c r="AD47" s="60" t="s">
        <v>518</v>
      </c>
      <c r="AE47" s="59"/>
      <c r="AF47" s="59">
        <f t="shared" si="6"/>
        <v>0</v>
      </c>
      <c r="AG47" s="276"/>
      <c r="AH47" s="59"/>
      <c r="AI47" s="59">
        <f t="shared" si="7"/>
        <v>0</v>
      </c>
      <c r="AJ47" s="277"/>
      <c r="AK47" s="278" t="str">
        <f t="shared" si="8"/>
        <v/>
      </c>
      <c r="AL47" s="279" t="s">
        <v>299</v>
      </c>
      <c r="AM47" s="279"/>
      <c r="AN47" s="279" t="str">
        <f t="shared" si="9"/>
        <v>No</v>
      </c>
      <c r="AO47" s="272" t="s">
        <v>393</v>
      </c>
      <c r="AP47" s="280" t="str">
        <f t="shared" si="10"/>
        <v/>
      </c>
      <c r="AQ47" s="280" t="str">
        <f t="shared" si="11"/>
        <v>X</v>
      </c>
      <c r="AR47" s="280"/>
      <c r="AS47" s="279" t="str">
        <f t="shared" si="12"/>
        <v>Si</v>
      </c>
      <c r="AT47" s="315" t="s">
        <v>509</v>
      </c>
      <c r="AU47" s="280" t="str">
        <f t="shared" si="13"/>
        <v/>
      </c>
      <c r="AV47" s="280" t="str">
        <f t="shared" si="14"/>
        <v>X</v>
      </c>
      <c r="AW47" s="280"/>
      <c r="AX47" s="279" t="str">
        <f t="shared" si="15"/>
        <v>Si</v>
      </c>
      <c r="AY47" s="280"/>
      <c r="AZ47" s="280" t="str">
        <f t="shared" si="16"/>
        <v/>
      </c>
      <c r="BA47" s="280" t="str">
        <f t="shared" si="17"/>
        <v>X</v>
      </c>
      <c r="BB47" s="280"/>
      <c r="BC47" s="279" t="str">
        <f t="shared" si="18"/>
        <v>Si</v>
      </c>
      <c r="BD47" s="281"/>
    </row>
    <row r="48" spans="1:56" s="22" customFormat="1" ht="409.6" thickBot="1" x14ac:dyDescent="0.3">
      <c r="A48" s="439"/>
      <c r="B48" s="448"/>
      <c r="C48" s="213" t="s">
        <v>220</v>
      </c>
      <c r="D48" s="214" t="s">
        <v>218</v>
      </c>
      <c r="E48" s="215" t="s">
        <v>83</v>
      </c>
      <c r="F48" s="160"/>
      <c r="G48" s="160"/>
      <c r="H48" s="160"/>
      <c r="I48" s="160"/>
      <c r="J48" s="160"/>
      <c r="K48" s="160"/>
      <c r="L48" s="165" t="s">
        <v>39</v>
      </c>
      <c r="M48" s="165" t="s">
        <v>39</v>
      </c>
      <c r="N48" s="160"/>
      <c r="O48" s="161"/>
      <c r="P48" s="162">
        <v>0.25</v>
      </c>
      <c r="Q48" s="86">
        <f t="shared" si="124"/>
        <v>0.25</v>
      </c>
      <c r="R48" s="163">
        <v>0.5</v>
      </c>
      <c r="S48" s="86">
        <f t="shared" si="125"/>
        <v>0.5</v>
      </c>
      <c r="T48" s="163">
        <v>0.75</v>
      </c>
      <c r="U48" s="86">
        <f t="shared" si="126"/>
        <v>0.75</v>
      </c>
      <c r="V48" s="163">
        <v>1</v>
      </c>
      <c r="W48" s="86">
        <f t="shared" si="127"/>
        <v>1</v>
      </c>
      <c r="X48" s="164" t="s">
        <v>219</v>
      </c>
      <c r="Y48" s="67">
        <v>0.125</v>
      </c>
      <c r="Z48" s="68">
        <f t="shared" si="4"/>
        <v>0.5</v>
      </c>
      <c r="AA48" s="265" t="s">
        <v>376</v>
      </c>
      <c r="AB48" s="308">
        <v>0.25</v>
      </c>
      <c r="AC48" s="68">
        <f t="shared" si="5"/>
        <v>0.5</v>
      </c>
      <c r="AD48" s="90" t="s">
        <v>439</v>
      </c>
      <c r="AE48" s="68"/>
      <c r="AF48" s="68">
        <f t="shared" si="6"/>
        <v>0</v>
      </c>
      <c r="AG48" s="265"/>
      <c r="AH48" s="68"/>
      <c r="AI48" s="68">
        <f t="shared" si="7"/>
        <v>0</v>
      </c>
      <c r="AJ48" s="266"/>
      <c r="AK48" s="267" t="str">
        <f t="shared" si="8"/>
        <v/>
      </c>
      <c r="AL48" s="268" t="s">
        <v>299</v>
      </c>
      <c r="AM48" s="268"/>
      <c r="AN48" s="268" t="str">
        <f t="shared" si="9"/>
        <v>No</v>
      </c>
      <c r="AO48" s="293" t="s">
        <v>347</v>
      </c>
      <c r="AP48" s="270" t="str">
        <f t="shared" si="10"/>
        <v/>
      </c>
      <c r="AQ48" s="270" t="str">
        <f t="shared" si="11"/>
        <v>X</v>
      </c>
      <c r="AR48" s="270"/>
      <c r="AS48" s="268" t="str">
        <f t="shared" si="12"/>
        <v>Si</v>
      </c>
      <c r="AT48" s="315" t="s">
        <v>510</v>
      </c>
      <c r="AU48" s="270" t="str">
        <f t="shared" si="13"/>
        <v/>
      </c>
      <c r="AV48" s="270" t="str">
        <f t="shared" si="14"/>
        <v>X</v>
      </c>
      <c r="AW48" s="270"/>
      <c r="AX48" s="268" t="str">
        <f t="shared" si="15"/>
        <v>Si</v>
      </c>
      <c r="AY48" s="270"/>
      <c r="AZ48" s="270" t="str">
        <f t="shared" si="16"/>
        <v/>
      </c>
      <c r="BA48" s="270" t="str">
        <f t="shared" si="17"/>
        <v>X</v>
      </c>
      <c r="BB48" s="270"/>
      <c r="BC48" s="268" t="str">
        <f t="shared" si="18"/>
        <v>Si</v>
      </c>
      <c r="BD48" s="271"/>
    </row>
    <row r="49" spans="1:56" ht="409.5" x14ac:dyDescent="0.25">
      <c r="A49" s="439"/>
      <c r="B49" s="449" t="s">
        <v>221</v>
      </c>
      <c r="C49" s="147" t="s">
        <v>222</v>
      </c>
      <c r="D49" s="148" t="s">
        <v>223</v>
      </c>
      <c r="E49" s="149" t="s">
        <v>83</v>
      </c>
      <c r="F49" s="150"/>
      <c r="G49" s="216" t="s">
        <v>39</v>
      </c>
      <c r="H49" s="150"/>
      <c r="I49" s="150"/>
      <c r="J49" s="150"/>
      <c r="K49" s="150"/>
      <c r="L49" s="216" t="s">
        <v>39</v>
      </c>
      <c r="M49" s="150"/>
      <c r="N49" s="150"/>
      <c r="O49" s="151"/>
      <c r="P49" s="152">
        <v>0.25</v>
      </c>
      <c r="Q49" s="84">
        <f t="shared" ref="Q49:Q51" si="132">P49/V49</f>
        <v>0.25</v>
      </c>
      <c r="R49" s="153">
        <v>0.5</v>
      </c>
      <c r="S49" s="84">
        <f t="shared" ref="S49:S51" si="133">R49/V49</f>
        <v>0.5</v>
      </c>
      <c r="T49" s="153">
        <v>0.75</v>
      </c>
      <c r="U49" s="84">
        <f t="shared" ref="U49:U51" si="134">T49/V49</f>
        <v>0.75</v>
      </c>
      <c r="V49" s="153">
        <v>1</v>
      </c>
      <c r="W49" s="84">
        <f t="shared" ref="W49:W51" si="135">V49/V49</f>
        <v>1</v>
      </c>
      <c r="X49" s="154" t="s">
        <v>224</v>
      </c>
      <c r="Y49" s="77">
        <v>0.2</v>
      </c>
      <c r="Z49" s="70">
        <f t="shared" si="4"/>
        <v>0.8</v>
      </c>
      <c r="AA49" s="258" t="s">
        <v>385</v>
      </c>
      <c r="AB49" s="307">
        <v>0.5</v>
      </c>
      <c r="AC49" s="70">
        <f t="shared" si="5"/>
        <v>1</v>
      </c>
      <c r="AD49" s="91" t="s">
        <v>440</v>
      </c>
      <c r="AE49" s="70"/>
      <c r="AF49" s="70">
        <f t="shared" si="6"/>
        <v>0</v>
      </c>
      <c r="AG49" s="258"/>
      <c r="AH49" s="70"/>
      <c r="AI49" s="70">
        <f t="shared" si="7"/>
        <v>0</v>
      </c>
      <c r="AJ49" s="259"/>
      <c r="AK49" s="260" t="str">
        <f t="shared" si="8"/>
        <v/>
      </c>
      <c r="AL49" s="261" t="s">
        <v>299</v>
      </c>
      <c r="AM49" s="261"/>
      <c r="AN49" s="261" t="str">
        <f t="shared" si="9"/>
        <v>No</v>
      </c>
      <c r="AO49" s="295" t="s">
        <v>344</v>
      </c>
      <c r="AP49" s="263" t="str">
        <f t="shared" si="10"/>
        <v/>
      </c>
      <c r="AQ49" s="263" t="str">
        <f t="shared" si="11"/>
        <v>X</v>
      </c>
      <c r="AR49" s="263"/>
      <c r="AS49" s="261" t="str">
        <f t="shared" si="12"/>
        <v>Si</v>
      </c>
      <c r="AT49" s="315" t="s">
        <v>476</v>
      </c>
      <c r="AU49" s="263" t="str">
        <f t="shared" si="13"/>
        <v/>
      </c>
      <c r="AV49" s="263" t="str">
        <f t="shared" si="14"/>
        <v/>
      </c>
      <c r="AW49" s="263"/>
      <c r="AX49" s="261" t="str">
        <f t="shared" si="15"/>
        <v>No</v>
      </c>
      <c r="AY49" s="263"/>
      <c r="AZ49" s="263" t="str">
        <f t="shared" si="16"/>
        <v/>
      </c>
      <c r="BA49" s="263" t="str">
        <f t="shared" si="17"/>
        <v>X</v>
      </c>
      <c r="BB49" s="263"/>
      <c r="BC49" s="261" t="str">
        <f t="shared" si="18"/>
        <v>Si</v>
      </c>
      <c r="BD49" s="264"/>
    </row>
    <row r="50" spans="1:56" ht="409.5" x14ac:dyDescent="0.25">
      <c r="A50" s="439"/>
      <c r="B50" s="446"/>
      <c r="C50" s="188" t="s">
        <v>326</v>
      </c>
      <c r="D50" s="180" t="s">
        <v>225</v>
      </c>
      <c r="E50" s="181"/>
      <c r="F50" s="183"/>
      <c r="G50" s="183"/>
      <c r="H50" s="183"/>
      <c r="I50" s="183"/>
      <c r="J50" s="183"/>
      <c r="K50" s="183"/>
      <c r="L50" s="183"/>
      <c r="M50" s="183"/>
      <c r="N50" s="183"/>
      <c r="O50" s="190"/>
      <c r="P50" s="185">
        <v>0.1</v>
      </c>
      <c r="Q50" s="83">
        <f t="shared" si="132"/>
        <v>0.1</v>
      </c>
      <c r="R50" s="186">
        <v>0.3</v>
      </c>
      <c r="S50" s="83">
        <f t="shared" si="133"/>
        <v>0.3</v>
      </c>
      <c r="T50" s="186">
        <v>0.6</v>
      </c>
      <c r="U50" s="83">
        <f t="shared" si="134"/>
        <v>0.6</v>
      </c>
      <c r="V50" s="186">
        <v>1</v>
      </c>
      <c r="W50" s="83">
        <f t="shared" si="135"/>
        <v>1</v>
      </c>
      <c r="X50" s="187" t="s">
        <v>226</v>
      </c>
      <c r="Y50" s="65">
        <v>0.1</v>
      </c>
      <c r="Z50" s="59">
        <f t="shared" si="4"/>
        <v>1</v>
      </c>
      <c r="AA50" s="276" t="s">
        <v>395</v>
      </c>
      <c r="AB50" s="309">
        <v>0.2</v>
      </c>
      <c r="AC50" s="59">
        <f t="shared" si="5"/>
        <v>0.66666666666666674</v>
      </c>
      <c r="AD50" s="60" t="s">
        <v>419</v>
      </c>
      <c r="AE50" s="59"/>
      <c r="AF50" s="59">
        <f t="shared" si="6"/>
        <v>0</v>
      </c>
      <c r="AG50" s="276"/>
      <c r="AH50" s="59"/>
      <c r="AI50" s="59">
        <f t="shared" si="7"/>
        <v>0</v>
      </c>
      <c r="AJ50" s="277"/>
      <c r="AK50" s="278" t="str">
        <f t="shared" si="8"/>
        <v/>
      </c>
      <c r="AL50" s="279" t="s">
        <v>299</v>
      </c>
      <c r="AM50" s="279"/>
      <c r="AN50" s="279" t="str">
        <f t="shared" si="9"/>
        <v>No</v>
      </c>
      <c r="AO50" s="292" t="s">
        <v>366</v>
      </c>
      <c r="AP50" s="280" t="str">
        <f t="shared" si="10"/>
        <v/>
      </c>
      <c r="AQ50" s="280" t="str">
        <f t="shared" si="11"/>
        <v/>
      </c>
      <c r="AR50" s="280"/>
      <c r="AS50" s="279" t="str">
        <f t="shared" si="12"/>
        <v>No</v>
      </c>
      <c r="AT50" s="315" t="s">
        <v>420</v>
      </c>
      <c r="AU50" s="280" t="str">
        <f t="shared" si="13"/>
        <v/>
      </c>
      <c r="AV50" s="280" t="str">
        <f t="shared" si="14"/>
        <v>X</v>
      </c>
      <c r="AW50" s="280"/>
      <c r="AX50" s="279" t="str">
        <f t="shared" si="15"/>
        <v>Si</v>
      </c>
      <c r="AY50" s="280"/>
      <c r="AZ50" s="280" t="str">
        <f t="shared" si="16"/>
        <v/>
      </c>
      <c r="BA50" s="280" t="str">
        <f t="shared" si="17"/>
        <v>X</v>
      </c>
      <c r="BB50" s="280"/>
      <c r="BC50" s="279" t="str">
        <f t="shared" si="18"/>
        <v>Si</v>
      </c>
      <c r="BD50" s="281"/>
    </row>
    <row r="51" spans="1:56" ht="345.75" thickBot="1" x14ac:dyDescent="0.3">
      <c r="A51" s="440"/>
      <c r="B51" s="448"/>
      <c r="C51" s="157" t="s">
        <v>453</v>
      </c>
      <c r="D51" s="158" t="s">
        <v>227</v>
      </c>
      <c r="E51" s="159" t="s">
        <v>83</v>
      </c>
      <c r="F51" s="160"/>
      <c r="G51" s="165" t="s">
        <v>39</v>
      </c>
      <c r="H51" s="160"/>
      <c r="I51" s="160"/>
      <c r="J51" s="160"/>
      <c r="K51" s="160"/>
      <c r="L51" s="160"/>
      <c r="M51" s="160"/>
      <c r="N51" s="160"/>
      <c r="O51" s="161"/>
      <c r="P51" s="162">
        <v>0.25</v>
      </c>
      <c r="Q51" s="86">
        <f t="shared" si="132"/>
        <v>0.25</v>
      </c>
      <c r="R51" s="163">
        <v>0.5</v>
      </c>
      <c r="S51" s="86">
        <f t="shared" si="133"/>
        <v>0.5</v>
      </c>
      <c r="T51" s="163">
        <v>0.75</v>
      </c>
      <c r="U51" s="86">
        <f t="shared" si="134"/>
        <v>0.75</v>
      </c>
      <c r="V51" s="163">
        <v>1</v>
      </c>
      <c r="W51" s="86">
        <f t="shared" si="135"/>
        <v>1</v>
      </c>
      <c r="X51" s="164" t="s">
        <v>228</v>
      </c>
      <c r="Y51" s="67">
        <v>0.125</v>
      </c>
      <c r="Z51" s="68">
        <f t="shared" si="4"/>
        <v>0.5</v>
      </c>
      <c r="AA51" s="258" t="s">
        <v>386</v>
      </c>
      <c r="AB51" s="308">
        <v>0.4</v>
      </c>
      <c r="AC51" s="68">
        <f t="shared" si="5"/>
        <v>0.8</v>
      </c>
      <c r="AD51" s="90" t="s">
        <v>441</v>
      </c>
      <c r="AE51" s="68"/>
      <c r="AF51" s="68">
        <f t="shared" si="6"/>
        <v>0</v>
      </c>
      <c r="AG51" s="265"/>
      <c r="AH51" s="68"/>
      <c r="AI51" s="68">
        <f t="shared" si="7"/>
        <v>0</v>
      </c>
      <c r="AJ51" s="266"/>
      <c r="AK51" s="267" t="str">
        <f t="shared" si="8"/>
        <v/>
      </c>
      <c r="AL51" s="268" t="s">
        <v>299</v>
      </c>
      <c r="AM51" s="268"/>
      <c r="AN51" s="268" t="str">
        <f t="shared" si="9"/>
        <v>No</v>
      </c>
      <c r="AO51" s="296" t="s">
        <v>348</v>
      </c>
      <c r="AP51" s="270" t="str">
        <f t="shared" si="10"/>
        <v/>
      </c>
      <c r="AQ51" s="270" t="str">
        <f t="shared" si="11"/>
        <v>X</v>
      </c>
      <c r="AR51" s="270"/>
      <c r="AS51" s="268" t="str">
        <f t="shared" si="12"/>
        <v>Si</v>
      </c>
      <c r="AT51" s="315" t="s">
        <v>442</v>
      </c>
      <c r="AU51" s="270" t="str">
        <f t="shared" si="13"/>
        <v/>
      </c>
      <c r="AV51" s="270" t="str">
        <f t="shared" si="14"/>
        <v>X</v>
      </c>
      <c r="AW51" s="270"/>
      <c r="AX51" s="268" t="str">
        <f t="shared" si="15"/>
        <v>Si</v>
      </c>
      <c r="AY51" s="270"/>
      <c r="AZ51" s="270" t="str">
        <f t="shared" si="16"/>
        <v/>
      </c>
      <c r="BA51" s="270" t="str">
        <f t="shared" si="17"/>
        <v>X</v>
      </c>
      <c r="BB51" s="270"/>
      <c r="BC51" s="268" t="str">
        <f t="shared" si="18"/>
        <v>Si</v>
      </c>
      <c r="BD51" s="271"/>
    </row>
    <row r="52" spans="1:56" ht="86.25" customHeight="1" x14ac:dyDescent="0.25">
      <c r="A52" s="438" t="s">
        <v>229</v>
      </c>
      <c r="B52" s="465" t="s">
        <v>115</v>
      </c>
      <c r="C52" s="122" t="s">
        <v>230</v>
      </c>
      <c r="D52" s="123" t="s">
        <v>231</v>
      </c>
      <c r="E52" s="124" t="s">
        <v>83</v>
      </c>
      <c r="F52" s="125"/>
      <c r="G52" s="125"/>
      <c r="H52" s="125"/>
      <c r="I52" s="125"/>
      <c r="J52" s="125"/>
      <c r="K52" s="125"/>
      <c r="L52" s="125"/>
      <c r="M52" s="125"/>
      <c r="N52" s="125"/>
      <c r="O52" s="126"/>
      <c r="P52" s="127">
        <v>0.25</v>
      </c>
      <c r="Q52" s="82">
        <f t="shared" ref="Q52:Q55" si="136">P52/V52</f>
        <v>0.25</v>
      </c>
      <c r="R52" s="128">
        <v>0.5</v>
      </c>
      <c r="S52" s="82">
        <f t="shared" ref="S52:S55" si="137">R52/V52</f>
        <v>0.5</v>
      </c>
      <c r="T52" s="128">
        <v>0.75</v>
      </c>
      <c r="U52" s="82">
        <f t="shared" ref="U52:U55" si="138">T52/V52</f>
        <v>0.75</v>
      </c>
      <c r="V52" s="128">
        <v>1</v>
      </c>
      <c r="W52" s="82">
        <f t="shared" ref="W52:W55" si="139">V52/V52</f>
        <v>1</v>
      </c>
      <c r="X52" s="129" t="s">
        <v>190</v>
      </c>
      <c r="Y52" s="71">
        <v>0.25</v>
      </c>
      <c r="Z52" s="72">
        <f t="shared" si="4"/>
        <v>1</v>
      </c>
      <c r="AA52" s="237" t="s">
        <v>396</v>
      </c>
      <c r="AB52" s="304">
        <v>0.5</v>
      </c>
      <c r="AC52" s="72">
        <f t="shared" si="5"/>
        <v>1</v>
      </c>
      <c r="AD52" s="89" t="s">
        <v>443</v>
      </c>
      <c r="AE52" s="72"/>
      <c r="AF52" s="72">
        <f t="shared" si="6"/>
        <v>0</v>
      </c>
      <c r="AG52" s="237"/>
      <c r="AH52" s="72"/>
      <c r="AI52" s="72">
        <f t="shared" si="7"/>
        <v>0</v>
      </c>
      <c r="AJ52" s="238"/>
      <c r="AK52" s="239" t="str">
        <f t="shared" si="8"/>
        <v/>
      </c>
      <c r="AL52" s="240" t="s">
        <v>299</v>
      </c>
      <c r="AM52" s="240"/>
      <c r="AN52" s="240" t="str">
        <f t="shared" si="9"/>
        <v>No</v>
      </c>
      <c r="AO52" s="241" t="s">
        <v>356</v>
      </c>
      <c r="AP52" s="242" t="str">
        <f t="shared" si="10"/>
        <v/>
      </c>
      <c r="AQ52" s="242" t="str">
        <f t="shared" si="11"/>
        <v/>
      </c>
      <c r="AR52" s="242"/>
      <c r="AS52" s="240" t="str">
        <f t="shared" si="12"/>
        <v>No</v>
      </c>
      <c r="AT52" s="315" t="s">
        <v>477</v>
      </c>
      <c r="AU52" s="242" t="str">
        <f t="shared" si="13"/>
        <v/>
      </c>
      <c r="AV52" s="242" t="str">
        <f t="shared" si="14"/>
        <v/>
      </c>
      <c r="AW52" s="242"/>
      <c r="AX52" s="240" t="str">
        <f t="shared" si="15"/>
        <v>No</v>
      </c>
      <c r="AY52" s="242"/>
      <c r="AZ52" s="242" t="str">
        <f t="shared" si="16"/>
        <v/>
      </c>
      <c r="BA52" s="242" t="str">
        <f t="shared" si="17"/>
        <v>X</v>
      </c>
      <c r="BB52" s="242"/>
      <c r="BC52" s="240" t="str">
        <f t="shared" si="18"/>
        <v>Si</v>
      </c>
      <c r="BD52" s="243"/>
    </row>
    <row r="53" spans="1:56" ht="129.75" customHeight="1" x14ac:dyDescent="0.25">
      <c r="A53" s="439"/>
      <c r="B53" s="466"/>
      <c r="C53" s="179" t="s">
        <v>232</v>
      </c>
      <c r="D53" s="198" t="s">
        <v>233</v>
      </c>
      <c r="E53" s="181" t="s">
        <v>78</v>
      </c>
      <c r="F53" s="183"/>
      <c r="G53" s="183"/>
      <c r="H53" s="183"/>
      <c r="I53" s="183"/>
      <c r="J53" s="183"/>
      <c r="K53" s="183"/>
      <c r="L53" s="183"/>
      <c r="M53" s="183"/>
      <c r="N53" s="183"/>
      <c r="O53" s="190" t="s">
        <v>39</v>
      </c>
      <c r="P53" s="199">
        <v>0</v>
      </c>
      <c r="Q53" s="83">
        <f t="shared" si="136"/>
        <v>0</v>
      </c>
      <c r="R53" s="186">
        <v>0.5</v>
      </c>
      <c r="S53" s="83">
        <f t="shared" si="137"/>
        <v>0.5</v>
      </c>
      <c r="T53" s="186">
        <v>0.75</v>
      </c>
      <c r="U53" s="83">
        <f t="shared" si="138"/>
        <v>0.75</v>
      </c>
      <c r="V53" s="186">
        <v>1</v>
      </c>
      <c r="W53" s="83">
        <f t="shared" si="139"/>
        <v>1</v>
      </c>
      <c r="X53" s="187" t="s">
        <v>234</v>
      </c>
      <c r="Y53" s="65"/>
      <c r="Z53" s="59"/>
      <c r="AA53" s="276" t="s">
        <v>313</v>
      </c>
      <c r="AB53" s="309">
        <v>0.5</v>
      </c>
      <c r="AC53" s="59">
        <f t="shared" si="5"/>
        <v>1</v>
      </c>
      <c r="AD53" s="60" t="s">
        <v>513</v>
      </c>
      <c r="AE53" s="59"/>
      <c r="AF53" s="59">
        <f t="shared" si="6"/>
        <v>0</v>
      </c>
      <c r="AG53" s="276"/>
      <c r="AH53" s="59"/>
      <c r="AI53" s="59">
        <f t="shared" si="7"/>
        <v>0</v>
      </c>
      <c r="AJ53" s="277"/>
      <c r="AK53" s="278" t="str">
        <f t="shared" si="8"/>
        <v/>
      </c>
      <c r="AL53" s="279" t="s">
        <v>299</v>
      </c>
      <c r="AM53" s="279"/>
      <c r="AN53" s="279" t="str">
        <f t="shared" si="9"/>
        <v>No</v>
      </c>
      <c r="AO53" s="50"/>
      <c r="AP53" s="280" t="str">
        <f t="shared" si="10"/>
        <v/>
      </c>
      <c r="AQ53" s="280" t="str">
        <f t="shared" si="11"/>
        <v>X</v>
      </c>
      <c r="AR53" s="280"/>
      <c r="AS53" s="279" t="str">
        <f t="shared" si="12"/>
        <v>Si</v>
      </c>
      <c r="AT53" s="315" t="s">
        <v>514</v>
      </c>
      <c r="AU53" s="280" t="str">
        <f t="shared" si="13"/>
        <v/>
      </c>
      <c r="AV53" s="280" t="str">
        <f t="shared" si="14"/>
        <v/>
      </c>
      <c r="AW53" s="280"/>
      <c r="AX53" s="279" t="str">
        <f t="shared" si="15"/>
        <v>No</v>
      </c>
      <c r="AY53" s="280"/>
      <c r="AZ53" s="280" t="str">
        <f t="shared" si="16"/>
        <v/>
      </c>
      <c r="BA53" s="280" t="str">
        <f t="shared" si="17"/>
        <v>X</v>
      </c>
      <c r="BB53" s="280"/>
      <c r="BC53" s="279" t="str">
        <f t="shared" si="18"/>
        <v>Si</v>
      </c>
      <c r="BD53" s="281"/>
    </row>
    <row r="54" spans="1:56" ht="86.25" customHeight="1" thickBot="1" x14ac:dyDescent="0.3">
      <c r="A54" s="439"/>
      <c r="B54" s="466"/>
      <c r="C54" s="188" t="s">
        <v>235</v>
      </c>
      <c r="D54" s="180" t="s">
        <v>236</v>
      </c>
      <c r="E54" s="181" t="s">
        <v>83</v>
      </c>
      <c r="F54" s="183"/>
      <c r="G54" s="183"/>
      <c r="H54" s="183"/>
      <c r="I54" s="183"/>
      <c r="J54" s="183"/>
      <c r="K54" s="183"/>
      <c r="L54" s="183"/>
      <c r="M54" s="183"/>
      <c r="N54" s="183"/>
      <c r="O54" s="190"/>
      <c r="P54" s="185">
        <v>0.25</v>
      </c>
      <c r="Q54" s="83">
        <f t="shared" si="136"/>
        <v>0.25</v>
      </c>
      <c r="R54" s="186">
        <v>0.5</v>
      </c>
      <c r="S54" s="83">
        <f t="shared" si="137"/>
        <v>0.5</v>
      </c>
      <c r="T54" s="186">
        <v>0.75</v>
      </c>
      <c r="U54" s="83">
        <f t="shared" si="138"/>
        <v>0.75</v>
      </c>
      <c r="V54" s="186">
        <v>1</v>
      </c>
      <c r="W54" s="83">
        <f t="shared" si="139"/>
        <v>1</v>
      </c>
      <c r="X54" s="187" t="s">
        <v>237</v>
      </c>
      <c r="Y54" s="65">
        <v>0.125</v>
      </c>
      <c r="Z54" s="59">
        <f t="shared" si="4"/>
        <v>0.5</v>
      </c>
      <c r="AA54" s="276" t="s">
        <v>342</v>
      </c>
      <c r="AB54" s="309">
        <v>0</v>
      </c>
      <c r="AC54" s="59">
        <f t="shared" si="5"/>
        <v>0</v>
      </c>
      <c r="AD54" s="60" t="s">
        <v>444</v>
      </c>
      <c r="AE54" s="59"/>
      <c r="AF54" s="59">
        <f t="shared" si="6"/>
        <v>0</v>
      </c>
      <c r="AG54" s="276"/>
      <c r="AH54" s="59"/>
      <c r="AI54" s="59">
        <f t="shared" si="7"/>
        <v>0</v>
      </c>
      <c r="AJ54" s="277"/>
      <c r="AK54" s="278" t="str">
        <f t="shared" si="8"/>
        <v/>
      </c>
      <c r="AL54" s="279" t="s">
        <v>299</v>
      </c>
      <c r="AM54" s="279"/>
      <c r="AN54" s="279" t="str">
        <f t="shared" si="9"/>
        <v>No</v>
      </c>
      <c r="AO54" s="297" t="s">
        <v>349</v>
      </c>
      <c r="AP54" s="280" t="str">
        <f t="shared" si="10"/>
        <v/>
      </c>
      <c r="AQ54" s="280" t="str">
        <f t="shared" si="11"/>
        <v>X</v>
      </c>
      <c r="AR54" s="280"/>
      <c r="AS54" s="279" t="str">
        <f t="shared" si="12"/>
        <v>Si</v>
      </c>
      <c r="AT54" s="315" t="s">
        <v>447</v>
      </c>
      <c r="AU54" s="280" t="str">
        <f t="shared" si="13"/>
        <v/>
      </c>
      <c r="AV54" s="280" t="str">
        <f t="shared" si="14"/>
        <v>X</v>
      </c>
      <c r="AW54" s="280"/>
      <c r="AX54" s="279" t="str">
        <f t="shared" si="15"/>
        <v>Si</v>
      </c>
      <c r="AY54" s="280"/>
      <c r="AZ54" s="280" t="str">
        <f t="shared" si="16"/>
        <v/>
      </c>
      <c r="BA54" s="280" t="str">
        <f t="shared" si="17"/>
        <v>X</v>
      </c>
      <c r="BB54" s="280"/>
      <c r="BC54" s="279" t="str">
        <f t="shared" si="18"/>
        <v>Si</v>
      </c>
      <c r="BD54" s="281"/>
    </row>
    <row r="55" spans="1:56" ht="86.25" customHeight="1" thickBot="1" x14ac:dyDescent="0.3">
      <c r="A55" s="439"/>
      <c r="B55" s="466"/>
      <c r="C55" s="188" t="s">
        <v>238</v>
      </c>
      <c r="D55" s="180" t="s">
        <v>239</v>
      </c>
      <c r="E55" s="181" t="s">
        <v>83</v>
      </c>
      <c r="F55" s="183"/>
      <c r="G55" s="183"/>
      <c r="H55" s="183"/>
      <c r="I55" s="183"/>
      <c r="J55" s="183"/>
      <c r="K55" s="183"/>
      <c r="L55" s="183"/>
      <c r="M55" s="183"/>
      <c r="N55" s="183"/>
      <c r="O55" s="190"/>
      <c r="P55" s="185">
        <v>0.25</v>
      </c>
      <c r="Q55" s="83">
        <f t="shared" si="136"/>
        <v>0.25</v>
      </c>
      <c r="R55" s="186">
        <v>0.5</v>
      </c>
      <c r="S55" s="83">
        <f t="shared" si="137"/>
        <v>0.5</v>
      </c>
      <c r="T55" s="186">
        <v>0.75</v>
      </c>
      <c r="U55" s="83">
        <f t="shared" si="138"/>
        <v>0.75</v>
      </c>
      <c r="V55" s="186">
        <v>1</v>
      </c>
      <c r="W55" s="83">
        <f t="shared" si="139"/>
        <v>1</v>
      </c>
      <c r="X55" s="187" t="s">
        <v>240</v>
      </c>
      <c r="Y55" s="65">
        <v>0.25</v>
      </c>
      <c r="Z55" s="59">
        <f t="shared" si="4"/>
        <v>1</v>
      </c>
      <c r="AA55" s="276" t="s">
        <v>343</v>
      </c>
      <c r="AB55" s="309">
        <v>0.5</v>
      </c>
      <c r="AC55" s="59">
        <f t="shared" si="5"/>
        <v>1</v>
      </c>
      <c r="AD55" s="60" t="s">
        <v>445</v>
      </c>
      <c r="AE55" s="59"/>
      <c r="AF55" s="59">
        <f t="shared" si="6"/>
        <v>0</v>
      </c>
      <c r="AG55" s="276"/>
      <c r="AH55" s="59"/>
      <c r="AI55" s="59">
        <f t="shared" si="7"/>
        <v>0</v>
      </c>
      <c r="AJ55" s="277"/>
      <c r="AK55" s="278" t="str">
        <f t="shared" si="8"/>
        <v/>
      </c>
      <c r="AL55" s="279" t="s">
        <v>299</v>
      </c>
      <c r="AM55" s="279"/>
      <c r="AN55" s="279" t="str">
        <f t="shared" si="9"/>
        <v>No</v>
      </c>
      <c r="AO55" s="241" t="s">
        <v>355</v>
      </c>
      <c r="AP55" s="280" t="str">
        <f t="shared" si="10"/>
        <v/>
      </c>
      <c r="AQ55" s="280" t="str">
        <f t="shared" si="11"/>
        <v/>
      </c>
      <c r="AR55" s="280"/>
      <c r="AS55" s="279" t="str">
        <f t="shared" si="12"/>
        <v>No</v>
      </c>
      <c r="AT55" s="315" t="s">
        <v>446</v>
      </c>
      <c r="AU55" s="280" t="str">
        <f t="shared" si="13"/>
        <v/>
      </c>
      <c r="AV55" s="280" t="str">
        <f t="shared" si="14"/>
        <v/>
      </c>
      <c r="AW55" s="280"/>
      <c r="AX55" s="279" t="str">
        <f t="shared" si="15"/>
        <v>No</v>
      </c>
      <c r="AY55" s="280"/>
      <c r="AZ55" s="280" t="str">
        <f t="shared" si="16"/>
        <v/>
      </c>
      <c r="BA55" s="280" t="str">
        <f t="shared" si="17"/>
        <v>X</v>
      </c>
      <c r="BB55" s="280"/>
      <c r="BC55" s="279" t="str">
        <f t="shared" si="18"/>
        <v>Si</v>
      </c>
      <c r="BD55" s="281"/>
    </row>
    <row r="56" spans="1:56" s="218" customFormat="1" ht="86.25" customHeight="1" x14ac:dyDescent="0.25">
      <c r="A56" s="459"/>
      <c r="B56" s="467"/>
      <c r="C56" s="179" t="s">
        <v>241</v>
      </c>
      <c r="D56" s="198" t="s">
        <v>242</v>
      </c>
      <c r="E56" s="181" t="s">
        <v>77</v>
      </c>
      <c r="F56" s="183"/>
      <c r="G56" s="183"/>
      <c r="H56" s="183"/>
      <c r="I56" s="183"/>
      <c r="J56" s="183"/>
      <c r="K56" s="183"/>
      <c r="L56" s="183"/>
      <c r="M56" s="183"/>
      <c r="N56" s="183"/>
      <c r="O56" s="190"/>
      <c r="P56" s="185">
        <v>0.25</v>
      </c>
      <c r="Q56" s="83">
        <f t="shared" ref="Q56:Q60" si="140">P56/V56</f>
        <v>0.25</v>
      </c>
      <c r="R56" s="186">
        <v>0.5</v>
      </c>
      <c r="S56" s="83">
        <f t="shared" ref="S56:S60" si="141">R56/V56</f>
        <v>0.5</v>
      </c>
      <c r="T56" s="186">
        <v>0.75</v>
      </c>
      <c r="U56" s="83">
        <f t="shared" ref="U56:U60" si="142">T56/V56</f>
        <v>0.75</v>
      </c>
      <c r="V56" s="186">
        <v>1</v>
      </c>
      <c r="W56" s="83">
        <f t="shared" ref="W56:W60" si="143">V56/V56</f>
        <v>1</v>
      </c>
      <c r="X56" s="220" t="s">
        <v>243</v>
      </c>
      <c r="Y56" s="65">
        <v>0.25</v>
      </c>
      <c r="Z56" s="217">
        <f t="shared" si="4"/>
        <v>1</v>
      </c>
      <c r="AA56" s="276" t="s">
        <v>398</v>
      </c>
      <c r="AB56" s="309">
        <v>0.5</v>
      </c>
      <c r="AC56" s="59">
        <f t="shared" si="5"/>
        <v>1</v>
      </c>
      <c r="AD56" s="60" t="s">
        <v>464</v>
      </c>
      <c r="AE56" s="59"/>
      <c r="AF56" s="59">
        <f t="shared" si="6"/>
        <v>0</v>
      </c>
      <c r="AG56" s="276"/>
      <c r="AH56" s="59"/>
      <c r="AI56" s="59">
        <f t="shared" si="7"/>
        <v>0</v>
      </c>
      <c r="AJ56" s="277"/>
      <c r="AK56" s="298" t="str">
        <f t="shared" si="8"/>
        <v/>
      </c>
      <c r="AL56" s="299" t="s">
        <v>299</v>
      </c>
      <c r="AM56" s="299"/>
      <c r="AN56" s="299" t="str">
        <f t="shared" si="9"/>
        <v>No</v>
      </c>
      <c r="AO56" s="275" t="s">
        <v>403</v>
      </c>
      <c r="AP56" s="280" t="str">
        <f t="shared" si="10"/>
        <v/>
      </c>
      <c r="AQ56" s="280" t="str">
        <f t="shared" si="11"/>
        <v/>
      </c>
      <c r="AR56" s="280"/>
      <c r="AS56" s="279" t="str">
        <f t="shared" si="12"/>
        <v>No</v>
      </c>
      <c r="AT56" s="315" t="s">
        <v>466</v>
      </c>
      <c r="AU56" s="280" t="str">
        <f t="shared" si="13"/>
        <v/>
      </c>
      <c r="AV56" s="280" t="str">
        <f t="shared" si="14"/>
        <v/>
      </c>
      <c r="AW56" s="280"/>
      <c r="AX56" s="279" t="str">
        <f t="shared" si="15"/>
        <v>No</v>
      </c>
      <c r="AY56" s="280"/>
      <c r="AZ56" s="280" t="str">
        <f t="shared" si="16"/>
        <v/>
      </c>
      <c r="BA56" s="280" t="str">
        <f t="shared" si="17"/>
        <v>X</v>
      </c>
      <c r="BB56" s="280"/>
      <c r="BC56" s="279" t="str">
        <f t="shared" si="18"/>
        <v>Si</v>
      </c>
      <c r="BD56" s="281"/>
    </row>
    <row r="57" spans="1:56" s="63" customFormat="1" ht="86.25" customHeight="1" x14ac:dyDescent="0.25">
      <c r="A57" s="439"/>
      <c r="B57" s="466"/>
      <c r="C57" s="179" t="s">
        <v>244</v>
      </c>
      <c r="D57" s="198" t="s">
        <v>245</v>
      </c>
      <c r="E57" s="181" t="s">
        <v>77</v>
      </c>
      <c r="F57" s="183"/>
      <c r="G57" s="183"/>
      <c r="H57" s="183"/>
      <c r="I57" s="183"/>
      <c r="J57" s="183"/>
      <c r="K57" s="183"/>
      <c r="L57" s="183"/>
      <c r="M57" s="183"/>
      <c r="N57" s="183"/>
      <c r="O57" s="190"/>
      <c r="P57" s="185">
        <v>0.25</v>
      </c>
      <c r="Q57" s="83">
        <f t="shared" si="140"/>
        <v>0.25</v>
      </c>
      <c r="R57" s="186">
        <v>0.5</v>
      </c>
      <c r="S57" s="83">
        <f t="shared" si="141"/>
        <v>0.5</v>
      </c>
      <c r="T57" s="186">
        <v>0.75</v>
      </c>
      <c r="U57" s="83">
        <f t="shared" si="142"/>
        <v>0.75</v>
      </c>
      <c r="V57" s="186">
        <v>1</v>
      </c>
      <c r="W57" s="83">
        <f t="shared" si="143"/>
        <v>1</v>
      </c>
      <c r="X57" s="220" t="s">
        <v>243</v>
      </c>
      <c r="Y57" s="65">
        <v>0.1</v>
      </c>
      <c r="Z57" s="59">
        <f t="shared" si="4"/>
        <v>0.4</v>
      </c>
      <c r="AA57" s="276" t="s">
        <v>397</v>
      </c>
      <c r="AB57" s="309">
        <v>0.5</v>
      </c>
      <c r="AC57" s="59">
        <f t="shared" si="5"/>
        <v>1</v>
      </c>
      <c r="AD57" s="60" t="s">
        <v>494</v>
      </c>
      <c r="AE57" s="59"/>
      <c r="AF57" s="59">
        <f t="shared" si="6"/>
        <v>0</v>
      </c>
      <c r="AG57" s="276"/>
      <c r="AH57" s="59"/>
      <c r="AI57" s="59">
        <f t="shared" si="7"/>
        <v>0</v>
      </c>
      <c r="AJ57" s="277"/>
      <c r="AK57" s="298" t="str">
        <f t="shared" si="8"/>
        <v/>
      </c>
      <c r="AL57" s="299" t="s">
        <v>299</v>
      </c>
      <c r="AM57" s="299"/>
      <c r="AN57" s="299" t="str">
        <f t="shared" si="9"/>
        <v>No</v>
      </c>
      <c r="AO57" s="300" t="s">
        <v>404</v>
      </c>
      <c r="AP57" s="280" t="str">
        <f t="shared" si="10"/>
        <v/>
      </c>
      <c r="AQ57" s="280" t="str">
        <f t="shared" si="11"/>
        <v>X</v>
      </c>
      <c r="AR57" s="280"/>
      <c r="AS57" s="279" t="str">
        <f t="shared" si="12"/>
        <v>Si</v>
      </c>
      <c r="AT57" s="295" t="s">
        <v>495</v>
      </c>
      <c r="AU57" s="280" t="str">
        <f t="shared" si="13"/>
        <v/>
      </c>
      <c r="AV57" s="280" t="str">
        <f t="shared" si="14"/>
        <v/>
      </c>
      <c r="AW57" s="280"/>
      <c r="AX57" s="279" t="str">
        <f t="shared" si="15"/>
        <v>No</v>
      </c>
      <c r="AY57" s="280"/>
      <c r="AZ57" s="280" t="str">
        <f t="shared" si="16"/>
        <v/>
      </c>
      <c r="BA57" s="280" t="str">
        <f t="shared" si="17"/>
        <v>X</v>
      </c>
      <c r="BB57" s="280"/>
      <c r="BC57" s="279" t="str">
        <f t="shared" si="18"/>
        <v>Si</v>
      </c>
      <c r="BD57" s="281"/>
    </row>
    <row r="58" spans="1:56" s="218" customFormat="1" ht="163.5" customHeight="1" x14ac:dyDescent="0.25">
      <c r="A58" s="459"/>
      <c r="B58" s="467"/>
      <c r="C58" s="179" t="s">
        <v>246</v>
      </c>
      <c r="D58" s="198" t="s">
        <v>247</v>
      </c>
      <c r="E58" s="181" t="s">
        <v>77</v>
      </c>
      <c r="F58" s="183"/>
      <c r="G58" s="183"/>
      <c r="H58" s="183"/>
      <c r="I58" s="183"/>
      <c r="J58" s="183"/>
      <c r="K58" s="183"/>
      <c r="L58" s="183"/>
      <c r="M58" s="183"/>
      <c r="N58" s="183"/>
      <c r="O58" s="190"/>
      <c r="P58" s="185">
        <v>0.25</v>
      </c>
      <c r="Q58" s="83">
        <f t="shared" si="140"/>
        <v>0.25</v>
      </c>
      <c r="R58" s="186">
        <v>0.5</v>
      </c>
      <c r="S58" s="83">
        <f t="shared" si="141"/>
        <v>0.5</v>
      </c>
      <c r="T58" s="186">
        <v>0.75</v>
      </c>
      <c r="U58" s="83">
        <f t="shared" si="142"/>
        <v>0.75</v>
      </c>
      <c r="V58" s="186">
        <v>1</v>
      </c>
      <c r="W58" s="83">
        <f t="shared" si="143"/>
        <v>1</v>
      </c>
      <c r="X58" s="220" t="s">
        <v>243</v>
      </c>
      <c r="Y58" s="65">
        <v>0</v>
      </c>
      <c r="Z58" s="217">
        <f t="shared" si="4"/>
        <v>0</v>
      </c>
      <c r="AA58" s="276" t="s">
        <v>402</v>
      </c>
      <c r="AB58" s="309">
        <v>0</v>
      </c>
      <c r="AC58" s="59">
        <f t="shared" si="5"/>
        <v>0</v>
      </c>
      <c r="AD58" s="60" t="s">
        <v>496</v>
      </c>
      <c r="AE58" s="59"/>
      <c r="AF58" s="59">
        <f t="shared" si="6"/>
        <v>0</v>
      </c>
      <c r="AG58" s="276"/>
      <c r="AH58" s="59"/>
      <c r="AI58" s="59">
        <f t="shared" si="7"/>
        <v>0</v>
      </c>
      <c r="AJ58" s="277"/>
      <c r="AK58" s="298" t="str">
        <f t="shared" si="8"/>
        <v/>
      </c>
      <c r="AL58" s="299" t="s">
        <v>299</v>
      </c>
      <c r="AM58" s="299"/>
      <c r="AN58" s="299" t="str">
        <f t="shared" si="9"/>
        <v>No</v>
      </c>
      <c r="AO58" s="272" t="s">
        <v>390</v>
      </c>
      <c r="AP58" s="280" t="str">
        <f t="shared" si="10"/>
        <v/>
      </c>
      <c r="AQ58" s="280" t="str">
        <f t="shared" si="11"/>
        <v>X</v>
      </c>
      <c r="AR58" s="280"/>
      <c r="AS58" s="279" t="str">
        <f t="shared" si="12"/>
        <v>Si</v>
      </c>
      <c r="AT58" s="326" t="s">
        <v>497</v>
      </c>
      <c r="AU58" s="280" t="str">
        <f t="shared" si="13"/>
        <v/>
      </c>
      <c r="AV58" s="280" t="str">
        <f t="shared" si="14"/>
        <v>X</v>
      </c>
      <c r="AW58" s="280"/>
      <c r="AX58" s="279" t="str">
        <f t="shared" si="15"/>
        <v>Si</v>
      </c>
      <c r="AY58" s="280"/>
      <c r="AZ58" s="280" t="str">
        <f t="shared" si="16"/>
        <v/>
      </c>
      <c r="BA58" s="280" t="str">
        <f t="shared" si="17"/>
        <v>X</v>
      </c>
      <c r="BB58" s="280"/>
      <c r="BC58" s="279" t="str">
        <f t="shared" si="18"/>
        <v>Si</v>
      </c>
      <c r="BD58" s="281"/>
    </row>
    <row r="59" spans="1:56" s="218" customFormat="1" ht="86.25" customHeight="1" x14ac:dyDescent="0.25">
      <c r="A59" s="459"/>
      <c r="B59" s="467"/>
      <c r="C59" s="179" t="s">
        <v>248</v>
      </c>
      <c r="D59" s="198" t="s">
        <v>249</v>
      </c>
      <c r="E59" s="181" t="s">
        <v>77</v>
      </c>
      <c r="F59" s="183"/>
      <c r="G59" s="183"/>
      <c r="H59" s="183"/>
      <c r="I59" s="183"/>
      <c r="J59" s="183"/>
      <c r="K59" s="183"/>
      <c r="L59" s="183"/>
      <c r="M59" s="183"/>
      <c r="N59" s="183"/>
      <c r="O59" s="190"/>
      <c r="P59" s="185">
        <v>0.25</v>
      </c>
      <c r="Q59" s="83">
        <f t="shared" si="140"/>
        <v>0.25</v>
      </c>
      <c r="R59" s="186">
        <v>0.5</v>
      </c>
      <c r="S59" s="83">
        <f t="shared" si="141"/>
        <v>0.5</v>
      </c>
      <c r="T59" s="186">
        <v>0.75</v>
      </c>
      <c r="U59" s="83">
        <f t="shared" si="142"/>
        <v>0.75</v>
      </c>
      <c r="V59" s="186">
        <v>1</v>
      </c>
      <c r="W59" s="83">
        <f t="shared" si="143"/>
        <v>1</v>
      </c>
      <c r="X59" s="220" t="s">
        <v>243</v>
      </c>
      <c r="Y59" s="65">
        <v>0</v>
      </c>
      <c r="Z59" s="217">
        <f t="shared" si="4"/>
        <v>0</v>
      </c>
      <c r="AA59" s="276" t="s">
        <v>401</v>
      </c>
      <c r="AB59" s="309">
        <v>0.5</v>
      </c>
      <c r="AC59" s="59">
        <f t="shared" si="5"/>
        <v>1</v>
      </c>
      <c r="AD59" s="60" t="s">
        <v>467</v>
      </c>
      <c r="AE59" s="59"/>
      <c r="AF59" s="59">
        <f t="shared" si="6"/>
        <v>0</v>
      </c>
      <c r="AG59" s="276"/>
      <c r="AH59" s="59"/>
      <c r="AI59" s="59">
        <f t="shared" si="7"/>
        <v>0</v>
      </c>
      <c r="AJ59" s="277"/>
      <c r="AK59" s="298" t="str">
        <f t="shared" si="8"/>
        <v/>
      </c>
      <c r="AL59" s="299" t="s">
        <v>299</v>
      </c>
      <c r="AM59" s="299"/>
      <c r="AN59" s="299" t="str">
        <f t="shared" si="9"/>
        <v>No</v>
      </c>
      <c r="AO59" s="272" t="s">
        <v>390</v>
      </c>
      <c r="AP59" s="280" t="str">
        <f t="shared" si="10"/>
        <v/>
      </c>
      <c r="AQ59" s="280" t="str">
        <f t="shared" si="11"/>
        <v>X</v>
      </c>
      <c r="AR59" s="280"/>
      <c r="AS59" s="279" t="str">
        <f t="shared" si="12"/>
        <v>Si</v>
      </c>
      <c r="AT59" s="315" t="s">
        <v>471</v>
      </c>
      <c r="AU59" s="280" t="str">
        <f t="shared" si="13"/>
        <v/>
      </c>
      <c r="AV59" s="280" t="str">
        <f t="shared" si="14"/>
        <v/>
      </c>
      <c r="AW59" s="280"/>
      <c r="AX59" s="279" t="str">
        <f t="shared" si="15"/>
        <v>No</v>
      </c>
      <c r="AY59" s="280"/>
      <c r="AZ59" s="280" t="str">
        <f t="shared" si="16"/>
        <v/>
      </c>
      <c r="BA59" s="280" t="str">
        <f t="shared" si="17"/>
        <v>X</v>
      </c>
      <c r="BB59" s="280"/>
      <c r="BC59" s="279" t="str">
        <f t="shared" si="18"/>
        <v>Si</v>
      </c>
      <c r="BD59" s="281"/>
    </row>
    <row r="60" spans="1:56" s="218" customFormat="1" ht="37.5" customHeight="1" thickBot="1" x14ac:dyDescent="0.3">
      <c r="A60" s="460"/>
      <c r="B60" s="468"/>
      <c r="C60" s="213" t="s">
        <v>250</v>
      </c>
      <c r="D60" s="214" t="s">
        <v>251</v>
      </c>
      <c r="E60" s="159" t="s">
        <v>77</v>
      </c>
      <c r="F60" s="160"/>
      <c r="G60" s="160"/>
      <c r="H60" s="160"/>
      <c r="I60" s="160"/>
      <c r="J60" s="160"/>
      <c r="K60" s="160"/>
      <c r="L60" s="160"/>
      <c r="M60" s="160"/>
      <c r="N60" s="160"/>
      <c r="O60" s="161"/>
      <c r="P60" s="162">
        <v>0.25</v>
      </c>
      <c r="Q60" s="86">
        <f t="shared" si="140"/>
        <v>0.25</v>
      </c>
      <c r="R60" s="163">
        <v>0.5</v>
      </c>
      <c r="S60" s="86">
        <f t="shared" si="141"/>
        <v>0.5</v>
      </c>
      <c r="T60" s="163">
        <v>0.75</v>
      </c>
      <c r="U60" s="86">
        <f t="shared" si="142"/>
        <v>0.75</v>
      </c>
      <c r="V60" s="163">
        <v>1</v>
      </c>
      <c r="W60" s="86">
        <f t="shared" si="143"/>
        <v>1</v>
      </c>
      <c r="X60" s="221" t="s">
        <v>243</v>
      </c>
      <c r="Y60" s="67">
        <v>8.3299999999999999E-2</v>
      </c>
      <c r="Z60" s="219">
        <f t="shared" si="4"/>
        <v>0.3332</v>
      </c>
      <c r="AA60" s="265" t="s">
        <v>400</v>
      </c>
      <c r="AB60" s="308">
        <v>0.5</v>
      </c>
      <c r="AC60" s="68">
        <f t="shared" si="5"/>
        <v>1</v>
      </c>
      <c r="AD60" s="90" t="s">
        <v>468</v>
      </c>
      <c r="AE60" s="68"/>
      <c r="AF60" s="68">
        <f t="shared" si="6"/>
        <v>0</v>
      </c>
      <c r="AG60" s="265"/>
      <c r="AH60" s="68"/>
      <c r="AI60" s="68">
        <f t="shared" si="7"/>
        <v>0</v>
      </c>
      <c r="AJ60" s="266"/>
      <c r="AK60" s="301" t="str">
        <f t="shared" si="8"/>
        <v/>
      </c>
      <c r="AL60" s="302" t="s">
        <v>299</v>
      </c>
      <c r="AM60" s="302"/>
      <c r="AN60" s="302" t="str">
        <f t="shared" si="9"/>
        <v>No</v>
      </c>
      <c r="AO60" s="303" t="s">
        <v>404</v>
      </c>
      <c r="AP60" s="270" t="str">
        <f t="shared" si="10"/>
        <v/>
      </c>
      <c r="AQ60" s="270" t="str">
        <f t="shared" si="11"/>
        <v>X</v>
      </c>
      <c r="AR60" s="270"/>
      <c r="AS60" s="268" t="str">
        <f t="shared" si="12"/>
        <v>Si</v>
      </c>
      <c r="AT60" s="315" t="s">
        <v>472</v>
      </c>
      <c r="AU60" s="270" t="str">
        <f t="shared" si="13"/>
        <v/>
      </c>
      <c r="AV60" s="270" t="str">
        <f t="shared" si="14"/>
        <v/>
      </c>
      <c r="AW60" s="270"/>
      <c r="AX60" s="268" t="str">
        <f t="shared" si="15"/>
        <v>No</v>
      </c>
      <c r="AY60" s="270"/>
      <c r="AZ60" s="270" t="str">
        <f t="shared" si="16"/>
        <v/>
      </c>
      <c r="BA60" s="270" t="str">
        <f t="shared" si="17"/>
        <v>X</v>
      </c>
      <c r="BB60" s="270"/>
      <c r="BC60" s="268" t="str">
        <f t="shared" si="18"/>
        <v>Si</v>
      </c>
      <c r="BD60" s="271"/>
    </row>
  </sheetData>
  <sheetProtection algorithmName="SHA-512" hashValue="DldlKCuxU5Qr9gN5MLLEh74Gm0X/Qix1/j3V6wQByAx5AwE94h7ji5xK4lBGIdofxdPrZgFs5Ey10dnwXzvv8w==" saltValue="PRgG/OfdwULaK13uoHEaJQ==" spinCount="100000" sheet="1" formatRows="0" insertHyperlinks="0" autoFilter="0"/>
  <autoFilter ref="A3:BD60" xr:uid="{9EE13E49-3AC8-48DE-B52B-0A8D1C9374E2}"/>
  <mergeCells count="46">
    <mergeCell ref="V2:W2"/>
    <mergeCell ref="P1:W1"/>
    <mergeCell ref="E2:E3"/>
    <mergeCell ref="X1:X3"/>
    <mergeCell ref="P2:Q2"/>
    <mergeCell ref="R2:S2"/>
    <mergeCell ref="T2:U2"/>
    <mergeCell ref="D2:D3"/>
    <mergeCell ref="F2:O2"/>
    <mergeCell ref="E1:O1"/>
    <mergeCell ref="B1:D1"/>
    <mergeCell ref="A52:A60"/>
    <mergeCell ref="B34:B35"/>
    <mergeCell ref="B2:B3"/>
    <mergeCell ref="C2:C3"/>
    <mergeCell ref="B19:B22"/>
    <mergeCell ref="B52:B60"/>
    <mergeCell ref="B4:B5"/>
    <mergeCell ref="B7:B8"/>
    <mergeCell ref="B9:B10"/>
    <mergeCell ref="B23:B25"/>
    <mergeCell ref="B26:B29"/>
    <mergeCell ref="A23:A35"/>
    <mergeCell ref="A36:A51"/>
    <mergeCell ref="B36:B38"/>
    <mergeCell ref="B39:B43"/>
    <mergeCell ref="B45:B48"/>
    <mergeCell ref="B49:B51"/>
    <mergeCell ref="B30:B32"/>
    <mergeCell ref="A4:A12"/>
    <mergeCell ref="B11:B12"/>
    <mergeCell ref="A13:A14"/>
    <mergeCell ref="B13:B14"/>
    <mergeCell ref="A15:A22"/>
    <mergeCell ref="B15:B16"/>
    <mergeCell ref="B17:B18"/>
    <mergeCell ref="Y1:AJ1"/>
    <mergeCell ref="Y2:AA2"/>
    <mergeCell ref="AB2:AD2"/>
    <mergeCell ref="AE2:AG2"/>
    <mergeCell ref="AH2:AJ2"/>
    <mergeCell ref="AZ2:BD2"/>
    <mergeCell ref="AK1:BD1"/>
    <mergeCell ref="AK2:AO2"/>
    <mergeCell ref="AP2:AT2"/>
    <mergeCell ref="AU2:AY2"/>
  </mergeCells>
  <conditionalFormatting sqref="Z4:Z60 AC4:AC60 AF4:AF60 AI4:AI60">
    <cfRule type="cellIs" dxfId="33" priority="6" operator="greaterThan">
      <formula>1</formula>
    </cfRule>
    <cfRule type="cellIs" dxfId="32" priority="7" operator="between">
      <formula>0%</formula>
      <formula>24%</formula>
    </cfRule>
    <cfRule type="cellIs" dxfId="31" priority="8" operator="between">
      <formula>25%</formula>
      <formula>49%</formula>
    </cfRule>
    <cfRule type="cellIs" dxfId="30" priority="9" operator="between">
      <formula>50%</formula>
      <formula>74%</formula>
    </cfRule>
    <cfRule type="cellIs" dxfId="29" priority="10" operator="between">
      <formula>75%</formula>
      <formula>90%</formula>
    </cfRule>
    <cfRule type="cellIs" dxfId="28" priority="11" operator="between">
      <formula>91%</formula>
      <formula>100%</formula>
    </cfRule>
  </conditionalFormatting>
  <conditionalFormatting sqref="AN4:AN60">
    <cfRule type="containsText" dxfId="27" priority="5" operator="containsText" text="Si">
      <formula>NOT(ISERROR(SEARCH("Si",AN4)))</formula>
    </cfRule>
  </conditionalFormatting>
  <conditionalFormatting sqref="AS4:AS38 AS40:AS60">
    <cfRule type="containsText" dxfId="26" priority="3" operator="containsText" text="Si">
      <formula>NOT(ISERROR(SEARCH("Si",AS4)))</formula>
    </cfRule>
  </conditionalFormatting>
  <conditionalFormatting sqref="AX4:AX60">
    <cfRule type="containsText" dxfId="25" priority="2" operator="containsText" text="Si">
      <formula>NOT(ISERROR(SEARCH("Si",AX4)))</formula>
    </cfRule>
  </conditionalFormatting>
  <conditionalFormatting sqref="BC4:BC60">
    <cfRule type="containsText" dxfId="24" priority="1" operator="containsText" text="Si">
      <formula>NOT(ISERROR(SEARCH("Si",BC4)))</formula>
    </cfRule>
  </conditionalFormatting>
  <dataValidations xWindow="501" yWindow="885" count="3">
    <dataValidation type="list" allowBlank="1" showInputMessage="1" showErrorMessage="1" sqref="E1:E1048576" xr:uid="{08AFC1B9-B255-439F-B674-EBD0D4DA1FFE}">
      <formula1>Dependecias</formula1>
    </dataValidation>
    <dataValidation allowBlank="1" showInputMessage="1" showErrorMessage="1" prompt="Favor describir brevemente los resultados de la gestión adelantada (fechas, url, nombre de documenentos generados, aplicativo donde reposa, número de memorandos, etc)" sqref="AJ4:AJ60 AG4:AG60 AA4:AA60 AD4:AD60" xr:uid="{71B66218-1E1C-4B61-895F-D210B59BC434}"/>
    <dataValidation allowBlank="1" showInputMessage="1" showErrorMessage="1" prompt="100% aplica solo si se cumplio a cabalidad la actividad programada" sqref="Y4:Z60 AE4:AF60 AH4:AI60 AB4:AC60" xr:uid="{2E9AB9E8-C1FF-4DBC-B552-09D9E72B84FB}"/>
  </dataValidations>
  <hyperlinks>
    <hyperlink ref="AA43" r:id="rId1"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F36EA1A1-DBEE-40A6-8214-8B65BCC2F530}"/>
    <hyperlink ref="AA34" r:id="rId2" display="https://www.invias.gov.co/index.php/archivo-y-documentos/atencion-al-ciudadano/16754-informe-de-percepcion-y-satisfaccion-de-la-ciudadania-de-octubre-a-diciembre-de-2023 " xr:uid="{5F652D8A-4FD8-4556-B686-8567A5A94B06}"/>
    <hyperlink ref="AS39" r:id="rId3" display="https://invias-my.sharepoint.com/:f:/g/personal/oap_invias_gov_co/En-uySqA97BKrZDELB778TkBaKknI68fMPPmBkIsbB867Q?e=TCGT8e" xr:uid="{E9FD9040-3C5E-4FA8-AEEF-035F2D179279}"/>
  </hyperlinks>
  <printOptions horizontalCentered="1" verticalCentered="1"/>
  <pageMargins left="0.70866141732283472" right="0.70866141732283472" top="0.74803149606299213" bottom="0.74803149606299213" header="0.31496062992125984" footer="0.31496062992125984"/>
  <pageSetup scale="45" orientation="portrait" r:id="rId4"/>
  <headerFooter>
    <oddHeader>&amp;LPágina &amp;P de &amp;N&amp;CInforme de Monitoreo Plan Anticorrupción y de Atención al Ciudadano 2024&amp;RCorte 2° trimestre de 2024
Oficina Asesora de Planeación</oddHeader>
  </headerFooter>
  <rowBreaks count="5" manualBreakCount="5">
    <brk id="12" max="23" man="1"/>
    <brk id="14" max="23" man="1"/>
    <brk id="22" max="23" man="1"/>
    <brk id="35" max="23" man="1"/>
    <brk id="51" max="23" man="1"/>
  </rowBreaks>
  <legacyDrawing r:id="rId5"/>
  <legacyDrawingHF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BB1FC-3A2B-43D1-8908-7BDBC564C8E0}">
  <sheetPr>
    <pageSetUpPr fitToPage="1"/>
  </sheetPr>
  <dimension ref="A1:R24"/>
  <sheetViews>
    <sheetView zoomScaleNormal="100" workbookViewId="0">
      <selection activeCell="B22" sqref="B22"/>
    </sheetView>
  </sheetViews>
  <sheetFormatPr baseColWidth="10" defaultRowHeight="15" x14ac:dyDescent="0.25"/>
  <cols>
    <col min="1" max="1" width="30.5703125" customWidth="1"/>
    <col min="2" max="2" width="50.42578125" customWidth="1"/>
    <col min="3" max="6" width="8.42578125" bestFit="1" customWidth="1"/>
    <col min="7" max="7" width="23.5703125" customWidth="1"/>
    <col min="8" max="10" width="8.42578125" hidden="1" customWidth="1"/>
    <col min="11" max="11" width="9.42578125" bestFit="1" customWidth="1"/>
    <col min="12" max="14" width="9.85546875" bestFit="1" customWidth="1"/>
    <col min="15" max="18" width="9.42578125" hidden="1" customWidth="1"/>
  </cols>
  <sheetData>
    <row r="1" spans="1:18" ht="15.75" thickBot="1" x14ac:dyDescent="0.3">
      <c r="C1" s="405" t="s">
        <v>310</v>
      </c>
      <c r="D1" s="406"/>
      <c r="E1" s="406"/>
      <c r="F1" s="406"/>
      <c r="G1" s="406"/>
      <c r="H1" s="406"/>
      <c r="I1" s="406"/>
      <c r="J1" s="407"/>
      <c r="K1" s="405" t="s">
        <v>311</v>
      </c>
      <c r="L1" s="406"/>
      <c r="M1" s="406"/>
      <c r="N1" s="406"/>
      <c r="O1" s="406"/>
      <c r="P1" s="406"/>
      <c r="Q1" s="406"/>
      <c r="R1" s="407"/>
    </row>
    <row r="2" spans="1:18" ht="31.5" customHeight="1" thickBot="1" x14ac:dyDescent="0.3">
      <c r="C2" s="408" t="s">
        <v>304</v>
      </c>
      <c r="D2" s="409"/>
      <c r="E2" s="409"/>
      <c r="F2" s="410"/>
      <c r="G2" s="408" t="s">
        <v>305</v>
      </c>
      <c r="H2" s="409"/>
      <c r="I2" s="409"/>
      <c r="J2" s="410"/>
      <c r="K2" s="408" t="s">
        <v>304</v>
      </c>
      <c r="L2" s="409"/>
      <c r="M2" s="409"/>
      <c r="N2" s="410"/>
      <c r="O2" s="411" t="s">
        <v>305</v>
      </c>
      <c r="P2" s="412"/>
      <c r="Q2" s="412"/>
      <c r="R2" s="412"/>
    </row>
    <row r="3" spans="1:18" ht="23.25" thickBot="1" x14ac:dyDescent="0.3">
      <c r="A3" s="96"/>
      <c r="B3" s="97" t="s">
        <v>65</v>
      </c>
      <c r="C3" s="98" t="s">
        <v>306</v>
      </c>
      <c r="D3" s="99" t="s">
        <v>307</v>
      </c>
      <c r="E3" s="99" t="s">
        <v>308</v>
      </c>
      <c r="F3" s="100" t="s">
        <v>309</v>
      </c>
      <c r="G3" s="113" t="s">
        <v>306</v>
      </c>
      <c r="H3" s="101" t="s">
        <v>307</v>
      </c>
      <c r="I3" s="99" t="s">
        <v>308</v>
      </c>
      <c r="J3" s="114" t="s">
        <v>309</v>
      </c>
      <c r="K3" s="98" t="s">
        <v>306</v>
      </c>
      <c r="L3" s="99" t="s">
        <v>307</v>
      </c>
      <c r="M3" s="99" t="s">
        <v>308</v>
      </c>
      <c r="N3" s="100" t="s">
        <v>309</v>
      </c>
      <c r="O3" s="101" t="s">
        <v>306</v>
      </c>
      <c r="P3" s="99" t="s">
        <v>307</v>
      </c>
      <c r="Q3" s="99" t="s">
        <v>308</v>
      </c>
      <c r="R3" s="100" t="s">
        <v>309</v>
      </c>
    </row>
    <row r="4" spans="1:18" x14ac:dyDescent="0.25">
      <c r="A4" s="421" t="s">
        <v>84</v>
      </c>
      <c r="B4" s="102" t="s">
        <v>85</v>
      </c>
      <c r="C4" s="420">
        <f>AVERAGE(Detalle!Z4:Z12)</f>
        <v>1</v>
      </c>
      <c r="D4" s="414">
        <f>AVERAGE(Detalle!AC4:AC12)</f>
        <v>0.88888888888888884</v>
      </c>
      <c r="E4" s="414">
        <f>AVERAGE(Detalle!AF4:AF12)</f>
        <v>0</v>
      </c>
      <c r="F4" s="416">
        <f>AVERAGE(Detalle!AI4:AI12)</f>
        <v>0</v>
      </c>
      <c r="G4" s="422">
        <f>AVERAGE(Detalle!Y4:Y12)</f>
        <v>0.28125</v>
      </c>
      <c r="H4" s="413">
        <f>AVERAGE(Detalle!AB4:AB12)</f>
        <v>0.44444444444444442</v>
      </c>
      <c r="I4" s="413" t="e">
        <f>AVERAGE(Detalle!AE4:AE12)</f>
        <v>#DIV/0!</v>
      </c>
      <c r="J4" s="415" t="e">
        <f>AVERAGE(Detalle!AH4:AH12)</f>
        <v>#DIV/0!</v>
      </c>
      <c r="K4" s="71">
        <f>AVERAGE(Detalle!Z4:Z5)</f>
        <v>1</v>
      </c>
      <c r="L4" s="72">
        <f>AVERAGE(Detalle!AC4:AC5)</f>
        <v>1</v>
      </c>
      <c r="M4" s="72">
        <f>AVERAGE(Detalle!AF4:AF5)</f>
        <v>0</v>
      </c>
      <c r="N4" s="73">
        <f>AVERAGE(Detalle!AI4:AI5)</f>
        <v>0</v>
      </c>
      <c r="O4" s="71">
        <f>AVERAGE(Detalle!Y4:Y5)</f>
        <v>0.25</v>
      </c>
      <c r="P4" s="72">
        <f>AVERAGE(Detalle!AB4:AB5)</f>
        <v>0.5</v>
      </c>
      <c r="Q4" s="72" t="e">
        <f>AVERAGE(Detalle!AE4:AE5)</f>
        <v>#DIV/0!</v>
      </c>
      <c r="R4" s="73" t="e">
        <f>AVERAGE(Detalle!AH4:AH5)</f>
        <v>#DIV/0!</v>
      </c>
    </row>
    <row r="5" spans="1:18" x14ac:dyDescent="0.25">
      <c r="A5" s="418"/>
      <c r="B5" s="103" t="s">
        <v>92</v>
      </c>
      <c r="C5" s="420"/>
      <c r="D5" s="414"/>
      <c r="E5" s="414"/>
      <c r="F5" s="416"/>
      <c r="G5" s="420"/>
      <c r="H5" s="414"/>
      <c r="I5" s="414"/>
      <c r="J5" s="416"/>
      <c r="K5" s="65">
        <f>Detalle!Z6</f>
        <v>1</v>
      </c>
      <c r="L5" s="59">
        <f>Detalle!AC6</f>
        <v>1</v>
      </c>
      <c r="M5" s="59">
        <f>Detalle!AF6</f>
        <v>0</v>
      </c>
      <c r="N5" s="66">
        <f>Detalle!AI6</f>
        <v>0</v>
      </c>
      <c r="O5" s="65">
        <f>Detalle!Y6</f>
        <v>0.25</v>
      </c>
      <c r="P5" s="59">
        <f>Detalle!AB6</f>
        <v>0.5</v>
      </c>
      <c r="Q5" s="59">
        <f>Detalle!AE6</f>
        <v>0</v>
      </c>
      <c r="R5" s="66">
        <f>Detalle!AH6</f>
        <v>0</v>
      </c>
    </row>
    <row r="6" spans="1:18" x14ac:dyDescent="0.25">
      <c r="A6" s="418"/>
      <c r="B6" s="103" t="s">
        <v>96</v>
      </c>
      <c r="C6" s="420"/>
      <c r="D6" s="414"/>
      <c r="E6" s="414"/>
      <c r="F6" s="416"/>
      <c r="G6" s="420"/>
      <c r="H6" s="414"/>
      <c r="I6" s="414"/>
      <c r="J6" s="416"/>
      <c r="K6" s="65">
        <f>AVERAGE(Detalle!Z7:Z8)</f>
        <v>1</v>
      </c>
      <c r="L6" s="59">
        <f>AVERAGE(Detalle!AC7:AC8)</f>
        <v>1</v>
      </c>
      <c r="M6" s="59">
        <f>AVERAGE(Detalle!AF7:AF8)</f>
        <v>0</v>
      </c>
      <c r="N6" s="66">
        <f>AVERAGE(Detalle!AI7:AI8)</f>
        <v>0</v>
      </c>
      <c r="O6" s="65">
        <f>AVERAGE(Detalle!Y7:Y8)</f>
        <v>0.375</v>
      </c>
      <c r="P6" s="59">
        <f>AVERAGE(Detalle!AB7:AB8)</f>
        <v>0.5</v>
      </c>
      <c r="Q6" s="59" t="e">
        <f>AVERAGE(Detalle!AE7:AE8)</f>
        <v>#DIV/0!</v>
      </c>
      <c r="R6" s="66" t="e">
        <f>AVERAGE(Detalle!AH7:AH8)</f>
        <v>#DIV/0!</v>
      </c>
    </row>
    <row r="7" spans="1:18" x14ac:dyDescent="0.25">
      <c r="A7" s="418"/>
      <c r="B7" s="103" t="s">
        <v>103</v>
      </c>
      <c r="C7" s="420"/>
      <c r="D7" s="414"/>
      <c r="E7" s="414"/>
      <c r="F7" s="416"/>
      <c r="G7" s="420"/>
      <c r="H7" s="414"/>
      <c r="I7" s="414"/>
      <c r="J7" s="416"/>
      <c r="K7" s="65">
        <f>AVERAGE(Detalle!Z9:Z10)</f>
        <v>1</v>
      </c>
      <c r="L7" s="59">
        <f>AVERAGE(Detalle!AC9:AC10)</f>
        <v>1</v>
      </c>
      <c r="M7" s="59">
        <f>AVERAGE(Detalle!AF9:AF10)</f>
        <v>0</v>
      </c>
      <c r="N7" s="66">
        <f>AVERAGE(Detalle!AI9:AI10)</f>
        <v>0</v>
      </c>
      <c r="O7" s="65">
        <f>AVERAGE(Detalle!Y9:Y10)</f>
        <v>0.25</v>
      </c>
      <c r="P7" s="59">
        <f>AVERAGE(Detalle!AB9:AB10)</f>
        <v>0.5</v>
      </c>
      <c r="Q7" s="59" t="e">
        <f>AVERAGE(Detalle!AE9:AE10)</f>
        <v>#DIV/0!</v>
      </c>
      <c r="R7" s="66" t="e">
        <f>AVERAGE(Detalle!AH9:AH10)</f>
        <v>#DIV/0!</v>
      </c>
    </row>
    <row r="8" spans="1:18" ht="15.75" thickBot="1" x14ac:dyDescent="0.3">
      <c r="A8" s="419"/>
      <c r="B8" s="104" t="s">
        <v>109</v>
      </c>
      <c r="C8" s="420"/>
      <c r="D8" s="414"/>
      <c r="E8" s="414"/>
      <c r="F8" s="416"/>
      <c r="G8" s="420"/>
      <c r="H8" s="414"/>
      <c r="I8" s="414"/>
      <c r="J8" s="416"/>
      <c r="K8" s="74">
        <f>AVERAGE(Detalle!Z11:Z12)</f>
        <v>1</v>
      </c>
      <c r="L8" s="75">
        <f>AVERAGE(Detalle!AC11:AC12)</f>
        <v>0.5</v>
      </c>
      <c r="M8" s="75">
        <f>AVERAGE(Detalle!AF11:AF12)</f>
        <v>0</v>
      </c>
      <c r="N8" s="76">
        <f>AVERAGE(Detalle!AI11:AI12)</f>
        <v>0</v>
      </c>
      <c r="O8" s="74">
        <f>AVERAGE(Detalle!Y11:Y12)</f>
        <v>0.25</v>
      </c>
      <c r="P8" s="75">
        <f>AVERAGE(Detalle!AB11:AB12)</f>
        <v>0.25</v>
      </c>
      <c r="Q8" s="75" t="e">
        <f>AVERAGE(Detalle!AE11:AE12)</f>
        <v>#DIV/0!</v>
      </c>
      <c r="R8" s="76" t="e">
        <f>AVERAGE(Detalle!AH11:AH12)</f>
        <v>#DIV/0!</v>
      </c>
    </row>
    <row r="9" spans="1:18" ht="15.75" thickBot="1" x14ac:dyDescent="0.3">
      <c r="A9" s="105" t="s">
        <v>41</v>
      </c>
      <c r="B9" s="106" t="s">
        <v>115</v>
      </c>
      <c r="C9" s="79">
        <f>AVERAGE(Detalle!Z13:Z14)</f>
        <v>0</v>
      </c>
      <c r="D9" s="80">
        <f>AVERAGE(Detalle!AC13:AC14)</f>
        <v>0.25</v>
      </c>
      <c r="E9" s="80">
        <f>AVERAGE(Detalle!AF13:AF14)</f>
        <v>0</v>
      </c>
      <c r="F9" s="81">
        <f>AVERAGE(Detalle!AI13:AI14)</f>
        <v>0</v>
      </c>
      <c r="G9" s="79">
        <f>AVERAGE(Detalle!Y13:Y14)</f>
        <v>0</v>
      </c>
      <c r="H9" s="80">
        <f>AVERAGE(Detalle!AB13:AB14)</f>
        <v>0.125</v>
      </c>
      <c r="I9" s="80" t="e">
        <f>AVERAGE(Detalle!AE13:AE14)</f>
        <v>#DIV/0!</v>
      </c>
      <c r="J9" s="81" t="e">
        <f>AVERAGE(Detalle!AH13:AH14)</f>
        <v>#DIV/0!</v>
      </c>
      <c r="K9" s="79">
        <f>C9</f>
        <v>0</v>
      </c>
      <c r="L9" s="80">
        <f t="shared" ref="L9:N9" si="0">D9</f>
        <v>0.25</v>
      </c>
      <c r="M9" s="80">
        <f t="shared" si="0"/>
        <v>0</v>
      </c>
      <c r="N9" s="81">
        <f t="shared" si="0"/>
        <v>0</v>
      </c>
      <c r="O9" s="79">
        <f>G9</f>
        <v>0</v>
      </c>
      <c r="P9" s="80">
        <f t="shared" ref="P9" si="1">H9</f>
        <v>0.125</v>
      </c>
      <c r="Q9" s="80" t="e">
        <f t="shared" ref="Q9" si="2">I9</f>
        <v>#DIV/0!</v>
      </c>
      <c r="R9" s="81" t="e">
        <f t="shared" ref="R9" si="3">J9</f>
        <v>#DIV/0!</v>
      </c>
    </row>
    <row r="10" spans="1:18" x14ac:dyDescent="0.25">
      <c r="A10" s="417" t="s">
        <v>48</v>
      </c>
      <c r="B10" s="102" t="s">
        <v>121</v>
      </c>
      <c r="C10" s="420">
        <f>AVERAGE(Detalle!Z15:Z22)</f>
        <v>0.66666666666666663</v>
      </c>
      <c r="D10" s="414">
        <f>AVERAGE(Detalle!AC15:AC22)</f>
        <v>0.66666666666666663</v>
      </c>
      <c r="E10" s="414">
        <f>AVERAGE(Detalle!AF15:AF22)</f>
        <v>0</v>
      </c>
      <c r="F10" s="416">
        <f>AVERAGE(Detalle!AI15:AI22)</f>
        <v>0</v>
      </c>
      <c r="G10" s="420">
        <f>AVERAGE(Detalle!Y15:Y22)</f>
        <v>0.16666666666666666</v>
      </c>
      <c r="H10" s="414">
        <f>AVERAGE(Detalle!AB15:AB22)</f>
        <v>0.33333333333333331</v>
      </c>
      <c r="I10" s="414" t="e">
        <f>AVERAGE(Detalle!AE15:AE22)</f>
        <v>#DIV/0!</v>
      </c>
      <c r="J10" s="416" t="e">
        <f>AVERAGE(Detalle!AH15:AH22)</f>
        <v>#DIV/0!</v>
      </c>
      <c r="K10" s="77">
        <f>AVERAGE(Detalle!Z15:Z16)</f>
        <v>1</v>
      </c>
      <c r="L10" s="70">
        <f>AVERAGE(Detalle!AC15:AC16)</f>
        <v>1</v>
      </c>
      <c r="M10" s="70">
        <f>AVERAGE(Detalle!AF15:AF16)</f>
        <v>0</v>
      </c>
      <c r="N10" s="78">
        <f>AVERAGE(Detalle!AI15:AI16)</f>
        <v>0</v>
      </c>
      <c r="O10" s="77">
        <f>AVERAGE(Detalle!Y15:Y16)</f>
        <v>0.25</v>
      </c>
      <c r="P10" s="70">
        <f>AVERAGE(Detalle!AB15:AB16)</f>
        <v>0.5</v>
      </c>
      <c r="Q10" s="70" t="e">
        <f>AVERAGE(Detalle!AE15:AE16)</f>
        <v>#DIV/0!</v>
      </c>
      <c r="R10" s="78" t="e">
        <f>AVERAGE(Detalle!AH15:AH16)</f>
        <v>#DIV/0!</v>
      </c>
    </row>
    <row r="11" spans="1:18" x14ac:dyDescent="0.25">
      <c r="A11" s="418"/>
      <c r="B11" s="103" t="s">
        <v>128</v>
      </c>
      <c r="C11" s="420"/>
      <c r="D11" s="414"/>
      <c r="E11" s="414"/>
      <c r="F11" s="416"/>
      <c r="G11" s="420"/>
      <c r="H11" s="414"/>
      <c r="I11" s="414"/>
      <c r="J11" s="416"/>
      <c r="K11" s="65">
        <f>AVERAGE(Detalle!Z17:Z18)</f>
        <v>1</v>
      </c>
      <c r="L11" s="59">
        <f>AVERAGE(Detalle!AC17:AC18)</f>
        <v>1</v>
      </c>
      <c r="M11" s="59">
        <f>AVERAGE(Detalle!AF17:AF18)</f>
        <v>0</v>
      </c>
      <c r="N11" s="66">
        <f>AVERAGE(Detalle!AI17:AI18)</f>
        <v>0</v>
      </c>
      <c r="O11" s="65">
        <f>AVERAGE(Detalle!Y17:Y18)</f>
        <v>0.25</v>
      </c>
      <c r="P11" s="59">
        <f>AVERAGE(Detalle!AB17:AB18)</f>
        <v>0.5</v>
      </c>
      <c r="Q11" s="59" t="e">
        <f>AVERAGE(Detalle!AE17:AE18)</f>
        <v>#DIV/0!</v>
      </c>
      <c r="R11" s="66" t="e">
        <f>AVERAGE(Detalle!AH17:AH18)</f>
        <v>#DIV/0!</v>
      </c>
    </row>
    <row r="12" spans="1:18" ht="15.75" thickBot="1" x14ac:dyDescent="0.3">
      <c r="A12" s="419"/>
      <c r="B12" s="104" t="s">
        <v>134</v>
      </c>
      <c r="C12" s="420"/>
      <c r="D12" s="414"/>
      <c r="E12" s="414"/>
      <c r="F12" s="416"/>
      <c r="G12" s="420"/>
      <c r="H12" s="414"/>
      <c r="I12" s="414"/>
      <c r="J12" s="416"/>
      <c r="K12" s="74">
        <f>AVERAGE(Detalle!Z19:Z22)</f>
        <v>0.33333333333333331</v>
      </c>
      <c r="L12" s="75">
        <f>AVERAGE(Detalle!AC19:AC22)</f>
        <v>0.33333333333333331</v>
      </c>
      <c r="M12" s="75">
        <f>AVERAGE(Detalle!AF19:AF22)</f>
        <v>0</v>
      </c>
      <c r="N12" s="76">
        <f>AVERAGE(Detalle!AI19:AI22)</f>
        <v>0</v>
      </c>
      <c r="O12" s="74">
        <f>AVERAGE(Detalle!Y19:Y22)</f>
        <v>8.3333333333333329E-2</v>
      </c>
      <c r="P12" s="75">
        <f>AVERAGE(Detalle!AB19:AB22)</f>
        <v>0.16666666666666666</v>
      </c>
      <c r="Q12" s="75" t="e">
        <f>AVERAGE(Detalle!AE19:AE22)</f>
        <v>#DIV/0!</v>
      </c>
      <c r="R12" s="76" t="e">
        <f>AVERAGE(Detalle!AH19:AH22)</f>
        <v>#DIV/0!</v>
      </c>
    </row>
    <row r="13" spans="1:18" x14ac:dyDescent="0.25">
      <c r="A13" s="421" t="s">
        <v>52</v>
      </c>
      <c r="B13" s="107" t="s">
        <v>312</v>
      </c>
      <c r="C13" s="422">
        <f>AVERAGE(Detalle!Z23:Z35)</f>
        <v>0.75</v>
      </c>
      <c r="D13" s="413">
        <f>AVERAGE(Detalle!AC23:AC35)</f>
        <v>0.75454545454545463</v>
      </c>
      <c r="E13" s="413">
        <f>AVERAGE(Detalle!AF23:AF35)</f>
        <v>0</v>
      </c>
      <c r="F13" s="415">
        <f>AVERAGE(Detalle!AI23:AI35)</f>
        <v>0</v>
      </c>
      <c r="G13" s="422">
        <f>AVERAGE(Detalle!Y23:Y35)</f>
        <v>0.1875</v>
      </c>
      <c r="H13" s="413">
        <f>AVERAGE(Detalle!AB23:AB35)</f>
        <v>0.36212121212121207</v>
      </c>
      <c r="I13" s="413" t="e">
        <f>AVERAGE(Detalle!AE23:AE35)</f>
        <v>#DIV/0!</v>
      </c>
      <c r="J13" s="415" t="e">
        <f>AVERAGE(Detalle!AH23:AH35)</f>
        <v>#DIV/0!</v>
      </c>
      <c r="K13" s="71">
        <f>AVERAGE(Detalle!Z23:Z25)</f>
        <v>1</v>
      </c>
      <c r="L13" s="72">
        <f>AVERAGE(Detalle!AC23:AC25)</f>
        <v>0.8</v>
      </c>
      <c r="M13" s="72">
        <f>AVERAGE(Detalle!AF23:AF25)</f>
        <v>0</v>
      </c>
      <c r="N13" s="73">
        <f>AVERAGE(Detalle!AI23:AI25)</f>
        <v>0</v>
      </c>
      <c r="O13" s="71">
        <f>AVERAGE(Detalle!Y23:Y25)</f>
        <v>0.25</v>
      </c>
      <c r="P13" s="72">
        <f>AVERAGE(Detalle!AB23:AB25)</f>
        <v>0.4</v>
      </c>
      <c r="Q13" s="72" t="e">
        <f>AVERAGE(Detalle!AE23:AE25)</f>
        <v>#DIV/0!</v>
      </c>
      <c r="R13" s="73" t="e">
        <f>AVERAGE(Detalle!AH23:AH25)</f>
        <v>#DIV/0!</v>
      </c>
    </row>
    <row r="14" spans="1:18" ht="30" x14ac:dyDescent="0.25">
      <c r="A14" s="418"/>
      <c r="B14" s="103" t="s">
        <v>156</v>
      </c>
      <c r="C14" s="420"/>
      <c r="D14" s="414"/>
      <c r="E14" s="414"/>
      <c r="F14" s="416"/>
      <c r="G14" s="420"/>
      <c r="H14" s="414"/>
      <c r="I14" s="414"/>
      <c r="J14" s="416"/>
      <c r="K14" s="65" t="e">
        <f>AVERAGE(Detalle!Z26:Z29)</f>
        <v>#DIV/0!</v>
      </c>
      <c r="L14" s="59">
        <f>AVERAGE(Detalle!AC26:AC29)</f>
        <v>0.76666666666666661</v>
      </c>
      <c r="M14" s="59">
        <f>AVERAGE(Detalle!AF26:AF29)</f>
        <v>0</v>
      </c>
      <c r="N14" s="66">
        <f>AVERAGE(Detalle!AI26:AI29)</f>
        <v>0</v>
      </c>
      <c r="O14" s="65" t="e">
        <f>AVERAGE(Detalle!Y26:Y29)</f>
        <v>#DIV/0!</v>
      </c>
      <c r="P14" s="59">
        <f>AVERAGE(Detalle!AB26:AB29)</f>
        <v>0.32777777777777778</v>
      </c>
      <c r="Q14" s="59" t="e">
        <f>AVERAGE(Detalle!AE26:AE29)</f>
        <v>#DIV/0!</v>
      </c>
      <c r="R14" s="66" t="e">
        <f>AVERAGE(Detalle!AH26:AH29)</f>
        <v>#DIV/0!</v>
      </c>
    </row>
    <row r="15" spans="1:18" x14ac:dyDescent="0.25">
      <c r="A15" s="418"/>
      <c r="B15" s="103" t="s">
        <v>168</v>
      </c>
      <c r="C15" s="420"/>
      <c r="D15" s="414"/>
      <c r="E15" s="414"/>
      <c r="F15" s="416"/>
      <c r="G15" s="420"/>
      <c r="H15" s="414"/>
      <c r="I15" s="414"/>
      <c r="J15" s="416"/>
      <c r="K15" s="65">
        <f>AVERAGE(Detalle!Z30:Z32)</f>
        <v>0.5</v>
      </c>
      <c r="L15" s="59">
        <f>AVERAGE(Detalle!AC30:AC32)</f>
        <v>0.80000000000000016</v>
      </c>
      <c r="M15" s="59">
        <f>AVERAGE(Detalle!AF30:AF32)</f>
        <v>0</v>
      </c>
      <c r="N15" s="66">
        <f>AVERAGE(Detalle!AI30:AI32)</f>
        <v>0</v>
      </c>
      <c r="O15" s="65">
        <f>AVERAGE(Detalle!Y30:Y32)</f>
        <v>0.125</v>
      </c>
      <c r="P15" s="59">
        <f>AVERAGE(Detalle!AB30:AB32)</f>
        <v>0.40000000000000008</v>
      </c>
      <c r="Q15" s="59" t="e">
        <f>AVERAGE(Detalle!AE30:AE32)</f>
        <v>#DIV/0!</v>
      </c>
      <c r="R15" s="66" t="e">
        <f>AVERAGE(Detalle!AH30:AH32)</f>
        <v>#DIV/0!</v>
      </c>
    </row>
    <row r="16" spans="1:18" x14ac:dyDescent="0.25">
      <c r="A16" s="418"/>
      <c r="B16" s="103" t="s">
        <v>177</v>
      </c>
      <c r="C16" s="420"/>
      <c r="D16" s="414"/>
      <c r="E16" s="414"/>
      <c r="F16" s="416"/>
      <c r="G16" s="420"/>
      <c r="H16" s="414"/>
      <c r="I16" s="414"/>
      <c r="J16" s="416"/>
      <c r="K16" s="65">
        <f>AVERAGE(Detalle!Z33)</f>
        <v>0.5</v>
      </c>
      <c r="L16" s="59">
        <f>AVERAGE(Detalle!AC33)</f>
        <v>0</v>
      </c>
      <c r="M16" s="59">
        <f>AVERAGE(Detalle!AF33)</f>
        <v>0</v>
      </c>
      <c r="N16" s="66">
        <f>AVERAGE(Detalle!AI33)</f>
        <v>0</v>
      </c>
      <c r="O16" s="65">
        <f>AVERAGE(Detalle!Y33)</f>
        <v>0.125</v>
      </c>
      <c r="P16" s="59">
        <f>AVERAGE(Detalle!AB33)</f>
        <v>0</v>
      </c>
      <c r="Q16" s="59" t="e">
        <f>AVERAGE(Detalle!AE33)</f>
        <v>#DIV/0!</v>
      </c>
      <c r="R16" s="66" t="e">
        <f>AVERAGE(Detalle!AH33)</f>
        <v>#DIV/0!</v>
      </c>
    </row>
    <row r="17" spans="1:18" ht="30.75" thickBot="1" x14ac:dyDescent="0.3">
      <c r="A17" s="423"/>
      <c r="B17" s="108" t="s">
        <v>181</v>
      </c>
      <c r="C17" s="424"/>
      <c r="D17" s="425"/>
      <c r="E17" s="425"/>
      <c r="F17" s="426"/>
      <c r="G17" s="424"/>
      <c r="H17" s="425"/>
      <c r="I17" s="425"/>
      <c r="J17" s="426"/>
      <c r="K17" s="67">
        <f>AVERAGE(Detalle!Z34:Z35)</f>
        <v>1</v>
      </c>
      <c r="L17" s="68">
        <f>AVERAGE(Detalle!AC34:AC35)</f>
        <v>1</v>
      </c>
      <c r="M17" s="68">
        <f>AVERAGE(Detalle!AF34:AF35)</f>
        <v>0</v>
      </c>
      <c r="N17" s="69">
        <f>AVERAGE(Detalle!AI34:AI35)</f>
        <v>0</v>
      </c>
      <c r="O17" s="67">
        <f>AVERAGE(Detalle!Y34:Y35)</f>
        <v>0.25</v>
      </c>
      <c r="P17" s="68">
        <f>AVERAGE(Detalle!AB34:AB35)</f>
        <v>0.5</v>
      </c>
      <c r="Q17" s="68" t="e">
        <f>AVERAGE(Detalle!AE34:AE35)</f>
        <v>#DIV/0!</v>
      </c>
      <c r="R17" s="69" t="e">
        <f>AVERAGE(Detalle!AH34:AH35)</f>
        <v>#DIV/0!</v>
      </c>
    </row>
    <row r="18" spans="1:18" x14ac:dyDescent="0.25">
      <c r="A18" s="417" t="s">
        <v>57</v>
      </c>
      <c r="B18" s="109" t="s">
        <v>187</v>
      </c>
      <c r="C18" s="420">
        <f>AVERAGE(Detalle!Z36:Z51)</f>
        <v>0.53749999999999998</v>
      </c>
      <c r="D18" s="414">
        <f>AVERAGE(Detalle!AC36:AC51)</f>
        <v>0.78541666666666665</v>
      </c>
      <c r="E18" s="414">
        <f>AVERAGE(Detalle!AF36:AF51)</f>
        <v>0</v>
      </c>
      <c r="F18" s="416">
        <f>AVERAGE(Detalle!AI36:AI51)</f>
        <v>0</v>
      </c>
      <c r="G18" s="420">
        <f>AVERAGE(Detalle!Y36:Y51)</f>
        <v>0.125</v>
      </c>
      <c r="H18" s="414">
        <f>AVERAGE(Detalle!AB36:AB51)</f>
        <v>0.37187500000000001</v>
      </c>
      <c r="I18" s="414" t="e">
        <f>AVERAGE(Detalle!AE36:AE51)</f>
        <v>#DIV/0!</v>
      </c>
      <c r="J18" s="416" t="e">
        <f>AVERAGE(Detalle!AH36:AH51)</f>
        <v>#DIV/0!</v>
      </c>
      <c r="K18" s="77">
        <f>AVERAGE(Detalle!Z36:Z38)</f>
        <v>0</v>
      </c>
      <c r="L18" s="70">
        <f>AVERAGE(Detalle!AC36:AC38)</f>
        <v>0.8666666666666667</v>
      </c>
      <c r="M18" s="70">
        <f>AVERAGE(Detalle!AF36:AF38)</f>
        <v>0</v>
      </c>
      <c r="N18" s="78">
        <f>AVERAGE(Detalle!AI36:AI38)</f>
        <v>0</v>
      </c>
      <c r="O18" s="77">
        <f>AVERAGE(Detalle!Y36:Y38)</f>
        <v>0</v>
      </c>
      <c r="P18" s="70">
        <f>AVERAGE(Detalle!AB36:AB38)</f>
        <v>0.3666666666666667</v>
      </c>
      <c r="Q18" s="70" t="e">
        <f>AVERAGE(Detalle!AE36:AE38)</f>
        <v>#DIV/0!</v>
      </c>
      <c r="R18" s="78" t="e">
        <f>AVERAGE(Detalle!AH36:AH38)</f>
        <v>#DIV/0!</v>
      </c>
    </row>
    <row r="19" spans="1:18" x14ac:dyDescent="0.25">
      <c r="A19" s="418"/>
      <c r="B19" s="110" t="s">
        <v>196</v>
      </c>
      <c r="C19" s="420"/>
      <c r="D19" s="414"/>
      <c r="E19" s="414"/>
      <c r="F19" s="416"/>
      <c r="G19" s="420"/>
      <c r="H19" s="414"/>
      <c r="I19" s="414"/>
      <c r="J19" s="416"/>
      <c r="K19" s="65">
        <f>AVERAGE(Detalle!Z39:Z43)</f>
        <v>1</v>
      </c>
      <c r="L19" s="59">
        <f>AVERAGE(Detalle!AC39:AC43)</f>
        <v>1</v>
      </c>
      <c r="M19" s="59">
        <f>AVERAGE(Detalle!AF39:AF43)</f>
        <v>0</v>
      </c>
      <c r="N19" s="66">
        <f>AVERAGE(Detalle!AI39:AI43)</f>
        <v>0</v>
      </c>
      <c r="O19" s="65">
        <f>AVERAGE(Detalle!Y39:Y43)</f>
        <v>0.25</v>
      </c>
      <c r="P19" s="59">
        <f>AVERAGE(Detalle!AB39:AB43)</f>
        <v>0.5</v>
      </c>
      <c r="Q19" s="59" t="e">
        <f>AVERAGE(Detalle!AE39:AE43)</f>
        <v>#DIV/0!</v>
      </c>
      <c r="R19" s="66" t="e">
        <f>AVERAGE(Detalle!AH39:AH43)</f>
        <v>#DIV/0!</v>
      </c>
    </row>
    <row r="20" spans="1:18" ht="30" x14ac:dyDescent="0.25">
      <c r="A20" s="418"/>
      <c r="B20" s="110" t="s">
        <v>210</v>
      </c>
      <c r="C20" s="420"/>
      <c r="D20" s="414"/>
      <c r="E20" s="414"/>
      <c r="F20" s="416"/>
      <c r="G20" s="420"/>
      <c r="H20" s="414"/>
      <c r="I20" s="414"/>
      <c r="J20" s="416"/>
      <c r="K20" s="65">
        <f>AVERAGE(Detalle!Z44)</f>
        <v>0.8</v>
      </c>
      <c r="L20" s="59">
        <f>AVERAGE(Detalle!AC44)</f>
        <v>1</v>
      </c>
      <c r="M20" s="59">
        <f>AVERAGE(Detalle!AF44)</f>
        <v>0</v>
      </c>
      <c r="N20" s="66">
        <f>AVERAGE(Detalle!AI44)</f>
        <v>0</v>
      </c>
      <c r="O20" s="65">
        <f>AVERAGE(Detalle!Y44)</f>
        <v>0.2</v>
      </c>
      <c r="P20" s="59">
        <f>AVERAGE(Detalle!AB44)</f>
        <v>0.5</v>
      </c>
      <c r="Q20" s="59" t="e">
        <f>AVERAGE(Detalle!AE44)</f>
        <v>#DIV/0!</v>
      </c>
      <c r="R20" s="66" t="e">
        <f>AVERAGE(Detalle!AH44)</f>
        <v>#DIV/0!</v>
      </c>
    </row>
    <row r="21" spans="1:18" x14ac:dyDescent="0.25">
      <c r="A21" s="418"/>
      <c r="B21" s="110" t="s">
        <v>214</v>
      </c>
      <c r="C21" s="420"/>
      <c r="D21" s="414"/>
      <c r="E21" s="414"/>
      <c r="F21" s="416"/>
      <c r="G21" s="420"/>
      <c r="H21" s="414"/>
      <c r="I21" s="414"/>
      <c r="J21" s="416"/>
      <c r="K21" s="65">
        <f>AVERAGE(Detalle!Z45:Z48)</f>
        <v>0.125</v>
      </c>
      <c r="L21" s="59">
        <f>AVERAGE(Detalle!AC45:AC48)</f>
        <v>0.375</v>
      </c>
      <c r="M21" s="59">
        <f>AVERAGE(Detalle!AF45:AF48)</f>
        <v>0</v>
      </c>
      <c r="N21" s="66">
        <f>AVERAGE(Detalle!AI45:AI48)</f>
        <v>0</v>
      </c>
      <c r="O21" s="65">
        <f>AVERAGE(Detalle!Y45:Y48)</f>
        <v>3.125E-2</v>
      </c>
      <c r="P21" s="59">
        <f>AVERAGE(Detalle!AB45:AB48)</f>
        <v>0.1875</v>
      </c>
      <c r="Q21" s="59" t="e">
        <f>AVERAGE(Detalle!AE45:AE48)</f>
        <v>#DIV/0!</v>
      </c>
      <c r="R21" s="66" t="e">
        <f>AVERAGE(Detalle!AH45:AH48)</f>
        <v>#DIV/0!</v>
      </c>
    </row>
    <row r="22" spans="1:18" ht="15.75" thickBot="1" x14ac:dyDescent="0.3">
      <c r="A22" s="419"/>
      <c r="B22" s="111" t="s">
        <v>221</v>
      </c>
      <c r="C22" s="420"/>
      <c r="D22" s="414"/>
      <c r="E22" s="414"/>
      <c r="F22" s="416"/>
      <c r="G22" s="420"/>
      <c r="H22" s="414"/>
      <c r="I22" s="414"/>
      <c r="J22" s="416"/>
      <c r="K22" s="74">
        <f>AVERAGE(Detalle!Z49:Z51)</f>
        <v>0.76666666666666661</v>
      </c>
      <c r="L22" s="75">
        <f>AVERAGE(Detalle!AC49:AC51)</f>
        <v>0.8222222222222223</v>
      </c>
      <c r="M22" s="75">
        <f>AVERAGE(Detalle!AF49:AF51)</f>
        <v>0</v>
      </c>
      <c r="N22" s="76">
        <f>AVERAGE(Detalle!AI49:AI51)</f>
        <v>0</v>
      </c>
      <c r="O22" s="74">
        <f>AVERAGE(Detalle!Y49:Y51)</f>
        <v>0.14166666666666669</v>
      </c>
      <c r="P22" s="75">
        <f>AVERAGE(Detalle!AB49:AB51)</f>
        <v>0.3666666666666667</v>
      </c>
      <c r="Q22" s="75" t="e">
        <f>AVERAGE(Detalle!AE49:AE51)</f>
        <v>#DIV/0!</v>
      </c>
      <c r="R22" s="76" t="e">
        <f>AVERAGE(Detalle!AH49:AH51)</f>
        <v>#DIV/0!</v>
      </c>
    </row>
    <row r="23" spans="1:18" ht="15.75" thickBot="1" x14ac:dyDescent="0.3">
      <c r="A23" s="105" t="s">
        <v>229</v>
      </c>
      <c r="B23" s="106" t="s">
        <v>115</v>
      </c>
      <c r="C23" s="79">
        <f>AVERAGE(Detalle!Z52:Z60)</f>
        <v>0.52915000000000001</v>
      </c>
      <c r="D23" s="80">
        <f>AVERAGE(Detalle!AC52:AC60)</f>
        <v>0.77777777777777779</v>
      </c>
      <c r="E23" s="80">
        <f>AVERAGE(Detalle!AF52:AF60)</f>
        <v>0</v>
      </c>
      <c r="F23" s="81">
        <f>AVERAGE(Detalle!AI52:AI60)</f>
        <v>0</v>
      </c>
      <c r="G23" s="79">
        <f>AVERAGE(Detalle!Y52:Y60)</f>
        <v>0.1322875</v>
      </c>
      <c r="H23" s="80">
        <f>AVERAGE(Detalle!AB52:AB60)</f>
        <v>0.3888888888888889</v>
      </c>
      <c r="I23" s="80" t="e">
        <f>AVERAGE(Detalle!AE52:AE60)</f>
        <v>#DIV/0!</v>
      </c>
      <c r="J23" s="81" t="e">
        <f>AVERAGE(Detalle!AH52:AH60)</f>
        <v>#DIV/0!</v>
      </c>
      <c r="K23" s="79">
        <f>C23</f>
        <v>0.52915000000000001</v>
      </c>
      <c r="L23" s="80">
        <f t="shared" ref="L23:R23" si="4">D23</f>
        <v>0.77777777777777779</v>
      </c>
      <c r="M23" s="80">
        <f t="shared" si="4"/>
        <v>0</v>
      </c>
      <c r="N23" s="81">
        <f t="shared" si="4"/>
        <v>0</v>
      </c>
      <c r="O23" s="79">
        <f t="shared" si="4"/>
        <v>0.1322875</v>
      </c>
      <c r="P23" s="80">
        <f t="shared" si="4"/>
        <v>0.3888888888888889</v>
      </c>
      <c r="Q23" s="80" t="e">
        <f t="shared" si="4"/>
        <v>#DIV/0!</v>
      </c>
      <c r="R23" s="81" t="e">
        <f t="shared" si="4"/>
        <v>#DIV/0!</v>
      </c>
    </row>
    <row r="24" spans="1:18" x14ac:dyDescent="0.25">
      <c r="C24" s="112">
        <f>AVERAGE(C4:C23)</f>
        <v>0.58055277777777781</v>
      </c>
      <c r="D24" s="112">
        <f t="shared" ref="D24:R24" si="5">AVERAGE(D4:D23)</f>
        <v>0.68721590909090902</v>
      </c>
      <c r="E24" s="112">
        <f t="shared" si="5"/>
        <v>0</v>
      </c>
      <c r="F24" s="112">
        <f t="shared" si="5"/>
        <v>0</v>
      </c>
      <c r="G24" s="112">
        <f t="shared" si="5"/>
        <v>0.14878402777777777</v>
      </c>
      <c r="H24" s="112">
        <f t="shared" si="5"/>
        <v>0.33761047979797976</v>
      </c>
      <c r="I24" s="112" t="e">
        <f t="shared" si="5"/>
        <v>#DIV/0!</v>
      </c>
      <c r="J24" s="112" t="e">
        <f t="shared" si="5"/>
        <v>#DIV/0!</v>
      </c>
      <c r="K24" s="112" t="e">
        <f t="shared" si="5"/>
        <v>#DIV/0!</v>
      </c>
      <c r="L24" s="112">
        <f t="shared" si="5"/>
        <v>0.76458333333333339</v>
      </c>
      <c r="M24" s="112">
        <f t="shared" si="5"/>
        <v>0</v>
      </c>
      <c r="N24" s="112">
        <f t="shared" si="5"/>
        <v>0</v>
      </c>
      <c r="O24" s="112" t="e">
        <f t="shared" si="5"/>
        <v>#DIV/0!</v>
      </c>
      <c r="P24" s="112">
        <f t="shared" si="5"/>
        <v>0.37395833333333339</v>
      </c>
      <c r="Q24" s="112" t="e">
        <f t="shared" si="5"/>
        <v>#DIV/0!</v>
      </c>
      <c r="R24" s="112" t="e">
        <f t="shared" si="5"/>
        <v>#DIV/0!</v>
      </c>
    </row>
  </sheetData>
  <sheetProtection algorithmName="SHA-512" hashValue="0yMq/VfZ4lGC7svmKOim+nXA1h7P8slgllgwWgfE5EfA9qQ4z5TrGGkygJIAWP/1/ke8QGTLho0U+eLJON99Yw==" saltValue="FYzKyfX0/KDW/Cb1lMIDjg==" spinCount="100000" sheet="1" objects="1" scenarios="1"/>
  <autoFilter ref="B3:B23" xr:uid="{C08BB1FC-3A2B-43D1-8908-7BDBC564C8E0}"/>
  <mergeCells count="42">
    <mergeCell ref="A13:A17"/>
    <mergeCell ref="A18:A22"/>
    <mergeCell ref="A10:A12"/>
    <mergeCell ref="A4:A8"/>
    <mergeCell ref="C2:F2"/>
    <mergeCell ref="C13:C17"/>
    <mergeCell ref="C18:C22"/>
    <mergeCell ref="D4:D8"/>
    <mergeCell ref="E4:E8"/>
    <mergeCell ref="F4:F8"/>
    <mergeCell ref="D10:D12"/>
    <mergeCell ref="E10:E12"/>
    <mergeCell ref="F10:F12"/>
    <mergeCell ref="D13:D17"/>
    <mergeCell ref="E13:E17"/>
    <mergeCell ref="C4:C8"/>
    <mergeCell ref="G2:J2"/>
    <mergeCell ref="C1:J1"/>
    <mergeCell ref="K1:R1"/>
    <mergeCell ref="K2:N2"/>
    <mergeCell ref="O2:R2"/>
    <mergeCell ref="C10:C12"/>
    <mergeCell ref="F13:F17"/>
    <mergeCell ref="D18:D22"/>
    <mergeCell ref="E18:E22"/>
    <mergeCell ref="F18:F22"/>
    <mergeCell ref="G4:G8"/>
    <mergeCell ref="G13:G17"/>
    <mergeCell ref="I4:I8"/>
    <mergeCell ref="J4:J8"/>
    <mergeCell ref="G10:G12"/>
    <mergeCell ref="H10:H12"/>
    <mergeCell ref="I10:I12"/>
    <mergeCell ref="J10:J12"/>
    <mergeCell ref="H4:H8"/>
    <mergeCell ref="I13:I17"/>
    <mergeCell ref="J13:J17"/>
    <mergeCell ref="G18:G22"/>
    <mergeCell ref="H18:H22"/>
    <mergeCell ref="I18:I22"/>
    <mergeCell ref="J18:J22"/>
    <mergeCell ref="H13:H17"/>
  </mergeCells>
  <conditionalFormatting sqref="C4:J4 C9:J10 C13:J13 C18:J18 C23:J23">
    <cfRule type="cellIs" dxfId="23" priority="8" operator="greaterThan">
      <formula>1</formula>
    </cfRule>
    <cfRule type="cellIs" dxfId="22" priority="9" operator="between">
      <formula>0%</formula>
      <formula>24%</formula>
    </cfRule>
    <cfRule type="cellIs" dxfId="21" priority="10" operator="between">
      <formula>25%</formula>
      <formula>49%</formula>
    </cfRule>
    <cfRule type="cellIs" dxfId="20" priority="11" operator="between">
      <formula>50%</formula>
      <formula>74%</formula>
    </cfRule>
    <cfRule type="cellIs" dxfId="19" priority="12" operator="between">
      <formula>75%</formula>
      <formula>90%</formula>
    </cfRule>
    <cfRule type="cellIs" dxfId="18" priority="13" operator="between">
      <formula>91%</formula>
      <formula>100%</formula>
    </cfRule>
  </conditionalFormatting>
  <conditionalFormatting sqref="C24:R24">
    <cfRule type="iconSet" priority="1">
      <iconSet iconSet="3TrafficLights2">
        <cfvo type="percent" val="0"/>
        <cfvo type="percent" val="33"/>
        <cfvo type="percent" val="67"/>
      </iconSet>
    </cfRule>
  </conditionalFormatting>
  <conditionalFormatting sqref="K4:R23">
    <cfRule type="cellIs" dxfId="17" priority="2" operator="greaterThan">
      <formula>1</formula>
    </cfRule>
    <cfRule type="cellIs" dxfId="16" priority="3" operator="between">
      <formula>0%</formula>
      <formula>24%</formula>
    </cfRule>
    <cfRule type="cellIs" dxfId="15" priority="4" operator="between">
      <formula>25%</formula>
      <formula>49%</formula>
    </cfRule>
    <cfRule type="cellIs" dxfId="14" priority="5" operator="between">
      <formula>50%</formula>
      <formula>74%</formula>
    </cfRule>
    <cfRule type="cellIs" dxfId="13" priority="6" operator="between">
      <formula>75%</formula>
      <formula>90%</formula>
    </cfRule>
    <cfRule type="cellIs" dxfId="12" priority="7"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50" fitToHeight="2" orientation="portrait" r:id="rId1"/>
  <headerFooter>
    <oddHeader>&amp;LPágina &amp;P de &amp;N&amp;CInforme de Monitoreo Plan Anticorrupción y de Atención al Ciudadano 2024&amp;RCorte 1° trimestre de 2024
Oficina Asesora de Planeación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workbookViewId="0">
      <selection activeCell="C13" sqref="C13:C17"/>
    </sheetView>
  </sheetViews>
  <sheetFormatPr baseColWidth="10" defaultRowHeight="15" x14ac:dyDescent="0.2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x14ac:dyDescent="0.3">
      <c r="C1" s="405" t="s">
        <v>310</v>
      </c>
      <c r="D1" s="406"/>
      <c r="E1" s="406"/>
      <c r="F1" s="406"/>
      <c r="G1" s="406"/>
      <c r="H1" s="406"/>
      <c r="I1" s="406"/>
      <c r="J1" s="407"/>
      <c r="K1" s="405" t="s">
        <v>311</v>
      </c>
      <c r="L1" s="406"/>
      <c r="M1" s="406"/>
      <c r="N1" s="406"/>
      <c r="O1" s="406"/>
      <c r="P1" s="406"/>
      <c r="Q1" s="406"/>
      <c r="R1" s="407"/>
    </row>
    <row r="2" spans="1:18" ht="65.25" customHeight="1" thickBot="1" x14ac:dyDescent="0.3">
      <c r="C2" s="408" t="s">
        <v>304</v>
      </c>
      <c r="D2" s="409"/>
      <c r="E2" s="409"/>
      <c r="F2" s="410"/>
      <c r="G2" s="408" t="s">
        <v>305</v>
      </c>
      <c r="H2" s="409"/>
      <c r="I2" s="409"/>
      <c r="J2" s="410"/>
      <c r="K2" s="408" t="s">
        <v>304</v>
      </c>
      <c r="L2" s="409"/>
      <c r="M2" s="409"/>
      <c r="N2" s="410"/>
      <c r="O2" s="411" t="s">
        <v>305</v>
      </c>
      <c r="P2" s="412"/>
      <c r="Q2" s="412"/>
      <c r="R2" s="412"/>
    </row>
    <row r="3" spans="1:18" ht="23.25" thickBot="1" x14ac:dyDescent="0.3">
      <c r="A3" s="96"/>
      <c r="B3" s="97" t="s">
        <v>65</v>
      </c>
      <c r="C3" s="98" t="s">
        <v>306</v>
      </c>
      <c r="D3" s="99" t="s">
        <v>307</v>
      </c>
      <c r="E3" s="99" t="s">
        <v>308</v>
      </c>
      <c r="F3" s="100" t="s">
        <v>309</v>
      </c>
      <c r="G3" s="113" t="s">
        <v>306</v>
      </c>
      <c r="H3" s="101" t="s">
        <v>307</v>
      </c>
      <c r="I3" s="99" t="s">
        <v>308</v>
      </c>
      <c r="J3" s="114" t="s">
        <v>309</v>
      </c>
      <c r="K3" s="98" t="s">
        <v>306</v>
      </c>
      <c r="L3" s="99" t="s">
        <v>307</v>
      </c>
      <c r="M3" s="99" t="s">
        <v>308</v>
      </c>
      <c r="N3" s="100" t="s">
        <v>309</v>
      </c>
      <c r="O3" s="101" t="s">
        <v>306</v>
      </c>
      <c r="P3" s="99" t="s">
        <v>307</v>
      </c>
      <c r="Q3" s="99" t="s">
        <v>308</v>
      </c>
      <c r="R3" s="100" t="s">
        <v>309</v>
      </c>
    </row>
    <row r="4" spans="1:18" ht="30" x14ac:dyDescent="0.25">
      <c r="A4" s="421" t="s">
        <v>84</v>
      </c>
      <c r="B4" s="102" t="s">
        <v>85</v>
      </c>
      <c r="C4" s="420">
        <f>AVERAGE(Detalle!Z4:Z12)</f>
        <v>1</v>
      </c>
      <c r="D4" s="414">
        <f>AVERAGE(Detalle!AC4:AC12)</f>
        <v>0.88888888888888884</v>
      </c>
      <c r="E4" s="414">
        <f>AVERAGE(Detalle!AF4:AF12)</f>
        <v>0</v>
      </c>
      <c r="F4" s="416">
        <f>AVERAGE(Detalle!AI4:AI12)</f>
        <v>0</v>
      </c>
      <c r="G4" s="422">
        <f>AVERAGE(Detalle!Y4:Y12)</f>
        <v>0.28125</v>
      </c>
      <c r="H4" s="413">
        <f>AVERAGE(Detalle!AB4:AB12)</f>
        <v>0.44444444444444442</v>
      </c>
      <c r="I4" s="413" t="e">
        <f>AVERAGE(Detalle!AE4:AE12)</f>
        <v>#DIV/0!</v>
      </c>
      <c r="J4" s="415" t="e">
        <f>AVERAGE(Detalle!AH4:AH12)</f>
        <v>#DIV/0!</v>
      </c>
      <c r="K4" s="71">
        <f>AVERAGE(Detalle!Z4:Z5)</f>
        <v>1</v>
      </c>
      <c r="L4" s="72">
        <f>AVERAGE(Detalle!AC4:AC5)</f>
        <v>1</v>
      </c>
      <c r="M4" s="72">
        <f>AVERAGE(Detalle!AF4:AF5)</f>
        <v>0</v>
      </c>
      <c r="N4" s="73">
        <f>AVERAGE(Detalle!AI4:AI5)</f>
        <v>0</v>
      </c>
      <c r="O4" s="71">
        <f>AVERAGE(Detalle!Y4:Y5)</f>
        <v>0.25</v>
      </c>
      <c r="P4" s="72">
        <f>AVERAGE(Detalle!AB4:AB5)</f>
        <v>0.5</v>
      </c>
      <c r="Q4" s="72" t="e">
        <f>AVERAGE(Detalle!AE4:AE5)</f>
        <v>#DIV/0!</v>
      </c>
      <c r="R4" s="73" t="e">
        <f>AVERAGE(Detalle!AH4:AH5)</f>
        <v>#DIV/0!</v>
      </c>
    </row>
    <row r="5" spans="1:18" ht="30" x14ac:dyDescent="0.25">
      <c r="A5" s="418"/>
      <c r="B5" s="103" t="s">
        <v>92</v>
      </c>
      <c r="C5" s="420"/>
      <c r="D5" s="414"/>
      <c r="E5" s="414"/>
      <c r="F5" s="416"/>
      <c r="G5" s="420"/>
      <c r="H5" s="414"/>
      <c r="I5" s="414"/>
      <c r="J5" s="416"/>
      <c r="K5" s="65">
        <f>Detalle!Z6</f>
        <v>1</v>
      </c>
      <c r="L5" s="59">
        <f>Detalle!AC6</f>
        <v>1</v>
      </c>
      <c r="M5" s="59">
        <f>Detalle!AF6</f>
        <v>0</v>
      </c>
      <c r="N5" s="66">
        <f>Detalle!AI6</f>
        <v>0</v>
      </c>
      <c r="O5" s="65">
        <f>Detalle!Y6</f>
        <v>0.25</v>
      </c>
      <c r="P5" s="59">
        <f>Detalle!AB6</f>
        <v>0.5</v>
      </c>
      <c r="Q5" s="59">
        <f>Detalle!AE6</f>
        <v>0</v>
      </c>
      <c r="R5" s="66">
        <f>Detalle!AH6</f>
        <v>0</v>
      </c>
    </row>
    <row r="6" spans="1:18" x14ac:dyDescent="0.25">
      <c r="A6" s="418"/>
      <c r="B6" s="103" t="s">
        <v>96</v>
      </c>
      <c r="C6" s="420"/>
      <c r="D6" s="414"/>
      <c r="E6" s="414"/>
      <c r="F6" s="416"/>
      <c r="G6" s="420"/>
      <c r="H6" s="414"/>
      <c r="I6" s="414"/>
      <c r="J6" s="416"/>
      <c r="K6" s="65">
        <f>AVERAGE(Detalle!Z7:Z8)</f>
        <v>1</v>
      </c>
      <c r="L6" s="59">
        <f>AVERAGE(Detalle!AC7:AC8)</f>
        <v>1</v>
      </c>
      <c r="M6" s="59">
        <f>AVERAGE(Detalle!AF7:AF8)</f>
        <v>0</v>
      </c>
      <c r="N6" s="66">
        <f>AVERAGE(Detalle!AI7:AI8)</f>
        <v>0</v>
      </c>
      <c r="O6" s="65">
        <f>AVERAGE(Detalle!Y7:Y8)</f>
        <v>0.375</v>
      </c>
      <c r="P6" s="59">
        <f>AVERAGE(Detalle!AB7:AB8)</f>
        <v>0.5</v>
      </c>
      <c r="Q6" s="59" t="e">
        <f>AVERAGE(Detalle!AE7:AE8)</f>
        <v>#DIV/0!</v>
      </c>
      <c r="R6" s="66" t="e">
        <f>AVERAGE(Detalle!AH7:AH8)</f>
        <v>#DIV/0!</v>
      </c>
    </row>
    <row r="7" spans="1:18" x14ac:dyDescent="0.25">
      <c r="A7" s="418"/>
      <c r="B7" s="103" t="s">
        <v>103</v>
      </c>
      <c r="C7" s="420"/>
      <c r="D7" s="414"/>
      <c r="E7" s="414"/>
      <c r="F7" s="416"/>
      <c r="G7" s="420"/>
      <c r="H7" s="414"/>
      <c r="I7" s="414"/>
      <c r="J7" s="416"/>
      <c r="K7" s="65">
        <f>AVERAGE(Detalle!Z9:Z10)</f>
        <v>1</v>
      </c>
      <c r="L7" s="59">
        <f>AVERAGE(Detalle!AC9:AC10)</f>
        <v>1</v>
      </c>
      <c r="M7" s="59">
        <f>AVERAGE(Detalle!AF9:AF10)</f>
        <v>0</v>
      </c>
      <c r="N7" s="66">
        <f>AVERAGE(Detalle!AI9:AI10)</f>
        <v>0</v>
      </c>
      <c r="O7" s="65">
        <f>AVERAGE(Detalle!Y9:Y10)</f>
        <v>0.25</v>
      </c>
      <c r="P7" s="59">
        <f>AVERAGE(Detalle!AB9:AB10)</f>
        <v>0.5</v>
      </c>
      <c r="Q7" s="59" t="e">
        <f>AVERAGE(Detalle!AE9:AE10)</f>
        <v>#DIV/0!</v>
      </c>
      <c r="R7" s="66" t="e">
        <f>AVERAGE(Detalle!AH9:AH10)</f>
        <v>#DIV/0!</v>
      </c>
    </row>
    <row r="8" spans="1:18" ht="15.75" thickBot="1" x14ac:dyDescent="0.3">
      <c r="A8" s="419"/>
      <c r="B8" s="104" t="s">
        <v>109</v>
      </c>
      <c r="C8" s="420"/>
      <c r="D8" s="414"/>
      <c r="E8" s="414"/>
      <c r="F8" s="416"/>
      <c r="G8" s="420"/>
      <c r="H8" s="414"/>
      <c r="I8" s="414"/>
      <c r="J8" s="416"/>
      <c r="K8" s="74">
        <f>AVERAGE(Detalle!Z11:Z12)</f>
        <v>1</v>
      </c>
      <c r="L8" s="75">
        <f>AVERAGE(Detalle!AC11:AC12)</f>
        <v>0.5</v>
      </c>
      <c r="M8" s="75">
        <f>AVERAGE(Detalle!AF11:AF12)</f>
        <v>0</v>
      </c>
      <c r="N8" s="76">
        <f>AVERAGE(Detalle!AI11:AI12)</f>
        <v>0</v>
      </c>
      <c r="O8" s="74">
        <f>AVERAGE(Detalle!Y11:Y12)</f>
        <v>0.25</v>
      </c>
      <c r="P8" s="75">
        <f>AVERAGE(Detalle!AB11:AB12)</f>
        <v>0.25</v>
      </c>
      <c r="Q8" s="75" t="e">
        <f>AVERAGE(Detalle!AE11:AE12)</f>
        <v>#DIV/0!</v>
      </c>
      <c r="R8" s="76" t="e">
        <f>AVERAGE(Detalle!AH11:AH12)</f>
        <v>#DIV/0!</v>
      </c>
    </row>
    <row r="9" spans="1:18" ht="30.75" thickBot="1" x14ac:dyDescent="0.3">
      <c r="A9" s="105" t="s">
        <v>41</v>
      </c>
      <c r="B9" s="106" t="s">
        <v>115</v>
      </c>
      <c r="C9" s="79">
        <f>AVERAGE(Detalle!Z13:Z14)</f>
        <v>0</v>
      </c>
      <c r="D9" s="80">
        <f>AVERAGE(Detalle!AC13:AC14)</f>
        <v>0.25</v>
      </c>
      <c r="E9" s="80">
        <f>AVERAGE(Detalle!AF13:AF14)</f>
        <v>0</v>
      </c>
      <c r="F9" s="81">
        <f>AVERAGE(Detalle!AI13:AI14)</f>
        <v>0</v>
      </c>
      <c r="G9" s="79">
        <f>AVERAGE(Detalle!Y13:Y14)</f>
        <v>0</v>
      </c>
      <c r="H9" s="80">
        <f>AVERAGE(Detalle!AB13:AB14)</f>
        <v>0.125</v>
      </c>
      <c r="I9" s="80" t="e">
        <f>AVERAGE(Detalle!AE13:AE14)</f>
        <v>#DIV/0!</v>
      </c>
      <c r="J9" s="81" t="e">
        <f>AVERAGE(Detalle!AH13:AH14)</f>
        <v>#DIV/0!</v>
      </c>
      <c r="K9" s="79">
        <f>C9</f>
        <v>0</v>
      </c>
      <c r="L9" s="80">
        <f t="shared" ref="L9:N9" si="0">D9</f>
        <v>0.25</v>
      </c>
      <c r="M9" s="80">
        <f t="shared" si="0"/>
        <v>0</v>
      </c>
      <c r="N9" s="81">
        <f t="shared" si="0"/>
        <v>0</v>
      </c>
      <c r="O9" s="79">
        <f>G9</f>
        <v>0</v>
      </c>
      <c r="P9" s="80">
        <f t="shared" ref="P9:R9" si="1">H9</f>
        <v>0.125</v>
      </c>
      <c r="Q9" s="80" t="e">
        <f t="shared" si="1"/>
        <v>#DIV/0!</v>
      </c>
      <c r="R9" s="81" t="e">
        <f t="shared" si="1"/>
        <v>#DIV/0!</v>
      </c>
    </row>
    <row r="10" spans="1:18" x14ac:dyDescent="0.25">
      <c r="A10" s="417" t="s">
        <v>48</v>
      </c>
      <c r="B10" s="102" t="s">
        <v>121</v>
      </c>
      <c r="C10" s="420">
        <f>AVERAGE(Detalle!Z15:Z22)</f>
        <v>0.66666666666666663</v>
      </c>
      <c r="D10" s="414">
        <f>AVERAGE(Detalle!AC15:AC22)</f>
        <v>0.66666666666666663</v>
      </c>
      <c r="E10" s="414">
        <f>AVERAGE(Detalle!AF15:AF22)</f>
        <v>0</v>
      </c>
      <c r="F10" s="416">
        <f>AVERAGE(Detalle!AI15:AI22)</f>
        <v>0</v>
      </c>
      <c r="G10" s="420">
        <f>AVERAGE(Detalle!Y15:Y22)</f>
        <v>0.16666666666666666</v>
      </c>
      <c r="H10" s="414">
        <f>AVERAGE(Detalle!AB15:AB22)</f>
        <v>0.33333333333333331</v>
      </c>
      <c r="I10" s="414" t="e">
        <f>AVERAGE(Detalle!AE15:AE22)</f>
        <v>#DIV/0!</v>
      </c>
      <c r="J10" s="416" t="e">
        <f>AVERAGE(Detalle!AH15:AH22)</f>
        <v>#DIV/0!</v>
      </c>
      <c r="K10" s="77">
        <f>AVERAGE(Detalle!Z15:Z16)</f>
        <v>1</v>
      </c>
      <c r="L10" s="70">
        <f>AVERAGE(Detalle!AC15:AC16)</f>
        <v>1</v>
      </c>
      <c r="M10" s="70">
        <f>AVERAGE(Detalle!AF15:AF16)</f>
        <v>0</v>
      </c>
      <c r="N10" s="78">
        <f>AVERAGE(Detalle!AI15:AI16)</f>
        <v>0</v>
      </c>
      <c r="O10" s="77">
        <f>AVERAGE(Detalle!Y15:Y16)</f>
        <v>0.25</v>
      </c>
      <c r="P10" s="70">
        <f>AVERAGE(Detalle!AB15:AB16)</f>
        <v>0.5</v>
      </c>
      <c r="Q10" s="70" t="e">
        <f>AVERAGE(Detalle!AE15:AE16)</f>
        <v>#DIV/0!</v>
      </c>
      <c r="R10" s="78" t="e">
        <f>AVERAGE(Detalle!AH15:AH16)</f>
        <v>#DIV/0!</v>
      </c>
    </row>
    <row r="11" spans="1:18" x14ac:dyDescent="0.25">
      <c r="A11" s="418"/>
      <c r="B11" s="103" t="s">
        <v>128</v>
      </c>
      <c r="C11" s="420"/>
      <c r="D11" s="414"/>
      <c r="E11" s="414"/>
      <c r="F11" s="416"/>
      <c r="G11" s="420"/>
      <c r="H11" s="414"/>
      <c r="I11" s="414"/>
      <c r="J11" s="416"/>
      <c r="K11" s="65">
        <f>AVERAGE(Detalle!Z17:Z18)</f>
        <v>1</v>
      </c>
      <c r="L11" s="59">
        <f>AVERAGE(Detalle!AC17:AC18)</f>
        <v>1</v>
      </c>
      <c r="M11" s="59">
        <f>AVERAGE(Detalle!AF17:AF18)</f>
        <v>0</v>
      </c>
      <c r="N11" s="66">
        <f>AVERAGE(Detalle!AI17:AI18)</f>
        <v>0</v>
      </c>
      <c r="O11" s="65">
        <f>AVERAGE(Detalle!Y17:Y18)</f>
        <v>0.25</v>
      </c>
      <c r="P11" s="59">
        <f>AVERAGE(Detalle!AB17:AB18)</f>
        <v>0.5</v>
      </c>
      <c r="Q11" s="59" t="e">
        <f>AVERAGE(Detalle!AE17:AE18)</f>
        <v>#DIV/0!</v>
      </c>
      <c r="R11" s="66" t="e">
        <f>AVERAGE(Detalle!AH17:AH18)</f>
        <v>#DIV/0!</v>
      </c>
    </row>
    <row r="12" spans="1:18" ht="15.75" thickBot="1" x14ac:dyDescent="0.3">
      <c r="A12" s="419"/>
      <c r="B12" s="104" t="s">
        <v>134</v>
      </c>
      <c r="C12" s="420"/>
      <c r="D12" s="414"/>
      <c r="E12" s="414"/>
      <c r="F12" s="416"/>
      <c r="G12" s="420"/>
      <c r="H12" s="414"/>
      <c r="I12" s="414"/>
      <c r="J12" s="416"/>
      <c r="K12" s="74">
        <f>AVERAGE(Detalle!Z19:Z22)</f>
        <v>0.33333333333333331</v>
      </c>
      <c r="L12" s="75">
        <f>AVERAGE(Detalle!AC19:AC22)</f>
        <v>0.33333333333333331</v>
      </c>
      <c r="M12" s="75">
        <f>AVERAGE(Detalle!AF19:AF22)</f>
        <v>0</v>
      </c>
      <c r="N12" s="76">
        <f>AVERAGE(Detalle!AI19:AI22)</f>
        <v>0</v>
      </c>
      <c r="O12" s="74">
        <f>AVERAGE(Detalle!Y19:Y22)</f>
        <v>8.3333333333333329E-2</v>
      </c>
      <c r="P12" s="75">
        <f>AVERAGE(Detalle!AB19:AB22)</f>
        <v>0.16666666666666666</v>
      </c>
      <c r="Q12" s="75" t="e">
        <f>AVERAGE(Detalle!AE19:AE22)</f>
        <v>#DIV/0!</v>
      </c>
      <c r="R12" s="76" t="e">
        <f>AVERAGE(Detalle!AH19:AH22)</f>
        <v>#DIV/0!</v>
      </c>
    </row>
    <row r="13" spans="1:18" ht="30" x14ac:dyDescent="0.25">
      <c r="A13" s="421" t="s">
        <v>52</v>
      </c>
      <c r="B13" s="107" t="s">
        <v>312</v>
      </c>
      <c r="C13" s="422">
        <f>AVERAGE(Detalle!Z23:Z35)</f>
        <v>0.75</v>
      </c>
      <c r="D13" s="413">
        <f>AVERAGE(Detalle!AC23:AC35)</f>
        <v>0.75454545454545463</v>
      </c>
      <c r="E13" s="413">
        <f>AVERAGE(Detalle!AF23:AF35)</f>
        <v>0</v>
      </c>
      <c r="F13" s="415">
        <f>AVERAGE(Detalle!AI23:AI35)</f>
        <v>0</v>
      </c>
      <c r="G13" s="422">
        <f>AVERAGE(Detalle!Y23:Y35)</f>
        <v>0.1875</v>
      </c>
      <c r="H13" s="413">
        <f>AVERAGE(Detalle!AB23:AB35)</f>
        <v>0.36212121212121207</v>
      </c>
      <c r="I13" s="413" t="e">
        <f>AVERAGE(Detalle!AE23:AE35)</f>
        <v>#DIV/0!</v>
      </c>
      <c r="J13" s="415" t="e">
        <f>AVERAGE(Detalle!AH23:AH35)</f>
        <v>#DIV/0!</v>
      </c>
      <c r="K13" s="71">
        <f>AVERAGE(Detalle!Z23:Z25)</f>
        <v>1</v>
      </c>
      <c r="L13" s="72">
        <f>AVERAGE(Detalle!AC23:AC25)</f>
        <v>0.8</v>
      </c>
      <c r="M13" s="72">
        <f>AVERAGE(Detalle!AF23:AF25)</f>
        <v>0</v>
      </c>
      <c r="N13" s="73">
        <f>AVERAGE(Detalle!AI23:AI25)</f>
        <v>0</v>
      </c>
      <c r="O13" s="71">
        <f>AVERAGE(Detalle!Y23:Y25)</f>
        <v>0.25</v>
      </c>
      <c r="P13" s="72">
        <f>AVERAGE(Detalle!AB23:AB25)</f>
        <v>0.4</v>
      </c>
      <c r="Q13" s="72" t="e">
        <f>AVERAGE(Detalle!AE23:AE25)</f>
        <v>#DIV/0!</v>
      </c>
      <c r="R13" s="73" t="e">
        <f>AVERAGE(Detalle!AH23:AH25)</f>
        <v>#DIV/0!</v>
      </c>
    </row>
    <row r="14" spans="1:18" ht="30" x14ac:dyDescent="0.25">
      <c r="A14" s="418"/>
      <c r="B14" s="103" t="s">
        <v>156</v>
      </c>
      <c r="C14" s="420"/>
      <c r="D14" s="414"/>
      <c r="E14" s="414"/>
      <c r="F14" s="416"/>
      <c r="G14" s="420"/>
      <c r="H14" s="414"/>
      <c r="I14" s="414"/>
      <c r="J14" s="416"/>
      <c r="K14" s="65" t="e">
        <f>AVERAGE(Detalle!Z26:Z29)</f>
        <v>#DIV/0!</v>
      </c>
      <c r="L14" s="59">
        <f>AVERAGE(Detalle!AC26:AC29)</f>
        <v>0.76666666666666661</v>
      </c>
      <c r="M14" s="59">
        <f>AVERAGE(Detalle!AF26:AF29)</f>
        <v>0</v>
      </c>
      <c r="N14" s="66">
        <f>AVERAGE(Detalle!AI26:AI29)</f>
        <v>0</v>
      </c>
      <c r="O14" s="65" t="e">
        <f>AVERAGE(Detalle!Y26:Y29)</f>
        <v>#DIV/0!</v>
      </c>
      <c r="P14" s="59">
        <f>AVERAGE(Detalle!AB26:AB29)</f>
        <v>0.32777777777777778</v>
      </c>
      <c r="Q14" s="59" t="e">
        <f>AVERAGE(Detalle!AE26:AE29)</f>
        <v>#DIV/0!</v>
      </c>
      <c r="R14" s="66" t="e">
        <f>AVERAGE(Detalle!AH26:AH29)</f>
        <v>#DIV/0!</v>
      </c>
    </row>
    <row r="15" spans="1:18" ht="30" x14ac:dyDescent="0.25">
      <c r="A15" s="418"/>
      <c r="B15" s="103" t="s">
        <v>168</v>
      </c>
      <c r="C15" s="420"/>
      <c r="D15" s="414"/>
      <c r="E15" s="414"/>
      <c r="F15" s="416"/>
      <c r="G15" s="420"/>
      <c r="H15" s="414"/>
      <c r="I15" s="414"/>
      <c r="J15" s="416"/>
      <c r="K15" s="65">
        <f>AVERAGE(Detalle!Z30:Z32)</f>
        <v>0.5</v>
      </c>
      <c r="L15" s="59">
        <f>AVERAGE(Detalle!AC30:AC32)</f>
        <v>0.80000000000000016</v>
      </c>
      <c r="M15" s="59">
        <f>AVERAGE(Detalle!AF30:AF32)</f>
        <v>0</v>
      </c>
      <c r="N15" s="66">
        <f>AVERAGE(Detalle!AI30:AI32)</f>
        <v>0</v>
      </c>
      <c r="O15" s="65">
        <f>AVERAGE(Detalle!Y30:Y32)</f>
        <v>0.125</v>
      </c>
      <c r="P15" s="59">
        <f>AVERAGE(Detalle!AB30:AB32)</f>
        <v>0.40000000000000008</v>
      </c>
      <c r="Q15" s="59" t="e">
        <f>AVERAGE(Detalle!AE30:AE32)</f>
        <v>#DIV/0!</v>
      </c>
      <c r="R15" s="66" t="e">
        <f>AVERAGE(Detalle!AH30:AH32)</f>
        <v>#DIV/0!</v>
      </c>
    </row>
    <row r="16" spans="1:18" ht="30" x14ac:dyDescent="0.25">
      <c r="A16" s="418"/>
      <c r="B16" s="103" t="s">
        <v>177</v>
      </c>
      <c r="C16" s="420"/>
      <c r="D16" s="414"/>
      <c r="E16" s="414"/>
      <c r="F16" s="416"/>
      <c r="G16" s="420"/>
      <c r="H16" s="414"/>
      <c r="I16" s="414"/>
      <c r="J16" s="416"/>
      <c r="K16" s="65">
        <f>AVERAGE(Detalle!Z33)</f>
        <v>0.5</v>
      </c>
      <c r="L16" s="59">
        <f>AVERAGE(Detalle!AC33)</f>
        <v>0</v>
      </c>
      <c r="M16" s="59">
        <f>AVERAGE(Detalle!AF33)</f>
        <v>0</v>
      </c>
      <c r="N16" s="66">
        <f>AVERAGE(Detalle!AI33)</f>
        <v>0</v>
      </c>
      <c r="O16" s="65">
        <f>AVERAGE(Detalle!Y33)</f>
        <v>0.125</v>
      </c>
      <c r="P16" s="59">
        <f>AVERAGE(Detalle!AB33)</f>
        <v>0</v>
      </c>
      <c r="Q16" s="59" t="e">
        <f>AVERAGE(Detalle!AE33)</f>
        <v>#DIV/0!</v>
      </c>
      <c r="R16" s="66" t="e">
        <f>AVERAGE(Detalle!AH33)</f>
        <v>#DIV/0!</v>
      </c>
    </row>
    <row r="17" spans="1:18" ht="30.75" thickBot="1" x14ac:dyDescent="0.3">
      <c r="A17" s="423"/>
      <c r="B17" s="108" t="s">
        <v>181</v>
      </c>
      <c r="C17" s="424"/>
      <c r="D17" s="425"/>
      <c r="E17" s="425"/>
      <c r="F17" s="426"/>
      <c r="G17" s="424"/>
      <c r="H17" s="425"/>
      <c r="I17" s="425"/>
      <c r="J17" s="426"/>
      <c r="K17" s="67">
        <f>AVERAGE(Detalle!Z34:Z35)</f>
        <v>1</v>
      </c>
      <c r="L17" s="68">
        <f>AVERAGE(Detalle!AC34:AC35)</f>
        <v>1</v>
      </c>
      <c r="M17" s="68">
        <f>AVERAGE(Detalle!AF34:AF35)</f>
        <v>0</v>
      </c>
      <c r="N17" s="69">
        <f>AVERAGE(Detalle!AI34:AI35)</f>
        <v>0</v>
      </c>
      <c r="O17" s="67">
        <f>AVERAGE(Detalle!Y34:Y35)</f>
        <v>0.25</v>
      </c>
      <c r="P17" s="68">
        <f>AVERAGE(Detalle!AB34:AB35)</f>
        <v>0.5</v>
      </c>
      <c r="Q17" s="68" t="e">
        <f>AVERAGE(Detalle!AE34:AE35)</f>
        <v>#DIV/0!</v>
      </c>
      <c r="R17" s="69" t="e">
        <f>AVERAGE(Detalle!AH34:AH35)</f>
        <v>#DIV/0!</v>
      </c>
    </row>
    <row r="18" spans="1:18" ht="30" x14ac:dyDescent="0.25">
      <c r="A18" s="417" t="s">
        <v>57</v>
      </c>
      <c r="B18" s="109" t="s">
        <v>187</v>
      </c>
      <c r="C18" s="420">
        <f>AVERAGE(Detalle!Z36:Z51)</f>
        <v>0.53749999999999998</v>
      </c>
      <c r="D18" s="414">
        <f>AVERAGE(Detalle!AC36:AC51)</f>
        <v>0.78541666666666665</v>
      </c>
      <c r="E18" s="414">
        <f>AVERAGE(Detalle!AF36:AF51)</f>
        <v>0</v>
      </c>
      <c r="F18" s="416">
        <f>AVERAGE(Detalle!AI36:AI51)</f>
        <v>0</v>
      </c>
      <c r="G18" s="420">
        <f>AVERAGE(Detalle!Y36:Y51)</f>
        <v>0.125</v>
      </c>
      <c r="H18" s="414">
        <f>AVERAGE(Detalle!AB36:AB51)</f>
        <v>0.37187500000000001</v>
      </c>
      <c r="I18" s="414" t="e">
        <f>AVERAGE(Detalle!AE36:AE51)</f>
        <v>#DIV/0!</v>
      </c>
      <c r="J18" s="416" t="e">
        <f>AVERAGE(Detalle!AH36:AH51)</f>
        <v>#DIV/0!</v>
      </c>
      <c r="K18" s="77">
        <f>AVERAGE(Detalle!Z36:Z38)</f>
        <v>0</v>
      </c>
      <c r="L18" s="70">
        <f>AVERAGE(Detalle!AC36:AC38)</f>
        <v>0.8666666666666667</v>
      </c>
      <c r="M18" s="70">
        <f>AVERAGE(Detalle!AF36:AF38)</f>
        <v>0</v>
      </c>
      <c r="N18" s="78">
        <f>AVERAGE(Detalle!AI36:AI38)</f>
        <v>0</v>
      </c>
      <c r="O18" s="77">
        <f>AVERAGE(Detalle!Y36:Y38)</f>
        <v>0</v>
      </c>
      <c r="P18" s="70">
        <f>AVERAGE(Detalle!AB36:AB38)</f>
        <v>0.3666666666666667</v>
      </c>
      <c r="Q18" s="70" t="e">
        <f>AVERAGE(Detalle!AE36:AE38)</f>
        <v>#DIV/0!</v>
      </c>
      <c r="R18" s="78" t="e">
        <f>AVERAGE(Detalle!AH36:AH38)</f>
        <v>#DIV/0!</v>
      </c>
    </row>
    <row r="19" spans="1:18" ht="30" x14ac:dyDescent="0.25">
      <c r="A19" s="418"/>
      <c r="B19" s="110" t="s">
        <v>196</v>
      </c>
      <c r="C19" s="420"/>
      <c r="D19" s="414"/>
      <c r="E19" s="414"/>
      <c r="F19" s="416"/>
      <c r="G19" s="420"/>
      <c r="H19" s="414"/>
      <c r="I19" s="414"/>
      <c r="J19" s="416"/>
      <c r="K19" s="65">
        <f>AVERAGE(Detalle!Z39:Z43)</f>
        <v>1</v>
      </c>
      <c r="L19" s="59">
        <f>AVERAGE(Detalle!AC39:AC43)</f>
        <v>1</v>
      </c>
      <c r="M19" s="59">
        <f>AVERAGE(Detalle!AF39:AF43)</f>
        <v>0</v>
      </c>
      <c r="N19" s="66">
        <f>AVERAGE(Detalle!AI39:AI43)</f>
        <v>0</v>
      </c>
      <c r="O19" s="65">
        <f>AVERAGE(Detalle!Y39:Y43)</f>
        <v>0.25</v>
      </c>
      <c r="P19" s="59">
        <f>AVERAGE(Detalle!AB39:AB43)</f>
        <v>0.5</v>
      </c>
      <c r="Q19" s="59" t="e">
        <f>AVERAGE(Detalle!AE39:AE43)</f>
        <v>#DIV/0!</v>
      </c>
      <c r="R19" s="66" t="e">
        <f>AVERAGE(Detalle!AH39:AH43)</f>
        <v>#DIV/0!</v>
      </c>
    </row>
    <row r="20" spans="1:18" ht="30" x14ac:dyDescent="0.25">
      <c r="A20" s="418"/>
      <c r="B20" s="110" t="s">
        <v>210</v>
      </c>
      <c r="C20" s="420"/>
      <c r="D20" s="414"/>
      <c r="E20" s="414"/>
      <c r="F20" s="416"/>
      <c r="G20" s="420"/>
      <c r="H20" s="414"/>
      <c r="I20" s="414"/>
      <c r="J20" s="416"/>
      <c r="K20" s="65">
        <f>AVERAGE(Detalle!Z44)</f>
        <v>0.8</v>
      </c>
      <c r="L20" s="59">
        <f>AVERAGE(Detalle!AC44)</f>
        <v>1</v>
      </c>
      <c r="M20" s="59">
        <f>AVERAGE(Detalle!AF44)</f>
        <v>0</v>
      </c>
      <c r="N20" s="66">
        <f>AVERAGE(Detalle!AI44)</f>
        <v>0</v>
      </c>
      <c r="O20" s="65">
        <f>AVERAGE(Detalle!Y44)</f>
        <v>0.2</v>
      </c>
      <c r="P20" s="59">
        <f>AVERAGE(Detalle!AB44)</f>
        <v>0.5</v>
      </c>
      <c r="Q20" s="59" t="e">
        <f>AVERAGE(Detalle!AE44)</f>
        <v>#DIV/0!</v>
      </c>
      <c r="R20" s="66" t="e">
        <f>AVERAGE(Detalle!AH44)</f>
        <v>#DIV/0!</v>
      </c>
    </row>
    <row r="21" spans="1:18" ht="30" x14ac:dyDescent="0.25">
      <c r="A21" s="418"/>
      <c r="B21" s="110" t="s">
        <v>214</v>
      </c>
      <c r="C21" s="420"/>
      <c r="D21" s="414"/>
      <c r="E21" s="414"/>
      <c r="F21" s="416"/>
      <c r="G21" s="420"/>
      <c r="H21" s="414"/>
      <c r="I21" s="414"/>
      <c r="J21" s="416"/>
      <c r="K21" s="65">
        <f>AVERAGE(Detalle!Z45:Z48)</f>
        <v>0.125</v>
      </c>
      <c r="L21" s="59">
        <f>AVERAGE(Detalle!AC45:AC48)</f>
        <v>0.375</v>
      </c>
      <c r="M21" s="59">
        <f>AVERAGE(Detalle!AF45:AF48)</f>
        <v>0</v>
      </c>
      <c r="N21" s="66">
        <f>AVERAGE(Detalle!AI45:AI48)</f>
        <v>0</v>
      </c>
      <c r="O21" s="65">
        <f>AVERAGE(Detalle!Y45:Y48)</f>
        <v>3.125E-2</v>
      </c>
      <c r="P21" s="59">
        <f>AVERAGE(Detalle!AB45:AB48)</f>
        <v>0.1875</v>
      </c>
      <c r="Q21" s="59" t="e">
        <f>AVERAGE(Detalle!AE45:AE48)</f>
        <v>#DIV/0!</v>
      </c>
      <c r="R21" s="66" t="e">
        <f>AVERAGE(Detalle!AH45:AH48)</f>
        <v>#DIV/0!</v>
      </c>
    </row>
    <row r="22" spans="1:18" ht="30.75" thickBot="1" x14ac:dyDescent="0.3">
      <c r="A22" s="419"/>
      <c r="B22" s="111" t="s">
        <v>221</v>
      </c>
      <c r="C22" s="420"/>
      <c r="D22" s="414"/>
      <c r="E22" s="414"/>
      <c r="F22" s="416"/>
      <c r="G22" s="420"/>
      <c r="H22" s="414"/>
      <c r="I22" s="414"/>
      <c r="J22" s="416"/>
      <c r="K22" s="74">
        <f>AVERAGE(Detalle!Z49:Z51)</f>
        <v>0.76666666666666661</v>
      </c>
      <c r="L22" s="75">
        <f>AVERAGE(Detalle!AC49:AC51)</f>
        <v>0.8222222222222223</v>
      </c>
      <c r="M22" s="75">
        <f>AVERAGE(Detalle!AF49:AF51)</f>
        <v>0</v>
      </c>
      <c r="N22" s="76">
        <f>AVERAGE(Detalle!AI49:AI51)</f>
        <v>0</v>
      </c>
      <c r="O22" s="74">
        <f>AVERAGE(Detalle!Y49:Y51)</f>
        <v>0.14166666666666669</v>
      </c>
      <c r="P22" s="75">
        <f>AVERAGE(Detalle!AB49:AB51)</f>
        <v>0.3666666666666667</v>
      </c>
      <c r="Q22" s="75" t="e">
        <f>AVERAGE(Detalle!AE49:AE51)</f>
        <v>#DIV/0!</v>
      </c>
      <c r="R22" s="76" t="e">
        <f>AVERAGE(Detalle!AH49:AH51)</f>
        <v>#DIV/0!</v>
      </c>
    </row>
    <row r="23" spans="1:18" ht="15.75" thickBot="1" x14ac:dyDescent="0.3">
      <c r="A23" s="105" t="s">
        <v>229</v>
      </c>
      <c r="B23" s="106" t="s">
        <v>115</v>
      </c>
      <c r="C23" s="79">
        <f>AVERAGE(Detalle!Z52:Z60)</f>
        <v>0.52915000000000001</v>
      </c>
      <c r="D23" s="80">
        <f>AVERAGE(Detalle!AC52:AC60)</f>
        <v>0.77777777777777779</v>
      </c>
      <c r="E23" s="80">
        <f>AVERAGE(Detalle!AF52:AF60)</f>
        <v>0</v>
      </c>
      <c r="F23" s="81">
        <f>AVERAGE(Detalle!AI52:AI60)</f>
        <v>0</v>
      </c>
      <c r="G23" s="79">
        <f>AVERAGE(Detalle!Y52:Y60)</f>
        <v>0.1322875</v>
      </c>
      <c r="H23" s="80">
        <f>AVERAGE(Detalle!AB52:AB60)</f>
        <v>0.3888888888888889</v>
      </c>
      <c r="I23" s="80" t="e">
        <f>AVERAGE(Detalle!AE52:AE60)</f>
        <v>#DIV/0!</v>
      </c>
      <c r="J23" s="81" t="e">
        <f>AVERAGE(Detalle!AH52:AH60)</f>
        <v>#DIV/0!</v>
      </c>
      <c r="K23" s="79">
        <f>C23</f>
        <v>0.52915000000000001</v>
      </c>
      <c r="L23" s="80">
        <f t="shared" ref="L23:R23" si="2">D23</f>
        <v>0.77777777777777779</v>
      </c>
      <c r="M23" s="80">
        <f t="shared" si="2"/>
        <v>0</v>
      </c>
      <c r="N23" s="81">
        <f t="shared" si="2"/>
        <v>0</v>
      </c>
      <c r="O23" s="79">
        <f t="shared" si="2"/>
        <v>0.1322875</v>
      </c>
      <c r="P23" s="80">
        <f t="shared" si="2"/>
        <v>0.3888888888888889</v>
      </c>
      <c r="Q23" s="80" t="e">
        <f t="shared" si="2"/>
        <v>#DIV/0!</v>
      </c>
      <c r="R23" s="81" t="e">
        <f t="shared" si="2"/>
        <v>#DIV/0!</v>
      </c>
    </row>
  </sheetData>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3"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252</v>
      </c>
    </row>
    <row r="9" spans="1:2" ht="15.75" thickBot="1" x14ac:dyDescent="0.3"/>
    <row r="10" spans="1:2" x14ac:dyDescent="0.25">
      <c r="A10" s="480" t="s">
        <v>66</v>
      </c>
    </row>
    <row r="11" spans="1:2" x14ac:dyDescent="0.25">
      <c r="A11" s="481"/>
    </row>
    <row r="12" spans="1:2" ht="45" x14ac:dyDescent="0.25">
      <c r="A12" s="23" t="s">
        <v>253</v>
      </c>
      <c r="B12" t="s">
        <v>254</v>
      </c>
    </row>
    <row r="13" spans="1:2" ht="45" x14ac:dyDescent="0.25">
      <c r="A13" s="24" t="s">
        <v>255</v>
      </c>
      <c r="B13" t="s">
        <v>254</v>
      </c>
    </row>
    <row r="14" spans="1:2" x14ac:dyDescent="0.25">
      <c r="A14" s="24" t="s">
        <v>256</v>
      </c>
      <c r="B14" t="s">
        <v>254</v>
      </c>
    </row>
    <row r="15" spans="1:2" ht="45" x14ac:dyDescent="0.25">
      <c r="A15" s="24" t="s">
        <v>257</v>
      </c>
      <c r="B15" t="s">
        <v>254</v>
      </c>
    </row>
    <row r="16" spans="1:2" ht="45" x14ac:dyDescent="0.25">
      <c r="A16" s="24" t="s">
        <v>258</v>
      </c>
      <c r="B16" t="s">
        <v>254</v>
      </c>
    </row>
    <row r="17" spans="1:2" x14ac:dyDescent="0.25">
      <c r="A17" s="24" t="s">
        <v>259</v>
      </c>
      <c r="B17" t="s">
        <v>254</v>
      </c>
    </row>
    <row r="18" spans="1:2" ht="30" x14ac:dyDescent="0.25">
      <c r="A18" s="24" t="s">
        <v>260</v>
      </c>
      <c r="B18" t="s">
        <v>254</v>
      </c>
    </row>
    <row r="19" spans="1:2" ht="45" x14ac:dyDescent="0.25">
      <c r="A19" s="24" t="s">
        <v>261</v>
      </c>
      <c r="B19" t="s">
        <v>254</v>
      </c>
    </row>
    <row r="20" spans="1:2" ht="30" x14ac:dyDescent="0.25">
      <c r="A20" s="24" t="s">
        <v>262</v>
      </c>
      <c r="B20" t="s">
        <v>254</v>
      </c>
    </row>
    <row r="21" spans="1:2" ht="30" x14ac:dyDescent="0.25">
      <c r="A21" s="24" t="s">
        <v>263</v>
      </c>
      <c r="B21" t="s">
        <v>254</v>
      </c>
    </row>
    <row r="22" spans="1:2" ht="30.75" thickBot="1" x14ac:dyDescent="0.3">
      <c r="A22" s="25" t="s">
        <v>264</v>
      </c>
      <c r="B22" t="s">
        <v>254</v>
      </c>
    </row>
    <row r="25" spans="1:2" x14ac:dyDescent="0.25">
      <c r="A25" t="s">
        <v>265</v>
      </c>
    </row>
    <row r="26" spans="1:2" ht="30" x14ac:dyDescent="0.25">
      <c r="A26" s="20" t="s">
        <v>241</v>
      </c>
      <c r="B26" t="s">
        <v>266</v>
      </c>
    </row>
    <row r="27" spans="1:2" ht="30" x14ac:dyDescent="0.25">
      <c r="A27" s="20" t="s">
        <v>244</v>
      </c>
      <c r="B27" t="s">
        <v>266</v>
      </c>
    </row>
    <row r="28" spans="1:2" ht="30" x14ac:dyDescent="0.25">
      <c r="A28" s="20" t="s">
        <v>246</v>
      </c>
      <c r="B28" t="s">
        <v>266</v>
      </c>
    </row>
    <row r="29" spans="1:2" ht="45" x14ac:dyDescent="0.25">
      <c r="A29" s="20" t="s">
        <v>248</v>
      </c>
      <c r="B29" t="s">
        <v>266</v>
      </c>
    </row>
    <row r="30" spans="1:2" ht="30.75" thickBot="1" x14ac:dyDescent="0.3">
      <c r="A30" s="21" t="s">
        <v>250</v>
      </c>
      <c r="B30" t="s">
        <v>266</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Props1.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2.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3C34DF-B610-4EAA-9B8F-C65F32A28B7F}">
  <ds:schemaRef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21eaf122-5b0b-4d12-bc54-321805e328fd"/>
    <ds:schemaRef ds:uri="http://schemas.microsoft.com/office/infopath/2007/PartnerControls"/>
    <ds:schemaRef ds:uri="085968fa-4228-4067-94a8-42a614f2b75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general</vt:lpstr>
      <vt:lpstr>Gantt Y gráficas</vt:lpstr>
      <vt:lpstr>Informe 2t</vt:lpstr>
      <vt:lpstr>Detalle</vt:lpstr>
      <vt:lpstr>Informe</vt:lpstr>
      <vt:lpstr>Informe 1t</vt:lpstr>
      <vt:lpstr>Resumen</vt:lpstr>
      <vt:lpstr>Detalle!Área_de_impresión</vt:lpstr>
      <vt:lpstr>'Gantt Y gráficas'!Área_de_impresión</vt:lpstr>
      <vt:lpstr>general!Área_de_impresión</vt:lpstr>
      <vt:lpstr>Resumen!Área_de_impresión</vt:lpstr>
      <vt:lpstr>Dependecias</vt:lpstr>
      <vt:lpstr>Detalle!Títulos_a_imprimir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De la Parra Rivero</cp:lastModifiedBy>
  <cp:revision/>
  <cp:lastPrinted>2024-04-16T00:13:04Z</cp:lastPrinted>
  <dcterms:created xsi:type="dcterms:W3CDTF">2023-11-30T19:34:25Z</dcterms:created>
  <dcterms:modified xsi:type="dcterms:W3CDTF">2024-08-13T13:09:37Z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