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xml" ContentType="application/vnd.openxmlformats-officedocument.drawingml.chartshapes+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14.xml" ContentType="application/vnd.openxmlformats-officedocument.drawingml.chart+xml"/>
  <Override PartName="/xl/charts/style15.xml" ContentType="application/vnd.ms-office.chartstyle+xml"/>
  <Override PartName="/xl/charts/colors15.xml" ContentType="application/vnd.ms-office.chartcolorstyle+xml"/>
  <Override PartName="/xl/charts/chart15.xml" ContentType="application/vnd.openxmlformats-officedocument.drawingml.chart+xml"/>
  <Override PartName="/xl/charts/style16.xml" ContentType="application/vnd.ms-office.chartstyle+xml"/>
  <Override PartName="/xl/charts/colors16.xml" ContentType="application/vnd.ms-office.chartcolorstyle+xml"/>
  <Override PartName="/xl/charts/chart16.xml" ContentType="application/vnd.openxmlformats-officedocument.drawingml.chart+xml"/>
  <Override PartName="/xl/charts/style17.xml" ContentType="application/vnd.ms-office.chartstyle+xml"/>
  <Override PartName="/xl/charts/colors17.xml" ContentType="application/vnd.ms-office.chartcolorstyle+xml"/>
  <Override PartName="/xl/charts/chart17.xml" ContentType="application/vnd.openxmlformats-officedocument.drawingml.chart+xml"/>
  <Override PartName="/xl/charts/style18.xml" ContentType="application/vnd.ms-office.chartstyle+xml"/>
  <Override PartName="/xl/charts/colors18.xml" ContentType="application/vnd.ms-office.chartcolorstyle+xml"/>
  <Override PartName="/xl/charts/chartEx2.xml" ContentType="application/vnd.ms-office.chartex+xml"/>
  <Override PartName="/xl/charts/style19.xml" ContentType="application/vnd.ms-office.chartstyle+xml"/>
  <Override PartName="/xl/charts/colors19.xml" ContentType="application/vnd.ms-office.chartcolorstyle+xml"/>
  <Override PartName="/xl/charts/chart18.xml" ContentType="application/vnd.openxmlformats-officedocument.drawingml.chart+xml"/>
  <Override PartName="/xl/charts/style20.xml" ContentType="application/vnd.ms-office.chartstyle+xml"/>
  <Override PartName="/xl/charts/colors20.xml" ContentType="application/vnd.ms-office.chartcolorstyle+xml"/>
  <Override PartName="/xl/charts/chart1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4.xml" ContentType="application/vnd.openxmlformats-officedocument.drawingml.chartshapes+xml"/>
  <Override PartName="/xl/charts/chart2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harts/chart21.xml" ContentType="application/vnd.openxmlformats-officedocument.drawingml.chart+xml"/>
  <Override PartName="/xl/charts/style23.xml" ContentType="application/vnd.ms-office.chartstyle+xml"/>
  <Override PartName="/xl/charts/colors23.xml" ContentType="application/vnd.ms-office.chartcolorstyle+xml"/>
  <Override PartName="/xl/charts/chart22.xml" ContentType="application/vnd.openxmlformats-officedocument.drawingml.chart+xml"/>
  <Override PartName="/xl/charts/style24.xml" ContentType="application/vnd.ms-office.chartstyle+xml"/>
  <Override PartName="/xl/charts/colors24.xml" ContentType="application/vnd.ms-office.chartcolorstyle+xml"/>
  <Override PartName="/xl/charts/chart23.xml" ContentType="application/vnd.openxmlformats-officedocument.drawingml.chart+xml"/>
  <Override PartName="/xl/charts/style25.xml" ContentType="application/vnd.ms-office.chartstyle+xml"/>
  <Override PartName="/xl/charts/colors25.xml" ContentType="application/vnd.ms-office.chartcolorstyle+xml"/>
  <Override PartName="/xl/charts/chart24.xml" ContentType="application/vnd.openxmlformats-officedocument.drawingml.chart+xml"/>
  <Override PartName="/xl/charts/style26.xml" ContentType="application/vnd.ms-office.chartstyle+xml"/>
  <Override PartName="/xl/charts/colors26.xml" ContentType="application/vnd.ms-office.chartcolorstyle+xml"/>
  <Override PartName="/xl/charts/chart25.xml" ContentType="application/vnd.openxmlformats-officedocument.drawingml.chart+xml"/>
  <Override PartName="/xl/charts/style27.xml" ContentType="application/vnd.ms-office.chartstyle+xml"/>
  <Override PartName="/xl/charts/colors27.xml" ContentType="application/vnd.ms-office.chartcolorstyle+xml"/>
  <Override PartName="/xl/charts/chart26.xml" ContentType="application/vnd.openxmlformats-officedocument.drawingml.chart+xml"/>
  <Override PartName="/xl/charts/style28.xml" ContentType="application/vnd.ms-office.chartstyle+xml"/>
  <Override PartName="/xl/charts/colors28.xml" ContentType="application/vnd.ms-office.chartcolorstyle+xml"/>
  <Override PartName="/xl/charts/chart27.xml" ContentType="application/vnd.openxmlformats-officedocument.drawingml.chart+xml"/>
  <Override PartName="/xl/charts/style29.xml" ContentType="application/vnd.ms-office.chartstyle+xml"/>
  <Override PartName="/xl/charts/colors29.xml" ContentType="application/vnd.ms-office.chartcolorstyle+xml"/>
  <Override PartName="/xl/charts/chartEx3.xml" ContentType="application/vnd.ms-office.chartex+xml"/>
  <Override PartName="/xl/charts/style30.xml" ContentType="application/vnd.ms-office.chartstyle+xml"/>
  <Override PartName="/xl/charts/colors30.xml" ContentType="application/vnd.ms-office.chartcolorstyle+xml"/>
  <Override PartName="/xl/charts/chart28.xml" ContentType="application/vnd.openxmlformats-officedocument.drawingml.chart+xml"/>
  <Override PartName="/xl/charts/style31.xml" ContentType="application/vnd.ms-office.chartstyle+xml"/>
  <Override PartName="/xl/charts/colors31.xml" ContentType="application/vnd.ms-office.chartcolorstyle+xml"/>
  <Override PartName="/xl/charts/chart29.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7.xml" ContentType="application/vnd.openxmlformats-officedocument.drawingml.chartshapes+xml"/>
  <Override PartName="/xl/charts/chart30.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8.xml" ContentType="application/vnd.openxmlformats-officedocument.drawing+xml"/>
  <Override PartName="/xl/charts/chart31.xml" ContentType="application/vnd.openxmlformats-officedocument.drawingml.chart+xml"/>
  <Override PartName="/xl/charts/style34.xml" ContentType="application/vnd.ms-office.chartstyle+xml"/>
  <Override PartName="/xl/charts/colors34.xml" ContentType="application/vnd.ms-office.chartcolorstyle+xml"/>
  <Override PartName="/xl/charts/chart32.xml" ContentType="application/vnd.openxmlformats-officedocument.drawingml.chart+xml"/>
  <Override PartName="/xl/charts/style35.xml" ContentType="application/vnd.ms-office.chartstyle+xml"/>
  <Override PartName="/xl/charts/colors35.xml" ContentType="application/vnd.ms-office.chartcolorstyle+xml"/>
  <Override PartName="/xl/charts/chart33.xml" ContentType="application/vnd.openxmlformats-officedocument.drawingml.chart+xml"/>
  <Override PartName="/xl/charts/style36.xml" ContentType="application/vnd.ms-office.chartstyle+xml"/>
  <Override PartName="/xl/charts/colors36.xml" ContentType="application/vnd.ms-office.chartcolorstyle+xml"/>
  <Override PartName="/xl/charts/chart34.xml" ContentType="application/vnd.openxmlformats-officedocument.drawingml.chart+xml"/>
  <Override PartName="/xl/charts/style37.xml" ContentType="application/vnd.ms-office.chartstyle+xml"/>
  <Override PartName="/xl/charts/colors37.xml" ContentType="application/vnd.ms-office.chartcolorstyle+xml"/>
  <Override PartName="/xl/charts/chart35.xml" ContentType="application/vnd.openxmlformats-officedocument.drawingml.chart+xml"/>
  <Override PartName="/xl/charts/style38.xml" ContentType="application/vnd.ms-office.chartstyle+xml"/>
  <Override PartName="/xl/charts/colors38.xml" ContentType="application/vnd.ms-office.chartcolorstyle+xml"/>
  <Override PartName="/xl/charts/chart36.xml" ContentType="application/vnd.openxmlformats-officedocument.drawingml.chart+xml"/>
  <Override PartName="/xl/charts/style39.xml" ContentType="application/vnd.ms-office.chartstyle+xml"/>
  <Override PartName="/xl/charts/colors39.xml" ContentType="application/vnd.ms-office.chartcolorstyle+xml"/>
  <Override PartName="/xl/charts/chart37.xml" ContentType="application/vnd.openxmlformats-officedocument.drawingml.chart+xml"/>
  <Override PartName="/xl/charts/style40.xml" ContentType="application/vnd.ms-office.chartstyle+xml"/>
  <Override PartName="/xl/charts/colors40.xml" ContentType="application/vnd.ms-office.chartcolorstyle+xml"/>
  <Override PartName="/xl/charts/chartEx4.xml" ContentType="application/vnd.ms-office.chartex+xml"/>
  <Override PartName="/xl/charts/style41.xml" ContentType="application/vnd.ms-office.chartstyle+xml"/>
  <Override PartName="/xl/charts/colors41.xml" ContentType="application/vnd.ms-office.chartcolorstyle+xml"/>
  <Override PartName="/xl/charts/chart38.xml" ContentType="application/vnd.openxmlformats-officedocument.drawingml.chart+xml"/>
  <Override PartName="/xl/charts/style42.xml" ContentType="application/vnd.ms-office.chartstyle+xml"/>
  <Override PartName="/xl/charts/colors42.xml" ContentType="application/vnd.ms-office.chartcolorstyle+xml"/>
  <Override PartName="/xl/charts/chart39.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9.xml" ContentType="application/vnd.openxmlformats-officedocument.drawingml.chartshapes+xml"/>
  <Override PartName="/xl/charts/chart40.xml" ContentType="application/vnd.openxmlformats-officedocument.drawingml.chart+xml"/>
  <Override PartName="/xl/charts/style44.xml" ContentType="application/vnd.ms-office.chartstyle+xml"/>
  <Override PartName="/xl/charts/colors4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1. MONITOREO\"/>
    </mc:Choice>
  </mc:AlternateContent>
  <xr:revisionPtr revIDLastSave="0" documentId="8_{71C4DCB4-3057-406E-8256-8895AE637200}" xr6:coauthVersionLast="47" xr6:coauthVersionMax="47" xr10:uidLastSave="{00000000-0000-0000-0000-000000000000}"/>
  <bookViews>
    <workbookView xWindow="-120" yWindow="-120" windowWidth="29040" windowHeight="15840" firstSheet="3" activeTab="4" xr2:uid="{F1323F94-5E9B-42F1-A2E1-9E713051651D}"/>
  </bookViews>
  <sheets>
    <sheet name="Aportes Internos" sheetId="7" state="hidden" r:id="rId1"/>
    <sheet name="Contexto" sheetId="12" state="hidden" r:id="rId2"/>
    <sheet name="Gantt 3°T " sheetId="14" state="hidden" r:id="rId3"/>
    <sheet name="Gantt 4°T" sheetId="16" r:id="rId4"/>
    <sheet name="PAAC 2023" sheetId="2" r:id="rId5"/>
    <sheet name="Anexo 1. Matriz de riesgos" sheetId="18" r:id="rId6"/>
    <sheet name="Anexo 2. Trámites" sheetId="17" r:id="rId7"/>
    <sheet name="Gantt 1°T" sheetId="6" state="hidden" r:id="rId8"/>
    <sheet name="Gantt 2°T" sheetId="13" state="hidden" r:id="rId9"/>
  </sheets>
  <definedNames>
    <definedName name="_xlnm._FilterDatabase" localSheetId="5" hidden="1">'Anexo 1. Matriz de riesgos'!$A$5:$L$46</definedName>
    <definedName name="_xlnm._FilterDatabase" localSheetId="4" hidden="1">'PAAC 2023'!$A$3:$BP$103</definedName>
    <definedName name="_xlchart.v2.0" hidden="1">'Gantt 3°T '!$B$101:$B$104</definedName>
    <definedName name="_xlchart.v2.1" hidden="1">'Gantt 3°T '!$C$101:$C$104</definedName>
    <definedName name="_xlchart.v2.2" hidden="1">'Gantt 4°T'!$B$101:$B$104</definedName>
    <definedName name="_xlchart.v2.3" hidden="1">'Gantt 4°T'!$C$101:$C$104</definedName>
    <definedName name="_xlchart.v2.4" hidden="1">'Gantt 1°T'!$B$113:$B$116</definedName>
    <definedName name="_xlchart.v2.5" hidden="1">'Gantt 1°T'!$C$113:$C$116</definedName>
    <definedName name="_xlchart.v2.6" hidden="1">'Gantt 2°T'!$B$101:$B$104</definedName>
    <definedName name="_xlchart.v2.7" hidden="1">'Gantt 2°T'!$C$101:$C$104</definedName>
    <definedName name="_xlnm.Print_Area" localSheetId="7">'Gantt 1°T'!$A$1:$H$225</definedName>
    <definedName name="_xlnm.Print_Area" localSheetId="8">'Gantt 2°T'!$A$1:$H$201</definedName>
    <definedName name="_xlnm.Print_Area" localSheetId="2">'Gantt 3°T '!$A$1:$H$201</definedName>
    <definedName name="_xlnm.Print_Area" localSheetId="3">'Gantt 4°T'!$A$1:$H$202</definedName>
    <definedName name="_xlnm.Print_Titles" localSheetId="4">'PAAC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M86" i="2" l="1"/>
  <c r="BM102" i="2" l="1"/>
  <c r="BM101" i="2"/>
  <c r="BM100" i="2"/>
  <c r="BM99" i="2"/>
  <c r="BM98" i="2"/>
  <c r="BM97" i="2"/>
  <c r="BM96" i="2"/>
  <c r="BM93" i="2"/>
  <c r="BM92" i="2"/>
  <c r="BM91" i="2"/>
  <c r="BM89" i="2"/>
  <c r="BM88" i="2"/>
  <c r="BM85" i="2"/>
  <c r="BM84" i="2"/>
  <c r="BM83" i="2"/>
  <c r="BM82" i="2"/>
  <c r="BM80" i="2"/>
  <c r="BM79" i="2"/>
  <c r="BM76" i="2"/>
  <c r="BM75" i="2"/>
  <c r="BM74" i="2"/>
  <c r="BM73" i="2"/>
  <c r="BM69" i="2"/>
  <c r="BM68" i="2"/>
  <c r="BM67" i="2"/>
  <c r="BM66" i="2"/>
  <c r="BM65" i="2"/>
  <c r="BM58" i="2"/>
  <c r="BM55" i="2"/>
  <c r="BM54" i="2"/>
  <c r="BM53" i="2"/>
  <c r="BM52" i="2"/>
  <c r="BM51" i="2"/>
  <c r="BM41" i="2"/>
  <c r="BM40" i="2"/>
  <c r="BM36" i="2"/>
  <c r="BM35" i="2"/>
  <c r="BM33" i="2"/>
  <c r="BM31" i="2"/>
  <c r="BM30" i="2"/>
  <c r="BM29" i="2"/>
  <c r="BM26" i="2"/>
  <c r="BM25" i="2"/>
  <c r="BM24" i="2"/>
  <c r="BM22" i="2"/>
  <c r="BM21" i="2"/>
  <c r="BM19" i="2"/>
  <c r="BM14" i="2"/>
  <c r="BM13" i="2"/>
  <c r="BM12" i="2"/>
  <c r="BM11" i="2"/>
  <c r="BM10" i="2"/>
  <c r="BM9" i="2"/>
  <c r="BM8" i="2"/>
  <c r="BM7" i="2"/>
  <c r="BM6" i="2"/>
  <c r="BM5" i="2"/>
  <c r="BM4" i="2"/>
  <c r="B197" i="16"/>
  <c r="B196" i="16"/>
  <c r="B195" i="16"/>
  <c r="B194" i="16"/>
  <c r="B193" i="16"/>
  <c r="B192" i="16"/>
  <c r="B191" i="16"/>
  <c r="B190" i="16"/>
  <c r="B189" i="16"/>
  <c r="B188" i="16"/>
  <c r="B187" i="16"/>
  <c r="B186" i="16"/>
  <c r="B185" i="16"/>
  <c r="B184" i="16"/>
  <c r="B183" i="16"/>
  <c r="B182" i="16"/>
  <c r="B181" i="16"/>
  <c r="B180" i="16"/>
  <c r="B179" i="16"/>
  <c r="B178" i="16"/>
  <c r="B177" i="16"/>
  <c r="B176" i="16"/>
  <c r="B175" i="16"/>
  <c r="B174" i="16"/>
  <c r="B159" i="16"/>
  <c r="B158" i="16"/>
  <c r="B157" i="16"/>
  <c r="B156" i="16"/>
  <c r="B155" i="16"/>
  <c r="B142" i="16"/>
  <c r="B141" i="16"/>
  <c r="B140" i="16"/>
  <c r="B139" i="16"/>
  <c r="B138" i="16"/>
  <c r="B121" i="16"/>
  <c r="B120" i="16"/>
  <c r="B119" i="16"/>
  <c r="B104" i="16"/>
  <c r="B103" i="16"/>
  <c r="B102" i="16"/>
  <c r="B101" i="16"/>
  <c r="B50" i="16"/>
  <c r="B67" i="16" s="1"/>
  <c r="B49" i="16"/>
  <c r="B66" i="16" s="1"/>
  <c r="B48" i="16"/>
  <c r="B65" i="16" s="1"/>
  <c r="B47" i="16"/>
  <c r="B64" i="16" s="1"/>
  <c r="B46" i="16"/>
  <c r="B63" i="16" s="1"/>
  <c r="B45" i="16"/>
  <c r="B62" i="16" s="1"/>
  <c r="E37" i="16"/>
  <c r="E36" i="16"/>
  <c r="E35" i="16"/>
  <c r="E34" i="16"/>
  <c r="E33" i="16"/>
  <c r="E32" i="16"/>
  <c r="F9" i="16"/>
  <c r="AT58" i="2"/>
  <c r="M6" i="2" l="1"/>
  <c r="AT51" i="2" l="1"/>
  <c r="AT54" i="2"/>
  <c r="AT49" i="2"/>
  <c r="AT23" i="2" l="1"/>
  <c r="BH103" i="2" l="1"/>
  <c r="BH102" i="2"/>
  <c r="BH101" i="2"/>
  <c r="BH100" i="2"/>
  <c r="BH99" i="2"/>
  <c r="BH98" i="2"/>
  <c r="BH97" i="2"/>
  <c r="BH96" i="2"/>
  <c r="BH93" i="2"/>
  <c r="BH92" i="2"/>
  <c r="BH91" i="2"/>
  <c r="BH90" i="2"/>
  <c r="BH89" i="2"/>
  <c r="BH88" i="2"/>
  <c r="BH85" i="2"/>
  <c r="BH84" i="2"/>
  <c r="BH83" i="2"/>
  <c r="BH82" i="2"/>
  <c r="BH80" i="2"/>
  <c r="BH79" i="2"/>
  <c r="BH78" i="2"/>
  <c r="BH76" i="2"/>
  <c r="BH75" i="2"/>
  <c r="BH74" i="2"/>
  <c r="BH73" i="2"/>
  <c r="BH72" i="2"/>
  <c r="BH71" i="2"/>
  <c r="BH69" i="2"/>
  <c r="BH68" i="2"/>
  <c r="BH67" i="2"/>
  <c r="BH66" i="2"/>
  <c r="BH65" i="2"/>
  <c r="BH64" i="2"/>
  <c r="BH63" i="2"/>
  <c r="BH62" i="2"/>
  <c r="BH58" i="2"/>
  <c r="BH55" i="2"/>
  <c r="BH54" i="2"/>
  <c r="BH53" i="2"/>
  <c r="BH52" i="2"/>
  <c r="BH51" i="2"/>
  <c r="BH50" i="2"/>
  <c r="BH47" i="2"/>
  <c r="BH46" i="2"/>
  <c r="BH45" i="2"/>
  <c r="BH43" i="2"/>
  <c r="BH42" i="2"/>
  <c r="BH41" i="2"/>
  <c r="BH40" i="2"/>
  <c r="BH37" i="2"/>
  <c r="BH36" i="2"/>
  <c r="BH35" i="2"/>
  <c r="BH34" i="2"/>
  <c r="BH33" i="2"/>
  <c r="BH32" i="2"/>
  <c r="BH31" i="2"/>
  <c r="BH30" i="2"/>
  <c r="BH29" i="2"/>
  <c r="BH26" i="2"/>
  <c r="BH25" i="2"/>
  <c r="BH24" i="2"/>
  <c r="BH22" i="2"/>
  <c r="BH21" i="2"/>
  <c r="BH19" i="2"/>
  <c r="BH14" i="2"/>
  <c r="BH13" i="2"/>
  <c r="BH12" i="2"/>
  <c r="BH11" i="2"/>
  <c r="BH10" i="2"/>
  <c r="BH9" i="2"/>
  <c r="BH8" i="2"/>
  <c r="BH7" i="2"/>
  <c r="BH6" i="2"/>
  <c r="BH5" i="2"/>
  <c r="BH4" i="2"/>
  <c r="AK15" i="2"/>
  <c r="AI15" i="2"/>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59" i="14"/>
  <c r="B158" i="14"/>
  <c r="B157" i="14"/>
  <c r="B156" i="14"/>
  <c r="B155" i="14"/>
  <c r="B142" i="14"/>
  <c r="B141" i="14"/>
  <c r="B140" i="14"/>
  <c r="B139" i="14"/>
  <c r="B138" i="14"/>
  <c r="B121" i="14"/>
  <c r="B120" i="14"/>
  <c r="B119" i="14"/>
  <c r="B104" i="14"/>
  <c r="B103" i="14"/>
  <c r="B102" i="14"/>
  <c r="B101" i="14"/>
  <c r="B50" i="14"/>
  <c r="B67" i="14" s="1"/>
  <c r="B49" i="14"/>
  <c r="B66" i="14" s="1"/>
  <c r="B48" i="14"/>
  <c r="B65" i="14" s="1"/>
  <c r="B47" i="14"/>
  <c r="B64" i="14" s="1"/>
  <c r="B46" i="14"/>
  <c r="B63" i="14" s="1"/>
  <c r="B45" i="14"/>
  <c r="B62" i="14" s="1"/>
  <c r="E37" i="14"/>
  <c r="E36" i="14"/>
  <c r="E35" i="14"/>
  <c r="E34" i="14"/>
  <c r="E33" i="14"/>
  <c r="E32" i="14"/>
  <c r="F9" i="14"/>
  <c r="AI96" i="2" l="1"/>
  <c r="AQ96" i="2" l="1"/>
  <c r="AQ23" i="2" l="1"/>
  <c r="AQ14" i="2" l="1"/>
  <c r="AQ51" i="2"/>
  <c r="AQ58" i="2" l="1"/>
  <c r="AQ54" i="2"/>
  <c r="AQ42" i="2"/>
  <c r="AQ37" i="2"/>
  <c r="BC16" i="2" l="1"/>
  <c r="BC17" i="2"/>
  <c r="BC20" i="2"/>
  <c r="BC22" i="2"/>
  <c r="BC24" i="2"/>
  <c r="BC26" i="2"/>
  <c r="BC30" i="2"/>
  <c r="BC31" i="2"/>
  <c r="BC32" i="2"/>
  <c r="BC35" i="2"/>
  <c r="BC37" i="2"/>
  <c r="BC38" i="2"/>
  <c r="BC39" i="2"/>
  <c r="BC40" i="2"/>
  <c r="BC41" i="2"/>
  <c r="BC42" i="2"/>
  <c r="BC44" i="2"/>
  <c r="BC45" i="2"/>
  <c r="BC46" i="2"/>
  <c r="BC47" i="2"/>
  <c r="BC48" i="2"/>
  <c r="BC49" i="2"/>
  <c r="BC50" i="2"/>
  <c r="BC51" i="2"/>
  <c r="BC52" i="2"/>
  <c r="BC53" i="2"/>
  <c r="BC54" i="2"/>
  <c r="BC55" i="2"/>
  <c r="BC58" i="2"/>
  <c r="BC62" i="2"/>
  <c r="BC68" i="2"/>
  <c r="BC70" i="2"/>
  <c r="BC71" i="2"/>
  <c r="BC72" i="2"/>
  <c r="BC73" i="2"/>
  <c r="BC91" i="2"/>
  <c r="BC92" i="2"/>
  <c r="BC94" i="2"/>
  <c r="BC103" i="2"/>
  <c r="AN100" i="2" l="1"/>
  <c r="AG100"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AD102" i="2"/>
  <c r="AD103" i="2"/>
  <c r="AD4" i="2"/>
  <c r="BB102" i="2" l="1"/>
  <c r="BL102" i="2"/>
  <c r="BG102" i="2"/>
  <c r="BB94" i="2"/>
  <c r="BL94" i="2"/>
  <c r="BG94" i="2"/>
  <c r="BB86" i="2"/>
  <c r="BL86" i="2"/>
  <c r="BG86" i="2"/>
  <c r="BB78" i="2"/>
  <c r="BL78" i="2"/>
  <c r="BG78" i="2"/>
  <c r="BB74" i="2"/>
  <c r="BL74" i="2"/>
  <c r="BG74" i="2"/>
  <c r="BB70" i="2"/>
  <c r="BL70" i="2"/>
  <c r="BG70" i="2"/>
  <c r="BB66" i="2"/>
  <c r="BL66" i="2"/>
  <c r="BG66" i="2"/>
  <c r="BB62" i="2"/>
  <c r="BL62" i="2"/>
  <c r="BG62" i="2"/>
  <c r="BB58" i="2"/>
  <c r="BL58" i="2"/>
  <c r="BG58" i="2"/>
  <c r="BB54" i="2"/>
  <c r="BL54" i="2"/>
  <c r="BG54" i="2"/>
  <c r="BB50" i="2"/>
  <c r="BL50" i="2"/>
  <c r="BG50" i="2"/>
  <c r="BB46" i="2"/>
  <c r="BL46" i="2"/>
  <c r="BG46" i="2"/>
  <c r="BB38" i="2"/>
  <c r="BL38" i="2"/>
  <c r="BG38" i="2"/>
  <c r="BB30" i="2"/>
  <c r="BL30" i="2"/>
  <c r="BG30" i="2"/>
  <c r="BB22" i="2"/>
  <c r="BL22" i="2"/>
  <c r="BG22" i="2"/>
  <c r="BB14" i="2"/>
  <c r="BL14" i="2"/>
  <c r="BG14" i="2"/>
  <c r="BB6" i="2"/>
  <c r="BL6" i="2"/>
  <c r="BG6" i="2"/>
  <c r="BB101" i="2"/>
  <c r="BL101" i="2"/>
  <c r="BG101" i="2"/>
  <c r="BB97" i="2"/>
  <c r="BL97" i="2"/>
  <c r="BG97" i="2"/>
  <c r="BB93" i="2"/>
  <c r="BL93" i="2"/>
  <c r="BG93" i="2"/>
  <c r="BB89" i="2"/>
  <c r="BL89" i="2"/>
  <c r="BG89" i="2"/>
  <c r="BB85" i="2"/>
  <c r="BL85" i="2"/>
  <c r="BG85" i="2"/>
  <c r="BB81" i="2"/>
  <c r="BL81" i="2"/>
  <c r="BG81" i="2"/>
  <c r="BB77" i="2"/>
  <c r="BL77" i="2"/>
  <c r="BG77" i="2"/>
  <c r="BB73" i="2"/>
  <c r="BL73" i="2"/>
  <c r="BG73" i="2"/>
  <c r="BB69" i="2"/>
  <c r="BL69" i="2"/>
  <c r="BG69" i="2"/>
  <c r="BB65" i="2"/>
  <c r="BL65" i="2"/>
  <c r="BG65" i="2"/>
  <c r="BB61" i="2"/>
  <c r="BL61" i="2"/>
  <c r="BG61" i="2"/>
  <c r="BB57" i="2"/>
  <c r="BL57" i="2"/>
  <c r="BG57" i="2"/>
  <c r="BB53" i="2"/>
  <c r="BL53" i="2"/>
  <c r="BG53" i="2"/>
  <c r="BB49" i="2"/>
  <c r="BL49" i="2"/>
  <c r="BG49" i="2"/>
  <c r="BB45" i="2"/>
  <c r="BL45" i="2"/>
  <c r="BG45" i="2"/>
  <c r="BB41" i="2"/>
  <c r="BL41" i="2"/>
  <c r="BG41" i="2"/>
  <c r="BB37" i="2"/>
  <c r="BL37" i="2"/>
  <c r="BG37" i="2"/>
  <c r="BB33" i="2"/>
  <c r="BL33" i="2"/>
  <c r="BG33" i="2"/>
  <c r="BB29" i="2"/>
  <c r="BL29" i="2"/>
  <c r="BG29" i="2"/>
  <c r="BB25" i="2"/>
  <c r="BL25" i="2"/>
  <c r="BG25" i="2"/>
  <c r="BB21" i="2"/>
  <c r="BL21" i="2"/>
  <c r="BG21" i="2"/>
  <c r="BB17" i="2"/>
  <c r="BL17" i="2"/>
  <c r="BG17" i="2"/>
  <c r="BB13" i="2"/>
  <c r="BL13" i="2"/>
  <c r="BG13" i="2"/>
  <c r="BB9" i="2"/>
  <c r="BL9" i="2"/>
  <c r="BG9" i="2"/>
  <c r="BB5" i="2"/>
  <c r="BL5" i="2"/>
  <c r="BG5" i="2"/>
  <c r="BB42" i="2"/>
  <c r="BL42" i="2"/>
  <c r="BG42" i="2"/>
  <c r="BB34" i="2"/>
  <c r="BL34" i="2"/>
  <c r="BG34" i="2"/>
  <c r="BB26" i="2"/>
  <c r="BL26" i="2"/>
  <c r="BG26" i="2"/>
  <c r="BB18" i="2"/>
  <c r="BL18" i="2"/>
  <c r="BG18" i="2"/>
  <c r="BB10" i="2"/>
  <c r="BL10" i="2"/>
  <c r="BG10" i="2"/>
  <c r="BB4" i="2"/>
  <c r="BG4" i="2"/>
  <c r="BL4" i="2"/>
  <c r="BB100" i="2"/>
  <c r="BG100" i="2"/>
  <c r="BL100" i="2"/>
  <c r="BB96" i="2"/>
  <c r="BG96" i="2"/>
  <c r="BL96" i="2"/>
  <c r="BB92" i="2"/>
  <c r="BG92" i="2"/>
  <c r="BL92" i="2"/>
  <c r="BB88" i="2"/>
  <c r="BG88" i="2"/>
  <c r="BL88" i="2"/>
  <c r="BB84" i="2"/>
  <c r="BG84" i="2"/>
  <c r="BL84" i="2"/>
  <c r="BB80" i="2"/>
  <c r="BG80" i="2"/>
  <c r="BL80" i="2"/>
  <c r="BB76" i="2"/>
  <c r="BG76" i="2"/>
  <c r="BL76" i="2"/>
  <c r="BB72" i="2"/>
  <c r="BG72" i="2"/>
  <c r="BL72" i="2"/>
  <c r="BB68" i="2"/>
  <c r="BG68" i="2"/>
  <c r="BL68" i="2"/>
  <c r="BB64" i="2"/>
  <c r="BG64" i="2"/>
  <c r="BL64" i="2"/>
  <c r="BB60" i="2"/>
  <c r="BG60" i="2"/>
  <c r="BL60" i="2"/>
  <c r="BB56" i="2"/>
  <c r="BG56" i="2"/>
  <c r="BL56" i="2"/>
  <c r="BB52" i="2"/>
  <c r="BG52" i="2"/>
  <c r="BL52" i="2"/>
  <c r="BB48" i="2"/>
  <c r="BG48" i="2"/>
  <c r="BL48" i="2"/>
  <c r="BB44" i="2"/>
  <c r="BG44" i="2"/>
  <c r="BL44" i="2"/>
  <c r="BB40" i="2"/>
  <c r="BG40" i="2"/>
  <c r="BL40" i="2"/>
  <c r="BB36" i="2"/>
  <c r="BG36" i="2"/>
  <c r="BL36" i="2"/>
  <c r="BB32" i="2"/>
  <c r="BG32" i="2"/>
  <c r="BL32" i="2"/>
  <c r="BB28" i="2"/>
  <c r="BG28" i="2"/>
  <c r="BL28" i="2"/>
  <c r="BB24" i="2"/>
  <c r="BG24" i="2"/>
  <c r="BL24" i="2"/>
  <c r="BB20" i="2"/>
  <c r="BG20" i="2"/>
  <c r="BL20" i="2"/>
  <c r="BB16" i="2"/>
  <c r="BG16" i="2"/>
  <c r="BL16" i="2"/>
  <c r="BB12" i="2"/>
  <c r="BG12" i="2"/>
  <c r="BL12" i="2"/>
  <c r="BB8" i="2"/>
  <c r="BG8" i="2"/>
  <c r="BL8" i="2"/>
  <c r="BB98" i="2"/>
  <c r="BL98" i="2"/>
  <c r="BG98" i="2"/>
  <c r="BB90" i="2"/>
  <c r="BL90" i="2"/>
  <c r="BG90" i="2"/>
  <c r="BB82" i="2"/>
  <c r="BL82" i="2"/>
  <c r="BG82" i="2"/>
  <c r="BB103" i="2"/>
  <c r="BL103" i="2"/>
  <c r="BG103" i="2"/>
  <c r="BB99" i="2"/>
  <c r="BG99" i="2"/>
  <c r="BL99" i="2"/>
  <c r="BB95" i="2"/>
  <c r="BL95" i="2"/>
  <c r="BG95" i="2"/>
  <c r="BB91" i="2"/>
  <c r="BG91" i="2"/>
  <c r="BL91" i="2"/>
  <c r="BB87" i="2"/>
  <c r="BG87" i="2"/>
  <c r="BL87" i="2"/>
  <c r="BB83" i="2"/>
  <c r="BL83" i="2"/>
  <c r="BG83" i="2"/>
  <c r="BB79" i="2"/>
  <c r="BG79" i="2"/>
  <c r="BL79" i="2"/>
  <c r="BB75" i="2"/>
  <c r="BG75" i="2"/>
  <c r="BL75" i="2"/>
  <c r="BB71" i="2"/>
  <c r="BL71" i="2"/>
  <c r="BG71" i="2"/>
  <c r="BB67" i="2"/>
  <c r="BG67" i="2"/>
  <c r="BL67" i="2"/>
  <c r="BB63" i="2"/>
  <c r="BG63" i="2"/>
  <c r="BL63" i="2"/>
  <c r="BB59" i="2"/>
  <c r="BL59" i="2"/>
  <c r="BG59" i="2"/>
  <c r="BB55" i="2"/>
  <c r="BG55" i="2"/>
  <c r="BL55" i="2"/>
  <c r="BB51" i="2"/>
  <c r="BL51" i="2"/>
  <c r="BG51" i="2"/>
  <c r="BB47" i="2"/>
  <c r="BG47" i="2"/>
  <c r="BL47" i="2"/>
  <c r="BB43" i="2"/>
  <c r="BG43" i="2"/>
  <c r="BL43" i="2"/>
  <c r="BB39" i="2"/>
  <c r="BL39" i="2"/>
  <c r="BG39" i="2"/>
  <c r="BB35" i="2"/>
  <c r="BG35" i="2"/>
  <c r="BL35" i="2"/>
  <c r="BB31" i="2"/>
  <c r="BG31" i="2"/>
  <c r="BL31" i="2"/>
  <c r="BB27" i="2"/>
  <c r="BL27" i="2"/>
  <c r="BG27" i="2"/>
  <c r="BB23" i="2"/>
  <c r="BG23" i="2"/>
  <c r="BL23" i="2"/>
  <c r="BB19" i="2"/>
  <c r="BG19" i="2"/>
  <c r="BL19" i="2"/>
  <c r="BB15" i="2"/>
  <c r="BL15" i="2"/>
  <c r="BG15" i="2"/>
  <c r="BB11" i="2"/>
  <c r="BG11" i="2"/>
  <c r="BL11" i="2"/>
  <c r="BB7" i="2"/>
  <c r="BG7" i="2"/>
  <c r="BL7" i="2"/>
  <c r="AO100" i="2"/>
  <c r="BC100" i="2" s="1"/>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59" i="13"/>
  <c r="B158" i="13"/>
  <c r="B157" i="13"/>
  <c r="B156" i="13"/>
  <c r="B155" i="13"/>
  <c r="B142" i="13"/>
  <c r="B141" i="13"/>
  <c r="B140" i="13"/>
  <c r="B139" i="13"/>
  <c r="B138" i="13"/>
  <c r="B121" i="13"/>
  <c r="B120" i="13"/>
  <c r="B119" i="13"/>
  <c r="B104" i="13"/>
  <c r="B103" i="13"/>
  <c r="B102" i="13"/>
  <c r="B101" i="13"/>
  <c r="B50" i="13"/>
  <c r="B67" i="13" s="1"/>
  <c r="B49" i="13"/>
  <c r="B66" i="13" s="1"/>
  <c r="B48" i="13"/>
  <c r="B65" i="13" s="1"/>
  <c r="B47" i="13"/>
  <c r="B64" i="13" s="1"/>
  <c r="B46" i="13"/>
  <c r="B63" i="13" s="1"/>
  <c r="B45" i="13"/>
  <c r="B62" i="13" s="1"/>
  <c r="E37" i="13"/>
  <c r="E36" i="13"/>
  <c r="E35" i="13"/>
  <c r="E34" i="13"/>
  <c r="E33" i="13"/>
  <c r="E32" i="13"/>
  <c r="F9" i="13"/>
  <c r="AN23" i="2"/>
  <c r="AN14" i="2" l="1"/>
  <c r="F9" i="6" l="1"/>
  <c r="K31" i="2" l="1"/>
  <c r="K24" i="2"/>
  <c r="K22" i="2"/>
  <c r="K19" i="2"/>
  <c r="K13" i="2"/>
  <c r="K11" i="2"/>
  <c r="K8" i="2"/>
  <c r="K6" i="2"/>
  <c r="K4" i="2"/>
  <c r="B195" i="6" l="1"/>
  <c r="B196" i="6"/>
  <c r="B197" i="6"/>
  <c r="B198" i="6"/>
  <c r="B199" i="6"/>
  <c r="B200" i="6"/>
  <c r="B201" i="6"/>
  <c r="B202" i="6"/>
  <c r="B203" i="6"/>
  <c r="B204" i="6"/>
  <c r="B205" i="6"/>
  <c r="B206" i="6"/>
  <c r="B207" i="6"/>
  <c r="B208" i="6"/>
  <c r="B209" i="6"/>
  <c r="B210" i="6"/>
  <c r="B211" i="6"/>
  <c r="B212" i="6"/>
  <c r="B213" i="6"/>
  <c r="B214" i="6"/>
  <c r="B215" i="6"/>
  <c r="B216" i="6"/>
  <c r="B217" i="6"/>
  <c r="B194" i="6"/>
  <c r="B178" i="6"/>
  <c r="B177" i="6"/>
  <c r="B176" i="6"/>
  <c r="B175" i="6"/>
  <c r="B174" i="6"/>
  <c r="B158" i="6"/>
  <c r="B157" i="6"/>
  <c r="B156" i="6"/>
  <c r="B155" i="6"/>
  <c r="B154" i="6"/>
  <c r="B137" i="6"/>
  <c r="B136" i="6"/>
  <c r="B135" i="6"/>
  <c r="K81" i="2"/>
  <c r="C195" i="6" s="1"/>
  <c r="L81" i="2"/>
  <c r="M81" i="2"/>
  <c r="C175" i="14" s="1"/>
  <c r="N81" i="2"/>
  <c r="K82" i="2"/>
  <c r="C196" i="6" s="1"/>
  <c r="L82" i="2"/>
  <c r="M82" i="2"/>
  <c r="C176" i="14" s="1"/>
  <c r="N82" i="2"/>
  <c r="K83" i="2"/>
  <c r="C197" i="6" s="1"/>
  <c r="L83" i="2"/>
  <c r="M83" i="2"/>
  <c r="C177" i="14" s="1"/>
  <c r="N83" i="2"/>
  <c r="K84" i="2"/>
  <c r="C198" i="6" s="1"/>
  <c r="L84" i="2"/>
  <c r="M84" i="2"/>
  <c r="C178" i="14" s="1"/>
  <c r="N84" i="2"/>
  <c r="K85" i="2"/>
  <c r="C199" i="6" s="1"/>
  <c r="L85" i="2"/>
  <c r="M85" i="2"/>
  <c r="C179" i="14" s="1"/>
  <c r="N85" i="2"/>
  <c r="K86" i="2"/>
  <c r="C200" i="6" s="1"/>
  <c r="L86" i="2"/>
  <c r="M86" i="2"/>
  <c r="C180" i="14" s="1"/>
  <c r="N86" i="2"/>
  <c r="K87" i="2"/>
  <c r="C201" i="6" s="1"/>
  <c r="L87" i="2"/>
  <c r="M87" i="2"/>
  <c r="C181" i="14" s="1"/>
  <c r="N87" i="2"/>
  <c r="K88" i="2"/>
  <c r="C202" i="6" s="1"/>
  <c r="L88" i="2"/>
  <c r="M88" i="2"/>
  <c r="C182" i="14" s="1"/>
  <c r="N88" i="2"/>
  <c r="K89" i="2"/>
  <c r="C203" i="6" s="1"/>
  <c r="L89" i="2"/>
  <c r="M89" i="2"/>
  <c r="C183" i="14" s="1"/>
  <c r="N89" i="2"/>
  <c r="K90" i="2"/>
  <c r="C204" i="6" s="1"/>
  <c r="L90" i="2"/>
  <c r="M90" i="2"/>
  <c r="C184" i="14" s="1"/>
  <c r="N90" i="2"/>
  <c r="K91" i="2"/>
  <c r="C205" i="6" s="1"/>
  <c r="L91" i="2"/>
  <c r="M91" i="2"/>
  <c r="C185" i="14" s="1"/>
  <c r="N91" i="2"/>
  <c r="K92" i="2"/>
  <c r="C206" i="6" s="1"/>
  <c r="L92" i="2"/>
  <c r="M92" i="2"/>
  <c r="C186" i="14" s="1"/>
  <c r="N92" i="2"/>
  <c r="K93" i="2"/>
  <c r="C207" i="6" s="1"/>
  <c r="L93" i="2"/>
  <c r="M93" i="2"/>
  <c r="C187" i="14" s="1"/>
  <c r="N93" i="2"/>
  <c r="K94" i="2"/>
  <c r="C208" i="6" s="1"/>
  <c r="L94" i="2"/>
  <c r="M94" i="2"/>
  <c r="C188" i="14" s="1"/>
  <c r="N94" i="2"/>
  <c r="K95" i="2"/>
  <c r="C209" i="6" s="1"/>
  <c r="L95" i="2"/>
  <c r="M95" i="2"/>
  <c r="C189" i="14" s="1"/>
  <c r="N95" i="2"/>
  <c r="K96" i="2"/>
  <c r="C210" i="6" s="1"/>
  <c r="L96" i="2"/>
  <c r="M96" i="2"/>
  <c r="C190" i="14" s="1"/>
  <c r="N96" i="2"/>
  <c r="K97" i="2"/>
  <c r="C211" i="6" s="1"/>
  <c r="L97" i="2"/>
  <c r="M97" i="2"/>
  <c r="C191" i="14" s="1"/>
  <c r="N97" i="2"/>
  <c r="K98" i="2"/>
  <c r="C212" i="6" s="1"/>
  <c r="L98" i="2"/>
  <c r="M98" i="2"/>
  <c r="C192" i="14" s="1"/>
  <c r="N98" i="2"/>
  <c r="K99" i="2"/>
  <c r="C213" i="6" s="1"/>
  <c r="L99" i="2"/>
  <c r="M99" i="2"/>
  <c r="C193" i="14" s="1"/>
  <c r="N99" i="2"/>
  <c r="K100" i="2"/>
  <c r="C214" i="6" s="1"/>
  <c r="M100" i="2"/>
  <c r="C194" i="14" s="1"/>
  <c r="N100" i="2"/>
  <c r="K101" i="2"/>
  <c r="C215" i="6" s="1"/>
  <c r="L101" i="2"/>
  <c r="M101" i="2"/>
  <c r="C195" i="14" s="1"/>
  <c r="N101" i="2"/>
  <c r="K102" i="2"/>
  <c r="C216" i="6" s="1"/>
  <c r="L102" i="2"/>
  <c r="M102" i="2"/>
  <c r="C196" i="14" s="1"/>
  <c r="N102" i="2"/>
  <c r="K103" i="2"/>
  <c r="C217" i="6" s="1"/>
  <c r="L103" i="2"/>
  <c r="M103" i="2"/>
  <c r="C197" i="14" s="1"/>
  <c r="N103" i="2"/>
  <c r="L80" i="2"/>
  <c r="N80" i="2"/>
  <c r="M80" i="2"/>
  <c r="C174" i="14" s="1"/>
  <c r="K80" i="2"/>
  <c r="L17" i="2"/>
  <c r="K16" i="2"/>
  <c r="C114" i="6" s="1"/>
  <c r="L16" i="2"/>
  <c r="M16" i="2"/>
  <c r="C102" i="14" s="1"/>
  <c r="N16" i="2"/>
  <c r="C102" i="16" s="1"/>
  <c r="K17" i="2"/>
  <c r="C115" i="6" s="1"/>
  <c r="M17" i="2"/>
  <c r="C103" i="14" s="1"/>
  <c r="N17" i="2"/>
  <c r="C103" i="16" s="1"/>
  <c r="L18" i="2"/>
  <c r="M18" i="2"/>
  <c r="C104" i="14" s="1"/>
  <c r="N18" i="2"/>
  <c r="C104" i="16" s="1"/>
  <c r="N15" i="2"/>
  <c r="C101" i="16" s="1"/>
  <c r="M15" i="2"/>
  <c r="C101" i="14" s="1"/>
  <c r="L15" i="2"/>
  <c r="C94" i="6"/>
  <c r="B114" i="6"/>
  <c r="B115" i="6"/>
  <c r="B116" i="6"/>
  <c r="B113" i="6"/>
  <c r="AM16" i="2"/>
  <c r="AX16" i="2" s="1"/>
  <c r="AK16" i="2"/>
  <c r="AU16" i="2" s="1"/>
  <c r="AI16" i="2"/>
  <c r="AG16" i="2"/>
  <c r="AM15" i="2"/>
  <c r="AX15" i="2" s="1"/>
  <c r="AR15" i="2"/>
  <c r="AG15" i="2"/>
  <c r="N54" i="2"/>
  <c r="C142" i="16" s="1"/>
  <c r="M54" i="2"/>
  <c r="C142" i="14" s="1"/>
  <c r="L54" i="2"/>
  <c r="K54" i="2"/>
  <c r="N52" i="2"/>
  <c r="C141" i="16" s="1"/>
  <c r="L52" i="2"/>
  <c r="K52" i="2"/>
  <c r="C157" i="6" s="1"/>
  <c r="K44" i="2"/>
  <c r="C156" i="6" s="1"/>
  <c r="K39" i="2"/>
  <c r="C155" i="6" s="1"/>
  <c r="C154" i="6"/>
  <c r="I19" i="2"/>
  <c r="C47" i="16" s="1"/>
  <c r="F34" i="16" s="1"/>
  <c r="G34" i="16" s="1"/>
  <c r="H19" i="2"/>
  <c r="C47" i="14" s="1"/>
  <c r="F34" i="14" s="1"/>
  <c r="G34" i="14" s="1"/>
  <c r="G19" i="2"/>
  <c r="C47" i="13" s="1"/>
  <c r="F34" i="13" s="1"/>
  <c r="G34" i="13" s="1"/>
  <c r="F19" i="2"/>
  <c r="C137" i="6"/>
  <c r="C136" i="6"/>
  <c r="AX22" i="2"/>
  <c r="N22" i="2"/>
  <c r="C120" i="16" s="1"/>
  <c r="M22" i="2"/>
  <c r="C120" i="14" s="1"/>
  <c r="L22" i="2"/>
  <c r="N19" i="2"/>
  <c r="C119" i="16" s="1"/>
  <c r="M19" i="2"/>
  <c r="C119" i="14" s="1"/>
  <c r="L19" i="2"/>
  <c r="C135" i="6"/>
  <c r="I4" i="2"/>
  <c r="C45" i="16" s="1"/>
  <c r="F32" i="16" s="1"/>
  <c r="H4" i="2"/>
  <c r="C45" i="14" s="1"/>
  <c r="F32" i="14" s="1"/>
  <c r="G4" i="2"/>
  <c r="C45" i="13" s="1"/>
  <c r="F32" i="13" s="1"/>
  <c r="F4" i="2"/>
  <c r="C45" i="6" s="1"/>
  <c r="F32" i="6" s="1"/>
  <c r="N13" i="2"/>
  <c r="C82" i="16" s="1"/>
  <c r="M13" i="2"/>
  <c r="C82" i="14" s="1"/>
  <c r="L13" i="2"/>
  <c r="N11" i="2"/>
  <c r="C81" i="16" s="1"/>
  <c r="M11" i="2"/>
  <c r="C81" i="14" s="1"/>
  <c r="L11" i="2"/>
  <c r="N8" i="2"/>
  <c r="C80" i="16" s="1"/>
  <c r="M8" i="2"/>
  <c r="C80" i="14" s="1"/>
  <c r="L8" i="2"/>
  <c r="C92" i="6"/>
  <c r="N6" i="2"/>
  <c r="C79" i="16" s="1"/>
  <c r="C79" i="14"/>
  <c r="L6" i="2"/>
  <c r="N4" i="2"/>
  <c r="C78" i="16" s="1"/>
  <c r="M4" i="2"/>
  <c r="C78" i="14" s="1"/>
  <c r="L4" i="2"/>
  <c r="AM74" i="2"/>
  <c r="AX74" i="2" s="1"/>
  <c r="AK74" i="2"/>
  <c r="AU74" i="2" s="1"/>
  <c r="AI74" i="2"/>
  <c r="AG74" i="2"/>
  <c r="C81" i="13" l="1"/>
  <c r="C79" i="13"/>
  <c r="C80" i="13"/>
  <c r="G32" i="16"/>
  <c r="C102" i="13"/>
  <c r="C193" i="13"/>
  <c r="C193" i="16"/>
  <c r="C192" i="13"/>
  <c r="C192" i="16"/>
  <c r="C191" i="13"/>
  <c r="C191" i="16"/>
  <c r="C190" i="13"/>
  <c r="C190" i="16"/>
  <c r="C189" i="13"/>
  <c r="C189" i="16"/>
  <c r="C188" i="13"/>
  <c r="C188" i="16"/>
  <c r="C187" i="13"/>
  <c r="C187" i="16"/>
  <c r="C186" i="13"/>
  <c r="C186" i="16"/>
  <c r="C185" i="13"/>
  <c r="C185" i="16"/>
  <c r="C184" i="13"/>
  <c r="C184" i="16"/>
  <c r="C183" i="13"/>
  <c r="C183" i="16"/>
  <c r="C182" i="13"/>
  <c r="C182" i="16"/>
  <c r="C181" i="13"/>
  <c r="C181" i="16"/>
  <c r="C180" i="13"/>
  <c r="C180" i="16"/>
  <c r="C179" i="13"/>
  <c r="C179" i="16"/>
  <c r="C178" i="13"/>
  <c r="C178" i="16"/>
  <c r="C177" i="13"/>
  <c r="C177" i="16"/>
  <c r="C176" i="13"/>
  <c r="C176" i="16"/>
  <c r="C175" i="13"/>
  <c r="C175" i="16"/>
  <c r="C141" i="13"/>
  <c r="C120" i="13"/>
  <c r="C101" i="13"/>
  <c r="C197" i="13"/>
  <c r="C197" i="16"/>
  <c r="C196" i="13"/>
  <c r="C196" i="16"/>
  <c r="C195" i="13"/>
  <c r="C195" i="16"/>
  <c r="C78" i="13"/>
  <c r="C82" i="13"/>
  <c r="C119" i="13"/>
  <c r="C142" i="13"/>
  <c r="C104" i="13"/>
  <c r="C103" i="13"/>
  <c r="C174" i="13"/>
  <c r="C174" i="16"/>
  <c r="C83" i="14"/>
  <c r="AR16" i="2"/>
  <c r="AR74" i="2"/>
  <c r="G32" i="14"/>
  <c r="AO74" i="2"/>
  <c r="BC74" i="2" s="1"/>
  <c r="AO15" i="2"/>
  <c r="BC15" i="2" s="1"/>
  <c r="G32" i="13"/>
  <c r="C159" i="6"/>
  <c r="AM27" i="2"/>
  <c r="AX27" i="2" s="1"/>
  <c r="AK27" i="2"/>
  <c r="AU27" i="2" s="1"/>
  <c r="AI27" i="2"/>
  <c r="AG27" i="2"/>
  <c r="C83" i="13" l="1"/>
  <c r="C83" i="16"/>
  <c r="AR27" i="2"/>
  <c r="AO27" i="2"/>
  <c r="BC27" i="2" s="1"/>
  <c r="K15" i="2"/>
  <c r="AM68" i="2"/>
  <c r="AX68" i="2" s="1"/>
  <c r="AK68" i="2"/>
  <c r="AU68" i="2" s="1"/>
  <c r="AI68" i="2"/>
  <c r="AG68" i="2"/>
  <c r="AI73" i="2"/>
  <c r="AK73" i="2"/>
  <c r="AR68" i="2" l="1"/>
  <c r="AJ49" i="2"/>
  <c r="AH49" i="2"/>
  <c r="AM46" i="2"/>
  <c r="AX46" i="2" s="1"/>
  <c r="AK46" i="2"/>
  <c r="AU46" i="2" s="1"/>
  <c r="AI46" i="2"/>
  <c r="AG46" i="2"/>
  <c r="AM41" i="2"/>
  <c r="AX41" i="2" s="1"/>
  <c r="AK41" i="2"/>
  <c r="AU41" i="2" s="1"/>
  <c r="AI41" i="2"/>
  <c r="AG41" i="2"/>
  <c r="AM17" i="2"/>
  <c r="AX17" i="2" s="1"/>
  <c r="AK17" i="2"/>
  <c r="AU17" i="2" s="1"/>
  <c r="AI17" i="2"/>
  <c r="AG17" i="2"/>
  <c r="AM102" i="2"/>
  <c r="AX102" i="2" s="1"/>
  <c r="AK102" i="2"/>
  <c r="AU102" i="2" s="1"/>
  <c r="AI102" i="2"/>
  <c r="AG102" i="2"/>
  <c r="AM101" i="2"/>
  <c r="AX101" i="2" s="1"/>
  <c r="AK101" i="2"/>
  <c r="AU101" i="2" s="1"/>
  <c r="AI101" i="2"/>
  <c r="AG101" i="2"/>
  <c r="AM100" i="2"/>
  <c r="AX100" i="2" s="1"/>
  <c r="AK100" i="2"/>
  <c r="AU100" i="2" s="1"/>
  <c r="AI100" i="2"/>
  <c r="AM99" i="2"/>
  <c r="AX99" i="2" s="1"/>
  <c r="AK99" i="2"/>
  <c r="AU99" i="2" s="1"/>
  <c r="AI99" i="2"/>
  <c r="AG99" i="2"/>
  <c r="AM98" i="2"/>
  <c r="AX98" i="2" s="1"/>
  <c r="AK98" i="2"/>
  <c r="AU98" i="2" s="1"/>
  <c r="AI98" i="2"/>
  <c r="AG98" i="2"/>
  <c r="AM97" i="2"/>
  <c r="AX97" i="2" s="1"/>
  <c r="AK97" i="2"/>
  <c r="AU97" i="2" s="1"/>
  <c r="AI97" i="2"/>
  <c r="AG97" i="2"/>
  <c r="AM96" i="2"/>
  <c r="AX96" i="2" s="1"/>
  <c r="AK96" i="2"/>
  <c r="AU96" i="2" s="1"/>
  <c r="AR96" i="2"/>
  <c r="AG96" i="2"/>
  <c r="AM95" i="2"/>
  <c r="AX95" i="2" s="1"/>
  <c r="AK95" i="2"/>
  <c r="AU95" i="2" s="1"/>
  <c r="AI95" i="2"/>
  <c r="AG95" i="2"/>
  <c r="AM94" i="2"/>
  <c r="AX94" i="2" s="1"/>
  <c r="AK94" i="2"/>
  <c r="AU94" i="2" s="1"/>
  <c r="AI94" i="2"/>
  <c r="AG94" i="2"/>
  <c r="AM93" i="2"/>
  <c r="AX93" i="2" s="1"/>
  <c r="AK93" i="2"/>
  <c r="AU93" i="2" s="1"/>
  <c r="AI93" i="2"/>
  <c r="AG93" i="2"/>
  <c r="AM57" i="2"/>
  <c r="AX57" i="2" s="1"/>
  <c r="AK57" i="2"/>
  <c r="AU57" i="2" s="1"/>
  <c r="AI57" i="2"/>
  <c r="AG57" i="2"/>
  <c r="AM56" i="2"/>
  <c r="AX56" i="2" s="1"/>
  <c r="AK56" i="2"/>
  <c r="AU56" i="2" s="1"/>
  <c r="AI56" i="2"/>
  <c r="AG56" i="2"/>
  <c r="AM55" i="2"/>
  <c r="AX55" i="2" s="1"/>
  <c r="AK55" i="2"/>
  <c r="AU55" i="2" s="1"/>
  <c r="AI55" i="2"/>
  <c r="AG55" i="2"/>
  <c r="AM54" i="2"/>
  <c r="AX54" i="2" s="1"/>
  <c r="AJ54" i="2"/>
  <c r="AK54" i="2" s="1"/>
  <c r="AU54" i="2" s="1"/>
  <c r="AH54" i="2"/>
  <c r="AI54" i="2" s="1"/>
  <c r="AG54" i="2"/>
  <c r="AM78" i="2"/>
  <c r="AX78" i="2" s="1"/>
  <c r="AK78" i="2"/>
  <c r="AU78" i="2" s="1"/>
  <c r="AI78" i="2"/>
  <c r="AG78" i="2"/>
  <c r="AM77" i="2"/>
  <c r="AX77" i="2" s="1"/>
  <c r="AK77" i="2"/>
  <c r="AU77" i="2" s="1"/>
  <c r="AI77" i="2"/>
  <c r="AG77" i="2"/>
  <c r="AM67" i="2"/>
  <c r="AX67" i="2" s="1"/>
  <c r="AK67" i="2"/>
  <c r="AU67" i="2" s="1"/>
  <c r="AI67" i="2"/>
  <c r="AG67" i="2"/>
  <c r="AM76" i="2"/>
  <c r="AX76" i="2" s="1"/>
  <c r="AK76" i="2"/>
  <c r="AU76" i="2" s="1"/>
  <c r="AI76" i="2"/>
  <c r="AG76" i="2"/>
  <c r="AM75" i="2"/>
  <c r="AX75" i="2" s="1"/>
  <c r="AK75" i="2"/>
  <c r="AU75" i="2" s="1"/>
  <c r="AI75" i="2"/>
  <c r="AG75" i="2"/>
  <c r="AM92" i="2"/>
  <c r="AX92" i="2" s="1"/>
  <c r="AK92" i="2"/>
  <c r="AI92" i="2"/>
  <c r="AG92" i="2"/>
  <c r="AM91" i="2"/>
  <c r="AX91" i="2" s="1"/>
  <c r="AK91" i="2"/>
  <c r="AI91" i="2"/>
  <c r="AG91" i="2"/>
  <c r="AM72" i="2"/>
  <c r="AX72" i="2" s="1"/>
  <c r="AK72" i="2"/>
  <c r="AU72" i="2" s="1"/>
  <c r="AI72" i="2"/>
  <c r="AG72" i="2"/>
  <c r="AM60" i="2"/>
  <c r="AX60" i="2" s="1"/>
  <c r="AK60" i="2"/>
  <c r="AU60" i="2" s="1"/>
  <c r="AI60" i="2"/>
  <c r="AG60" i="2"/>
  <c r="AM59" i="2"/>
  <c r="AX59" i="2" s="1"/>
  <c r="AK59" i="2"/>
  <c r="AU59" i="2" s="1"/>
  <c r="AI59" i="2"/>
  <c r="AG59" i="2"/>
  <c r="AM90" i="2"/>
  <c r="AX90" i="2" s="1"/>
  <c r="AK90" i="2"/>
  <c r="AU90" i="2" s="1"/>
  <c r="AI90" i="2"/>
  <c r="AG90" i="2"/>
  <c r="AM89" i="2"/>
  <c r="AX89" i="2" s="1"/>
  <c r="AK89" i="2"/>
  <c r="AU89" i="2" s="1"/>
  <c r="AI89" i="2"/>
  <c r="AG89" i="2"/>
  <c r="AM88" i="2"/>
  <c r="AX88" i="2" s="1"/>
  <c r="AK88" i="2"/>
  <c r="AU88" i="2" s="1"/>
  <c r="AI88" i="2"/>
  <c r="AG88" i="2"/>
  <c r="AM87" i="2"/>
  <c r="AX87" i="2" s="1"/>
  <c r="AK87" i="2"/>
  <c r="AU87" i="2" s="1"/>
  <c r="AI87" i="2"/>
  <c r="AG87" i="2"/>
  <c r="AM65" i="2"/>
  <c r="AX65" i="2" s="1"/>
  <c r="AK65" i="2"/>
  <c r="AU65" i="2" s="1"/>
  <c r="AI65" i="2"/>
  <c r="AG65" i="2"/>
  <c r="AM85" i="2"/>
  <c r="AX85" i="2" s="1"/>
  <c r="AK85" i="2"/>
  <c r="AU85" i="2" s="1"/>
  <c r="AI85" i="2"/>
  <c r="AG85" i="2"/>
  <c r="AM84" i="2"/>
  <c r="AX84" i="2" s="1"/>
  <c r="AK84" i="2"/>
  <c r="AU84" i="2" s="1"/>
  <c r="AI84" i="2"/>
  <c r="AG84" i="2"/>
  <c r="AM83" i="2"/>
  <c r="AX83" i="2" s="1"/>
  <c r="AK83" i="2"/>
  <c r="AU83" i="2" s="1"/>
  <c r="AI83" i="2"/>
  <c r="AG83" i="2"/>
  <c r="AM82" i="2"/>
  <c r="AX82" i="2" s="1"/>
  <c r="AK82" i="2"/>
  <c r="AU82" i="2" s="1"/>
  <c r="AI82" i="2"/>
  <c r="AG82" i="2"/>
  <c r="AM66" i="2"/>
  <c r="AX66" i="2" s="1"/>
  <c r="AK66" i="2"/>
  <c r="AU66" i="2" s="1"/>
  <c r="AI66" i="2"/>
  <c r="AG66" i="2"/>
  <c r="AM81" i="2"/>
  <c r="AX81" i="2" s="1"/>
  <c r="AK81" i="2"/>
  <c r="AU81" i="2" s="1"/>
  <c r="AI81" i="2"/>
  <c r="AG81" i="2"/>
  <c r="AM36" i="2"/>
  <c r="AX36" i="2" s="1"/>
  <c r="AK36" i="2"/>
  <c r="AU36" i="2" s="1"/>
  <c r="AI36" i="2"/>
  <c r="AG36" i="2"/>
  <c r="AI47" i="2"/>
  <c r="AM47" i="2"/>
  <c r="AX47" i="2" s="1"/>
  <c r="AK47" i="2"/>
  <c r="AU47" i="2" s="1"/>
  <c r="AG47" i="2"/>
  <c r="AM35" i="2"/>
  <c r="AX35" i="2" s="1"/>
  <c r="AK35" i="2"/>
  <c r="AU35" i="2" s="1"/>
  <c r="AI35" i="2"/>
  <c r="AG35" i="2"/>
  <c r="AM34" i="2"/>
  <c r="AX34" i="2" s="1"/>
  <c r="AK34" i="2"/>
  <c r="AU34" i="2" s="1"/>
  <c r="AI34" i="2"/>
  <c r="AG34" i="2"/>
  <c r="AM33" i="2"/>
  <c r="AX33" i="2" s="1"/>
  <c r="AK33" i="2"/>
  <c r="AU33" i="2" s="1"/>
  <c r="AI33" i="2"/>
  <c r="AG33" i="2"/>
  <c r="AM45" i="2"/>
  <c r="AX45" i="2" s="1"/>
  <c r="AK45" i="2"/>
  <c r="AU45" i="2" s="1"/>
  <c r="AI45" i="2"/>
  <c r="AG45" i="2"/>
  <c r="AM86" i="2"/>
  <c r="AX86" i="2" s="1"/>
  <c r="AK86" i="2"/>
  <c r="AU86" i="2" s="1"/>
  <c r="AI86" i="2"/>
  <c r="AG86" i="2"/>
  <c r="AM7" i="2"/>
  <c r="AX7" i="2" s="1"/>
  <c r="AK7" i="2"/>
  <c r="AU7" i="2" s="1"/>
  <c r="AI7" i="2"/>
  <c r="AG7" i="2"/>
  <c r="AG12" i="2"/>
  <c r="AM9" i="2"/>
  <c r="AX9" i="2" s="1"/>
  <c r="AK9" i="2"/>
  <c r="AU9" i="2" s="1"/>
  <c r="AI9" i="2"/>
  <c r="AG9" i="2"/>
  <c r="K62" i="2"/>
  <c r="C175" i="6" s="1"/>
  <c r="AJ38" i="2"/>
  <c r="AH38" i="2"/>
  <c r="AM12" i="2"/>
  <c r="AX12" i="2" s="1"/>
  <c r="AK12" i="2"/>
  <c r="AU12" i="2" s="1"/>
  <c r="AI12" i="2"/>
  <c r="AM58" i="2"/>
  <c r="AX58" i="2" s="1"/>
  <c r="AK58" i="2"/>
  <c r="AU58" i="2" s="1"/>
  <c r="AI58" i="2"/>
  <c r="AG58" i="2"/>
  <c r="AM5" i="2"/>
  <c r="AX5" i="2" s="1"/>
  <c r="AK5" i="2"/>
  <c r="AU5" i="2" s="1"/>
  <c r="AI5" i="2"/>
  <c r="AG5" i="2"/>
  <c r="I15" i="2"/>
  <c r="C46" i="16" s="1"/>
  <c r="F33" i="16" s="1"/>
  <c r="N74" i="2"/>
  <c r="C159" i="16" s="1"/>
  <c r="N71" i="2"/>
  <c r="C158" i="16" s="1"/>
  <c r="N70" i="2"/>
  <c r="C157" i="16" s="1"/>
  <c r="N62" i="2"/>
  <c r="C156" i="16" s="1"/>
  <c r="N58" i="2"/>
  <c r="C155" i="16" s="1"/>
  <c r="N44" i="2"/>
  <c r="C140" i="16" s="1"/>
  <c r="N39" i="2"/>
  <c r="C139" i="16" s="1"/>
  <c r="N31" i="2"/>
  <c r="C138" i="16" s="1"/>
  <c r="N24" i="2"/>
  <c r="C121" i="16" s="1"/>
  <c r="G33" i="16" l="1"/>
  <c r="AR47" i="2"/>
  <c r="AR9" i="2"/>
  <c r="AQ100" i="2"/>
  <c r="L100" i="2" s="1"/>
  <c r="AR101" i="2"/>
  <c r="AR102" i="2"/>
  <c r="AR17" i="2"/>
  <c r="AR12" i="2"/>
  <c r="AR7" i="2"/>
  <c r="AR86" i="2"/>
  <c r="AR33" i="2"/>
  <c r="AR34" i="2"/>
  <c r="AR35" i="2"/>
  <c r="AR36" i="2"/>
  <c r="AR81" i="2"/>
  <c r="AR66" i="2"/>
  <c r="AR82" i="2"/>
  <c r="AR83" i="2"/>
  <c r="AR84" i="2"/>
  <c r="AR85" i="2"/>
  <c r="AR65" i="2"/>
  <c r="AR87" i="2"/>
  <c r="AR88" i="2"/>
  <c r="AR89" i="2"/>
  <c r="AR90" i="2"/>
  <c r="AR59" i="2"/>
  <c r="AR60" i="2"/>
  <c r="AR75" i="2"/>
  <c r="AR76" i="2"/>
  <c r="AR67" i="2"/>
  <c r="AR77" i="2"/>
  <c r="AR78" i="2"/>
  <c r="AR54" i="2"/>
  <c r="AR56" i="2"/>
  <c r="AR57" i="2"/>
  <c r="AR93" i="2"/>
  <c r="AR94" i="2"/>
  <c r="AR95" i="2"/>
  <c r="AR97" i="2"/>
  <c r="AR98" i="2"/>
  <c r="AR99" i="2"/>
  <c r="AR5" i="2"/>
  <c r="AR58" i="2"/>
  <c r="AO12" i="2"/>
  <c r="BC12" i="2" s="1"/>
  <c r="AO101" i="2"/>
  <c r="BC101" i="2" s="1"/>
  <c r="AO102" i="2"/>
  <c r="BC102" i="2" s="1"/>
  <c r="AO5" i="2"/>
  <c r="BC5" i="2" s="1"/>
  <c r="AO9" i="2"/>
  <c r="BC9" i="2" s="1"/>
  <c r="AO7" i="2"/>
  <c r="BC7" i="2" s="1"/>
  <c r="AO86" i="2"/>
  <c r="BC86" i="2" s="1"/>
  <c r="AO33" i="2"/>
  <c r="BC33" i="2" s="1"/>
  <c r="AO34" i="2"/>
  <c r="BC34" i="2" s="1"/>
  <c r="AO36" i="2"/>
  <c r="BC36" i="2" s="1"/>
  <c r="AO81" i="2"/>
  <c r="BC81" i="2" s="1"/>
  <c r="AO66" i="2"/>
  <c r="BC66" i="2" s="1"/>
  <c r="AO82" i="2"/>
  <c r="BC82" i="2" s="1"/>
  <c r="AO83" i="2"/>
  <c r="BC83" i="2" s="1"/>
  <c r="AO84" i="2"/>
  <c r="BC84" i="2" s="1"/>
  <c r="AO85" i="2"/>
  <c r="BC85" i="2" s="1"/>
  <c r="AO65" i="2"/>
  <c r="BC65" i="2" s="1"/>
  <c r="AO87" i="2"/>
  <c r="BC87" i="2" s="1"/>
  <c r="AO88" i="2"/>
  <c r="BC88" i="2" s="1"/>
  <c r="AO89" i="2"/>
  <c r="BC89" i="2" s="1"/>
  <c r="AO90" i="2"/>
  <c r="BC90" i="2" s="1"/>
  <c r="AO59" i="2"/>
  <c r="BC59" i="2" s="1"/>
  <c r="AO60" i="2"/>
  <c r="BC60" i="2" s="1"/>
  <c r="AO75" i="2"/>
  <c r="BC75" i="2" s="1"/>
  <c r="AO76" i="2"/>
  <c r="BC76" i="2" s="1"/>
  <c r="AO67" i="2"/>
  <c r="BC67" i="2" s="1"/>
  <c r="AO77" i="2"/>
  <c r="BC77" i="2" s="1"/>
  <c r="AO78" i="2"/>
  <c r="BC78" i="2" s="1"/>
  <c r="AO56" i="2"/>
  <c r="BC56" i="2" s="1"/>
  <c r="AO57" i="2"/>
  <c r="BC57" i="2" s="1"/>
  <c r="AO93" i="2"/>
  <c r="BC93" i="2" s="1"/>
  <c r="AO95" i="2"/>
  <c r="BC95" i="2" s="1"/>
  <c r="AO96" i="2"/>
  <c r="BC96" i="2" s="1"/>
  <c r="AO97" i="2"/>
  <c r="BC97" i="2" s="1"/>
  <c r="AO98" i="2"/>
  <c r="BC98" i="2" s="1"/>
  <c r="AO99" i="2"/>
  <c r="BC99" i="2" s="1"/>
  <c r="AR100" i="2"/>
  <c r="G31" i="2"/>
  <c r="C48" i="13" s="1"/>
  <c r="F35" i="13" s="1"/>
  <c r="G35" i="13" s="1"/>
  <c r="K71" i="2"/>
  <c r="C177" i="6" s="1"/>
  <c r="M62" i="2"/>
  <c r="C156" i="14" s="1"/>
  <c r="L62" i="2"/>
  <c r="C156" i="13" l="1"/>
  <c r="C194" i="13"/>
  <c r="C194" i="16"/>
  <c r="M58" i="2"/>
  <c r="C155" i="14" s="1"/>
  <c r="L58" i="2"/>
  <c r="K58" i="2"/>
  <c r="C174" i="6" s="1"/>
  <c r="AM61" i="2"/>
  <c r="AX61" i="2" s="1"/>
  <c r="AK61" i="2"/>
  <c r="AU61" i="2" s="1"/>
  <c r="AI61" i="2"/>
  <c r="AG61" i="2"/>
  <c r="AK20" i="2"/>
  <c r="AU20" i="2" s="1"/>
  <c r="AI20" i="2"/>
  <c r="AM20" i="2"/>
  <c r="AX20" i="2" s="1"/>
  <c r="C155" i="13" l="1"/>
  <c r="AR20" i="2"/>
  <c r="AR61" i="2"/>
  <c r="AO61" i="2"/>
  <c r="BC61" i="2" s="1"/>
  <c r="M74" i="2"/>
  <c r="C159" i="14" s="1"/>
  <c r="L74" i="2"/>
  <c r="K74" i="2"/>
  <c r="C178" i="6" s="1"/>
  <c r="M71" i="2"/>
  <c r="C158" i="14" s="1"/>
  <c r="L71" i="2"/>
  <c r="M70" i="2"/>
  <c r="C157" i="14" s="1"/>
  <c r="L70" i="2"/>
  <c r="K70" i="2"/>
  <c r="M52" i="2"/>
  <c r="C141" i="14" s="1"/>
  <c r="M44" i="2"/>
  <c r="C140" i="14" s="1"/>
  <c r="L44" i="2"/>
  <c r="M39" i="2"/>
  <c r="C139" i="14" s="1"/>
  <c r="L39" i="2"/>
  <c r="M31" i="2"/>
  <c r="C138" i="14" s="1"/>
  <c r="L31" i="2"/>
  <c r="M24" i="2"/>
  <c r="C121" i="14" s="1"/>
  <c r="C122" i="14" s="1"/>
  <c r="L24" i="2"/>
  <c r="C139" i="13" l="1"/>
  <c r="C158" i="13"/>
  <c r="C160" i="16"/>
  <c r="C140" i="13"/>
  <c r="C121" i="13"/>
  <c r="C122" i="13" s="1"/>
  <c r="C122" i="16"/>
  <c r="C138" i="13"/>
  <c r="C143" i="16"/>
  <c r="C157" i="13"/>
  <c r="C159" i="13"/>
  <c r="C160" i="14"/>
  <c r="C143" i="14"/>
  <c r="C90" i="6"/>
  <c r="C113" i="6"/>
  <c r="C176" i="6"/>
  <c r="C179" i="6" s="1"/>
  <c r="C91" i="6"/>
  <c r="C194" i="6"/>
  <c r="C138" i="6"/>
  <c r="C158" i="6"/>
  <c r="C93" i="6"/>
  <c r="C143" i="13" l="1"/>
  <c r="C160" i="13"/>
  <c r="C95" i="6"/>
  <c r="AK6" i="2"/>
  <c r="AI6" i="2"/>
  <c r="AG6" i="2"/>
  <c r="AM10" i="2"/>
  <c r="AK10" i="2"/>
  <c r="AI10" i="2"/>
  <c r="AG10" i="2"/>
  <c r="AM8" i="2"/>
  <c r="AK8" i="2"/>
  <c r="AI8" i="2"/>
  <c r="AG8" i="2"/>
  <c r="AM6" i="2"/>
  <c r="AM4" i="2"/>
  <c r="AK4" i="2"/>
  <c r="AI4" i="2"/>
  <c r="AR4" i="2" s="1"/>
  <c r="AG4" i="2"/>
  <c r="AG18" i="2"/>
  <c r="AI18" i="2"/>
  <c r="AK18" i="2"/>
  <c r="AM18" i="2"/>
  <c r="H15" i="2"/>
  <c r="C46" i="14" s="1"/>
  <c r="F33" i="14" s="1"/>
  <c r="G15" i="2"/>
  <c r="C46" i="13" s="1"/>
  <c r="F33" i="13" s="1"/>
  <c r="F15" i="2"/>
  <c r="I31" i="2"/>
  <c r="C48" i="16" s="1"/>
  <c r="F35" i="16" s="1"/>
  <c r="G35" i="16" s="1"/>
  <c r="H31" i="2"/>
  <c r="C48" i="14" s="1"/>
  <c r="F35" i="14" s="1"/>
  <c r="G35" i="14" s="1"/>
  <c r="F31" i="2"/>
  <c r="I58" i="2"/>
  <c r="C49" i="16" s="1"/>
  <c r="F36" i="16" s="1"/>
  <c r="H58" i="2"/>
  <c r="C49" i="14" s="1"/>
  <c r="F36" i="14" s="1"/>
  <c r="G36" i="14" s="1"/>
  <c r="G58" i="2"/>
  <c r="C49" i="13" s="1"/>
  <c r="F36" i="13" s="1"/>
  <c r="G36" i="13" s="1"/>
  <c r="F58" i="2"/>
  <c r="I80" i="2"/>
  <c r="C50" i="16" s="1"/>
  <c r="F37" i="16" s="1"/>
  <c r="G37" i="16" s="1"/>
  <c r="H80" i="2"/>
  <c r="C50" i="14" s="1"/>
  <c r="F37" i="14" s="1"/>
  <c r="G37" i="14" s="1"/>
  <c r="G80" i="2"/>
  <c r="C50" i="13" s="1"/>
  <c r="F37" i="13" s="1"/>
  <c r="G37" i="13" s="1"/>
  <c r="F80" i="2"/>
  <c r="AM32" i="2"/>
  <c r="AX32" i="2" s="1"/>
  <c r="AK32" i="2"/>
  <c r="AU32" i="2" s="1"/>
  <c r="AI32" i="2"/>
  <c r="AG32" i="2"/>
  <c r="G36" i="16" l="1"/>
  <c r="F38" i="16"/>
  <c r="B6" i="16" s="1"/>
  <c r="D6" i="16" s="1"/>
  <c r="G33" i="14"/>
  <c r="F38" i="14"/>
  <c r="B6" i="14" s="1"/>
  <c r="D6" i="14" s="1"/>
  <c r="AO8" i="2"/>
  <c r="BC8" i="2" s="1"/>
  <c r="AO6" i="2"/>
  <c r="BC6" i="2" s="1"/>
  <c r="AO18" i="2"/>
  <c r="BC18" i="2" s="1"/>
  <c r="AO10" i="2"/>
  <c r="BC10" i="2" s="1"/>
  <c r="G33" i="13"/>
  <c r="F38" i="13"/>
  <c r="AO4" i="2"/>
  <c r="BC4" i="2" s="1"/>
  <c r="AM28" i="2"/>
  <c r="AX28" i="2" s="1"/>
  <c r="AK28" i="2"/>
  <c r="AU28" i="2" s="1"/>
  <c r="AI28" i="2"/>
  <c r="AG28" i="2"/>
  <c r="AG52" i="2"/>
  <c r="AJ37" i="2"/>
  <c r="AH37" i="2"/>
  <c r="AJ51" i="2"/>
  <c r="AH51" i="2"/>
  <c r="AH39" i="2"/>
  <c r="AH48" i="2"/>
  <c r="AL44" i="2"/>
  <c r="AJ44" i="2"/>
  <c r="AH44" i="2"/>
  <c r="AR28" i="2" l="1"/>
  <c r="K18" i="2"/>
  <c r="C116" i="6" s="1"/>
  <c r="B15" i="2"/>
  <c r="AO28" i="2"/>
  <c r="BC28" i="2" s="1"/>
  <c r="B6" i="13"/>
  <c r="D6" i="13" s="1"/>
  <c r="AM29" i="2"/>
  <c r="AX29" i="2" s="1"/>
  <c r="AK29" i="2"/>
  <c r="AU29" i="2" s="1"/>
  <c r="AI29" i="2"/>
  <c r="AG29" i="2"/>
  <c r="AR29" i="2" l="1"/>
  <c r="AO29" i="2"/>
  <c r="BC29" i="2" s="1"/>
  <c r="AG103" i="2"/>
  <c r="AI103" i="2"/>
  <c r="AK103" i="2"/>
  <c r="AU103" i="2" s="1"/>
  <c r="AM103" i="2"/>
  <c r="AX103" i="2" s="1"/>
  <c r="AX6" i="2"/>
  <c r="AX8" i="2"/>
  <c r="AX10" i="2"/>
  <c r="AX4" i="2"/>
  <c r="AU6" i="2"/>
  <c r="AU8" i="2"/>
  <c r="AU10" i="2"/>
  <c r="AU4" i="2"/>
  <c r="AR6" i="2"/>
  <c r="AR8" i="2"/>
  <c r="AR10" i="2"/>
  <c r="AR103" i="2" l="1"/>
  <c r="B50" i="6"/>
  <c r="B72" i="6" s="1"/>
  <c r="B49" i="6"/>
  <c r="B71" i="6" s="1"/>
  <c r="B48" i="6"/>
  <c r="B70" i="6" s="1"/>
  <c r="B47" i="6"/>
  <c r="B69" i="6" s="1"/>
  <c r="B46" i="6"/>
  <c r="B68" i="6" s="1"/>
  <c r="B45" i="6"/>
  <c r="B67" i="6" s="1"/>
  <c r="E37" i="6"/>
  <c r="E36" i="6"/>
  <c r="E35" i="6"/>
  <c r="E34" i="6"/>
  <c r="E33" i="6"/>
  <c r="E32" i="6"/>
  <c r="C46" i="6" l="1"/>
  <c r="F33" i="6" s="1"/>
  <c r="G32" i="6"/>
  <c r="C49" i="6"/>
  <c r="F36" i="6" s="1"/>
  <c r="G36" i="6" s="1"/>
  <c r="G33" i="6" l="1"/>
  <c r="AG23" i="2"/>
  <c r="AO23" i="2" l="1"/>
  <c r="BC23" i="2" s="1"/>
  <c r="AG79" i="2"/>
  <c r="AI79" i="2"/>
  <c r="AR79" i="2" l="1"/>
  <c r="AO79" i="2"/>
  <c r="BC79" i="2" s="1"/>
  <c r="AM80" i="2"/>
  <c r="AX80" i="2" s="1"/>
  <c r="E80" i="2" s="1"/>
  <c r="C67" i="16" s="1"/>
  <c r="AK80" i="2"/>
  <c r="AI80" i="2"/>
  <c r="AG80" i="2"/>
  <c r="AM79" i="2"/>
  <c r="AX79" i="2" s="1"/>
  <c r="AK79" i="2"/>
  <c r="AU79" i="2" s="1"/>
  <c r="AM73" i="2"/>
  <c r="AX73" i="2" s="1"/>
  <c r="AG73" i="2"/>
  <c r="AM71" i="2"/>
  <c r="AX71" i="2" s="1"/>
  <c r="AK71" i="2"/>
  <c r="AU71" i="2" s="1"/>
  <c r="AI71" i="2"/>
  <c r="AG71" i="2"/>
  <c r="AM70" i="2"/>
  <c r="AX70" i="2" s="1"/>
  <c r="AK70" i="2"/>
  <c r="AU70" i="2" s="1"/>
  <c r="AI70" i="2"/>
  <c r="AG70" i="2"/>
  <c r="AM69" i="2"/>
  <c r="AX69" i="2" s="1"/>
  <c r="AK69" i="2"/>
  <c r="AU69" i="2" s="1"/>
  <c r="AI69" i="2"/>
  <c r="AG69" i="2"/>
  <c r="AM64" i="2"/>
  <c r="AX64" i="2" s="1"/>
  <c r="AK64" i="2"/>
  <c r="AU64" i="2" s="1"/>
  <c r="AI64" i="2"/>
  <c r="AG64" i="2"/>
  <c r="AM63" i="2"/>
  <c r="AX63" i="2" s="1"/>
  <c r="AK63" i="2"/>
  <c r="AU63" i="2" s="1"/>
  <c r="AI63" i="2"/>
  <c r="AG63" i="2"/>
  <c r="AM62" i="2"/>
  <c r="AX62" i="2" s="1"/>
  <c r="AK62" i="2"/>
  <c r="AU62" i="2" s="1"/>
  <c r="AI62" i="2"/>
  <c r="AG62" i="2"/>
  <c r="AM49" i="2"/>
  <c r="AX49" i="2" s="1"/>
  <c r="AK49" i="2"/>
  <c r="AU49" i="2" s="1"/>
  <c r="AI49" i="2"/>
  <c r="AG49" i="2"/>
  <c r="AM53" i="2"/>
  <c r="AX53" i="2" s="1"/>
  <c r="AK53" i="2"/>
  <c r="AI53" i="2"/>
  <c r="AG53" i="2"/>
  <c r="AM52" i="2"/>
  <c r="AX52" i="2" s="1"/>
  <c r="AK52" i="2"/>
  <c r="AI52" i="2"/>
  <c r="AM31" i="2"/>
  <c r="AX31" i="2" s="1"/>
  <c r="AK31" i="2"/>
  <c r="AU31" i="2" s="1"/>
  <c r="AI31" i="2"/>
  <c r="AG31" i="2"/>
  <c r="AM37" i="2"/>
  <c r="AX37" i="2" s="1"/>
  <c r="AK37" i="2"/>
  <c r="AU37" i="2" s="1"/>
  <c r="AI37" i="2"/>
  <c r="AG37" i="2"/>
  <c r="AM51" i="2"/>
  <c r="AX51" i="2" s="1"/>
  <c r="AK51" i="2"/>
  <c r="AU51" i="2" s="1"/>
  <c r="AI51" i="2"/>
  <c r="AG51" i="2"/>
  <c r="AM43" i="2"/>
  <c r="AX43" i="2" s="1"/>
  <c r="AK43" i="2"/>
  <c r="AU43" i="2" s="1"/>
  <c r="AI43" i="2"/>
  <c r="AG43" i="2"/>
  <c r="AM42" i="2"/>
  <c r="AX42" i="2" s="1"/>
  <c r="AK42" i="2"/>
  <c r="AU42" i="2" s="1"/>
  <c r="AI42" i="2"/>
  <c r="AG42" i="2"/>
  <c r="AM40" i="2"/>
  <c r="AX40" i="2" s="1"/>
  <c r="AK40" i="2"/>
  <c r="AU40" i="2" s="1"/>
  <c r="AI40" i="2"/>
  <c r="AG40" i="2"/>
  <c r="AM39" i="2"/>
  <c r="AX39" i="2" s="1"/>
  <c r="AK39" i="2"/>
  <c r="AU39" i="2" s="1"/>
  <c r="AI39" i="2"/>
  <c r="AM48" i="2"/>
  <c r="AX48" i="2" s="1"/>
  <c r="AK48" i="2"/>
  <c r="AU48" i="2" s="1"/>
  <c r="AI48" i="2"/>
  <c r="AG48" i="2"/>
  <c r="AM44" i="2"/>
  <c r="AX44" i="2" s="1"/>
  <c r="AK44" i="2"/>
  <c r="AU44" i="2" s="1"/>
  <c r="AI44" i="2"/>
  <c r="AG44" i="2"/>
  <c r="AM50" i="2"/>
  <c r="AX50" i="2" s="1"/>
  <c r="AK50" i="2"/>
  <c r="AU50" i="2" s="1"/>
  <c r="AI50" i="2"/>
  <c r="AG50" i="2"/>
  <c r="AM38" i="2"/>
  <c r="AX38" i="2" s="1"/>
  <c r="AK38" i="2"/>
  <c r="AU38" i="2" s="1"/>
  <c r="AI38" i="2"/>
  <c r="AG38" i="2"/>
  <c r="AM30" i="2"/>
  <c r="AX30" i="2" s="1"/>
  <c r="AK30" i="2"/>
  <c r="AI30" i="2"/>
  <c r="AG30" i="2"/>
  <c r="AM26" i="2"/>
  <c r="AX26" i="2" s="1"/>
  <c r="AK26" i="2"/>
  <c r="AU26" i="2" s="1"/>
  <c r="AI26" i="2"/>
  <c r="AG26" i="2"/>
  <c r="AM25" i="2"/>
  <c r="AX25" i="2" s="1"/>
  <c r="AK25" i="2"/>
  <c r="AU25" i="2" s="1"/>
  <c r="AI25" i="2"/>
  <c r="AG25" i="2"/>
  <c r="AM24" i="2"/>
  <c r="AX24" i="2" s="1"/>
  <c r="AK24" i="2"/>
  <c r="AI24" i="2"/>
  <c r="AG24" i="2"/>
  <c r="AM23" i="2"/>
  <c r="AX23" i="2" s="1"/>
  <c r="AK23" i="2"/>
  <c r="AU23" i="2" s="1"/>
  <c r="AI23" i="2"/>
  <c r="AM21" i="2"/>
  <c r="AX21" i="2" s="1"/>
  <c r="AK21" i="2"/>
  <c r="AU21" i="2" s="1"/>
  <c r="AI21" i="2"/>
  <c r="AG21" i="2"/>
  <c r="AM19" i="2"/>
  <c r="AX19" i="2" s="1"/>
  <c r="AK19" i="2"/>
  <c r="AU19" i="2" s="1"/>
  <c r="AI19" i="2"/>
  <c r="AG19" i="2"/>
  <c r="AX18" i="2"/>
  <c r="E15" i="2" s="1"/>
  <c r="C63" i="16" s="1"/>
  <c r="AU18" i="2"/>
  <c r="AR18" i="2"/>
  <c r="AM14" i="2"/>
  <c r="AX14" i="2" s="1"/>
  <c r="AK14" i="2"/>
  <c r="AU14" i="2" s="1"/>
  <c r="AI14" i="2"/>
  <c r="AG14" i="2"/>
  <c r="AM13" i="2"/>
  <c r="AX13" i="2" s="1"/>
  <c r="AK13" i="2"/>
  <c r="AU13" i="2" s="1"/>
  <c r="AI13" i="2"/>
  <c r="AG13" i="2"/>
  <c r="AM11" i="2"/>
  <c r="AK11" i="2"/>
  <c r="AI11" i="2"/>
  <c r="AG11" i="2"/>
  <c r="E19" i="2" l="1"/>
  <c r="C64" i="16" s="1"/>
  <c r="E58" i="2"/>
  <c r="C66" i="16" s="1"/>
  <c r="E31" i="2"/>
  <c r="C65" i="16" s="1"/>
  <c r="AR25" i="2"/>
  <c r="AR19" i="2"/>
  <c r="AR49" i="2"/>
  <c r="AR62" i="2"/>
  <c r="AR63" i="2"/>
  <c r="AR64" i="2"/>
  <c r="AR69" i="2"/>
  <c r="AR70" i="2"/>
  <c r="AR38" i="2"/>
  <c r="AR44" i="2"/>
  <c r="AR48" i="2"/>
  <c r="AR21" i="2"/>
  <c r="AR13" i="2"/>
  <c r="AR14" i="2"/>
  <c r="AR42" i="2"/>
  <c r="AR43" i="2"/>
  <c r="AR51" i="2"/>
  <c r="AR37" i="2"/>
  <c r="AO19" i="2"/>
  <c r="BC19" i="2" s="1"/>
  <c r="AO21" i="2"/>
  <c r="BC21" i="2" s="1"/>
  <c r="AR23" i="2"/>
  <c r="AO25" i="2"/>
  <c r="BC25" i="2" s="1"/>
  <c r="AR39" i="2"/>
  <c r="AO13" i="2"/>
  <c r="BC13" i="2" s="1"/>
  <c r="AO63" i="2"/>
  <c r="BC63" i="2" s="1"/>
  <c r="AO64" i="2"/>
  <c r="BC64" i="2" s="1"/>
  <c r="AO69" i="2"/>
  <c r="BC69" i="2" s="1"/>
  <c r="AO80" i="2"/>
  <c r="BC80" i="2" s="1"/>
  <c r="AO14" i="2"/>
  <c r="BC14" i="2" s="1"/>
  <c r="AO43" i="2"/>
  <c r="BC43" i="2" s="1"/>
  <c r="AU11" i="2"/>
  <c r="AR11" i="2"/>
  <c r="AX11" i="2"/>
  <c r="E4" i="2" s="1"/>
  <c r="C62" i="16" s="1"/>
  <c r="D19" i="2"/>
  <c r="C64" i="14" s="1"/>
  <c r="AR80" i="2"/>
  <c r="C80" i="2" s="1"/>
  <c r="AU80" i="2"/>
  <c r="D80" i="2" s="1"/>
  <c r="C67" i="14" s="1"/>
  <c r="AO11" i="2"/>
  <c r="BC11" i="2" s="1"/>
  <c r="D31" i="2"/>
  <c r="C65" i="14" s="1"/>
  <c r="D58" i="2"/>
  <c r="C66" i="14" s="1"/>
  <c r="C15" i="2"/>
  <c r="C48" i="6"/>
  <c r="F35" i="6" s="1"/>
  <c r="G35" i="6" s="1"/>
  <c r="C68" i="6"/>
  <c r="C50" i="6"/>
  <c r="F37" i="6" s="1"/>
  <c r="G37" i="6" s="1"/>
  <c r="C47" i="6"/>
  <c r="F34" i="6" s="1"/>
  <c r="D4" i="2" l="1"/>
  <c r="C62" i="14" s="1"/>
  <c r="C63" i="13"/>
  <c r="C67" i="13"/>
  <c r="C19" i="2"/>
  <c r="C4" i="2"/>
  <c r="C58" i="2"/>
  <c r="B19" i="2"/>
  <c r="B58" i="2"/>
  <c r="C71" i="6" s="1"/>
  <c r="B31" i="2"/>
  <c r="B80" i="2"/>
  <c r="B4" i="2"/>
  <c r="G34" i="6"/>
  <c r="F38" i="6"/>
  <c r="B6" i="6" s="1"/>
  <c r="D6" i="6" s="1"/>
  <c r="C31" i="2"/>
  <c r="C65" i="13" l="1"/>
  <c r="C66" i="13"/>
  <c r="C84" i="14"/>
  <c r="C85" i="14" s="1"/>
  <c r="C84" i="16"/>
  <c r="C85" i="16" s="1"/>
  <c r="C62" i="13"/>
  <c r="C64" i="13"/>
  <c r="C96" i="6"/>
  <c r="C97" i="6" s="1"/>
  <c r="C84" i="13"/>
  <c r="C85" i="13" s="1"/>
  <c r="C67" i="6"/>
  <c r="C70" i="6"/>
  <c r="C72" i="6"/>
  <c r="C69" i="6" l="1"/>
  <c r="AU15" i="2" l="1"/>
  <c r="D15" i="2" s="1"/>
  <c r="C63" i="14" s="1"/>
</calcChain>
</file>

<file path=xl/sharedStrings.xml><?xml version="1.0" encoding="utf-8"?>
<sst xmlns="http://schemas.openxmlformats.org/spreadsheetml/2006/main" count="2535" uniqueCount="1202">
  <si>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</si>
  <si>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</si>
  <si>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</si>
  <si>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</si>
  <si>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</si>
  <si>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</si>
  <si>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</si>
  <si>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</si>
  <si>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</si>
  <si>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</si>
  <si>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</si>
  <si>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</si>
  <si>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</si>
  <si>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</si>
  <si>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</si>
  <si>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</si>
  <si>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</si>
  <si>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</si>
  <si>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</si>
  <si>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</si>
  <si>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</si>
  <si>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</si>
  <si>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</si>
  <si>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</si>
  <si>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</si>
  <si>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</si>
  <si>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</si>
  <si>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</si>
  <si>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</si>
  <si>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</si>
  <si>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</si>
  <si>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</si>
  <si>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</si>
  <si>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</si>
  <si>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</si>
  <si>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</si>
  <si>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</si>
  <si>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</si>
  <si>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</si>
  <si>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</si>
  <si>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</si>
  <si>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</si>
  <si>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</si>
  <si>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</si>
  <si>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</si>
  <si>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</si>
  <si>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</si>
  <si>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</si>
  <si>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</si>
  <si>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</si>
  <si>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</si>
  <si>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</si>
  <si>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</si>
  <si>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</si>
  <si>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</si>
  <si>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</si>
  <si>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</si>
  <si>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</si>
  <si>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</si>
  <si>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</si>
  <si>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</si>
  <si>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</si>
  <si>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</si>
  <si>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</si>
  <si>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</si>
  <si>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</si>
  <si>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</si>
  <si>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</si>
  <si>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</si>
  <si>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</si>
  <si>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</si>
  <si>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</si>
  <si>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</si>
  <si>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</si>
  <si>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</si>
  <si>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</si>
  <si>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</si>
  <si>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</si>
  <si>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</si>
  <si>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ACTIVIDAD</t>
  </si>
  <si>
    <t>Fecha final</t>
  </si>
  <si>
    <t>DURACIÓN</t>
  </si>
  <si>
    <t>% Avance</t>
  </si>
  <si>
    <t>DIAS COMPLETADOS</t>
  </si>
  <si>
    <t>% AVANCE</t>
  </si>
  <si>
    <t>OBSERVACIÓN</t>
  </si>
  <si>
    <t>1 - Gestión del Riesgo de Corrupción “MAPA DE RIESGOS DE CORRUPCIÓN"</t>
  </si>
  <si>
    <t>Desempeño</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</si>
  <si>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</si>
  <si>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</si>
  <si>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</si>
  <si>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</si>
  <si>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</si>
  <si>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</si>
  <si>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</si>
  <si>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</si>
  <si>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</si>
  <si>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</si>
  <si>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</si>
  <si>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RESPONSABLE </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</si>
  <si>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</si>
  <si>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</si>
  <si>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</si>
  <si>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</si>
  <si>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</si>
  <si>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</si>
  <si>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</si>
  <si>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</si>
  <si>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</si>
  <si>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</si>
  <si>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</si>
  <si>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</si>
  <si>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</si>
  <si>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</si>
  <si>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</si>
  <si>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</si>
  <si>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</si>
  <si>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</si>
  <si>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</si>
  <si>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</si>
  <si>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</si>
  <si>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</si>
  <si>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</si>
  <si>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</si>
  <si>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</si>
  <si>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</si>
  <si>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</si>
  <si>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</si>
  <si>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</si>
  <si>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</si>
  <si>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</si>
  <si>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</si>
  <si>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</si>
  <si>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</si>
  <si>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</si>
  <si>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</si>
  <si>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</si>
  <si>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</si>
  <si>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1. Política Institucional de Administración del Riesgo vigente divulgada
2. Mapa de riesgos de corrupción, divulgado</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</si>
  <si>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</si>
  <si>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</si>
  <si>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</si>
  <si>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</si>
  <si>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</si>
  <si>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</si>
  <si>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</si>
  <si>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</si>
  <si>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</si>
  <si>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</si>
  <si>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</si>
  <si>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</si>
  <si>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</si>
  <si>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</si>
  <si>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</si>
  <si>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</si>
  <si>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</si>
  <si>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</si>
  <si>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</si>
  <si>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</si>
  <si>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</si>
  <si>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</si>
  <si>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</si>
  <si>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</si>
  <si>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</si>
  <si>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</si>
  <si>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</si>
  <si>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</si>
  <si>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</si>
  <si>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</si>
  <si>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</si>
  <si>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</si>
  <si>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</si>
  <si>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</si>
  <si>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</si>
  <si>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</si>
  <si>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</si>
  <si>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</si>
  <si>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</si>
  <si>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</si>
  <si>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</si>
  <si>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</si>
  <si>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</si>
  <si>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</si>
  <si>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</si>
  <si>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</si>
  <si>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</si>
  <si>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</si>
  <si>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</si>
  <si>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</si>
  <si>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</si>
  <si>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</si>
  <si>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</si>
  <si>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</si>
  <si>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</si>
  <si>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</si>
  <si>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</si>
  <si>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</si>
  <si>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</si>
  <si>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</si>
  <si>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</si>
  <si>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</si>
  <si>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</si>
  <si>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</si>
  <si>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</si>
  <si>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</si>
  <si>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</si>
  <si>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</si>
  <si>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</si>
  <si>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</si>
  <si>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</si>
  <si>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</si>
  <si>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</si>
  <si>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</si>
  <si>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</si>
  <si>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</si>
  <si>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</si>
  <si>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</si>
  <si>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</si>
  <si>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</si>
  <si>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</si>
  <si>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</si>
  <si>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</si>
  <si>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</si>
  <si>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</si>
  <si>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</si>
  <si>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</si>
  <si>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</si>
  <si>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</si>
  <si>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</si>
  <si>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</si>
  <si>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</si>
  <si>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</si>
  <si>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</si>
  <si>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</si>
  <si>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</si>
  <si>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</si>
  <si>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</si>
  <si>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</si>
  <si>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</si>
  <si>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</si>
  <si>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</si>
  <si>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</si>
  <si>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</si>
  <si>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</si>
  <si>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</si>
  <si>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</si>
  <si>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</si>
  <si>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</si>
  <si>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</si>
  <si>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</si>
  <si>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</si>
  <si>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</si>
  <si>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</si>
  <si>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</si>
  <si>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</si>
  <si>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</si>
  <si>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</si>
  <si>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</si>
  <si>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</si>
  <si>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</si>
  <si>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</si>
  <si>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</si>
  <si>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</si>
  <si>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</si>
  <si>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</si>
  <si>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</si>
  <si>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</si>
  <si>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</si>
  <si>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</si>
  <si>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</si>
  <si>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</si>
  <si>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</si>
  <si>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</si>
  <si>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</si>
  <si>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</si>
  <si>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</si>
  <si>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</si>
  <si>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</si>
  <si>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</si>
  <si>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</si>
  <si>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</si>
  <si>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</si>
  <si>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</si>
  <si>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</si>
  <si>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</si>
  <si>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</si>
  <si>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</si>
  <si>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</si>
  <si>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</si>
  <si>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</si>
  <si>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</si>
  <si>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</si>
  <si>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</si>
  <si>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</si>
  <si>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</si>
  <si>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</si>
  <si>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</si>
  <si>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</si>
  <si>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</si>
  <si>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</si>
  <si>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</si>
  <si>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</si>
  <si>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</si>
  <si>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</si>
  <si>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</si>
  <si>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</si>
  <si>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</si>
  <si>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</si>
  <si>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</si>
  <si>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</si>
  <si>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</si>
  <si>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</si>
  <si>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</si>
  <si>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</si>
  <si>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</si>
  <si>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</si>
  <si>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</si>
  <si>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</si>
  <si>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</si>
  <si>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</si>
  <si>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</si>
  <si>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</si>
  <si>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</si>
  <si>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</si>
  <si>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</si>
  <si>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</si>
  <si>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</si>
  <si>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</si>
  <si>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</si>
  <si>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</si>
  <si>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</si>
  <si>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</si>
  <si>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</si>
  <si>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</si>
  <si>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</si>
  <si>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</si>
  <si>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</si>
  <si>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</si>
  <si>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</si>
  <si>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</si>
  <si>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</si>
  <si>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</si>
  <si>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</si>
  <si>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</si>
  <si>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</si>
  <si>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</si>
  <si>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</si>
  <si>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</si>
  <si>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</si>
  <si>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</si>
  <si>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</si>
  <si>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</si>
  <si>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</si>
  <si>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</si>
  <si>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</si>
  <si>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</si>
  <si>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</si>
  <si>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</si>
  <si>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</si>
  <si>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</si>
  <si>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</si>
  <si>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</si>
  <si>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</si>
  <si>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</si>
  <si>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</si>
  <si>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</si>
  <si>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</si>
  <si>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</si>
  <si>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</si>
  <si>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</si>
  <si>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</si>
  <si>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</si>
  <si>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</si>
  <si>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</si>
  <si>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</si>
  <si>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</si>
  <si>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</si>
  <si>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</si>
  <si>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</si>
  <si>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</si>
  <si>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</si>
  <si>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</si>
  <si>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</si>
  <si>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</si>
  <si>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</si>
  <si>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</si>
  <si>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</si>
  <si>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</si>
  <si>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</si>
  <si>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</si>
  <si>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</si>
  <si>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</si>
  <si>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</si>
  <si>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</si>
  <si>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</si>
  <si>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</si>
  <si>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</si>
  <si>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</si>
  <si>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</si>
  <si>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</si>
  <si>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</si>
  <si>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</si>
  <si>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</si>
  <si>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</si>
  <si>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</si>
  <si>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</si>
  <si>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</si>
  <si>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</si>
  <si>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</si>
  <si>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</si>
  <si>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DIAGRAMA DE GANTT DEL PLAN ANTICORRUPCIÓN Y DE ATENCIÓN AL CIUDADANO 2023</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</si>
  <si>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</si>
  <si>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</si>
  <si>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MEMORANDO No SG 24540 del 31/03/2023
Sin información reportada</t>
  </si>
  <si>
    <t>MEMORANDO No SG 24540 del 31/03/2023
se esta revisando el documento y se diligencio el autodianostico de la funcion publica con el fin de identificar oportunidades de mejora</t>
  </si>
  <si>
    <t>MEMORANDO No DJ 24879  del 03/04/2023
Normograma actualizado a marzo 2023 y publicado, https://www.invias.gov.co/index.php/normativa/normograma/file</t>
  </si>
  <si>
    <t>MEMORANDO No DJ 24879  del 03/04/2023
La subdirección de Procesos de selección contractuales realizó socialización de actualización de pliegos según lo indicado por la Agencia Nacional de Contratación Pública - Colombia Compra Eficiente mediante los siguientes radicados: 
SPSC 13929
SPSC 14178
SPSC 14026
anexo 1 - circulares</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</si>
  <si>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se realizaron las siguientes capacitaciones: Capacitación a las direcciones Territoriales cargue SECOP 2, Capacitacion operador de contratos Sigep II, 2 capacitaciones en SICO, sensibilización lineamientos Comité de Contratación y sensibilizacion lienamientos siniestros y sancionatorios</t>
  </si>
  <si>
    <t>MEMORANDO No DJ 24879  del 03/04/2023
Actividad programa para el segundo trimestre</t>
  </si>
  <si>
    <t>MEMORANDO No SG 24540 del 31/03/2023
Sin información reportada
MEMORANDO No OTIC 21948  del 24/03/2023
El equipo de gestión de información, está elaborando los lineamientos de gestión de información para buscar adopción mediante acto administrativo, con esto se trabajará la gestión de datos para que a futuro se tenga disponibilidad, calidad y completitud para trabajar en datos abiertos , primero se debe garantizar que los datos base del servicio cumplen en con los prerrequisitos básicos.
MEMORANDO No DJ 24879  del 03/04/2023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t>
  </si>
  <si>
    <t>MEMORANDO No DJ 24879  del 03/04/2023
El comité evaluador realiza sustentaciones ante el coodinador y la subdirección de Procesos de Selección contractuales de los cuales dan como resultado los informes de evaluación publicados en plataforma SECOP II igualmente se publican las actas de audiencia de licitación publica. 
Durante el primer trimestre solo se adjudicó un proceso de licitación publica, por tal motivo, se adjunta enlace de publicación en plataforma SECOP II 
https://community.secop.gov.co/Public/Tendering/ContractNoticePhases/View?PPI=CO1.PPI.22970412&amp;isFromPublicArea=True&amp;isModal=False</t>
  </si>
  <si>
    <t>MEMORANDO No DJ 24879  del 03/04/2023
Se esta formulando memorando  circular con  lineamientos Jurídicos  con el fin de unificar criterios relacionados con  funciones de la DJ y requisitos  de documentación para solicitud de conceptos y  control de legalidad. .</t>
  </si>
  <si>
    <t>MEMORANDO No DJ 24879  del 03/04/2023
A la fecha se han enviado los siguientes Memorandos Circulares SGCP 1269 de 12/01/2023,  SGCP 1613 de 13/01/2023, SGCP 9944 de 14/02/2023,SGCP 12102 de 21/02/2023, SGCP 13398 de 24/02/2023,  SGCP 14357 de 28/02/2023,  SGCP 16715 de 7/03/2023 y SGCP 18763 de 14/03/2023</t>
  </si>
  <si>
    <t>MEMORANDO No DJ 24879  del 03/04/2023
A la fecha se han enviado los siguientes Memorandos Circulares SGCP 1932 de 16/01/2023</t>
  </si>
  <si>
    <t xml:space="preserve">MEMORANDO No DJ 24879  del 03/04/2023
Se realiza seguimiento semanal a los informes que envian las UE y Dterritoriales mediante memorandos;  se solictaron informes de liquidación mensuales a traves de Memorandos SGCP 1560 de 13/01/2023, SGCP 9345 del 13/02/2023 SGCP y 15940 del 6/03/2023 y se solicito informe  trimestral  SGCP 19884 del 17/03/2023 </t>
  </si>
  <si>
    <t xml:space="preserve">MEMORANDO No OTIC 21948  del 24/03/2023
Es necesario hacer el levantamiento de las historias de usuario y el prototipo del trámite. Se ha adelantado el levantamiento de historias de usuario con la ANI y la AND para hacer interoperabilidad para este trámite
</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</si>
  <si>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</si>
  <si>
    <t>1. Coordinación  con el Departamento Adminsitrativo de la Función púbica -DAFP- de sesión de sensibilización en al metodología de administración del riesgo, realizada el 28 de marzo de 9:30am  a 11:30am (convocatoria mediante "MEMORANDO CIRCULAR No OAP 22112  del 24/03/2023 - Acompañamiento DAFP Mar 28 a las 9am - Guía para la Administración del Riesgo y el diseño de controles en entidades públicas")
2. Capacitación sobre la nueva política y su implementación en KAWAK el 29 de marzo - encuentro de facilitadores del MIPG</t>
  </si>
  <si>
    <t>0. Mediante  MEMORANDO CIRCULAR -No OAP 106367 del 27/12/2022 - aportes actualización Política Institucional de Administración del Riesgo - se canalizaron y analizaron los aportes y se actualizó la propuesta de politica
 1. Presentación de propuesta de actualización de la política institucional de administración del riesgo ante el Comité de Coordinación de Control Interno en sesión del 22/03/23
2. MEMORANDO CIRCULAR No OAP 22034  del 24/03/2023 - Actualización política Institucional de administración del riesgo - Encuentro de facilitadores del MIPG</t>
  </si>
  <si>
    <t xml:space="preserve">1. Retroalimentación a los reportes de monitoreo con corte al 4° trimestre mediante memorandos, correos y mesas de trabajo
2. Parametrizaaición y migración de riesgos de gestión en kAWAK para facilitar el oportuno monitoreo
3, Capacitación en KAWAK y propuesta del plan piloto d emonitoreo en encuientro de facilitadores del MIPG del 29 de marzo
</t>
  </si>
  <si>
    <t>Monitoeo con corte al 4° trimestre publicado en https://www.invias.gov.co/index.php/plan-anticorrupcion-y-de-atencion-al-ciudadano#2022 . 
El monitorteo del 1° trimestre se publicará en el mes de abril  https://www.invias.gov.co/index.php/plan-anticorrupcion-y-de-atencion-al-ciudadano#2023</t>
  </si>
  <si>
    <t>Corte 1° trimestre de 2023</t>
  </si>
  <si>
    <t>Avance</t>
  </si>
  <si>
    <t xml:space="preserve">linea </t>
  </si>
  <si>
    <t>Valido</t>
  </si>
  <si>
    <t>Colores</t>
  </si>
  <si>
    <t>Rojo</t>
  </si>
  <si>
    <t>Naranja</t>
  </si>
  <si>
    <t>Amarillo</t>
  </si>
  <si>
    <t>Verde</t>
  </si>
  <si>
    <t>Total</t>
  </si>
  <si>
    <r>
      <t xml:space="preserve">1. MEMORANDO CIRCULAR No OAP 5386  del 31/01/2023 -Formulario estándar para la medición de experiencia ciudadana y modelo de plantilla para documentar la estrategia de participación ciudadana 2023 -
MEMORANDO No SG 24540 del 31/03/2023
Sin información reportada
MEMORANDO No SA-GARC 24884  del 03/04/2023Reunión socialización formato actividades de participación ciudadana llevada a cabo el día 09-03-2023, Mediante memorando  SA-GARC 18476 14-03-2023 se remitio formato para diligenciamiento 
MEMORANDO No SRT 24378  del 31/03/2023
Se elaboró la estrategia de participación ciudadana y se remitió con memorando SRT 22595 del 27-03-2023
</t>
    </r>
    <r>
      <rPr>
        <sz val="11"/>
        <color rgb="FFFF0000"/>
        <rFont val="Calibri"/>
        <family val="2"/>
        <scheme val="minor"/>
      </rPr>
      <t xml:space="preserve">MEMORANDO No DEO 25002 del 03/04/2023
La Dirección de Ejecución y Operación esta presta para que sus colaboradores apoyen en la estrategia enunciada en precedencia. Por otro lado, se recibió Memorando SA-GARC-18476 del 14 de marzo, conducente al diligenciamiento del formato que permite el reporte de seguimiento de actividades de participación ciudadana mediante las Unidades Ejecutoras, para lo cual la DEO envió Memorando DEO 18329 del 13 de marzo y reiteración con memorando DEO 20474 del 21 de marzo.  solicitando a las UE, actualización del formato de seguimiento de actividades de participación siguiendo los parámetros del GARC. Por consiguiente se recibe respuesta mediante memorando de la SGI 20930 del 24 de marzo . 
</t>
    </r>
    <r>
      <rPr>
        <sz val="11"/>
        <rFont val="Calibri"/>
        <family val="2"/>
        <scheme val="minor"/>
      </rPr>
      <t xml:space="preserve">
</t>
    </r>
  </si>
  <si>
    <t xml:space="preserve">MEMORANDO No DEO 25002 del 03/04/2023
La DEO, envió memorando DEO 13200 del 24 de febrero de 2023, solicitando el estudio de viabilidad de la creación del grupo en mención. Un vez nos den respuesta se procederá a evaluar la información relacionada con los PQRSD, y demás información canalizada mediante los SAU. </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</si>
  <si>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DEO 25002 del 03/04/2023Para Implementar la herramienta y/o metodología para el análisis de la información canalizada a través de los SAU. Se requiere de la respuesta por para de La Secretaria General al memorando DEO 13200 del 24 de febrero de 2023.</t>
  </si>
  <si>
    <t>MEMORANDO No DEO 25002 del 03/04/2023
Para Generar periódicamente  reportes de operación de los SAU, Se requiere de la respuesta por para de La Secretaria General al memorando DEO 13200 del 24 de febrero de 2023</t>
  </si>
  <si>
    <t xml:space="preserve">1. La  Oficina Asesora de Planeación realiza el acompañamiento permanente a lo líderes de proceso y facilitadores del MIPG.
Los avances mensuales en el estasdo del arte de la implementación de la  Politica Institucional de adminsitración del riesgo están documentados en el indicador "Implementación política de administración del riesgo" - en el aplicativo KAWAK. 
2. Identificación de mejoras en el monitoreo y parametrización del nuevo archivo de informe del estado del arte a socilaizar en mes de abril.
3. Acompañamiento en la adopción de mapas de riesgos por proceso (documentación de nuevas versiones, creación de fichas técnicas en KAWAK, cargue de anexos en la plataforma y apoyo para otorgar VB en la plataforma).
4. Parametrización del módulo de riesgos (para gestión) en el aplicativo KAWAK, aclaración de dudas con el proveedor.
5. Inicio del cargue de los riesgos de gestión en la plataforma para validación por parte de los facilitadores del MIPG.
6. Múltiples mesas de trabajo para orientar el monitoreo y cierre de riesgo 2022; asi como la actualización de riesgos 2023
7. Presentación de propuesta de actualización de la política institucional de administración del riesgo ante el Comité de Coordinación de Control Interno en sesión del 22/03/23
MEMORANDO No OCI 25966  del 10/04/2023
Mediante Memorando OCI  8689 del 9 de febrero de 2023, se reportó el avance  al cuarto trimestre de la vigencia 2022 del Monitoreo del Riesgo de Gestión de la OCI.
Se participó en Sesión del Comité Institucional de Gestión y Desempeño realizada el 30 de enero de 2023 , donde se socializó el Modelo Integrado de Planeación y Gestión -MIPG  y se aprobó el Plan Anticorrupción y de Atención al Ciudadano 2023.
Se participó en Sesión del Comité Institucional de Coordinación de Control Interno realizada el 22 de marzo de 2023 donde se aprobó la actualización de la Política Institucional de Administración del Riesgo 2023.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</si>
  <si>
    <t>0. A traves del MEMORANDO CIRCULAR No OAP 103290  del 20/12/2022 -Revisión y actualización del mapa de riesgos de corrupción 2023-  se consolidaron aportes para analizar con cada lider de proceso y afcilitador del MIPG
 El borrador del Mapa de Riesgo fue socializado mediante "MEMORANDO CIRCULAR -No OAP 106367 del 27/12/2022",
1. Archivo de propuesta de actualización consolidado y presentado para aprobación del Comité Institucional de Gestión y Desemepeño en su sesión del 30 de enero de 2023.
2.  Archivo con ajustes aprobados por el Comité Institucional de Gestión y Desemepeño, publicado como anexo 1  en https://www.invias.gov.co/index.php/plan-anticorrupcion-y-de-atencion-al-ciudadano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Se participó en Sesión del Comité Institucional de Gestión y Desempeño realizada el 30 de enero de 2023 , donde se socializó el Modelo Integrado de Planeación y Gestión -MIPG  y se aprobó el Plan Anticorrupción y de Atención al Ciudadano 2023.
MEMORANDO No OCI 25966  del 10/04/2023
Se participó en Sesión del Comité Institucional de Coordinación de Control Interno realizada el 22 de marzo de 2023 donde se aprobó la actualización de la Política Institucional de Administración del Riesgo 2023.</t>
  </si>
  <si>
    <t>MEMORANDO No SG 24540 del 31/03/2023
se estan realizando mesas de trabajo, socializaron la politica de implementacion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OCI 25966  del 10/04/2023
Se participó en Sesión del Comité Institucional de Coordinación de Control Interno realizada el 22 de marzo de 2023 donde se aprobó la actualización de la Política Institucional de Administración del Riesgo 2023.</t>
  </si>
  <si>
    <t>A la fecha la oficina Asesora de Planeación no ha recibido información por parte del Oficial de tRasparencia ni de RITA sobre el particular. No obstante, producto de la mejora continua y monitoreo d elos riegsos ha trabajado en la actualización d elos riesgso de corrupción junto a la primera linea de defensa 
MEMORANDO No SG 24540 del 31/03/2023
Se realizó una reunión el dia 16 de enero de 2023 con planeación para revisar el mapa de riesgos del proceso de Administración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Las evidencias son las actas, Acta 02, 04 y 06 SA GARC Revisión y seguimiento riesgo de gestión y corrupción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A la fecha no se ha recibido reporte alguno de la gestión del Oficial de Transparencia.</t>
  </si>
  <si>
    <t>MEMORANDO No SG 24540 del 31/03/2023
Se realizó una reunión el dia 16 de enero de 2023 con planeación para revisar el mapa de riesgos del proceso de Administración inmobiliaria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Mediante memorando SA-GARC 4652 27-01-23 se remitió el monitoreo sobre riesgos de corrupción del cuarto trimestre.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Mediante Memorando OCI  8689 del 09-02-2023  se reportó el avance  al cuarto trimestre de la vigencia 2022 del Monitoreo del Riesgo de Gestión de la OCI.
El 28-03-2023 se participó en la reunión convocada por la OAP a través del aplicativo TEAMS de Sensibilización de la nueva Guía de Administración de Riesgos con el acompañamiento del Dr. Iván Márquez del DAFP.</t>
  </si>
  <si>
    <t xml:space="preserve">	MEMORANDO No SRT 24378  del 31/03/2023 -80%
La SRT ha dado el acompañamiento técnico requerio. Actualmente esta en proceso de aprobación de historias de usuarios, visualizadas en el desarrollo de su virtualización
MEMORANDO No OTIC 21948  del 24/03/2023 - 90%
El alcance inicial del proyecto relacionado con este trámite, fue aprobado por la  subdirección de reglamentación técnica e innovación, el grupo de atención al ciudadano y el grupo de presupuesto. La SRT y el grupo de presupuesto, solicitaron ajustes adicionales al alcance inicial pactado, lo que implicaría desarrollos adicionales a este proyeto y atraso en su cronograma para la salida a producción, se llegará a un consenso con las áreas involucradas para lograr avanzar con la meta , ya que se podrían retrasar las metas planteadas en este año. 
MEMORANDO No SA-GARC 24884  del 03/04/2023 -100%
Con Acta 01 - 2023 Reunión Carga Ordinaria - Cierre Alcance 02-03-2023
MEMORANDO No SA 25813  del 10/04/2023 
Se realizan reuniones de seguimiento al proyecto todos los miercoles se deja evidencia de la grabacion via teams. Con Acta 01 - 2023 Reunión Carga Ordinaria - Cierre Alcance 02-03-2023. 
 </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</si>
  <si>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MEMORANDO No SA-GARC 24884  del 03/04/2023
Sin información reportada
MEMORANDO No SA 25813  del 10/04/2023 
Se realizan reuniones de seguimiento al proyecto todos los miercoles se deja evidencia de la grabacion via teams.Con Acta 01 - 2023 Reunión Carga Ordinaria - Cierre Alcance 02-03-2023. </t>
  </si>
  <si>
    <t>MEMORANDO No SA-GARC 24884  del 03/04/2023
Mediante memorando SA-GARC 13304 del 24-02-23, SA-GARC 5035 del 30-01-23 y SA-GARC 11721 20-02-23, SA-GARC 17415  09-03-23, SA-GARC 18235 13-03-2023,  se reporto los informes que cuantifican las denuncias a tráves de los canales de atención.
MEMORANDO No SA 25813  del 10/04/2023 
Mediante memorando SA-GARC 13304 del 24-02-23, SA-GARC 5035 del 30-01-23 y SA-GARC 11721 20-02-23, SA-GARC 17415  09-03-23, SA-GARC 18235 13-03-2023,  se reporto los informes que cuantifican las denuncias a tráves de los canales de atención.</t>
  </si>
  <si>
    <t>MEMORANDO No DJ 24879  del 03/04/2023
La subdirección de Procesos de Selección Contractuales como responsable de la publicación y seguimiento del PAA, realiza consolidación y correspondiente publicación del mismo mediante plataforma SECOP II, asi mismo realiza actualizaciones, con corte de la primera vigencia se ha modificado y se encuentra en la versión No. 74. 
Anexo 2 - PAA versión 74 
MEMORANDO No SA-GARC 24884  del 03/04/2023
Publicado en Pagina Web 
https://www.invias.gov.co/index.php/archivo-y-documentos/plan-anual-de-adquisiciones/14591-plan-anual-de-adquisiciones-2023
MEMORANDO No DEO 25002 del 03/04/2023Cumplido en el primer trimestre. Mediante memorando DEO-GSC-223 del 3 de enero de 2023, Se envió Plan de Adquisiciones preliminar ajustado, consecuente ajuste al decreto 2023. y el 27 de enero se hace un alcance mediante memorando DEO-GSC-4752.
MEMORANDO No SA 25813  del 10/04/2023 
Publicado en Pagina Web 
https://www.invias.gov.co/index.php/archivo-y-documentos/plan-anual-de-adquisiciones/14591-plan-anual-de-adquisiciones-2023</t>
  </si>
  <si>
    <t>MEMORANDO No SG 24540 del 31/03/2023
Existe un equipo administrador de la linea etica  PAS los cuales estan conformado por un delegado principal y un suplente de SA, SG,DJ, para estre trimeste se tramito una solicitud
MEMORANDO No DJ 24879  del 03/04/2023
El relanzamiento de la linea etica PAS se realizo el 6 de diciembre de 2022, con el apoyo de la Escuela Corporativa Guillermo Gaviria, se realizo via teams para planta central y territoriales, se actualizo el protocolo el cual esta disponible en la intranet y pagina web. En el 1er  trimestre  del año 2023  presentaron 2 casos en la linea PASS    casos y  respuesta  en el link anexo:  https://invias-my.sharepoint.com/:f:/g/personal/erengifo_invias_gov_co/EllplMQ0a1dFjZQkcFqVA-kBUj0eqWu2vf165sJ6_rM1kQ?e=CZ3DGw
MEMORANDO No SA-GARC 24884  del 03/04/2023
Se dio respuesta a las quejas los dias 2 de febrero de 2023 y 14 de marzo de 2023. 
Sin información reportada
MEMORANDO No SA 25813  del 10/04/2023 
Se dio respuesta a las quejas los dias 2 de febrero de 2023 y 14 de marzo de 2023. 
MEMORANDO No SGH 25891  del 10/04/2023
El programa PAS, es liderado por la Subdirección Administrativa</t>
  </si>
  <si>
    <t>MEMORANDO No SGH 25891  del 10/04/2023
Se tienen programadas capacitaciónes para promover la cultura y los valores institucionales, para el tercer y cuarto trimestre del 2023,</t>
  </si>
  <si>
    <t>MEMORANDO No SGH 25891  del 10/04/2023
La Subdirección de Gestión Humana buscará los recursos para brindar los incentivos que se otorgan a los colbaoradores de esta area. Esta actividad se tiene programada para el tercer trimestre del 2023,</t>
  </si>
  <si>
    <t>MEMORANDO No SGH 25891  del 10/04/2023
Se tienen programadas las capacitaciónes de equidad de genero y atención incluyente para el segundo semestre del 2023,</t>
  </si>
  <si>
    <t>MEMORANDO No SGH 25891  del 10/04/2023
La Subdirección de Gestión Humana apoyara a la dependencia responsable del tema</t>
  </si>
  <si>
    <t xml:space="preserve">MEMORANDO No SGH 25891  del 10/04/2023
Se enviaron dos memorandos circulares SGH 5624 del 31 de enero de 2023 y  el SGH 18311 del 13 de marzo de 2023, con la información para el diligenciamiento de la declaración de bienes y rentas para la vigencia 2021, así mismo se enviaron comunicaciones internas por correo electrónico los dias 10 y 17 de marzo en las cuales se recuerda la importancia del diligenciamiento de la declaración de bienes y rentas. </t>
  </si>
  <si>
    <t>MEMORANDO No SG 24540 del 31/03/2023
se trabajo en el procedimiento de conflicto de intereses, esta en revision de la Subdirección de Gestión Humana con el fin que revise y proponga ajustes
MEMORANDO No SGH 25891  del 10/04/2023
Esta actividad es competencia del Grupo de Buen Gobierno de la Secretaría General.</t>
  </si>
  <si>
    <t>MEMORANDO No SG 24540 del 31/03/2023
se esta revisando el documento para definir la estrategia
MEMORANDO No SGH 25891  del 10/04/2023
Esta actividad es competencia del Grupo de Buen Gobierno de la Secretaría General.</t>
  </si>
  <si>
    <t>MEMORANDO No DJ 24879  del 03/04/2023
La Subdirección de Procesos de Selección Contractuales suscribió contratos de prestación de servicios profesionales para la evaluación de procesos de selección, en las cuales se encuentra inmersa la cláusula 19 CONFIDENCIALIDAD
Anexo 3. Minutas 
MEMORANDO No SGH 25891  del 10/04/2023
Esta actividad es competencia del Grupo de Buen Gobierno de la Secretaría General.</t>
  </si>
  <si>
    <t>MEMORANDO No SF 26582  del 12/04/2023
La Subdireccion Financiera elaboro, presento y publico correctamente los Estados Financieros vigencia 2022  el dia 28 de febrero de 2023 en la pagina web del INVIAS https://www.invias.gov.co/index.php/informacion-institucional/hechos-de-transparencia/informacion-financiera-y-contable/informacion-historica/estados-financieros/estados-financieros-2022</t>
  </si>
  <si>
    <t>De: Sandra Jeannette Cortes Mora &lt;scortes@invias.gov.co&gt; 
Enviado el: jueves, 13 de abril de 2023 12:16 p.m.
Memorando DG-GC 25987
Los 65 boletines de prensa generados en el primer trimestre con información de la gestión institucional en lenguaje claro están disponibles en: https://www.invias.gov.co/index.php/sala/noticias</t>
  </si>
  <si>
    <t>MEMORANDO No OCI 25966 del 10/04/2023
La Oficina de Control Interno realizó el seguimiento cuatrimestral al Plan Anticorrupción y Atención al Ciudadano -Mapa de Riesgos de Corrupción y Estrategia de Racionalización de  Trámites-SUIT Consolidada con corte al 31 de diciembre de 2022, cuyo informe  fue publicado por el web máster  en la sección  Plan  Anticorrupción y de Atención al Ciudadano del portal web del INVÍAS en el enlace: https://www.invias.gov.co/index.php/plan-anticorrupcion-y-de-atencion-al-ciudadano#2022
De: Sandra Jeannette Cortes Mora &lt;scortes@invias.gov.co&gt; 
Enviado el: jueves, 13 de abril de 2023 12:16 p.m.
Memorando DG-GC 25987</t>
  </si>
  <si>
    <t xml:space="preserve">MEMORANDO No OTIC 28225  del 18/04/2023
 Se viene prestando apoyo y asesoramiento a la Subdirección administrativa en el proyecto de implementación del SGDEA. Se planea salida a producción en 2023 según lo disponga la Subdirección Administrativa. 
 </t>
  </si>
  <si>
    <t>MEMORANDO No OTIC 21948  del 24/03/2023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</si>
  <si>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28225  del 18/04/2023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</si>
  <si>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t>
  </si>
  <si>
    <t>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Los sistemas INVITRÁMITES y SGDEA, incluyen los lineamientos de accesibilidad.
MEMORANDO No OTIC 28225  del 18/04/2023
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</si>
  <si>
    <t xml:space="preserve">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OTIC 28225  del 18/04/2023
Desde la OTIC asesoramos la digitalización de trámites y la puesta en producción del SGDEA, aplicativos que se encuentran integrados en la correspondencia, radicación y gestión documental. </t>
  </si>
  <si>
    <t>MEMORANDO No OTIC 21948  del 24/03/2023
El Acceso a la Información Pública se encuentra regulado por la Ley 1712 de 2014, por medio de la cual se crea la Ley de Transparencia y del Derecho de Acceso a la Información Pública Nacional, con el objeto de regular el derecho de acceso a la información pública, los procedimientos para el ejercicio y garantía del derecho y las excepciones a la publicidad de información. En este sentido, las políticas, procedimientos, protocolos y metodologías, entre otros, que se implementan en el Modelo de Seguridad y Privacidad de la Información – MSPI, no presentan relación con los procedimientos para el ejercicio y garantía del derecho y las excepciones a la publicidad de información, es decir, desde el MSPI y la Seguridad Informática, solo se disponen de políticas, procedimientos, protocolos y metodologías, entre otros; que aporten para incorporar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MEMORANDO No OTIC 28225  del 18/04/2023
El Plan de seguridad de la información tiene una duración de 3,8 años e inició en 2022. Su porcentaje general de ejecución a finales de este año fue 23%. Para el 2023 se tiene planeado un avance general del 64%. Las acciones ejecutadas para este plan en 2023 en el primer trimestre son: 
1. Elaboración de caracterización del proyecto a contratar para el 2023.
2. Elaboración del Plan de trabajo para la contratación en 2023.
3. Elaboración del CDP.
4. Elaboración de la ficha técnica para contratación.
5. Políticas de Seguridad de la Información disponibles para la validación del Comité Institucional de Seguridad y Privacidad de la Información.</t>
  </si>
  <si>
    <r>
      <t xml:space="preserve">MEMORANDO No SG 24540 del 31/03/2023
Sin información reportada
MEMORANDO No SA-GARC 24884  del 03/04/2023
Reunión socialización formato actividades de participación ciudadana llevada a cabo el día 09-03-2023. Mediante memorando  SA-GARC 18476 14-03-2023 se remitió formato para diligenciamiento.
MEMORANDO No OAP 19973  del 20/03/2023 -Respuesta del Memorando Circular No. SA-GARC 18476 14/03/2023 - Incluye programación de actividades a cargo de la OAP porgramadas para el 3° y 4° trimestre (la evaulación será posterior a su realización)
</t>
    </r>
    <r>
      <rPr>
        <sz val="11"/>
        <color rgb="FFFF0000"/>
        <rFont val="Calibri"/>
        <family val="2"/>
        <scheme val="minor"/>
      </rPr>
      <t xml:space="preserve">
MEMORANDO No DEO 25002 del 03/04/2023
En la actividad denominada “Evaluar eventos de dialogo realizados e implementar acciones de mejora”, esta oficina envío  memorando DEO 17147 del 8 de marzo solicitando  cronograma de actividades al Grupo de Gerencia de Comunicaciones y memorando DEO 17553 del 9 de marzo a las subdirecciones (SGI-SVR-SMFF-SMCN)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r>
      <rPr>
        <sz val="11"/>
        <rFont val="Calibri"/>
        <family val="2"/>
        <scheme val="minor"/>
      </rPr>
      <t xml:space="preserve"> 
MEMORANDO No SA 25813  del 10/04/2023
Reunión socialización formato actividades de participación ciudadana llevada a cabo el día 09-03-2023. Mediante memorando  SA-GARC 18476 14-03-2023 se remitió formato para diligenciamiento. 
MEMORANDO No SG 28066  del 17/04/2023
Se remitió la información del día 03/04/2023 mediante memorando SA-GARC-24884 con la siguiente observación:
Reunión socialización formato actividades de participación ciudadana llevada a cabo el día 09-03-2023. Mediante memorando circular SA-GARC 18476 14-03-2023 se remitió formato para diligenciamiento y reiteración memorando circular No SG 24050
 </t>
    </r>
  </si>
  <si>
    <t>La Oficina Asesora de Planeación ha capacitado a los nuevos desiganados para actualizar SUIT, les ha acompañado en multiples mesas de trabajo y ha coordinado sesiones con el sectorialista para aclara dudas 
En la plataforma  se corrobora la fecha de actualización de los trámites:
* Beneficio de tarifa exenta o diferencial en las estaciones de peaje a cargo del INVIAS: 03/03/23
* Permiso de cierre de vías: 17/03/23
* Permiso de uso de zona de vía: 15/03/23
* Permiso para la movilización de carga indivisible extrapesada, indivisible extradimensionada o indivisible extrapesada y extradimensionada a la vez y permiso para el transporte de carga divisible con vehículos combinados de carga - V.C.C: 20/01/23
* Permiso para movilización de carga extradimensionada por las vías nacionales: 17/01/23
MEMORANDO CIRCULAR No OAP 17519  del 09/03/2023 - Designación profesional para la administración del nuevo trámite OCAD
MEMORANDO No OAP 3838  del 24/01/2023 - Invitación para que involucren a la ciudadanía en la virtualización de los trámites (estandarización y mejora de trámites)
MEMORANDO No SG 24540 del 31/03/2023
Sin información reportada
MEMORANDO No SG 28066  del 17/04/2023
Para este trimestre no se presentó necesidad de actualización.</t>
  </si>
  <si>
    <t xml:space="preserve">MEMORANDO No SG 24540 del 31/03/2023
Sin información reportada
MEMORANDO No SA-GARC 24884  del 03/04/2023
Mediante memorando SA-GARC 5039 30-01-23, se remitio Informe trimestral información más consultada Oct - Dic 2022 y fue publicado en enero 2023. https://www.invias.gov.co/index.php/servicios-al-ciudadano/peticiones-quejas-y-reclamos/informe-trimestral-informacion-mas-consultada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SA 25813  del 10/04/2023 
Mediante memorando SA-GARC 5039 30-01-23, se remitio Informe trimestral información más consultada Oct - Dic 2022 y fue publicado en enero 2023. https://www.invias.gov.co/index.php/servicios-al-ciudadano/peticiones-quejas-y-reclamos/informe-trimestral-informacion-mas-consultada
MEMORANDO No SG 28066  del 17/04/2023
Se remitió la información del día 03/04/2023 mediante memorando SA-GARC-24884 con la siguiente observación:
Mediante memorando SA-GARC 5039 30-01-23, se remitió Informe trimestral información más consultada Oct - Dic 2022 y fue publicado en enero 2023. https://www.invias.gov.co/index.php/servicios-al-ciudadano/peticiones-quejas-y-reclamos/informe-trimestral-informacion-mas-consultada
</t>
  </si>
  <si>
    <t xml:space="preserve">MEMORANDO No SS 27985  del 17/04/2023
Durante el primer trimestre del año 2023 no se presentaron requerimientos para la respectiva respuesta a la actividad referenciada.
 </t>
  </si>
  <si>
    <t>MEMORANDO No SS 27985  del 17/04/2023
Durante el primer trimestre del año 2023 se programaron 4 capacitaciones en temas de Sostenibilidad y se realizaron 4 capacitaciones en temas de Sostenibilidad.</t>
  </si>
  <si>
    <t xml:space="preserve">MEMORANDO No OCD 27176  del 13/04/2023
Se realizó una (1) charla sobre  deberes, derechos y obligaciones de los servidores públicos, a los funcionarios del Nivel Directivo del Invias.  </t>
  </si>
  <si>
    <t xml:space="preserve">MEMORANDO No OCD 27176  del 13/04/2023 -10%
Esta meta esta para el segundo trimestre del año. Se avanzo en un 10% con la realización de las reuniones con la Oficina TIC, en donde se dieron los lineamientos para la creación del canal de denuncias en la página Web, el contenido y necesidades. </t>
  </si>
  <si>
    <t xml:space="preserve">MEMORANDO No SUBG 28950 del 20/04/2023
Se remitió Memorando SUBG 24290 de 31 de Marzo de 2023, en el cual tuvo por objeto la realización del seguimiento que la Subdirección General realiza, se solicita evidencia de la públicación de pildoras informativas en la página web de la entidad, con el objeto de reportar avances en las actividades del PAAC, a lo que el Grupo de Gerencia de Comunicaciones mediante memornado SG-GC 26175 de 11 de Abril de 2023 respondio que tiene programada la meta de la actividad para el segundo trimestre y requiere la información de la OAP </t>
  </si>
  <si>
    <t>1.	Se elaboró informe de Rendición de Cuentas Construcción de Paz - enero a diciembre de 2022 de acuerdo con los lineamientos de SIRCAP, este fue remitido al Ministerio de Transporte y a Presidencia.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Los informes de rendición de cuentas relativos a la paz están disponibles en: https://www.invias.gov.co/index.php/planeacion-gestion-y-control/rendicion-de-cuentas</t>
  </si>
  <si>
    <t>MEMORANDO No DEO 25002 del 03/04/2023
La Direccion de Ejecución y Operación tiene a cargo de 6 Facebook live para la presente vigencia, Actividades que se esta gestionando con el Grupo de Gerencia de Comunicaciones, Para lo cual se envió  memorando DEO 17147 del 8 de marzo de 2023 .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Se remitió memorando circular SUBG 24307 de 31 de Marzo de 2023, requiriendo a la DEO y DTE, Las memorias de los chats ciudadanos se encuentran disponibles en: https://www.invias.gov.co/index.php/servicios-al-ciudadano/participacion-en-linea/resultados-de-participacion</t>
  </si>
  <si>
    <t xml:space="preserve">MEMORANDO No DEO 25002 del 03/04/2023
La Dirección de ejecución y Operación, en cumplimiento de sus funciones de seguimiento y evaluación a sus subdirecciones adscritas (SGI-SVR-SMFF-SMCN) , envió memorando DEO 17553 del 9 de marzo 2023, solicitando el reporte de los proyectos entregados a la comunidad en el mes de enero y febrero  o por entregar con corte al 31 de marzo de 2023.
De: Sandra Jeannette Cortes Mora &lt;scortes@invias.gov.co&gt; 
Enviado el: jueves, 13 de abril de 2023 12:16 p.m.
Memorando DG-GC 25987
La Gerencia de Comunicaciones no recibió ninguna información por parte de los responsables para ser publicada.
MEMORANDO No SUBG 28950 del 20/04/2023
La Subdirección General por intermedio de la Gerencia de Comunicaciones no recibió ninguna información por parte de los responsables para ser publicada.
</t>
  </si>
  <si>
    <t xml:space="preserve">MEMORANDO No SG 24540 del 31/03/2023
Sin información reportada
MEMORANDO No SA-GARC 24884  del 03/04/2023 -25%
 Mediante memorando SA-GARC 13304 del 24-02-23, SA-GARC 18235 13-03-2023,  se envio el informe de mapa de aseguramiento a la Oficina de Control Interno, relacionando las denuncias ingresadas.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DJ 24879  del 03/04/2023
La DJ-(SPSC- SGCP,-SDJ) durante el primer trimestre no recibió denuncias, por lo tanto, no se requirió gestionar oportunamente
MEMORANDO No DEO 25002 del 03/04/2023
Desde la DEO se halló denuncia ciudadana bajo radicado 127 de enero de 2023, misma que según reporte de SICOR, se remitió por competencia a la Subdirección de Vías Regionales, quienes responden por medio de memorando SVR 4539 del 26 de enero de 2023 que tal caso ya fue resuelto con base en distintos fallos de tutela que han sido favorables al Instituto y no a las pretensiones del quejoso.  
MEMORANDO No OCI 25966  del 10/04/2023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MEMORANDO No SA 25813  del 10/04/2023 
Mediante memorando SA-GARC 13304 del 24-02-23, SA-GARC 18235 13-03-2023,  se envio el informe de mapa de aseguramiento a la Oficina de Control Interno, relacionando las denuncias ingresadas.
MEMORANDO No SGH 25891  del 10/04/2023
Se han atendido todas la PQRD en los tiempos establecidos, de acuerdo a la normatividad vigente.
MEMORANDO No SF 26582  del 12/04/2023
 La Subdireccion Financiera ha atendido todas la PQRD en los tiempos establecidos, de acuerdo a la normatividad vigente.
MEMORANDO No SG 28066  del 17/04/2023
Se remitió la información del día 03/04/2023 mediante memorando SA-GARC-24884 con la siguiente observación:
Mediante memorando SA-GARC 13304 del 24-02-23, SA-GARC 18235 13-03-2023, se envió el informe de mapa de aseguramiento a la Oficina de Control Interno, relacionando las denuncias ingresadas.
MEMORANDO No OCD 27176  del 13/04/2023
 Se realizó la gestión oportuna dentro de los términos de Ley, a las denuncias recibidas por la Oficina de Control Disciplinario, con respuesta a los quejosos y realizando las asignaciones para su trámite. 
MEMORANDO No SUBG 28950 del 20/04/2023
Se han atendido todas la PQRD en los tiempos establecidos, de acuerdo a la normatividad vigente.
 </t>
  </si>
  <si>
    <t>MEMORANDO No SG 24540 del 31/03/2023
Sin información reportada
MEMORANDO No SA-GARC 24884  del 03/04/2023
Mediante memorando SA-GARC 21466 del 23/03/2023 se solicitó a la OTIC la activación e inclusión del chatbot en el contrato del paquete de Microsoft, de las licencias adquiridas para el funcionamiento del software del Chatbot.
MEMORANDO No SA 25813  del 10/04/2023 
Mediante memorando SA-GARC 21466 del 23/03/2023 se solicitó a la OTIC la activación e inclusión del chatbot en el contrato del paquete de Microsoft, de las licencias adquiridas para el funcionamiento del software del Chatbot.
De: Sandra Jeannette Cortes Mora &lt;scortes@invias.gov.co&gt; 
Enviado el: jueves, 13 de abril de 2023 12:16 p.m.
Memorando DG-GC 25987
MEMORANDO No SG 28066  del 17/04/2023
Se remitió la información del día 03/04/2023 mediante memorando SA-GARC-24884 con la siguiente observación:
Mediante memorando SA-GARC 21466 del 23/03/2023 se solicitó a la OTIC la activación e inclusión del chatbot en el contrato del paquete de Microsoft, de las licencias adquiridas para el funcionamiento del software del Chatbot, el cual se fue puesto en servicio de la ciudadanía.
MEMORANDO No SUBG 28950 del 20/04/2023
Se inició el proceso de diagnóstico para definir la viabilidad de la activación del Chatbot en el Portal Web.</t>
  </si>
  <si>
    <t>MEMORANDO No SG 24540 del 31/03/2023
la encuesta se publico en la pagina web desde el 17 de marzo de 2023 https://forms.office.com/pages/responsepage.aspx?id=KBkX6ykpLE-nWbXMKscq-0JOVcT8nmFHtqkjj1oZ7YVUMjgzRk9GT0NRVERWMUtQR1BUN1E3Q1BYQiQlQCN0PWcu
MEMORANDO No SA-GARC 24884  del 03/04/2023
Mediante memorando SA-GARC 18521  del 14-03-23,  se solicitó la publicación de la encuesta en el menú de transparencia al grupo de comunicaciones.
MEMORANDO No SA 25813  del 10/04/2023 
Mediante memorando SA-GARC 18521  del 14-03-23,  se solicitó la publicación de la encuesta en el menú de transparencia al grupo de comunicaciones.
MEMORANDO No SUBG 28950 del 20/04/2023
El banner con el vínculo a la encuesta de satisfacción del ciudadano sobre Transparencia y acceso a la información está disponible en: https://www.invias.gov.co/</t>
  </si>
  <si>
    <t>MEMORANDO No SG 24540 del 31/03/2023
se ha revisado la matriz identificando falta de información publicada deacuerdo con la resolucion 1519 de 2020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La Subdirección de Procesos de Selección contractuales realiza de manera periodica actualización y publicación de información en la Pag web del INVIAS con la información conttractual, igualmente todos los trámites contractuales realizados por esta subdirección se publican en plataforma SECOP II 
Enlace publicación contratos Pag web: https://www.invias.gov.co/index.php/contratacion2/licitaciones-declaradas-desiertas-y-contratos-adjudicados
MEMORANDO No SA-GARC 24884  del 03/04/2023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DEO 25002 del 03/04/2023
La Dirección de Ejecución y Operación esta apoyando mediante el  suministro de información de su competencia en el marco de los lineamientos de La matriz de la resolución 1519 de 2020 y plan de mejoramiento respectivo. Por lo anterior esta Dirección envía  Memorando No. DEO 18322 del 13-03-2023 "Remisión soporte de cumplimiento hallazgo H5AF2020", Memorando Circular No. DEO 20818 del 22-03-2023 "Recordatorio Cumplimiento Matriz Acuerdos de Niveles de Servicio - ANS DEO 2022". y memorandos DEO 19581 Y DEO 12358. Relacionados con el plan de mejoramiento. 
MEMORANDO No OCI 25966  del 10/04/2023
La Oficina de Control Interno en cumplimiento de la acción publicó mediante enlace  https://www.invias.gov.co/index.php/informacion-institucional/8-informacion-general/4107-informes-de-ley carpeta 2022 o 2023 
 Informe de Evaluación de Control Interno Contable 2022; Informe de Austeridad en el Gasto a 31-12-2022; Informe Semestral de Evaluación Independiente del Estado del Sistema de Control Interno del periodo 1 de julio al 31 de diciembre de 2022.
En el enlace: https://www.invias.gov.co/index.php/informacion-institucional/hechos-de-transparencia/mecanismos-de-control/informes-de-control-interno#informes-de-evaluacion-y-seguimiento carpeta 2022, publicó: Informe de Seguimiento Chip 2022; Informe Relación de Acreencias a favor de la entidad pendientes de Pago 2022.
En enlace: https://www.invias.gov.co/index.php/plan-anticorrupcion-y-de-atencion-al-ciudadano. Seguimiento al cumplimiento del Plan Anticorrupción y de Atención al Ciudadano y seguimiento a la Racionalización de Trámites SUIT a 31-12-2022.
y  en el enlace: https://www.invias.gov.co/index.php/informacion-institucional/hechos-de-transparencia/mecanismos-de-control/informes-de-avance-y-mejoramiento; Avance Plan de Mejoramiento CGR a 31-12-2022.
MEMORANDO No SA 25813  del 10/04/2023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SF 26582  del 12/04/2023
La subdireccion financiera para el 1 trimestre tiene publicado correctamente toda su informacion relevante como se puede evidenciar en el siguiente link:  https://www.invias.gov.co/index.php/informacion-institucional/hechos-de-transparencia/informacion-financiera-y-contable
De: Sandra Jeannette Cortes Mora &lt;scortes@invias.gov.co&gt; 
Enviado el: jueves, 13 de abril de 2023 12:16 p.m.
Memorando DG-GC 25987
MEMORANDO No SUBG 28950 del 20/04/2023
La subdireccion financiera para el 4 trimestre tiene publicado correctamente toda su informacion relevante como se puede evidenciar en el siguiente link:  https://www.invias.gov.co/index.php/informacion-institucional/hechos-de-transparencia/informacion-financiera-y-contable</t>
  </si>
  <si>
    <t>De: Pedro Davila Villamizar &lt;pdavila@invias.gov.co&gt; 
Enviado el: jueves, 13 de abril de 2023 3:20 p.m.
Nayibe Fernandez Martinez &lt;nfernandez@invias.gov.co&gt; 
 el viernes, 14 de abril de 2023 3:50 p.m.
Implementación de medidas de compensación por permisos y autorizaciones ambientales.</t>
  </si>
  <si>
    <t>MEMORANDO No SGH 6380  del 02/02/2023:
esta Subdirección prestará apoyo de personal dependiendo de las políticas de la Alta Dirección para el proceso de encargos y los nombramientos provisionales de las personas que se encargarán del tema
De: Pedro Davila Villamizar &lt;pdavila@invias.gov.co&gt; 
Enviado el: jueves, 13 de abril de 2023 3:20 p.m.</t>
  </si>
  <si>
    <t>MEMORANDO No SS 28719 del 19/04/2023
En el primer trimestre del 2023 se dio cumplimiento desde el componente social de la subdirección de sostenibilidadad para la  conformacion de  veedurias a traves de las reuniones de inicio de los proyectos, mismas en donde se explica a la comunidad los mecanismos de participación que estan a su disposición para su posterior  vinculación y acompañamiento a la ejecución de los proyectos que se adelanten. 
Se resalta la conformación de veeduria para el proyecto de "Mejoramiento y mantenimiento  de la carretera  candelaria- laberinto ruta 2402 sector candelaria - la plata del PR 28+000 al PR38+500, Departamento del Huila", el día 08 de febrero de 2023, entre otros.</t>
  </si>
  <si>
    <t>MEMORANDO No SS 28719 del 19/04/2023
Implementación de medidas de compensación por permisos y autorizaciones ambientales.</t>
  </si>
  <si>
    <t>MEMORANDO No SS 27985  del 17/04/2023
Esta programada las actividades de cumplimiento en el segundo trimestre del año
MEMORANDO No SS 28719 del 19/04/2023
Esta actividad esta programada para realizar el segundo trimestre del 2023</t>
  </si>
  <si>
    <t>MEMORANDO No SS 28719 del 19/04/2023
N/A</t>
  </si>
  <si>
    <t>MEMORANDO No SS 28719 del 19/04/2023
En primer trimestre del 2023 se dio cumplimiento con el seguimiento y apoyo a las interventorias para la ejecución de socializaciones con veedurias en los diferentes proyectos que adelanta el INVIAS. Se resalta el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del 21 de febrero, entre otros.</t>
  </si>
  <si>
    <t>MEMORANDO No SS 28719 del 19/04/2023
En primer trimestre del 2023 se da cumplimiento a la actividad en mención teniendo en cuenta la jornada de socialización que se llevo a cabo a nivel nacional del programa caminos comunitarios de la paz total en la semana del 29 de marzo al 01 de abril y demas socializaciones adelantadas en los proyectos como lo es "Proyecto de mejoramiento mediante la construccion para la solución integral del paso a la altura del kilometro 58 de la cabecera municipal de guayabetal de la via bogota villavicencio y actividades complementarias en los departamentos de cundinamarca y meta" los días 23 de febrero y 14 de marzo, entre otros.</t>
  </si>
  <si>
    <t>MEMORANDO No SS 28719 del 19/04/2023
En el trimestre de 2023 se da cumplimiento desde la gestion social de la subdireccion de sostenibilidad, a traves de la planeación y ejecución de Obras con Particiáción Comunitaria, se resalta la entrega de la OPC de pasos de fauna aéreos que fueron instalados en los corredores de Santuario - Caño alegre y Hoyo Rico - Caucasia</t>
  </si>
  <si>
    <t>MEMORANDO No SS 28719 del 19/04/2023
En el trimestre de 2023 se da cumplimiento desde la gestion social de la subdireccion de sostenibilidad, puesto que se hace seguimiento a la interventoria quien debe cumplir con la entrega periodica a traves de los informes trimestrales los soportes que evidencien que en efecto el personal de obra contratado forma parte del area de influencia directa del proyecto.</t>
  </si>
  <si>
    <t>MEMORANDO No SS 28719 del 19/04/2023
En el trimestre de 2023 se da cumplimiento puesto que desde la gestion social de la subdirecciónde de sostenibilidad se resaltan los siguientes reconocimientos de factores de compensación social: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Tramo 1 Variante Zipaquirá, se reconocio el factor de compensación por arrendamiento y traslado por un valor de $4.000.000, entre otros.</t>
  </si>
  <si>
    <t>1.	Se publicó en la página web de la entidad en el siguiente enlace: https://www.invias.gov.co/index.php/planeacion-gestion-y-control/rendicion-de-cuentas#rendicion-de-cuentas-2022.
De: Sandra Jeannette Cortes Mora &lt;scortes@invias.gov.co&gt; 
Enviado el: jueves, 13 de abril de 2023 12:16 p.m.
Memorando DG-GC 25987
Los informes de rendición de cuentas están disponibles en: https://www.invias.gov.co/index.php/planeacion-gestion-y-control/rendicion-de-cuentas
MEMORANDO No SUBG 28950 del 20/04/2023
Los informes de rendición de cuentas están disponibles en: https://www.invias.gov.co/index.php/planeacion-gestion-y-control/rendicion-de-cuentas</t>
  </si>
  <si>
    <t>Corte 2° trimestre de 2023</t>
  </si>
  <si>
    <t>Avances por componente con corte al 2º trimestre, respecto al total programado en el año</t>
  </si>
  <si>
    <t>Ejecutado en el 2º trimestre Vs Programado en el periodo</t>
  </si>
  <si>
    <t>AVANCES POR SUBCOMPONETE, corte 2º trimestre Vs Programado en la vigencia</t>
  </si>
  <si>
    <t>Cr2. Incumplimiento periodo anterior</t>
  </si>
  <si>
    <t>Cr1. Más de 10 responsables</t>
  </si>
  <si>
    <t>Actividad   seleccionada</t>
  </si>
  <si>
    <t>Si</t>
  </si>
  <si>
    <t>Cr3. Temas criticos OCI O Alta Dirección</t>
  </si>
  <si>
    <t>x</t>
  </si>
  <si>
    <t>El porcentaje de avance de esta actividad debe ser cuantificado según los ítems de cumplimiento de la estrategia de racionalización de trámites del aplicativo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Es decir, que si no se cuenta con un plan de implementación actualizado el porcentaje de avance es el 0%.</t>
  </si>
  <si>
    <t>Una vez consultado el archivo publicado en https://www.invias.gov.co/index.php/normativa/politicas-y-lineamientos/atencion-al-ciudadano/15195-plan-de-actividades-de-participacion-ciudadana-2023   el 10 de mayo, se constata que se encuentra si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</si>
  <si>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La solicitud de una capacitación corresponde a una tarea que podría conducir a fortalecer el canal telefónico de atención. No obstante, se recomienda documentar el alcance del fortalecimiento y cuantificar el avance frente al mismo.</t>
  </si>
  <si>
    <t xml:space="preserve">La solicitud de lineamientos al DAFP corresponde a una tarea que podría conducir a la adopción de mecanismos de comunicación incluyentes. No obstante, se recomienda documentar los mecanismos que se adoptarán y cuantificar el avance frente al mismo. </t>
  </si>
  <si>
    <t>Observaciones OAP - oportunidad en el cumplimiento de la actividad, la integridad y coherencia de las evidencias reportadas frente a la actividad formulada</t>
  </si>
  <si>
    <r>
      <t xml:space="preserve">MEMORANDO No SA-GARC 49412 del 30/06/2023 -50%:
</t>
    </r>
    <r>
      <rPr>
        <sz val="11"/>
        <rFont val="Calibri"/>
        <family val="2"/>
        <scheme val="minor"/>
      </rPr>
      <t xml:space="preserve">Mediante memorandos SA-GARC 30770 del 26-04-23, SA-GARC 32788 del 04-05-23, SA-GARC 44336 del 14/06/2023 se reporto informes de denuncias por los canales de atención.
</t>
    </r>
    <r>
      <rPr>
        <b/>
        <sz val="11"/>
        <rFont val="Calibri"/>
        <family val="2"/>
        <scheme val="minor"/>
      </rPr>
      <t xml:space="preserve">MEMORANDO No SA 49660 del 01/07/2023 - 50%: 
</t>
    </r>
    <r>
      <rPr>
        <sz val="11"/>
        <rFont val="Calibri"/>
        <family val="2"/>
        <scheme val="minor"/>
      </rPr>
      <t>Mediante memorandos SA-GARC 30770 del 26-04-23, SA-GARC 32788 del 04-05-23, SA-GARC 44336 del 14/06/2023 se reporto informes de denuncias por los canales de atención.</t>
    </r>
  </si>
  <si>
    <t>Favor validar si el portafolio de servicios al ciudadano de la entidad será documentado en una guía</t>
  </si>
  <si>
    <t>Si requieren apoyo de la OAP para gestionar el respectivo acompañamiento estamos prestos para apoyarles.
Lo anterior, teniendo en cuenta que el envió del oficio es una tarea que podría conducir a la actualización del documento  pero los elementos mínimos a incorporar  pueden extractarse de las preguntas FURASG 2022.</t>
  </si>
  <si>
    <t>Uno de los insumos para la implementación de un Sistema de Gestión de Documento Electrónico de Archivo –SGDEA es precisamente identificación de los flujos de la información.
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</si>
  <si>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Esta actividad no se cumplió en la vigencia 2022. 
 Tener en cuenta las recomendaciones de la OAP de la mesa de trabajo virtual del 18/05/2023  a las 11am https://invias-my.sharepoint.com/:v:/g/personal/jdelaparra_invias_gov_co/EepvgLxeTq9Ltk4-WZR6WiIBTJh6TrTTGKi3AC0VbIEFJw  y la guía de instrumentos de gestión de información pública</t>
  </si>
  <si>
    <t>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</si>
  <si>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En el link https://invias.sharepoint.com/:f:/s/GRUPOATENCINALCIUDADANO/EoVEsCLWaUFJqf9qPCeOZxABEmG2c1vuepQGpurJu1zMgA?e=AiGXBw  se consultó el SA-GARC 44336 del 14/06/2023 se envió el informe de mapa de aseguramiento a la Oficina de Control Interno dentro de la carpeta meta 21. Se solicita aportar el Mediante memorandos SA-GARC 30770 23/04/2023</t>
  </si>
  <si>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2. Coordinación de sesión de sensibilización masiva con entidades lideres de política (DAFP, secretaria de Transparencia y MINTIC): la Secretaría de Transparencia confirmó acompañamiento, la fecha de inicio esta por definir.
3. Realización de encuentros trimestrales con facilitadores del MIPG: El evento fue reprogramado para el mes de agosto y para definir la agenda del mismo se está aplicando la encuesta disponible en https://forms.office.com/r/sZNf0rQe4W hasta el 3/08/23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</si>
  <si>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t>Mediante la encuesta https://forms.office.com/r/sZNf0rQe4W hasta el 3/08/23 se está recopilando información y aportes internos sobre la percepción de la implmnetación de la actual politica y temas que se requieren mejorar</t>
  </si>
  <si>
    <t>1. Nueva versión de la politica disponible en https://www.invias.gov.co/index.php/archivo-y-documentos/politicas-y-lineamientos y en http://intranet/index.php/la-calidad-al-dia/direccionamiento-estrategico
2, Mapa de riesgo de corrupción como anexo del PAAC</t>
  </si>
  <si>
    <t>Monitoeo con corte al 1° trimestre de 2023 publicado en https://www.invias.gov.co/index.php/plan-anticorrupcion-y-de-atencion-al-ciudadano#2023. 
El monitorteo del 2° trimestre se publicará en el mes de julio</t>
  </si>
  <si>
    <r>
      <t xml:space="preserve">Actividad cumplida en el 1° trimestre
</t>
    </r>
    <r>
      <rPr>
        <b/>
        <sz val="11"/>
        <rFont val="Calibri"/>
        <family val="2"/>
        <scheme val="minor"/>
      </rPr>
      <t xml:space="preserve">MEMORANDO No OCI 49041 del 29/06/2023
</t>
    </r>
    <r>
      <rPr>
        <sz val="11"/>
        <rFont val="Calibri"/>
        <family val="2"/>
        <scheme val="minor"/>
      </rPr>
      <t>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t>
    </r>
  </si>
  <si>
    <r>
      <t xml:space="preserve">La Oficina Asesora de Planeación recinío una única solicitud, correspondiente al MEMORANDO No SA 32072 DEL 02/05/2023 “remitir el mapa de riesgos del Grupo Administración Documental, con el fin de incluir en la agenda del próximo comité la revisión y aprobación de la actualización en la descripción del riesgo y actividades de control.”
Actualizar la descripción por “Posibilidad de recibir o solicitar cualquier dádiva o beneficio a nombre propio o de terceros para destruir / suprimir / ocultar / incorporar documentos a cualquier expediente en custodia de los archivos central, técnico y territoriales”
Actualizar las ACTIVIDADES DE CONTROL y respectivos INDICADORES.
Mediante MEMORANDO CIRCULAR No OAP 32403 del 03/05/2023  se solicitó reporte de monitoreo de riesgos de gestión y corrupción con corte al 1° trimestre
</t>
    </r>
    <r>
      <rPr>
        <b/>
        <sz val="11"/>
        <rFont val="Calibri"/>
        <family val="2"/>
        <scheme val="minor"/>
      </rPr>
      <t>MEMORANDO No OCI 49041 del 29/06/2023</t>
    </r>
    <r>
      <rPr>
        <sz val="11"/>
        <rFont val="Calibri"/>
        <family val="2"/>
        <scheme val="minor"/>
      </rPr>
      <t xml:space="preserve">
La Oficina de Control Interno realizó el seguimiento al Mapa de Riesgos de Corrupción  en el marco del seguimiento al Plan Anticorrupción y de Atención al Ciudadano para el 1°Cuatrimestre de la Vigencia 2023 cuyo informe  fue publicado por el web máster  en la sección  Plan  Anticorrupción y de Atención al Ciudadano del portal web del INVÍAS en el enlace:https://www.invias.gov.co/index.php/plan-anticorrupcion-y-de-atencion-al-ciudadano</t>
    </r>
  </si>
  <si>
    <r>
      <t xml:space="preserve">
</t>
    </r>
    <r>
      <rPr>
        <b/>
        <sz val="11"/>
        <rFont val="Calibri"/>
        <family val="2"/>
        <scheme val="minor"/>
      </rPr>
      <t xml:space="preserve">MEMORANDO No OCI 49041 del 29/06/2023
</t>
    </r>
    <r>
      <rPr>
        <sz val="11"/>
        <rFont val="Calibri"/>
        <family val="2"/>
        <scheme val="minor"/>
      </rPr>
      <t>La Oficina de Control Interno realizó el seguimiento cuatrimestral al Plan Anticorrupción y Atención al Ciudadano -Mapa de Riesgos de Corrupción y Estrategia de Racionalización de  Trámites-SUIT Consolidada con corte al 30 de abril de 2023, cuyo informe  fue publicado por el web máster  en la sección  Plan  Anticorrupción y de Atención al Ciudadano del portal web del INVÍAS en el enlace:https://www.invias.gov.co/index.php/plan-anticorrupcion-y-de-atencion-al-ciudadano</t>
    </r>
  </si>
  <si>
    <t>Realizar el principal espacio de rendición de cuentas</t>
  </si>
  <si>
    <t xml:space="preserve">Al consultar en https://www.invias.gov.co/index.php/servicios-al-ciudadano/participacion-en-linea/resultados-de-participacion se encontró publicada únicamente la información de un chat denominado “Hablemos de Caminos Comunitarios de la Paz Total” de fecha 27/03/23 y ninguno  propio del 2° trimestre. Es decir que aparentemente la meta parcial de 5 chats se ha incumplido </t>
  </si>
  <si>
    <t>CONTEO</t>
  </si>
  <si>
    <r>
      <rPr>
        <b/>
        <sz val="11"/>
        <rFont val="Calibri"/>
        <family val="2"/>
        <scheme val="minor"/>
      </rPr>
      <t>MEMORANDO No SF-GC 50203 del 05/07/2023</t>
    </r>
    <r>
      <rPr>
        <sz val="11"/>
        <rFont val="Calibri"/>
        <family val="2"/>
        <scheme val="minor"/>
      </rPr>
      <t xml:space="preserve">
Los Estados Financieros se publican de manera trimestral de acuerdo al cambio normativo expedido por la CGN Resolución 356 de 2022 (https://www.contaduria.gov.co/documents/20127/36074/Versi%C3%B3n+1+%2830-12-2022%29.pdf/60195db3-3eb3-37d4-27a1-a1aba2169312?version=1.0&amp;t=1678740218525&amp;download=true) por lo que a la fecha se ha publicado el del mes de marzo en la página Web https://www.invias.gov.co/index.php/informacion-institucional/hechos-de-transparencia/informacion-financiera-y-contable/estados-financieros-2023  , el del mes de junio se publicará en el mes de Julio según lo establecido por la CGN.</t>
    </r>
  </si>
  <si>
    <r>
      <t xml:space="preserve">Se diseñó formato excel con graficas para generar alertas mensuales sobre el reporte de ejecución y seguimiento de ls riesgoas de corrupción en el aplicativo KAWAK.
Se continua con la migración de los riesgos de corrupción al aplicativo KAWAK para que mensualmente se activen los pendientes a los usuarios encargados de reportar la ejecución de las actividades de control, el seguimiento a las mismas y analizar los indicadores asociados.
Mediante MEMORANDO CIRCULAR No OAP 32403 del 03/05/2023 se solicitó a los líderes de proceso la información necesaria para subir los riesgos al aplicativo
</t>
    </r>
    <r>
      <rPr>
        <b/>
        <sz val="11"/>
        <rFont val="Calibri"/>
        <family val="2"/>
        <scheme val="minor"/>
      </rPr>
      <t xml:space="preserve">MEMORANDO No OCI 49041 del 29/06/2023
</t>
    </r>
    <r>
      <rPr>
        <sz val="11"/>
        <rFont val="Calibri"/>
        <family val="2"/>
        <scheme val="minor"/>
      </rPr>
      <t xml:space="preserve">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r>
      <rPr>
        <b/>
        <sz val="11"/>
        <rFont val="Calibri"/>
        <family val="2"/>
        <scheme val="minor"/>
      </rPr>
      <t>MEMORANDO No OCD 50527  del 05/07/2023 - 15%:</t>
    </r>
    <r>
      <rPr>
        <sz val="11"/>
        <rFont val="Calibri"/>
        <family val="2"/>
        <scheme val="minor"/>
      </rPr>
      <t xml:space="preserve">
Se está a a espera de la actualización de la metodología de la Secretaría de Transparencia, para reunión con la Oficina Asesora de Planeación, y crear el Procolo de Control y Prevención del Riesgo de Corrupción</t>
    </r>
  </si>
  <si>
    <r>
      <t xml:space="preserve">La Matriz y el Mapa de Riesgos se actualizó únicamente con el riesgo asociado al proceso de gestión documental aprobado por el Comité institucional de Gestión y Desempeño, documentado en mesas de trabajo con representantes del líder del proceso. La Oficina Asesora de Planeación no ha recibido información del Oficial de Transparencia.
</t>
    </r>
    <r>
      <rPr>
        <b/>
        <sz val="11"/>
        <rFont val="Calibri"/>
        <family val="2"/>
        <scheme val="minor"/>
      </rPr>
      <t>MEMORANDO No OCI 49041 del 29/06/2023</t>
    </r>
    <r>
      <rPr>
        <sz val="11"/>
        <rFont val="Calibri"/>
        <family val="2"/>
        <scheme val="minor"/>
      </rPr>
      <t xml:space="preserve">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t>
    </r>
    <r>
      <rPr>
        <b/>
        <sz val="11"/>
        <rFont val="Calibri"/>
        <family val="2"/>
        <scheme val="minor"/>
      </rPr>
      <t xml:space="preserve">
MEMORANDO No OCD 50527  del 05/07/2023 -50%:
</t>
    </r>
    <r>
      <rPr>
        <sz val="11"/>
        <rFont val="Calibri"/>
        <family val="2"/>
        <scheme val="minor"/>
      </rPr>
      <t xml:space="preserve">No s eha obtenido información del Oficial de Transparencia. No obstante se ha actualizado el mapa de riesgos de corrupción, según las solicitudes de la Oficina de Planeación. </t>
    </r>
  </si>
  <si>
    <r>
      <t xml:space="preserve">MEMORANDO No OCD 50527  del 05/07/2023- 50%: 
</t>
    </r>
    <r>
      <rPr>
        <sz val="11"/>
        <rFont val="Calibri"/>
        <family val="2"/>
        <scheme val="minor"/>
      </rPr>
      <t xml:space="preserve">El 30 de mayo de 2023, realizó 1 charla sobre las responsabilidades, derechos y deberes de los servidores públicos. </t>
    </r>
  </si>
  <si>
    <r>
      <t xml:space="preserve">MEMORANDO No OCD 50527  del 05/07/2023 - 50 %.
</t>
    </r>
    <r>
      <rPr>
        <sz val="11"/>
        <rFont val="Calibri"/>
        <family val="2"/>
        <scheme val="minor"/>
      </rPr>
      <t xml:space="preserve">Se realizaron reuniones de trabajo con la OTIC y Comunicaciones el 22 y 28 de junio, para revisar las opciones de canal de radicación que se pueden crear de manera digital.  De esto se concluyó que puede ingresar este modulo de denuncias a la Ventanilla Unica de radicación del Invias.   Se analizaron cambios en el sistema para su realización  </t>
    </r>
  </si>
  <si>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t>
    </r>
    <r>
      <rPr>
        <sz val="11"/>
        <rFont val="Calibri"/>
        <family val="2"/>
        <scheme val="minor"/>
      </rPr>
      <t xml:space="preserve">
Los informes de rendición de cuentas relativos a la paz están disponibles en: https://www.invias.gov.co/index.php/planeacion-gestion-y-control/rendicion-de-cuentas</t>
    </r>
  </si>
  <si>
    <r>
      <t xml:space="preserve">MEMORANDO No SGH 50590 del 05/07/2023
</t>
    </r>
    <r>
      <rPr>
        <sz val="11"/>
        <rFont val="Calibri"/>
        <family val="2"/>
        <scheme val="minor"/>
      </rPr>
      <t>La Subdirección de Gestión Humana apoyara a la dependencia responsable del tema</t>
    </r>
  </si>
  <si>
    <r>
      <rPr>
        <b/>
        <sz val="11"/>
        <rFont val="Calibri"/>
        <family val="2"/>
        <scheme val="minor"/>
      </rPr>
      <t>MEMORANDO No SGH 50590 del 05/07/2023</t>
    </r>
    <r>
      <rPr>
        <sz val="11"/>
        <rFont val="Calibri"/>
        <family val="2"/>
        <scheme val="minor"/>
      </rPr>
      <t xml:space="preserve">
Se enviaron tres memorandos circulares en los meses de abril y mayo, con la información para el diligenciamiento de la declaración de bienes y rentas para la vigencia 2022, se enviaron 8 comunicaciones internas por correo electrónico, en las cuales se recuerda la importancia del diligenciamiento de la declaración de bienes y rentas, se enviaron 302 memorandos individuales el 15 de mayo y 56 correos individuales  el 29 de mayo
 </t>
    </r>
  </si>
  <si>
    <r>
      <rPr>
        <b/>
        <sz val="11"/>
        <rFont val="Calibri"/>
        <family val="2"/>
        <scheme val="minor"/>
      </rPr>
      <t>MEMORANDO No SA 49660 del 01/07/2023 -80%: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
</t>
    </r>
    <r>
      <rPr>
        <b/>
        <sz val="11"/>
        <rFont val="Calibri"/>
        <family val="2"/>
        <scheme val="minor"/>
      </rPr>
      <t>MEMORANDO No OTIC 50328  del 05/07/2023 -80%: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t>
    </r>
  </si>
  <si>
    <r>
      <rPr>
        <b/>
        <sz val="11"/>
        <rFont val="Calibri"/>
        <family val="2"/>
        <scheme val="minor"/>
      </rPr>
      <t>MEMORANDO No SA 49660 del 01/07/2023 -30%: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r>
    <r>
      <rPr>
        <b/>
        <sz val="11"/>
        <rFont val="Calibri"/>
        <family val="2"/>
        <scheme val="minor"/>
      </rPr>
      <t>MEMORANDO No OTIC 50328  del 05/07/2023 -30%: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t>
    </r>
  </si>
  <si>
    <r>
      <rPr>
        <b/>
        <sz val="11"/>
        <rFont val="Calibri"/>
        <family val="2"/>
        <scheme val="minor"/>
      </rPr>
      <t xml:space="preserve">
MEMORANDO No SA 49660 del 01/07/2023 -80%: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
</t>
    </r>
    <r>
      <rPr>
        <b/>
        <sz val="11"/>
        <rFont val="Calibri"/>
        <family val="2"/>
        <scheme val="minor"/>
      </rPr>
      <t>MEMORANDO No OTIC 50328  del 05/07/2023-30%: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t>
    </r>
  </si>
  <si>
    <r>
      <rPr>
        <b/>
        <sz val="11"/>
        <rFont val="Calibri"/>
        <family val="2"/>
        <scheme val="minor"/>
      </rPr>
      <t>MEMORANDO No SA-GARC 49412 del 30/06/2023 - 100%:</t>
    </r>
    <r>
      <rPr>
        <sz val="11"/>
        <rFont val="Calibri"/>
        <family val="2"/>
        <scheme val="minor"/>
      </rPr>
      <t xml:space="preserve">
El Grupo de Atencion y Relacionamiento Ciudadana asistio como apaoyo a las reuniones en las siuientes fechas:  
1.	Se realizo reunión el 13 de abril del 2023 - Entendimiento HU Alcance 2023 Carga Ordinaria - Sesión No. 3.
https://invias-my.sharepoint.com/:v:/g/personal/jcuy_invias_gov_co/EcZXwPyZH35Ji1G8lu0cAGkBuDUltPAmmomaIsW1-mzF2A
2.	Se realizó reunión Levantamiento de requerimientos HU 07 - Portal Invitramites: Actualización datos del solicitante el 21 y 23 de junio del 2023.
https://invias-my.sharepoint.com/:v:/g/personal/jcuy_invias_gov_co/ETtO34DnJ5BIl5CtVxE7PZgBUYoYT7wS1jl4BJbEU6gfeQ 
https://invias-my.sharepoint.com/:v:/g/personal/jcuy_invias_gov_co/EUCmJxdBGWtLu6BsqrpA5XABlC3CBxfETE5eLV__zqTunQ 
</t>
    </r>
    <r>
      <rPr>
        <b/>
        <sz val="11"/>
        <rFont val="Calibri"/>
        <family val="2"/>
        <scheme val="minor"/>
      </rPr>
      <t xml:space="preserve">
MEMORANDO No SA 49660 del 01/07/2023 -80%:
</t>
    </r>
    <r>
      <rPr>
        <sz val="11"/>
        <rFont val="Calibri"/>
        <family val="2"/>
        <scheme val="minor"/>
      </rPr>
      <t xml:space="preserve">Los diseños del aplicativo definidos inicialmente para la digitalización de este trámite, ya se encuentran desarrollados y fueron probados en la plataforma SGP por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
</t>
    </r>
    <r>
      <rPr>
        <b/>
        <sz val="11"/>
        <rFont val="Calibri"/>
        <family val="2"/>
        <scheme val="minor"/>
      </rPr>
      <t>MEMORANDO No OTIC 50328  del 05/07/2023-80%:</t>
    </r>
    <r>
      <rPr>
        <sz val="11"/>
        <rFont val="Calibri"/>
        <family val="2"/>
        <scheme val="minor"/>
      </rPr>
      <t xml:space="preserve">
Los diseños del aplicativo definidos inicialmente para la digitalización de este trámite (alcance inicial), ya se encuentran desarrollados y fueron probados en la plataforma SGP y tienen aprobación de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</si>
  <si>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05/07/2023-25%:</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</si>
  <si>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 xml:space="preserve">
MEMORANDO No OTIC 50328  del 05/07/2023-0%:
</t>
    </r>
    <r>
      <rPr>
        <sz val="11"/>
        <rFont val="Calibri"/>
        <family val="2"/>
        <scheme val="minor"/>
      </rPr>
      <t xml:space="preserve">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</si>
  <si>
    <r>
      <rPr>
        <b/>
        <sz val="11"/>
        <rFont val="Calibri"/>
        <family val="2"/>
        <scheme val="minor"/>
      </rPr>
      <t>MEMORANDO No OTIC 50328  del 05/07/2023:</t>
    </r>
    <r>
      <rPr>
        <sz val="11"/>
        <rFont val="Calibri"/>
        <family val="2"/>
        <scheme val="minor"/>
      </rPr>
      <t xml:space="preserve">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</si>
  <si>
    <t>Sin Información MEMORANDO No SG 50242 del 05/07/2023</t>
  </si>
  <si>
    <r>
      <t xml:space="preserve">MEMORANDO No SA 49660 del 01/07/2023 - 50%:  
</t>
    </r>
    <r>
      <rPr>
        <sz val="11"/>
        <rFont val="Calibri"/>
        <family val="2"/>
        <scheme val="minor"/>
      </rPr>
      <t xml:space="preserve">El Grupo de Atencion al Ciudadano tiene  suscribio el  contrato No. 2681 del 2019 fechado en el mes de enero de 2023 su ultima prorroga esta hasta el 30 de junio de 2023 con la empresa 4-72
</t>
    </r>
    <r>
      <rPr>
        <b/>
        <sz val="11"/>
        <rFont val="Calibri"/>
        <family val="2"/>
        <scheme val="minor"/>
      </rPr>
      <t>MEMORANDO No SG 50242 del 05/07/2023-50%:</t>
    </r>
    <r>
      <rPr>
        <sz val="11"/>
        <rFont val="Calibri"/>
        <family val="2"/>
        <scheme val="minor"/>
      </rPr>
      <t xml:space="preserve">
El Grupo de Atencion al Ciudadano tiene  suscribio el  contrato No. 2681 del 2019 fechado en el mes de enero de 2023 su ultima prorroga esta hasta el 30 de junio de 2023 con la empresa 4-72</t>
    </r>
  </si>
  <si>
    <r>
      <rPr>
        <b/>
        <sz val="11"/>
        <rFont val="Calibri"/>
        <family val="2"/>
        <scheme val="minor"/>
      </rPr>
      <t>MEMORANDO No SA-GARC 49412 del 30/06/2023 -33%:</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 xml:space="preserve">MEMORANDO No SA 49660 del 01/07/2023 - 33%:
 </t>
    </r>
    <r>
      <rPr>
        <sz val="11"/>
        <rFont val="Calibri"/>
        <family val="2"/>
        <scheme val="minor"/>
      </rPr>
      <t xml:space="preserve">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MEMORANDO No OTIC 50328  del 05/07/2023 -33%:</t>
    </r>
    <r>
      <rPr>
        <sz val="11"/>
        <rFont val="Calibri"/>
        <family val="2"/>
        <scheme val="minor"/>
      </rPr>
      <t xml:space="preserve">
Se viene prestando apoyo y asesoramiento a la Subdirección administrativa en el proyecto de implementación del SGDEA. Se planea salida a producción en 2023 según disposición de la Subdirección Administrativa.
</t>
    </r>
    <r>
      <rPr>
        <b/>
        <sz val="11"/>
        <rFont val="Calibri"/>
        <family val="2"/>
        <scheme val="minor"/>
      </rPr>
      <t xml:space="preserve">MEMORANDO No SG 50242 del 05/07/2023-33%
</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t>
    </r>
  </si>
  <si>
    <r>
      <rPr>
        <b/>
        <sz val="11"/>
        <rFont val="Calibri"/>
        <family val="2"/>
        <scheme val="minor"/>
      </rPr>
      <t>MEMORANDO No SA-GARC 49412 del 30/06/2023 -50%:</t>
    </r>
    <r>
      <rPr>
        <sz val="11"/>
        <rFont val="Calibri"/>
        <family val="2"/>
        <scheme val="minor"/>
      </rPr>
      <t xml:space="preserve">
mediante memorando SA-GARC 44036 del 13/06/2023 se envio informe actualizado con las diferentes mesas de trabajo realizadas durante el primer semestre 
</t>
    </r>
    <r>
      <rPr>
        <b/>
        <sz val="11"/>
        <rFont val="Calibri"/>
        <family val="2"/>
        <scheme val="minor"/>
      </rPr>
      <t>MEMORANDO No SA 49660 del 01/07/2023 - 50%: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
</t>
    </r>
    <r>
      <rPr>
        <b/>
        <sz val="11"/>
        <rFont val="Calibri"/>
        <family val="2"/>
        <scheme val="minor"/>
      </rPr>
      <t>MEMORANDO No SGH 50590 del 05/07/2023</t>
    </r>
    <r>
      <rPr>
        <sz val="11"/>
        <rFont val="Calibri"/>
        <family val="2"/>
        <scheme val="minor"/>
      </rPr>
      <t xml:space="preserve">
Sensibilización porgrama de valores a los funcionarios de la entidad, durante los meses de mayo y junio 
</t>
    </r>
    <r>
      <rPr>
        <b/>
        <sz val="11"/>
        <rFont val="Calibri"/>
        <family val="2"/>
        <scheme val="minor"/>
      </rPr>
      <t>MEMORANDO No SG 50242 del 05/07/2023-50%: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t>
    </r>
  </si>
  <si>
    <r>
      <rPr>
        <b/>
        <sz val="11"/>
        <rFont val="Calibri"/>
        <family val="2"/>
        <scheme val="minor"/>
      </rPr>
      <t>MEMORANDO No SGH 50590 del 05/07/2023</t>
    </r>
    <r>
      <rPr>
        <sz val="11"/>
        <rFont val="Calibri"/>
        <family val="2"/>
        <scheme val="minor"/>
      </rPr>
      <t xml:space="preserve">
Se entregaron incnetivos en el mes de mayo a los colaboradoares del Grupo de Atencion al cuidadano correspondientes a bonos de servicios de la caja de compensacion
</t>
    </r>
    <r>
      <rPr>
        <b/>
        <sz val="11"/>
        <rFont val="Calibri"/>
        <family val="2"/>
        <scheme val="minor"/>
      </rPr>
      <t>MEMORANDO No SG 50242 del 05/07/2023-50%</t>
    </r>
    <r>
      <rPr>
        <sz val="11"/>
        <rFont val="Calibri"/>
        <family val="2"/>
        <scheme val="minor"/>
      </rPr>
      <t>:
El incentivo del primer semestre 2023 fue otorgado atraves de la caja de compensacion familiar Programa viveres generales"</t>
    </r>
  </si>
  <si>
    <r>
      <rPr>
        <b/>
        <sz val="11"/>
        <rFont val="Calibri"/>
        <family val="2"/>
        <scheme val="minor"/>
      </rPr>
      <t>MEMORANDO No SGH 50590 del 05/07/2023</t>
    </r>
    <r>
      <rPr>
        <sz val="11"/>
        <rFont val="Calibri"/>
        <family val="2"/>
        <scheme val="minor"/>
      </rPr>
      <t xml:space="preserve">
Se tienen programadas las capacitaciónes de equidad de genero y atención incluyente para el segundo semestre del 2023</t>
    </r>
  </si>
  <si>
    <r>
      <rPr>
        <b/>
        <sz val="11"/>
        <rFont val="Calibri"/>
        <family val="2"/>
        <scheme val="minor"/>
      </rPr>
      <t>MEMORANDO No SA-GARC 49412 del 30/06/2023 -33%: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MEMORANDO No SA 49660 del 01/07/2023 - 33%: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 xml:space="preserve">MEMORANDO No SG 50242 del 05/07/2023-33%:
</t>
    </r>
    <r>
      <rPr>
        <sz val="11"/>
        <rFont val="Calibri"/>
        <family val="2"/>
        <scheme val="minor"/>
      </rPr>
      <t>Se realizó mesa de trabajo el 19 de abril de 2023 con la DT Tolima. Y el 19 de mayo con la DT Ocaña y el 20 de mayo con la DT N. Santander Memorando SA GARC 37542 - 20-05-2023 mesa - capacitacion en servicio al ciudadano y PQRD</t>
    </r>
  </si>
  <si>
    <r>
      <t xml:space="preserve">MEMORANDO No SUBG 48829 del 29/06/2023
</t>
    </r>
    <r>
      <rPr>
        <sz val="11"/>
        <rFont val="Calibri"/>
        <family val="2"/>
        <scheme val="minor"/>
      </rPr>
      <t xml:space="preserve">https://invias.sharepoint.com/:f:/s/GRUPOATENCINALCIUDADANO/EvcPE61ux69FruFigyp-jvEBzxVmtOy62qnaVZERkhB39Q?e=NdZbQV
</t>
    </r>
  </si>
  <si>
    <r>
      <t xml:space="preserve">MEMORANDO No SA 49660 del 01/07/2023 - 33%: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r>
      <rPr>
        <b/>
        <sz val="11"/>
        <rFont val="Calibri"/>
        <family val="2"/>
        <scheme val="minor"/>
      </rPr>
      <t xml:space="preserve">
MEMORANDO No SG 50242 del 05/07/2023-33%: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</si>
  <si>
    <r>
      <t xml:space="preserve">MEMORANDO No SA 49660 del 01/07/2023 - 0%: 
</t>
    </r>
    <r>
      <rPr>
        <sz val="11"/>
        <rFont val="Calibri"/>
        <family val="2"/>
        <scheme val="minor"/>
      </rPr>
      <t>Esta actividad no se ha desarrollado dada  la coyuntura de actualización de TRD y la adopción del SGDEA</t>
    </r>
    <r>
      <rPr>
        <b/>
        <sz val="11"/>
        <rFont val="Calibri"/>
        <family val="2"/>
        <scheme val="minor"/>
      </rPr>
      <t xml:space="preserve"> 
MEMORANDO No SUBG 48829 del 29/06/2023
</t>
    </r>
    <r>
      <rPr>
        <sz val="11"/>
        <rFont val="Calibri"/>
        <family val="2"/>
        <scheme val="minor"/>
      </rPr>
      <t>https://invias.sharepoint.com/:f:/s/GRUPOATENCINALCIUDADANO/EvcPE61ux69FruFigyp-jvEBzxVmtOy62qnaVZERkhB39Q?e=NdZbQV</t>
    </r>
    <r>
      <rPr>
        <b/>
        <sz val="11"/>
        <rFont val="Calibri"/>
        <family val="2"/>
        <scheme val="minor"/>
      </rPr>
      <t xml:space="preserve">
MEMORANDO No OTIC 50328  del 05/07/2023 -0%:
</t>
    </r>
    <r>
      <rPr>
        <sz val="11"/>
        <rFont val="Calibri"/>
        <family val="2"/>
        <scheme val="minor"/>
      </rPr>
      <t xml:space="preserve">Desde la OTIC apoyamos con la implementación del SGDEA el cual tiene configurado los flujos de información basados en las Tablas de Retención documental de la entidad. 
Recomendación: Realizar Mesas de trabajo en conjunto con planeación y el área de gestión documental, para la identificación de flujos de información desde los procesos establecidos en el Modelo Integrado de Gestión de Calidad.
</t>
    </r>
    <r>
      <rPr>
        <b/>
        <sz val="11"/>
        <rFont val="Calibri"/>
        <family val="2"/>
        <scheme val="minor"/>
      </rPr>
      <t>MEMORANDO No SG 50242 del 05/07/2023 -</t>
    </r>
    <r>
      <rPr>
        <sz val="11"/>
        <rFont val="Calibri"/>
        <family val="2"/>
        <scheme val="minor"/>
      </rPr>
      <t xml:space="preserve">: Esta actividad no se ha desarrollado dada  la coyuntura de actualización de TRD y la adopción del SGDEA </t>
    </r>
  </si>
  <si>
    <r>
      <t xml:space="preserve">MEMORANDO No SA 49660 del 01/07/2023 - 10%: 
</t>
    </r>
    <r>
      <rPr>
        <sz val="11"/>
        <rFont val="Calibri"/>
        <family val="2"/>
        <scheme val="minor"/>
      </rPr>
      <t>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r>
      <rPr>
        <b/>
        <sz val="11"/>
        <rFont val="Calibri"/>
        <family val="2"/>
        <scheme val="minor"/>
      </rPr>
      <t xml:space="preserve">
MEMORANDO No OTIC 50328  del 05/07/2023 -0%:
</t>
    </r>
    <r>
      <rPr>
        <sz val="11"/>
        <rFont val="Calibri"/>
        <family val="2"/>
        <scheme val="minor"/>
      </rPr>
      <t>Se viene prestando apoyo y asesoramiento a la Subdirección administrativa en el proyecto de implementación del SGDEA. Se planea salida a producción en 2023 según lo disponga la Subdirección Administrativa. 
MEMORANDO No SG 50242 del 05/07/2023-10%:
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</si>
  <si>
    <r>
      <t xml:space="preserve">MEMORANDO No SA-GARC 49412 del 30/06/2023 -33%:
</t>
    </r>
    <r>
      <rPr>
        <sz val="11"/>
        <rFont val="Calibri"/>
        <family val="2"/>
        <scheme val="minor"/>
      </rPr>
      <t>Mediante Memorando SA  GARC 47739 del 26/06/2023 se Solicitud diseño y publicacion informe del informe.</t>
    </r>
    <r>
      <rPr>
        <b/>
        <sz val="11"/>
        <rFont val="Calibri"/>
        <family val="2"/>
        <scheme val="minor"/>
      </rPr>
      <t xml:space="preserve">
MEMORANDO No SA 49660 del 01/07/2023 - 33%: 
</t>
    </r>
    <r>
      <rPr>
        <sz val="11"/>
        <rFont val="Calibri"/>
        <family val="2"/>
        <scheme val="minor"/>
      </rPr>
      <t xml:space="preserve">Mediante Memorando SA  GARC 47739 del 26/06/2023 se Solicitud diseño y publicacion informe del informe.
</t>
    </r>
    <r>
      <rPr>
        <b/>
        <sz val="11"/>
        <rFont val="Calibri"/>
        <family val="2"/>
        <scheme val="minor"/>
      </rPr>
      <t xml:space="preserve">MEMORANDO No OTIC 50328  del 05/07/2023-33%:
</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
MEMORANDO No SG 50242 del 05/07/2023:</t>
    </r>
    <r>
      <rPr>
        <sz val="11"/>
        <rFont val="Calibri"/>
        <family val="2"/>
        <scheme val="minor"/>
      </rPr>
      <t xml:space="preserve">
Mediante Memorando SA  GARC 47739 del 26/06/2023 se Solicitud diseño y publicacion informe del informe.</t>
    </r>
  </si>
  <si>
    <r>
      <rPr>
        <b/>
        <sz val="11"/>
        <rFont val="Calibri"/>
        <family val="2"/>
        <scheme val="minor"/>
      </rPr>
      <t>MEMORANDO No SA-GARC 49412 del 30/06/2023 -33%: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SA 49660 del 01/07/2023 - 33%: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OTIC 50328  del 05/07/2023-33%:</t>
    </r>
    <r>
      <rPr>
        <sz val="11"/>
        <rFont val="Calibri"/>
        <family val="2"/>
        <scheme val="minor"/>
      </rPr>
      <t xml:space="preserve">
Desde la OTIC se brindará apoyo a las áreas funcionales con la divulgación de los Trámites digitalizados, una vez estén próximos a su salida a producción. Por otro lado en 2022, desde la OTIC  apoyamos con la divulgación y capacitación del SGDEA.  
</t>
    </r>
    <r>
      <rPr>
        <b/>
        <sz val="11"/>
        <rFont val="Calibri"/>
        <family val="2"/>
        <scheme val="minor"/>
      </rPr>
      <t>MEMORANDO No SG 50242 del 05/07/2023-33%:</t>
    </r>
    <r>
      <rPr>
        <sz val="11"/>
        <rFont val="Calibri"/>
        <family val="2"/>
        <scheme val="minor"/>
      </rPr>
      <t xml:space="preserve">
mediante memorando SA-GARC 40764 del 01/06/2023 se solicito publicar banner informativo, banner publicado en la pagina web.</t>
    </r>
  </si>
  <si>
    <r>
      <rPr>
        <b/>
        <sz val="11"/>
        <rFont val="Calibri"/>
        <family val="2"/>
        <scheme val="minor"/>
      </rPr>
      <t xml:space="preserve">MEMORANDO No SA-GARC 49412 del 30/06/2023 -50%: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
MEMORANDO No SA 49660 del 01/07/2023 - 50%: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MEMORANDO No SG 50242 del 05/07/2023-50%:
</t>
    </r>
    <r>
      <rPr>
        <sz val="11"/>
        <rFont val="Calibri"/>
        <family val="2"/>
        <scheme val="minor"/>
      </rPr>
      <t xml:space="preserve">mediante SA GARC  Acta 18 del 05/05/2023 se  implemento una columna nueva en los seguimientos a las PQRD
</t>
    </r>
  </si>
  <si>
    <r>
      <rPr>
        <b/>
        <sz val="11"/>
        <rFont val="Calibri"/>
        <family val="2"/>
        <scheme val="minor"/>
      </rPr>
      <t xml:space="preserve">MEMORANDO No SA-GARC 49412 del 30/06/2023 -50%: </t>
    </r>
    <r>
      <rPr>
        <sz val="11"/>
        <rFont val="Calibri"/>
        <family val="2"/>
        <scheme val="minor"/>
      </rPr>
      <t xml:space="preserve"> Mediante memorando SA-GARC 32860 del 04/05/2023  se solicito publicación del informe de Información más consultada. Publicados en pagina web. 
https://www.invias.gov.co/index.php/servicios-al-ciudadano/peticiones-quejas-y-reclamos/informe-de-seguimiento-pqr
</t>
    </r>
    <r>
      <rPr>
        <b/>
        <sz val="11"/>
        <rFont val="Calibri"/>
        <family val="2"/>
        <scheme val="minor"/>
      </rPr>
      <t xml:space="preserve">MEMORANDO No SA 49660 del 01/07/2023 - 50%: </t>
    </r>
    <r>
      <rPr>
        <sz val="11"/>
        <rFont val="Calibri"/>
        <family val="2"/>
        <scheme val="minor"/>
      </rPr>
      <t xml:space="preserve">
Mediante memorando SA-GARC 32860 del 04/05/2023  se solicito publicación del informe de Información más consultada. Publicados en pagina web.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Mediante memorando SA-GARC 32860 del 04/05/2023  se solicito publicación del informe de Información más consultada. Publicados en pagina web. </t>
    </r>
  </si>
  <si>
    <t>La Secretaría General es la única dependencia responsable de la ejecución de la actividad, que par el 2° trimestre cuenta con una programación de avance del 25%. Favor validar si efectivarte fue incumplida o aportar soportes del la documentación de buenas prácticas en materia de integridad y avances en la actualización del código de buen gobierno.
En caso que se determine dar cumplimiento a la caja de herramientas del código de integridad y adoptar un código de integridad que reemplace el “Código de buen gobierno” deberá remitir justificación mediante memorando dirigido a la oficina Asesora de Planeación solicitando convocar una sesión del Comité Institucional de Gestión y Desempeño para actualizar el Plan Anticorrupción y de Atención al Ciudadano</t>
  </si>
  <si>
    <r>
      <rPr>
        <sz val="11"/>
        <rFont val="Calibri"/>
        <family val="2"/>
        <scheme val="minor"/>
      </rPr>
      <t>Se publicó en la página web el informe de rendición de cuentas 2022, así como el balance 2019-2022 sobre las acciones realizadas en el marco del cumplimiento del acuerdo de paz. Ver enlace: https://www.invias.gov.co/index.php/planeacion-gestion-y-control/rendicion-de-cuentas</t>
    </r>
    <r>
      <rPr>
        <b/>
        <sz val="11"/>
        <rFont val="Calibri"/>
        <family val="2"/>
        <scheme val="minor"/>
      </rPr>
      <t xml:space="preserve">
MEMORANDO No SUBG 48829 del 29/06/2023
</t>
    </r>
    <r>
      <rPr>
        <sz val="11"/>
        <rFont val="Calibri"/>
        <family val="2"/>
        <scheme val="minor"/>
      </rPr>
      <t>Los informes de rendición de cuentas están disponibles en: https://www.invias.gov.co/index.php/planeacion-gestion-y-control/rendicion-de-cuentasSe publicó en la página web de la entidad en el siguiente enlace: MEMORANDO No DG-GC 51185 del 07/07/2023
https://www.invias.gov.co/index.php/planeacion-gestion-y-control/rendicion-de-cuentas</t>
    </r>
  </si>
  <si>
    <r>
      <rPr>
        <b/>
        <sz val="11"/>
        <rFont val="Calibri"/>
        <family val="2"/>
        <scheme val="minor"/>
      </rPr>
      <t>MEMORANDO No DG-GC 51185 del 07/07/2023</t>
    </r>
    <r>
      <rPr>
        <sz val="11"/>
        <rFont val="Calibri"/>
        <family val="2"/>
        <scheme val="minor"/>
      </rPr>
      <t xml:space="preserve">
El normograma fue actualizado y se encuentra disponible en: https://www.invias.gov.co/index.php/normativa/normograma
</t>
    </r>
    <r>
      <rPr>
        <b/>
        <sz val="11"/>
        <rFont val="Calibri"/>
        <family val="2"/>
        <scheme val="minor"/>
      </rPr>
      <t>MEMORANDO No DJ 50894 del 06/07/2023 -50%.</t>
    </r>
    <r>
      <rPr>
        <sz val="11"/>
        <rFont val="Calibri"/>
        <family val="2"/>
        <scheme val="minor"/>
      </rPr>
      <t xml:space="preserve">
https://www.invias.gov.co/index.php/normativa/normograma</t>
    </r>
  </si>
  <si>
    <r>
      <rPr>
        <b/>
        <sz val="11"/>
        <rFont val="Calibri"/>
        <family val="2"/>
        <scheme val="minor"/>
      </rPr>
      <t>MEMORANDO No SPSC 51047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
</t>
    </r>
    <r>
      <rPr>
        <b/>
        <sz val="11"/>
        <rFont val="Calibri"/>
        <family val="2"/>
        <scheme val="minor"/>
      </rPr>
      <t xml:space="preserve">
MEMORANDO No DJ 50894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</si>
  <si>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DJ 50894 del 06/07/2023 -50%:</t>
    </r>
    <r>
      <rPr>
        <sz val="11"/>
        <rFont val="Calibri"/>
        <family val="2"/>
        <scheme val="minor"/>
      </rPr>
      <t xml:space="preserve">
se realizaron las siguientes capacitaciones: 
SOCIALIZACIÓN PRESENCIAL PLATAFORMA SECOP II	29/05/2023
CAPACITACION SECOP II - ESCUELA GUILLERMO G	6/06/2023
CAPACITACION SICO, SECOP II , LIQUIDACIONES 	15/06/2023
FORMALIZACION DIRECTRICES DE LIQUIDACION/CIERRE CONTRATOS EN SECOP II 	21/06/2023
FORMALIZACION DIRECTRICES DE LIQUIDACION/CIERRE CONTRATOS EN SECOP II 	22/06/2023
FORMALIZACION DIRECTRICES DE LIQUIDACION/CIERRE CONTRATOS EN SECOP II 	22/06/2023
FORMALIZACION DIRECTRICES DE LIQUIDACION/CIERRE CONTRATOS EN SECOP II 	23/06/2023, 
Sensibilización lineamientos Comité de Contratación y sensibilizacion lienamientos siniestros y sancionatorios 
</t>
    </r>
  </si>
  <si>
    <r>
      <rPr>
        <b/>
        <sz val="11"/>
        <rFont val="Calibri"/>
        <family val="2"/>
        <scheme val="minor"/>
      </rPr>
      <t>MEMORANDO No DJ 50894 del 06/07/2023 50%</t>
    </r>
    <r>
      <rPr>
        <sz val="11"/>
        <rFont val="Calibri"/>
        <family val="2"/>
        <scheme val="minor"/>
      </rPr>
      <t xml:space="preserve">
Se anexa link de publicación en la página web del informe EKOGUI de procesos judiciales https://www.invias.gov.co/index.php/informacion-institucional/43-inicio/4049-defensa-judicial#2023</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</si>
  <si>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t>
    </r>
    <r>
      <rPr>
        <b/>
        <sz val="11"/>
        <rFont val="Calibri"/>
        <family val="2"/>
        <scheme val="minor"/>
      </rPr>
      <t>MEMORANDO No SPSC 51047 del 06/07/2023-100%: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 debido a ello suscriben el documento correspondiente.
</t>
    </r>
    <r>
      <rPr>
        <b/>
        <sz val="11"/>
        <rFont val="Calibri"/>
        <family val="2"/>
        <scheme val="minor"/>
      </rPr>
      <t>MEMORANDO No DJ 50894 del 06/07/2023 -100%: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t>
    </r>
  </si>
  <si>
    <r>
      <rPr>
        <b/>
        <sz val="11"/>
        <rFont val="Calibri"/>
        <family val="2"/>
        <scheme val="minor"/>
      </rPr>
      <t xml:space="preserve">MEMORANDO No SPSC 51047 del 06/07/2023 -50%: </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
</t>
    </r>
    <r>
      <rPr>
        <b/>
        <sz val="11"/>
        <rFont val="Calibri"/>
        <family val="2"/>
        <scheme val="minor"/>
      </rPr>
      <t>MEMORANDO No DJ 50894 del 06/07/2023-50%:</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t>
    </r>
  </si>
  <si>
    <r>
      <rPr>
        <b/>
        <sz val="11"/>
        <rFont val="Calibri"/>
        <family val="2"/>
        <scheme val="minor"/>
      </rPr>
      <t>MEMORANDO No DJ 50894 del 06/07/2023 -50%:</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</si>
  <si>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MEMORANDO No DJ 50894 del 06/07/2023 -50%:</t>
    </r>
    <r>
      <rPr>
        <sz val="11"/>
        <rFont val="Calibri"/>
        <family val="2"/>
        <scheme val="minor"/>
      </rPr>
      <t xml:space="preserve">
Se realizaron 18 comités con 308 casos y en cada uno se generaron devoluciones por los profesionales que estudiaron los casos para solventar los errores de forma y fondo de cada solicitud, ademas en el chat del comité se recordaban los tiempos de entrega de las solicitudes.</t>
    </r>
  </si>
  <si>
    <t>MEMORANDO No DJ 50894 del 06/07/2023 -50%:
Se enviaron 3 memornados circulares Memorando Circular SGCP 49582 (30-06-2023), Memorando Circular SGCP 49587 (30-06-2023) y Memorando Circular SGCP 49607 (30-06-2023)</t>
  </si>
  <si>
    <t>MEMORANDO No DJ 50894 del 06/07/2023 -50%:
Se realiza seguimiento semanal a los informes que envian las UE y Dterritoriales mediante memorandos;  se solictaron informes de liquidación mensuales a traves de Memorandos  y se solicito informe  trimestral.</t>
  </si>
  <si>
    <r>
      <t xml:space="preserve">MEMORANDO No SUBG 48829 del 29/06/2023
</t>
    </r>
    <r>
      <rPr>
        <sz val="11"/>
        <rFont val="Calibri"/>
        <family val="2"/>
        <scheme val="minor"/>
      </rPr>
      <t xml:space="preserve">Se remitio Memorando Circular MEMORANDO CIRCULAR SUBG 32337 de 03 de mayo de 2023, reiterando el Memorando Circular SUBG 24307 de 31 de Marzo de 2023.  Las memorias de los chats ciudadanos se encuentran disponibles en: https://www.invias.gov.co/index.php/servicios-al-ciudadano/participacion-en-linea/resultados-de-participacion
</t>
    </r>
    <r>
      <rPr>
        <b/>
        <sz val="11"/>
        <rFont val="Calibri"/>
        <family val="2"/>
        <scheme val="minor"/>
      </rPr>
      <t>MEMORANDO No DEO 49799 del 04/07/2023 -45%:</t>
    </r>
    <r>
      <rPr>
        <sz val="11"/>
        <rFont val="Calibri"/>
        <family val="2"/>
        <scheme val="minor"/>
      </rPr>
      <t xml:space="preserve">
La Direccion de Ejecución y Operación tiene a cargo de 6 Facebook live para la presente vigencia, Actividad que se esta gestionando con las subdirecciones (SGI,SVR,SMFF,SMCN), Para lo cual se envió  memorando DEO 27599 del 14 de Abril conducente a la programacion de actividades, En respuesta se recibio memorandos SVR 31221 Y  SUBG 32337, Y se adelanto mesa de trabajo con las Unidades Ejecutoras el 11 de mayo, en donde se resaltaron los lineamientos para la programacion de los chat ciudadanos. Todo esto previamente alineado con la reiteracion por parte de la DEO mediante memorando DEO 34037 a sus Unidades Ejecutoras, conducente al envio de la programacion como insumo principal para el desarrollo de esta actividad. Asi las cosas, tenemos la programacion de 6 facebook live divididos entre la Subdireccion de Gestion Integral de carreteras y la Subdireccion de vias regionales, que mediante memorandos SGI 47332 Y SVR 31221, respectivamente enviaron la informacion solicitada, con el fin de coordinar las fechas con los demas grupos involucrados, OAP, OTIC, SA-GARC.</t>
    </r>
  </si>
  <si>
    <r>
      <rPr>
        <b/>
        <sz val="11"/>
        <rFont val="Calibri"/>
        <family val="2"/>
        <scheme val="minor"/>
      </rPr>
      <t>MEMORANDO No SUBG 48829 del 29/06/2023</t>
    </r>
    <r>
      <rPr>
        <sz val="11"/>
        <rFont val="Calibri"/>
        <family val="2"/>
        <scheme val="minor"/>
      </rPr>
      <t xml:space="preserve">
La Gerencia de Comunicaciones no recibió ninguna información por parte de los responsables para ser publicada.
</t>
    </r>
    <r>
      <rPr>
        <b/>
        <sz val="11"/>
        <rFont val="Calibri"/>
        <family val="2"/>
        <scheme val="minor"/>
      </rPr>
      <t>MEMORANDO No DEO 49799 del 04/07/2023 -50%:</t>
    </r>
    <r>
      <rPr>
        <sz val="11"/>
        <rFont val="Calibri"/>
        <family val="2"/>
        <scheme val="minor"/>
      </rPr>
      <t xml:space="preserve">
La Dirección de ejecución y Operación, en cumplimiento de sus funciones de seguimiento a sus subdirecciones adscritas (SGI-SVR-SMFF-SMCN) , envió memorando DEO 36884 del 18 de mayo 2023, reiternado la solicitud del reporte de los proyectos entregados a la comunidad en el segundo trimestre de la presente vigencia. Considerando que esta informacion es  fundamental como insumo para los acuerdos o compromisos asumidos con los grupos de valor, y su reporte respectivo en el marco de Participación Ciudadana y Rendición de Cuentas. Por consiguiente la SMFF, envio memorando SMFF 43240 del 9 de junio, informando que no cuenta con proyectos entregados o proximos a entregar en el perido solicitado.</t>
    </r>
  </si>
  <si>
    <r>
      <t>MEMORANDO No SA 49660 del 01/07/2023 - 50%:</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SG 50242 del 05/07/2023: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DEO 49799 del 04/07/2023 -50%:</t>
    </r>
    <r>
      <rPr>
        <sz val="11"/>
        <rFont val="Calibri"/>
        <family val="2"/>
        <scheme val="minor"/>
      </rPr>
      <t xml:space="preserve">
En la actividad denominada “Evaluar eventos de dialogo realizados e implementar acciones de mejora”, esta Direccion envío  memorando DEO 27599 del 14 de Abril y DEO 34037 del 9 de mayo, conducente a la programacion de actividades,y  en respuesta se recibio memorandos SVR 31221 Y  SUBG 32337, Y se adelanto mesa de trbajo con las Unidades Ejecutoras el 11 de mayo, en donde se resaltaron los lineamientos para la programacion de los chat ciudadanos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</si>
  <si>
    <r>
      <t xml:space="preserve">MEMORANDO No DEO 49799 del 04/07/2023:
</t>
    </r>
    <r>
      <rPr>
        <sz val="11"/>
        <rFont val="Calibri"/>
        <family val="2"/>
        <scheme val="minor"/>
      </rPr>
      <t>La DEO, envió memorando DEO 13200 del 24 de febrero de 2023, solicitando el estudio de viabilidad de la creación del grupo en mención. Posteriormente se recibio respuesta mediante memorando SGH 29705 del 21 de Abril de 2023, donde se manifesto que el INVIAS, dentro de su estructura institucional ya cuanta con grupos de trabajo para el  desarrollo de esas funciones.</t>
    </r>
  </si>
  <si>
    <r>
      <t xml:space="preserve">MEMORANDO No OTIC 50328  del 05/07/2023-50%:
</t>
    </r>
    <r>
      <rPr>
        <sz val="11"/>
        <rFont val="Calibri"/>
        <family val="2"/>
        <scheme val="minor"/>
      </rPr>
      <t>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r>
      <rPr>
        <b/>
        <sz val="11"/>
        <rFont val="Calibri"/>
        <family val="2"/>
        <scheme val="minor"/>
      </rPr>
      <t xml:space="preserve">
MEMORANDO No DEO 49799 del 04/07/2023:
</t>
    </r>
    <r>
      <rPr>
        <sz val="11"/>
        <rFont val="Calibri"/>
        <family val="2"/>
        <scheme val="minor"/>
      </rPr>
      <t>Para Implementar la herramienta y/o metodología para el análisis de la información canalizada a través de los SAU. Se requirio de la respuesta por para de La Secretaria General al memorando DEO 13200 del 24 de febrero de 2023. Quien a su ves canalizo la respuesta mediante memorando SGH 29705 del 21 de Abril de 2023, donde se manifesto que el INVIAS, dentro de su estructura institucional ya cuanta con grupos de trabajo para el  desarrollo de esas funciones.</t>
    </r>
  </si>
  <si>
    <r>
      <t xml:space="preserve">MEMORANDO No DEO 49799 del 04/07/2023:
</t>
    </r>
    <r>
      <rPr>
        <sz val="11"/>
        <rFont val="Calibri"/>
        <family val="2"/>
        <scheme val="minor"/>
      </rPr>
      <t>Mediante memorando SGH 29705 del 21 de Abril de 2023,  se manifesto que el INVIAS, dentro de su estructura institucional ya cuanta con grupos de trabajo para el  desarrollo de esas funciones.</t>
    </r>
  </si>
  <si>
    <r>
      <rPr>
        <b/>
        <sz val="11"/>
        <rFont val="Calibri"/>
        <family val="2"/>
        <scheme val="minor"/>
      </rPr>
      <t>MEMORANDO No SA 49660 del 01/07/2023 - 50%: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05/07/2023-50%:</t>
    </r>
    <r>
      <rPr>
        <sz val="11"/>
        <rFont val="Calibri"/>
        <family val="2"/>
        <scheme val="minor"/>
      </rPr>
      <t xml:space="preserve">
El pasado 30 de marzo del 2023, se llevó a cabo una reunión liderada por la secretaría general para entender las necesidades del estado abierto, sin embargo, es necesario definir las actividades y roles para ejecutar esta actividad en su totalidad.  Se recomienda establecer un equipo interdisciplinario, entre las Oficinas de planeación, Grupo de atención al ciudadano, Gerencia de prensa y Oficina de TI, el cual pueda realizar el diagnostico para la Implementación de la estrategia de estado abierto. Desde la OTIC, se está construyendo un plan de apertura de Datos basado en las guías de Gobierno Digital.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 xml:space="preserve">MEMORANDO No DJ 50894 del 06/07/2023 -50%: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49799 del 04/07/2023-50%:</t>
    </r>
    <r>
      <rPr>
        <sz val="11"/>
        <rFont val="Calibri"/>
        <family val="2"/>
        <scheme val="minor"/>
      </rPr>
      <t xml:space="preserve">
La Dirección de Ejecución y Operación esta presta a suministrar  la información de su competencia dentro de los lineamientos del COMPES 4070. Dicho esto esta Dirección envió memorando DEO 43364 del 9 de junio  a la OTIC., Con el fin de  manifestar la disposición de interactuar desde su alcance en lo que sea necesario conducente al aporte de la política de acceso a la información pública. Es por esto que mediente el memorando en mension se considera la importancia de actualizar la información contenida en el portal oficial web del INVIAS, especialmente en “Seguimiento a la inversión” en donde se deben actualizar los nombres de las subdirecciones adscritas a la Dirección de Ejecución y Operación, Proyectos INVIAS, y Fichas de Proyectos por Departamento</t>
    </r>
  </si>
  <si>
    <r>
      <rPr>
        <b/>
        <sz val="11"/>
        <rFont val="Calibri"/>
        <family val="2"/>
        <scheme val="minor"/>
      </rPr>
      <t xml:space="preserve">MEMORANDO No SA 49660 del 01/07/2023 - 100%: </t>
    </r>
    <r>
      <rPr>
        <sz val="11"/>
        <rFont val="Calibri"/>
        <family val="2"/>
        <scheme val="minor"/>
      </rPr>
      <t xml:space="preserve">
Se dio respuesta por medio de correo electronico del dia 4 de enero de 2023 (ver link) https://invias-my.sharepoint.com/:x:/g/personal/npena_invias_gov_co/EQc48KGlot9AkdrsqNr7s0MBEK0k43w7ugapwLM76ln7Eg?e=2VkORK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MEMORANDO No SPSC 51047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DJ 50894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DEO 49799 del 04/07/2023-100%:</t>
    </r>
    <r>
      <rPr>
        <sz val="11"/>
        <rFont val="Calibri"/>
        <family val="2"/>
        <scheme val="minor"/>
      </rPr>
      <t xml:space="preserve">
Cumplido en el primer trimestre. Mediante memorando DEO-GSC-223 del 3 de enero de 2023, Se envió Plan de Adquisiciones preliminar ajustado, y el 27 de enero se hace un alcance mediante memorando DEO-GSC-4752.</t>
    </r>
  </si>
  <si>
    <t>Avance acorde con lo programado</t>
  </si>
  <si>
    <t>Durante el 2° trimestre se implementó prueba piloto  para doumentar el monitoreo en el aplicativo KAWAK y la Oficina Asesora de Planeación brindó el acompañamiento respectivo a los facilitadores del MIPG que volutaritariamente aceptaron participar.</t>
  </si>
  <si>
    <t>Sin avance programado en el periodo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</si>
  <si>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t>
  </si>
  <si>
    <t>19 activdidades sin avance programado</t>
  </si>
  <si>
    <t>Sin Reporte por parte de la  Dirección Técnica y de Estructuración - DTE</t>
  </si>
  <si>
    <t>Porcentaje de avance y observaciones de cumplimiento en revisión por parte de los responsables</t>
  </si>
  <si>
    <t>La única dependencia a cargo de la actividad es la Subdirección General, incluso en la la columna observación se precisó “Diseño y divulgación a cargo del Grupo Gerencia de Comunicaciones”.</t>
  </si>
  <si>
    <t>Esta actividad esta a cargo de la Dirección General, Subdirección  General, Dirección de Ejecución y Operación	Dirección y Técnica y de Estructuración – DTE.  
Respetuosamente se sugiere que adelanten una mesa de trabajo para definir roles, unificar criterios y definir la frecuencia /metodología de reporte</t>
  </si>
  <si>
    <t xml:space="preserve">Por favor aportar soportes de la conformación del equipo “administrador de la linea etica PAS” y la metodología adoptada para la operación del “la asistencia de un filtro que analice la naturaleza de las denuncias y las redireccione a la instancia correspondiente”.
Es pertinente validar el rol de cada dependencia en la operación de la línea PAS, a la luz de las competencias y funciones vigentes. Y si es el caso, argumentar mediante memorando dirigido a esta oficina los motivos por los cuales la actividad o responsables deben actualizarse en sesión del Comité Institucional de Gestión y Desempeño. </t>
  </si>
  <si>
    <t>Una vez consultado el archivo publicado en https://www.invias.gov.co/index.php/normativa/politicas-y-lineamientos/atencion-al-ciudadano/15195-plan-de-actividades-de-participacion-ciudadana-2023   el 10 de mayo, se constata que se encuentra sin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</si>
  <si>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
Por otra parte es importante precisar que si los grupos de trabajo con dichas competencias pertenecen a la Dirección de Ejecución y Operación es necesario que aporten los soportes de la implementación de herramientas/metodologías para el análisis de la información canalizada a través de los SAU, junto con los reportes generados. Pero si los grupos de trabajo competentes pertenece a otras dependencias, podría mediante memorando sustentado solicitar a esta oficina convocar una sesión del Comité Institucional de Gestión y Desempeño para actualizar los responsables de las actividades</t>
  </si>
  <si>
    <t>La implementación del estado abierto esta relacionado con el CONPES 4070 LINEAMIENTOS DE POLÍTICA PARA LA IMPLEMENTACIÓN DE UN MODELO DE ESTADO ABIERTO. Favor aportar evidencias sobre los autodiagnósticos diseñados y/o aplicados</t>
  </si>
  <si>
    <t>Es nececsdario definir los roles y alcances de cada dependencia involucrada</t>
  </si>
  <si>
    <t>Sin reporte por parte de la  Dirección Técnica y de Estructuración - DTE y Secretaría General</t>
  </si>
  <si>
    <t>La Oficina Asesora de Planeación gestionó reunión con el Ministerio de Transporte y Departamento Administrativo de la Función Pública para la inclusión del trámite " Permiso  para la construcción de obras en las riberas de los ríos o dentro de su cauce y en las demás vías fluviales” en el inventario de la entidad, que fue registrado en el Sistema Único de Información de Trámites –SUIT durante la mesa de trabajo  del 8 de junio. Posteriormente, exhortó a la Subdirección de Reglamentación Técnica a culminar con la inscripción del trámite (personalizando los canales y medios de seguimiento)  y reportó cumplimiento al Ministerio de Transporte el 16 de junio.</t>
  </si>
  <si>
    <r>
      <rPr>
        <b/>
        <sz val="11"/>
        <rFont val="Calibri"/>
        <family val="2"/>
        <scheme val="minor"/>
      </rPr>
      <t>MEMORANDO No OTIC 50328  del 05/07/2023</t>
    </r>
    <r>
      <rPr>
        <sz val="11"/>
        <rFont val="Calibri"/>
        <family val="2"/>
        <scheme val="minor"/>
      </rPr>
      <t xml:space="preserve">
S e ha ejecutado seguimiento mensual a la implementación del MSPI, estos seguimientos se registran en el seguimiento mensual del PETI. El estado actual del MSPI es el siguiente: Se elaboró la caracterización del proyecto MSPI donde se registra la necesidad y objetivos del proyecto, se envió el CDP para
la aprobación, se elaboró el cronograma y Ficha Técnica para la contratación de este proyecto. Se reunió el comité de Seguridad y Privacidad de la información sesionó el 10 de mayo del 2023, donde se trataron los siguiente puntos: •Seguridad Informática . Informe de las Actividades realizadas en la implementación del MSPI. • Informe de las Actividades de la vigencia 2022 que se cierran en la vigencia 2023. •Estado y resultados de la estrategia de apropiación y sensibilización en seguridad y privacidad de la información: “Protección de Tu Mundo Digital”. • Actividades planificadas por ejecutar y productos esperados para la vigencia 2023. •Estrategias vigencia 2023. •Necesidades . Estamos a la espera de línea para proceder con la contratación de este proyecto.</t>
    </r>
  </si>
  <si>
    <t>Tener en cuenta que la observación dentro del PAAC precisa “Realizar mesas trimestrales para el seguimiento del cumplimiento de la matriz de la resolución 1519 de 2020 y plan de mejoramiento respectivo.”. Motivo por el cual, es importante definir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envío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 ""Transparencia y acceso a la información pública".</t>
  </si>
  <si>
    <t>Es pertinente confirmar si se está aplicando la lista de verificación del actula protocolo de lenguaje claro</t>
  </si>
  <si>
    <r>
      <t xml:space="preserve">1. Nueva versión de la politica disponible en https://www.invias.gov.co/index.php/archivo-y-documentos/politicas-y-lineamientos y en http://intranet/index.php/la-calidad-al-dia/direccionamiento-estrategico
2. Mediante MEMORANDO CIRCULAR No OAP 22034  del 24/03/2023 se socializó la actualización política Institucional de administración del riesgo y se convocó a Encuentro de facilitadores del MIPG
</t>
    </r>
    <r>
      <rPr>
        <b/>
        <sz val="11"/>
        <rFont val="Calibri"/>
        <family val="2"/>
        <scheme val="minor"/>
      </rPr>
      <t xml:space="preserve">
MEMORANDO No SUBG 54093 del 14/07/2023 -100%:</t>
    </r>
    <r>
      <rPr>
        <sz val="11"/>
        <rFont val="Calibri"/>
        <family val="2"/>
        <scheme val="minor"/>
      </rPr>
      <t xml:space="preserve">
La Política Institucional de Administración del Riesgo vigente se encuentra disponible en Portal Web: https://www.invias.gov.co/index.php/archivo-y-documentos/politicas-y-lineamientos e Intranet: http://intranet/index.php/la-calidad-al-dia/direccionamiento-estrategico#formular-los-lineamientos-para-la-administracion-del-riesgo
El mapa de riesgos vigente se encuentra disponible en Portal Web: https://www.invias.gov.co/index.php/informacion-institucional/sistema-de-gestion-de-calidad e Intranet: http://intranet/index.php/la-calidad-al-dia/control-interno</t>
    </r>
  </si>
  <si>
    <r>
      <t xml:space="preserve">MEMORANDO No SUBG 48829 del 29/06/2023
</t>
    </r>
    <r>
      <rPr>
        <sz val="11"/>
        <rFont val="Calibri"/>
        <family val="2"/>
        <scheme val="minor"/>
      </rPr>
      <t>Los 65 boletines de prensa generados en el primer trimestre con información de la gestión institucional en lenguaje claro están disponibles en: https://www.invias.gov.co/index.php/sala/noticia</t>
    </r>
    <r>
      <rPr>
        <b/>
        <sz val="11"/>
        <rFont val="Calibri"/>
        <family val="2"/>
        <scheme val="minor"/>
      </rPr>
      <t xml:space="preserve">
MEMORANDO No DG-GC 51185 del 07/07/2023 -50%.
</t>
    </r>
    <r>
      <rPr>
        <sz val="11"/>
        <rFont val="Calibri"/>
        <family val="2"/>
        <scheme val="minor"/>
      </rPr>
      <t xml:space="preserve">Los 55 boletines de prensa generados en el segundo trimestre con información de la gestión institucional en lenguaje claro están disponibles en: https://www.invias.gov.co/index.php/sala/noticias
</t>
    </r>
    <r>
      <rPr>
        <b/>
        <sz val="11"/>
        <rFont val="Calibri"/>
        <family val="2"/>
        <scheme val="minor"/>
      </rPr>
      <t>MEMORANDO No SUBG 54093 del 14/07/2023 -50%:</t>
    </r>
    <r>
      <rPr>
        <sz val="11"/>
        <rFont val="Calibri"/>
        <family val="2"/>
        <scheme val="minor"/>
      </rPr>
      <t xml:space="preserve">
Se publicó en la página web de la entidad en el siguiente enlace: https://www.invias.gov.co/index.php/planeacion-gestion-y-control/rendicion-de-cuentas</t>
    </r>
  </si>
  <si>
    <r>
      <t xml:space="preserve">MEMORANDO No SA 49660 del 01/07/2023 - 33%: 
</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OTIC 50328  del 05/07/2023 -33%: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05/07/2023-33%:</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 xml:space="preserve">MEMORANDO No SUBG 54093 del 14/07/2023 -33%:
</t>
    </r>
    <r>
      <rPr>
        <sz val="11"/>
        <rFont val="Calibri"/>
        <family val="2"/>
        <scheme val="minor"/>
      </rPr>
      <t>El documento vigente se encuentra disponible en: https://www.invias.gov.co/index.php/servicios-al-ciudadano/derechos-del-ciudadano-y-canales-de-atencion#2023</t>
    </r>
  </si>
  <si>
    <r>
      <rPr>
        <b/>
        <sz val="11"/>
        <rFont val="Calibri"/>
        <family val="2"/>
        <scheme val="minor"/>
      </rPr>
      <t>MEMORANDO No SA-GARC 49412 del 30/06/2023 -50%:</t>
    </r>
    <r>
      <rPr>
        <sz val="11"/>
        <rFont val="Calibri"/>
        <family val="2"/>
        <scheme val="minor"/>
      </rPr>
      <t xml:space="preserve"> 
Mediante memorando OTIC 21504 del 23 de marzo de 2023 donde informan que el chat bot se encuentra con sus respectivas licencias y activo en la pagina web.
</t>
    </r>
    <r>
      <rPr>
        <b/>
        <sz val="11"/>
        <rFont val="Calibri"/>
        <family val="2"/>
        <scheme val="minor"/>
      </rPr>
      <t xml:space="preserve">
MEMORANDO No SA 49660 del 01/07/2023 - 50%: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MEMORANDO No SUBG 48829 del 29/06/2023</t>
    </r>
    <r>
      <rPr>
        <sz val="11"/>
        <rFont val="Calibri"/>
        <family val="2"/>
        <scheme val="minor"/>
      </rPr>
      <t xml:space="preserve">
Se inició el proceso de diagnóstico para definir la viabilidad de la activación del Chatbot en el Portal Web.
</t>
    </r>
    <r>
      <rPr>
        <b/>
        <sz val="11"/>
        <rFont val="Calibri"/>
        <family val="2"/>
        <scheme val="minor"/>
      </rPr>
      <t xml:space="preserve">
MEMORANDO No SG 50242 del 05/07/2023 -50%: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 xml:space="preserve">
MEMORANDO No SUBG 54093 del 14/07/2023 -50%:
</t>
    </r>
    <r>
      <rPr>
        <sz val="11"/>
        <rFont val="Calibri"/>
        <family val="2"/>
        <scheme val="minor"/>
      </rPr>
      <t>El Webmaster puso en operación nuevamente el ChatBot disponible en: https://www.invias.gov.co/</t>
    </r>
  </si>
  <si>
    <r>
      <rPr>
        <b/>
        <sz val="11"/>
        <rFont val="Calibri"/>
        <family val="2"/>
        <scheme val="minor"/>
      </rPr>
      <t xml:space="preserve">MEMORANDO No SA-GARC 49412 del 30/06/2023 -50%: </t>
    </r>
    <r>
      <rPr>
        <sz val="11"/>
        <rFont val="Calibri"/>
        <family val="2"/>
        <scheme val="minor"/>
      </rPr>
      <t xml:space="preserve">
Mediante memorando SA-GARC 48975 del 26-06-2023, se solicito diseño y publicación al grupo de comunicaciones.
</t>
    </r>
    <r>
      <rPr>
        <b/>
        <sz val="11"/>
        <rFont val="Calibri"/>
        <family val="2"/>
        <scheme val="minor"/>
      </rPr>
      <t xml:space="preserve">MEMORANDO No SA 49660 del 01/07/2023 - 50%: </t>
    </r>
    <r>
      <rPr>
        <sz val="11"/>
        <rFont val="Calibri"/>
        <family val="2"/>
        <scheme val="minor"/>
      </rPr>
      <t xml:space="preserve">
Mediante memorando SA-GARC 48975 del 26-06-2023, se solicito diseño y publicación al grupo de comunicaciones.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 xml:space="preserve">MEMORANDO No SG 50242 del 05/07/2023--50%: </t>
    </r>
    <r>
      <rPr>
        <sz val="11"/>
        <rFont val="Calibri"/>
        <family val="2"/>
        <scheme val="minor"/>
      </rPr>
      <t xml:space="preserve">
se publico encuesta de satisfaccion en la pagina web https://forms.office.com/pages/responsepage.aspx?id=KBkX6ykpLE-nWbXMKscq-0JOVcT8nmFHtqkjj1oZ7YVUMjgzRk9GT0NRVERWMUtQR1BUN1E3Q1BYQiQlQCN0PWcu
</t>
    </r>
    <r>
      <rPr>
        <b/>
        <sz val="11"/>
        <rFont val="Calibri"/>
        <family val="2"/>
        <scheme val="minor"/>
      </rPr>
      <t>MEMORANDO No SUBG 54093 del 14/07/2023 -50%:</t>
    </r>
    <r>
      <rPr>
        <sz val="11"/>
        <rFont val="Calibri"/>
        <family val="2"/>
        <scheme val="minor"/>
      </rPr>
      <t xml:space="preserve">
El banner con el acceso a la encuesta se encuentra publicado y disponible en: https://www.invias.gov.co/ y en la sección: https://www.invias.gov.co/index.php/informacion-institucional/transparencia-y-acceso-a-la-informacion-publica</t>
    </r>
  </si>
  <si>
    <r>
      <t xml:space="preserve">MEMORANDO No SA-GARC 49412 del 30/06/2023: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MEMORANDO No SA 49660 del 01/07/2023 - 50%:</t>
    </r>
    <r>
      <rPr>
        <sz val="11"/>
        <rFont val="Calibri"/>
        <family val="2"/>
        <scheme val="minor"/>
      </rPr>
      <t xml:space="preserve">
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
MEMORANDO No OCI 49041 del 29/06/2023</t>
    </r>
    <r>
      <rPr>
        <sz val="11"/>
        <rFont val="Calibri"/>
        <family val="2"/>
        <scheme val="minor"/>
      </rPr>
      <t xml:space="preserve">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 xml:space="preserve">MEMORANDO No OCD 50527  del 05/07/2023-50%.
</t>
    </r>
    <r>
      <rPr>
        <sz val="11"/>
        <rFont val="Calibri"/>
        <family val="2"/>
        <scheme val="minor"/>
      </rPr>
      <t xml:space="preserve">Se informa que en el segundo trimestre no se recibieron denuncias por hechos de corrupción. No obstante la Oficina de Control Disciplinario siemore brinda respuesta oportuna a las solicitudes de la ciudadanía con temas de su competencia. 
</t>
    </r>
    <r>
      <rPr>
        <b/>
        <sz val="11"/>
        <rFont val="Calibri"/>
        <family val="2"/>
        <scheme val="minor"/>
      </rPr>
      <t xml:space="preserve">MEMORANDO No SGH 50590 del 05/07/2023
</t>
    </r>
    <r>
      <rPr>
        <sz val="11"/>
        <rFont val="Calibri"/>
        <family val="2"/>
        <scheme val="minor"/>
      </rPr>
      <t xml:space="preserve">Este tema es liderado por la Subdirección Administrativa
</t>
    </r>
    <r>
      <rPr>
        <b/>
        <sz val="11"/>
        <rFont val="Calibri"/>
        <family val="2"/>
        <scheme val="minor"/>
      </rPr>
      <t>MEMORANDO No OTIC 50328  del 05/07/2023 -50%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MEMORANDO No SG 50242 del 05/07/2023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MEMORANDO No DJ 50894 del 06/07/2023 -100%:
</t>
    </r>
    <r>
      <rPr>
        <sz val="11"/>
        <rFont val="Calibri"/>
        <family val="2"/>
        <scheme val="minor"/>
      </rPr>
      <t xml:space="preserve">En la DJ-(SPSC- SGCP,-SDJ) durante el segundo trimestre no se  recibió denuncias, por lo tanto, no se requirió gestionar oportunamente. 
</t>
    </r>
    <r>
      <rPr>
        <b/>
        <sz val="11"/>
        <rFont val="Calibri"/>
        <family val="2"/>
        <scheme val="minor"/>
      </rPr>
      <t xml:space="preserve">
MEMORANDO No DEO 49799 del 04/07/2023-50%:
</t>
    </r>
    <r>
      <rPr>
        <sz val="11"/>
        <rFont val="Calibri"/>
        <family val="2"/>
        <scheme val="minor"/>
      </rPr>
      <t xml:space="preserve">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Lo anterior como complemento al importante seguimiento que realiza el grupo de atencion y relacionamiento ciudadadano.
</t>
    </r>
    <r>
      <rPr>
        <b/>
        <sz val="11"/>
        <rFont val="Calibri"/>
        <family val="2"/>
        <scheme val="minor"/>
      </rPr>
      <t>MEMORANDO No SG 54072 del 14/07/2023 -50%:</t>
    </r>
    <r>
      <rPr>
        <sz val="11"/>
        <rFont val="Calibri"/>
        <family val="2"/>
        <scheme val="minor"/>
      </rPr>
      <t xml:space="preserve">
 El memorando SA-GARC 30770 23/04/2023,  se encuentra en la carpeta de las evidencias segundo trimestre GARC </t>
    </r>
  </si>
  <si>
    <r>
      <t xml:space="preserve">MEMORANDO No SA 49660 del 01/07/2023 - 0%:  
</t>
    </r>
    <r>
      <rPr>
        <sz val="11"/>
        <rFont val="Calibri"/>
        <family val="2"/>
        <scheme val="minor"/>
      </rPr>
      <t>Esta actividad es competencia de la secretaria General</t>
    </r>
    <r>
      <rPr>
        <b/>
        <sz val="11"/>
        <rFont val="Calibri"/>
        <family val="2"/>
        <scheme val="minor"/>
      </rPr>
      <t xml:space="preserve">
MEMORANDO No OCD 50527  del 05/07/2023 -0%:
</t>
    </r>
    <r>
      <rPr>
        <sz val="11"/>
        <rFont val="Calibri"/>
        <family val="2"/>
        <scheme val="minor"/>
      </rPr>
      <t xml:space="preserve">Se informa que la OCD no tiene ninguna ingenrencia ni participación en el proyecto de la LINEA PAS, es una proyecto de la Secretaría General. Y en el trimestre no ha rcibido ninguna denuncia proveniente de ese canal 
</t>
    </r>
    <r>
      <rPr>
        <b/>
        <sz val="11"/>
        <rFont val="Calibri"/>
        <family val="2"/>
        <scheme val="minor"/>
      </rPr>
      <t>MEMORANDO No SGH 50590 del 05/07/2023:</t>
    </r>
    <r>
      <rPr>
        <sz val="11"/>
        <rFont val="Calibri"/>
        <family val="2"/>
        <scheme val="minor"/>
      </rPr>
      <t xml:space="preserve">
El programa PAS, es liderado por la Subdirección Administrativa
</t>
    </r>
    <r>
      <rPr>
        <b/>
        <sz val="11"/>
        <rFont val="Calibri"/>
        <family val="2"/>
        <scheme val="minor"/>
      </rPr>
      <t>MEMORANDO No SG 50242 del 05/07/2023-50%:</t>
    </r>
    <r>
      <rPr>
        <sz val="11"/>
        <rFont val="Calibri"/>
        <family val="2"/>
        <scheme val="minor"/>
      </rPr>
      <t xml:space="preserve">
se creo el equipo administrador de la linea etica PAS. Para este trimestre no se recibio ninguna petición, aportes o sugerencias.
</t>
    </r>
    <r>
      <rPr>
        <b/>
        <sz val="11"/>
        <rFont val="Calibri"/>
        <family val="2"/>
        <scheme val="minor"/>
      </rPr>
      <t xml:space="preserve">
MEMORANDO No DJ 50894 del 06/07/2023 -50%:
</t>
    </r>
    <r>
      <rPr>
        <sz val="11"/>
        <rFont val="Calibri"/>
        <family val="2"/>
        <scheme val="minor"/>
      </rPr>
      <t xml:space="preserve">El relanzamiento de la linea etica PAS se realizo el 6 de diciembre de 2022, con el apoyo de la Escuela Corporativa Guillermo Gaviria, se realizo via teams para planta central y territoriales, se actualizo el protocolo el cual esta disponible en la intranet y pagina web. para el  2do  trimestre  del año 2023  no se presentaron casos en la linea PASS    casos y  respuesta  en el link anexo:  https://invias-my.sharepoint.com/:f:/g/personal/erengifo_invias_gov_co/EllplMQ0a1dFjZQkcFqVA-kBUj0eqWu2vf165sJ6_rM1kQ?e=CZ3DGw
</t>
    </r>
    <r>
      <rPr>
        <b/>
        <sz val="11"/>
        <rFont val="Calibri"/>
        <family val="2"/>
        <scheme val="minor"/>
      </rPr>
      <t xml:space="preserve">MEMORANDO No SG 54072 del 14/07/2023 -50%:
</t>
    </r>
    <r>
      <rPr>
        <sz val="11"/>
        <rFont val="Calibri"/>
        <family val="2"/>
        <scheme val="minor"/>
      </rPr>
      <t>se creo el equipo administrador con 1 intregrante del DJ con memorando DJ 103013 del 20/12/2022, 1 intregrante de SA y dos integrantes de SG.
El equipo administrador revisará semanalmente los reportes que lleguen a la Línea Ética - PAS y se encargará de analizarlos de manera conjunta. Cada uno de los integrantes del equipo podrá
conocer la documentación del reporte de forma independiente. punto 6, pagina 3 del  protocolo linea etica PAS</t>
    </r>
  </si>
  <si>
    <r>
      <rPr>
        <b/>
        <sz val="11"/>
        <rFont val="Calibri"/>
        <family val="2"/>
        <scheme val="minor"/>
      </rPr>
      <t>MEMORANDO No SA-GARC 49412 del 30/06/2023 -33%: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SA 49660 del 01/07/2023 - 33%: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SG 50242 del 05/07/2023-33%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MEMORANDO No DEO 49799 del 04/07/2023-33%:
</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18329 del 13 de marzo de 2023,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25181 del 4 de abril, se envio el reporte de la SGI, quien mediante memorando SGI 20930 remitio informacion solicitada. y de igual manera la SMFF mediante memorando SMFF 26112 del 11 de ABRIL envio reporte correspondiente. Finalmente esta direccion mediante memo DEO  37402 del 19 de mayo reitero a sus Unidades Ejecutoras la importancia al cumplimiento a este requerimiento
</t>
    </r>
    <r>
      <rPr>
        <b/>
        <sz val="11"/>
        <rFont val="Calibri"/>
        <family val="2"/>
        <scheme val="minor"/>
      </rPr>
      <t>MEMORANDO No SG 54072 del 14/07/2023 -33%:</t>
    </r>
    <r>
      <rPr>
        <sz val="11"/>
        <rFont val="Calibri"/>
        <family val="2"/>
        <scheme val="minor"/>
      </rPr>
      <t xml:space="preserve">
Se realizo 1° seguimiento - Mediante memorando circular SA-GARC 50896 06/07/2023 - se solicito informacion sobre el "reporte de ejecución del espacio” y la “Evaluación del espacio de participación".
</t>
    </r>
  </si>
  <si>
    <r>
      <t xml:space="preserve">MEMORANDO No SA-GARC 49412 del 30/06/2023 -33%:
</t>
    </r>
    <r>
      <rPr>
        <sz val="11"/>
        <rFont val="Calibri"/>
        <family val="2"/>
        <scheme val="minor"/>
      </rPr>
      <t>Mediante memorando SA-GARC 49304 del 30/06/2023 se solicito capacitación</t>
    </r>
    <r>
      <rPr>
        <b/>
        <sz val="11"/>
        <rFont val="Calibri"/>
        <family val="2"/>
        <scheme val="minor"/>
      </rPr>
      <t xml:space="preserve">
MEMORANDO No SA 49660 del 01/07/2023 - 33%:
</t>
    </r>
    <r>
      <rPr>
        <sz val="11"/>
        <rFont val="Calibri"/>
        <family val="2"/>
        <scheme val="minor"/>
      </rPr>
      <t xml:space="preserve">Mediante memorando SA-GARC 49304 del 30/06/2023 se solicito capacitación
</t>
    </r>
    <r>
      <rPr>
        <b/>
        <sz val="11"/>
        <rFont val="Calibri"/>
        <family val="2"/>
        <scheme val="minor"/>
      </rPr>
      <t>MEMORANDO No SUBG 48829 del 29/06/2023</t>
    </r>
    <r>
      <rPr>
        <sz val="11"/>
        <rFont val="Calibri"/>
        <family val="2"/>
        <scheme val="minor"/>
      </rPr>
      <t xml:space="preserve">
Se remitio MEMORANDO CIRCULAR
No SUBG 31175 de 27 de abril de 2023., Rta. Memorando OTIC 32140 de 02 de mayo de 2023 y Memorando SA-GARC 32611 de 03 de mayo de 2023 https://invias.sharepoint.com/:f:/s/GRUPOATENCINALCIUDADANO/EvcPE61ux69FruFigyp-jvEBzxVmtOy62qnaVZERkhB39Q?e=NdZbQV 
</t>
    </r>
    <r>
      <rPr>
        <b/>
        <sz val="11"/>
        <rFont val="Calibri"/>
        <family val="2"/>
        <scheme val="minor"/>
      </rPr>
      <t>MEMORANDO No OTIC 50328  del 05/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requiera.07/2023
</t>
    </r>
    <r>
      <rPr>
        <b/>
        <sz val="11"/>
        <rFont val="Calibri"/>
        <family val="2"/>
        <scheme val="minor"/>
      </rPr>
      <t xml:space="preserve">MEMORANDO No SG 50242 del 05/07/2023-33%.
</t>
    </r>
    <r>
      <rPr>
        <sz val="11"/>
        <rFont val="Calibri"/>
        <family val="2"/>
        <scheme val="minor"/>
      </rPr>
      <t xml:space="preserve">Mediante memorando SA-GARC 49304 del 30/06/2023 se solicito capacitación
</t>
    </r>
    <r>
      <rPr>
        <b/>
        <sz val="11"/>
        <rFont val="Calibri"/>
        <family val="2"/>
        <scheme val="minor"/>
      </rPr>
      <t>MEMORANDO No SG 54072 del 14/07/2023 -33%:</t>
    </r>
    <r>
      <rPr>
        <sz val="11"/>
        <rFont val="Calibri"/>
        <family val="2"/>
        <scheme val="minor"/>
      </rPr>
      <t xml:space="preserve">
El GARC tomara la observacion para realizar lo pertinente al fortalecimeinto del canal telefonico y cumplir con el avance programdo en el tercer trimestre. </t>
    </r>
  </si>
  <si>
    <r>
      <rPr>
        <b/>
        <sz val="11"/>
        <rFont val="Calibri"/>
        <family val="2"/>
        <scheme val="minor"/>
      </rPr>
      <t>MEMORANDO No OTIC 28225  del 18/04/2023</t>
    </r>
    <r>
      <rPr>
        <sz val="11"/>
        <rFont val="Calibri"/>
        <family val="2"/>
        <scheme val="minor"/>
      </rPr>
      <t xml:space="preserve">
El grupo de gestión de información de la OTIC, está trabajando en un plan de gestión de información y las acciones para identificar los flujos de información para mejorar la gestión de la información institucional, mediante el diseño de un plan que incluye varias acciones clave, como: Entrevistas y encuestas, análisis de los resultados, identificación de medidas de mejora, implementación de medidas de mejora.
</t>
    </r>
    <r>
      <rPr>
        <b/>
        <sz val="11"/>
        <rFont val="Calibri"/>
        <family val="2"/>
        <scheme val="minor"/>
      </rPr>
      <t xml:space="preserve">MEMORANDO No SG 54072 del 14/07/2023:
</t>
    </r>
    <r>
      <rPr>
        <sz val="11"/>
        <rFont val="Calibri"/>
        <family val="2"/>
        <scheme val="minor"/>
      </rPr>
      <t>Para la implementación y parametrización del SGDEA - AZ Digital se hizo necesaria la creacion de documentos de Flujos documentales, estos flujos se realizaron con el acompañamiento de la OTI, en el siguiente link se logran observar los flujos elaborados: https://invias-my.sharepoint.com/:f:/g/personal/npena_invias_gov_co/EmpA0AV9ZoNIljJ3hV1DPYUB6e_SxC-JGuo79u-sNnQ7lg?e=6KLmGp</t>
    </r>
  </si>
  <si>
    <r>
      <rPr>
        <b/>
        <sz val="11"/>
        <rFont val="Calibri"/>
        <family val="2"/>
        <scheme val="minor"/>
      </rPr>
      <t>MEMORANDO No OTIC 28225  del 18/04/2023 -95%</t>
    </r>
    <r>
      <rPr>
        <sz val="11"/>
        <rFont val="Calibri"/>
        <family val="2"/>
        <scheme val="minor"/>
      </rPr>
      <t xml:space="preserve">
Se viene prestando apoyo y asesoramiento a la Subdirección administrativa en el proyecto de implementación del SGDEA. Se planea salida a producción en 2023 según lo disponga la Subdirección Administrativa. 
</t>
    </r>
    <r>
      <rPr>
        <b/>
        <sz val="11"/>
        <rFont val="Calibri"/>
        <family val="2"/>
        <scheme val="minor"/>
      </rPr>
      <t>MEMORANDO No SG 28066  del 17/04/2023</t>
    </r>
    <r>
      <rPr>
        <sz val="11"/>
        <rFont val="Calibri"/>
        <family val="2"/>
        <scheme val="minor"/>
      </rPr>
      <t xml:space="preserve">
Esta actividad está programada para el 4to trimestre.</t>
    </r>
  </si>
  <si>
    <r>
      <rPr>
        <b/>
        <sz val="11"/>
        <rFont val="Calibri"/>
        <family val="2"/>
        <scheme val="minor"/>
      </rPr>
      <t>MEMORANDO No OTIC 28225  del 18/04/2023</t>
    </r>
    <r>
      <rPr>
        <sz val="11"/>
        <rFont val="Calibri"/>
        <family val="2"/>
        <scheme val="minor"/>
      </rPr>
      <t xml:space="preserve">
Apoyaremos a las áreas funcionales con la divulgación de los Trámites digitalizados, una vez estén próximos a su salida a producción. Por otro lado, desde la OTIC en 2022 apoyamos con la divulgación y capacitación del SGDEA. En 2023 por medio de memorando, se han definido los funcionales responsables de realizar las divulgaciones a la ciudadanía.</t>
    </r>
  </si>
  <si>
    <r>
      <rPr>
        <b/>
        <sz val="11"/>
        <rFont val="Calibri"/>
        <family val="2"/>
        <scheme val="minor"/>
      </rPr>
      <t>MEMORANDO No SG 24540 del 31/03/2023</t>
    </r>
    <r>
      <rPr>
        <sz val="11"/>
        <rFont val="Calibri"/>
        <family val="2"/>
        <scheme val="minor"/>
      </rPr>
      <t xml:space="preserve">
se realizo una mesa de trabajo con OTIC, DJ con el fin de identificar los reponsables y definir una linea para la ejecucion de las actividades
</t>
    </r>
    <r>
      <rPr>
        <b/>
        <sz val="11"/>
        <rFont val="Calibri"/>
        <family val="2"/>
        <scheme val="minor"/>
      </rPr>
      <t xml:space="preserve">
MEMORANDO No OTIC 21948  del 24/03/2023
</t>
    </r>
    <r>
      <rPr>
        <sz val="11"/>
        <rFont val="Calibri"/>
        <family val="2"/>
        <scheme val="minor"/>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t>
    </r>
    <r>
      <rPr>
        <b/>
        <sz val="11"/>
        <rFont val="Calibri"/>
        <family val="2"/>
        <scheme val="minor"/>
      </rPr>
      <t xml:space="preserve">
MEMORANDO No OTIC 28225  del 18/04/2023
</t>
    </r>
    <r>
      <rPr>
        <sz val="11"/>
        <rFont val="Calibri"/>
        <family val="2"/>
        <scheme val="minor"/>
      </rPr>
      <t xml:space="preserve">El pasado 30 de marzo del 2023, se llevó a cabo una reunión liderada por la secretaría general para entender las necesidades del estado abierto, sin embargo, es necesario definir las actividades y roles para ejecutar esta actividad en su totalidad. Desde la OTIC, nos encontramos atentos a la asesoría y apoyo que el líder funcional requiera.
</t>
    </r>
    <r>
      <rPr>
        <b/>
        <sz val="11"/>
        <rFont val="Calibri"/>
        <family val="2"/>
        <scheme val="minor"/>
      </rPr>
      <t xml:space="preserve">
MEMORANDO No DJ 24879  del 03/04/2023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25002 del 03/04/2023</t>
    </r>
    <r>
      <rPr>
        <sz val="11"/>
        <rFont val="Calibri"/>
        <family val="2"/>
        <scheme val="minor"/>
      </rPr>
      <t xml:space="preserve">
La Dirección de Ejecución y Operación esta presta a suministrar  la información de su competencia dentro de los lineamientos del COMPES 4070. Dicho esto esta Dirección envió memorando DEO 18327 del 13 de marzo a la OTIC., Con el fin de  manifestar la disposición de interactuar desde su alcance en lo que sea necesario conducente al aporte de la política de acceso a la información pública.
</t>
    </r>
  </si>
  <si>
    <r>
      <t xml:space="preserve">MEMORANDO No SA-GARC 49412 del 30/06/2023 -50%:
</t>
    </r>
    <r>
      <rPr>
        <sz val="11"/>
        <rFont val="Calibri"/>
        <family val="2"/>
        <scheme val="minor"/>
      </rPr>
      <t xml:space="preserve">Mediante oficio de salida SA GARC 37139 del 29-06-2023, se solicito al DAF, lineamientos sobre la guia de comunicación incluyente
</t>
    </r>
    <r>
      <rPr>
        <b/>
        <sz val="11"/>
        <rFont val="Calibri"/>
        <family val="2"/>
        <scheme val="minor"/>
      </rPr>
      <t xml:space="preserve">
</t>
    </r>
    <r>
      <rPr>
        <sz val="11"/>
        <rFont val="Calibri"/>
        <family val="2"/>
        <scheme val="minor"/>
      </rPr>
      <t xml:space="preserve">MEMORANDO No SA 49660 del 01/07/2023 - 50%:
Mediante oficio de salida SA GARC 37139 del 29-06-2023, se solicito al DAF, lineamientos sobre la guia de comunicación incluyente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SG 50242 del 05/07/2023-50%:</t>
    </r>
    <r>
      <rPr>
        <sz val="11"/>
        <rFont val="Calibri"/>
        <family val="2"/>
        <scheme val="minor"/>
      </rPr>
      <t xml:space="preserve">
Mediante oficio de salida SA GARC 37139 del 29-06-2023, se solicito al DAF, lineamientos sobre la guia de comunicación incluyente
</t>
    </r>
    <r>
      <rPr>
        <b/>
        <sz val="11"/>
        <rFont val="Calibri"/>
        <family val="2"/>
        <scheme val="minor"/>
      </rPr>
      <t xml:space="preserve">MEMORANDO No SG 54072 del 14/07/2023: </t>
    </r>
    <r>
      <rPr>
        <sz val="11"/>
        <rFont val="Calibri"/>
        <family val="2"/>
        <scheme val="minor"/>
      </rPr>
      <t xml:space="preserve">
El GARC tomara la observacion para realizar lo pertinente a los mecanismos de comunicación incluyentes y cumplir con el avance programdo en el tercer trimestre. 
 </t>
    </r>
  </si>
  <si>
    <r>
      <rPr>
        <b/>
        <sz val="11"/>
        <rFont val="Calibri"/>
        <family val="2"/>
        <scheme val="minor"/>
      </rPr>
      <t xml:space="preserve">MEMORANDO No SA 49660 del 01/07/2023 - 0%: </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 xml:space="preserve">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OTIC 50328  del 05/07/2023-33%:
</t>
    </r>
    <r>
      <rPr>
        <sz val="11"/>
        <rFont val="Calibri"/>
        <family val="2"/>
        <scheme val="minor"/>
      </rPr>
      <t xml:space="preserve">Desde la Oficina de TI, se realizó la política de información la cual se encuentra en revisión por parte de la Jefatura de Oficina de TI. 
</t>
    </r>
    <r>
      <rPr>
        <b/>
        <sz val="11"/>
        <rFont val="Calibri"/>
        <family val="2"/>
        <scheme val="minor"/>
      </rPr>
      <t>MEMORANDO No SG 50242 del 05/07/2023 -0%:</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MEMORANDO No DJ 50894 del 06/07/2023-33%:</t>
    </r>
    <r>
      <rPr>
        <sz val="11"/>
        <rFont val="Calibri"/>
        <family val="2"/>
        <scheme val="minor"/>
      </rPr>
      <t xml:space="preserve">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                                                                       En el 2do trimestre  se cumplieron 5 mesas de trabajo ( 17 y 24 abril,  11 de mayo, 8 y 23 de junio 2023) llevando acabo actividades como:  implementación MSIP y actualizacion activos de información.
</t>
    </r>
    <r>
      <rPr>
        <b/>
        <sz val="11"/>
        <rFont val="Calibri"/>
        <family val="2"/>
        <scheme val="minor"/>
      </rPr>
      <t>MEMORANDO No SUBG 54093 del 14/07/2023 -33%:</t>
    </r>
    <r>
      <rPr>
        <sz val="11"/>
        <rFont val="Calibri"/>
        <family val="2"/>
        <scheme val="minor"/>
      </rPr>
      <t xml:space="preserve">
El esquema de publicación actualizado al segundo trimestre de 2023 se encuentra disponible en: https://www.invias.gov.co/index.php/servicios-al-ciudadano/inventario-de-informacion
MEMORANDO No SG 54072 del 14/07/2023:
Con relación a esta actividad de elaboración de instrumentos de gestión de la información, desde el día 10 de junio de 2023, se encuentra vinculada al instituto una profesional en Archivística, quien es la encargada de la actualización de las Tablas de Retención Documental del Instituto, actualmente se cuenta con un cronograma de entrevistas con las dependencias el cual fue remitido mediante memorando circular SA 51111 del 05 de julio de 2023, el día 11 de julio de 2023 envía memorando circular SA 52517 solicitando a las dependientas cumplan con el cronograma, a la fecha se han realizado mesas de trabajo con las siguientes dependencias:
Oficina Control Disciplinario – 10/07/2023
Grupo Gerencia de Regiones – 10/07/2023
Oficina Asesora de Planeación y los grupos Gestión Presupuestal, Banco de Proyectos, Seguimiento Inversión y Fortalecimiento Institucional – 10/07/2023
Subdirección General y sus áreas – 10/07/2023
Control Interno – 11/07/2023
Lo anterior, teniendo en cuenta que, como Grupo de Administración Documental de la Subdirección Administrativa, tenemos a cargo la elaboración y aplicación de instrumentos archivísticos y mantenerlos actualizados; sin embargo, en cuanto al Instrumento Activos de Información, la elaboración e implementación según la Política de Seguridad de la Información, la ISO 270001:2013, ISO 27002, e ISO 27005 y la guía de buenas prácticas de MINTIC mencionan que es responsabilidad de las Oficinas de Tecnología de la Información, y expresa lo siguiente: La clasificación de activos de información tiene como objetivo asegurar que la información recibe los niveles de protección adecuados, ya que con base en su valor y de acuerdo a otras características particulares requiere un tipo de manejo especial.  El sistema de clasificación de la información que podría definirse en la entidad se basa las características particulares de la información, contempla la cultura y el funcionamiento interno y buscando dar cumplimiento a los requerimientos estipulados en el ítem relacionado con la Gestión de Activos de los estándares.
Las evidencias se obervan en el link: https://invias-my.sharepoint.com/:f:/g/personal/npena_invias_gov_co/EmpA0AV9ZoNIljJ3hV1DPYUB6e_SxC-JGuo79u-sNnQ7lg?e=bAojor</t>
    </r>
  </si>
  <si>
    <r>
      <t>Es importante definrio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envio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t>
    </r>
    <r>
      <rPr>
        <b/>
        <sz val="11"/>
        <rFont val="Calibri"/>
        <family val="2"/>
        <scheme val="minor"/>
      </rPr>
      <t xml:space="preserve"> "Transparencia y acceso a la información pública".
MEMORANDO No SA-GARC 49412 del 30/06/2023 -50%: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SA 49660 del 01/07/2023 - 50%: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OCI 49041 del 29/06/2023
</t>
    </r>
    <r>
      <rPr>
        <sz val="11"/>
        <rFont val="Calibri"/>
        <family val="2"/>
        <scheme val="minor"/>
      </rPr>
      <t xml:space="preserve">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MEMORANDO No SGH 50590 del 05/07/2023</t>
    </r>
    <r>
      <rPr>
        <sz val="11"/>
        <rFont val="Calibri"/>
        <family val="2"/>
        <scheme val="minor"/>
      </rPr>
      <t xml:space="preserve">
La Subdirección de Gestión Humana apoyara a la dependencia responsable del tema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MEMORANDO No DJ 50894 del 06/07/2023-50%:</t>
    </r>
    <r>
      <rPr>
        <sz val="11"/>
        <rFont val="Calibri"/>
        <family val="2"/>
        <scheme val="minor"/>
      </rPr>
      <t xml:space="preserve">
La Subdirección de Procesos de Selección contractuales realiza de manera periódica actualización y publicación de información en la Pag web del INVIAS con la información contractual, igualmente todos los trámites contractuales realizados por esta subdirección se publican en plataforma SECOP II:
</t>
    </r>
    <r>
      <rPr>
        <b/>
        <sz val="11"/>
        <rFont val="Calibri"/>
        <family val="2"/>
        <scheme val="minor"/>
      </rPr>
      <t>MEMORANDO No DEO 49799 del 04/07/2023-50%:</t>
    </r>
    <r>
      <rPr>
        <sz val="11"/>
        <rFont val="Calibri"/>
        <family val="2"/>
        <scheme val="minor"/>
      </rPr>
      <t xml:space="preserve">
La Dirección de Ejecución y Operación esta apoyando mediante el  suministro de información de su competencia en el marco de los lineamientos de La matriz de la resolución 1519 de 2020 y plan de mejoramiento respectivo. En este entendido se envia memorando circular a sus UE (DEO 33783 del 8 de mayo), conducente al seguimiento de los planes de mejoramiento. Por otro lado se envia memorando DEO 43350 del 9 de junio en donde se solicita a la subdireccion General canalizar la informacion que permita actualizar el contenido en el portal oficial web del INVIAS,especialmente en “Seguimiento a la inversión” en donde se deben actualizar los nombres de las subdirecciones adscritas a la Dirección de Ejecución y Operación, Proyectos INVIAS, y Fichas de Proyectos por departamento. teniendo en cuanta que a la fecha esta informacion se encuantra desactualizada. Por otro lado y no menos importante esta direccion envio Memorando Circular No. DEO 37349 del 19-05-2023 "Recordatorio Cumplimiento Matriz Acuerdos de Niveles de Servicio - ANS DEO 2022". 
</t>
    </r>
    <r>
      <rPr>
        <b/>
        <sz val="11"/>
        <rFont val="Calibri"/>
        <family val="2"/>
        <scheme val="minor"/>
      </rPr>
      <t>MEMORANDO No SUBG 54093 del 14/07/2023 -50%:</t>
    </r>
    <r>
      <rPr>
        <sz val="11"/>
        <rFont val="Calibri"/>
        <family val="2"/>
        <scheme val="minor"/>
      </rPr>
      <t xml:space="preserve">
Se realizó el rediseño de la sección Transparencia y Acceso a la Información pública según el anexo 2 de la Resolución 1519 de 2020 y está disponible en: https://www.invias.gov.co/index.php/informacion-institucional/transparencia-y-acceso-a-la-informacion-publica
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SG 54072 del 14/07/2023:</t>
    </r>
    <r>
      <rPr>
        <sz val="11"/>
        <rFont val="Calibri"/>
        <family val="2"/>
        <scheme val="minor"/>
      </rPr>
      <t xml:space="preserve">
se realizo el ajuste de la pagina web el dia 30 de junio de 2023 de acuerdo con la resolución 1519 de 2020, adicional se enviaron los memorandos SG 36959 de 18052023, SG 39244 DE 2908202 a SGH y OCI respectivamente y se realizo una mesa de trabajo con GARC el dia 05/05/2023 para revisar los puntos de responsabilidad de dicha dependencia, sin embargo la oficina de Comunicaciones es la unica responsable del manejo de la pagina web, por lo tanto SG hace el seguimiento y solicitudes de actualización.</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</si>
  <si>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MEMORANDO No SG 50242 del 05/07/2023-50%:
Se implementó en el KAWAK el procedimiento y el protocolo para la Declaración de Impedimentos y Recusaciones por Conflcitos de e interés.
MEMORANDO No SG 54072 del 14/07/2023 -50%:
esta actividad tiene un avance de 50% toda vez ya se aprobo el procedimiento, el protocolo y los formatos relalcionados con conflicto de intereses. Se esta trabajando en el proyecto para implementar la estrategia de conflicto de interes.</t>
    </r>
  </si>
  <si>
    <t>Para este trimestre se trabajo en el borrador de "creación y reglamentacion del comité de buen gobierno"</t>
  </si>
  <si>
    <r>
      <rPr>
        <b/>
        <sz val="11"/>
        <rFont val="Calibri"/>
        <family val="2"/>
        <scheme val="minor"/>
      </rPr>
      <t>MEMORANDO No SG 50242 del 05/07/2023-0%:</t>
    </r>
    <r>
      <rPr>
        <sz val="11"/>
        <rFont val="Calibri"/>
        <family val="2"/>
        <scheme val="minor"/>
      </rPr>
      <t xml:space="preserve">
Sin reporte
</t>
    </r>
    <r>
      <rPr>
        <b/>
        <sz val="11"/>
        <rFont val="Calibri"/>
        <family val="2"/>
        <scheme val="minor"/>
      </rPr>
      <t>MEMORANDO No SG 54072 del 14/07/2023:</t>
    </r>
    <r>
      <rPr>
        <sz val="11"/>
        <rFont val="Calibri"/>
        <family val="2"/>
        <scheme val="minor"/>
      </rPr>
      <t xml:space="preserve">
Se socializaron los valores de integridad a traves de comunicaciones para todos los servidores publicos (3 correos)</t>
    </r>
  </si>
  <si>
    <r>
      <rPr>
        <b/>
        <sz val="11"/>
        <rFont val="Calibri"/>
        <family val="2"/>
        <scheme val="minor"/>
      </rPr>
      <t>MEMORANDO No SG 50242 del 05/07/2023-0%:</t>
    </r>
    <r>
      <rPr>
        <sz val="11"/>
        <rFont val="Calibri"/>
        <family val="2"/>
        <scheme val="minor"/>
      </rPr>
      <t xml:space="preserve">
Actualmente el Código se encuentra en revisión por parte de la Secretaría General.
</t>
    </r>
    <r>
      <rPr>
        <b/>
        <sz val="11"/>
        <rFont val="Calibri"/>
        <family val="2"/>
        <scheme val="minor"/>
      </rPr>
      <t>MEMORANDO No SG 54072 del 14/07/2023:</t>
    </r>
    <r>
      <rPr>
        <sz val="11"/>
        <rFont val="Calibri"/>
        <family val="2"/>
        <scheme val="minor"/>
      </rPr>
      <t xml:space="preserve">
Para este trimestre se trabajo en el borrador de "creación y reglamentacion del Comité de buen gobierno"</t>
    </r>
  </si>
  <si>
    <r>
      <rPr>
        <b/>
        <sz val="11"/>
        <rFont val="Calibri"/>
        <family val="2"/>
        <scheme val="minor"/>
      </rPr>
      <t>MEMORANDO No SS 59317  del 01/08/2023 -50%</t>
    </r>
    <r>
      <rPr>
        <sz val="11"/>
        <rFont val="Calibri"/>
        <family val="2"/>
        <scheme val="minor"/>
      </rPr>
      <t xml:space="preserve">
Durante el segundo trimestre de 2023 no se conformaron veedurias ciudadanas puesto que los pryectos que se encuentran en ejecución actualmente ya cuentan con su respectiva veeduria
 </t>
    </r>
  </si>
  <si>
    <r>
      <rPr>
        <b/>
        <sz val="11"/>
        <rFont val="Calibri"/>
        <family val="2"/>
        <scheme val="minor"/>
      </rPr>
      <t>MEMORANDO No SS 59317  del 01/08/2023 -40%:</t>
    </r>
    <r>
      <rPr>
        <sz val="11"/>
        <rFont val="Calibri"/>
        <family val="2"/>
        <scheme val="minor"/>
      </rPr>
      <t xml:space="preserve">
Medidas compensatorias por permisos ambientales en el trimestre: se llevo a cabo en 3 proyectos</t>
    </r>
  </si>
  <si>
    <r>
      <rPr>
        <b/>
        <sz val="11"/>
        <rFont val="Calibri"/>
        <family val="2"/>
        <scheme val="minor"/>
      </rPr>
      <t>MEMORANDO No SS 59317  del 01/08/2023 -0%:</t>
    </r>
    <r>
      <rPr>
        <sz val="11"/>
        <rFont val="Calibri"/>
        <family val="2"/>
        <scheme val="minor"/>
      </rPr>
      <t xml:space="preserve">
El PROGARAM ESCUELAS VERDES no ha dado resultados en la presente vigencia pues fue muy activo en la administración anterior pero en la presente administración  se ha tenido directriz al respecto aunque en algunos contratos persiste la obligación las unidades ejecutoras  se han enfocado a subsanar las dificultades en los avances de obra que se han suscitado ante los cambios administrativos y el programa a sido relegado. El tema de reforestación asimismo ha bajado a su mínima expresión pues definitivamente la actividad de siembra no es atractiva especialmente  para los proyectos de mediana y corta duración y en lo proyectos grandes donde se pudiera aplicar o no se tienen los recursos para su implementación o asimismo se buscan medias supletorias</t>
    </r>
  </si>
  <si>
    <r>
      <rPr>
        <b/>
        <sz val="11"/>
        <rFont val="Calibri"/>
        <family val="2"/>
        <scheme val="minor"/>
      </rPr>
      <t>MEMORANDO No SS 59317  del 01/08/2023 -31%</t>
    </r>
    <r>
      <rPr>
        <sz val="11"/>
        <rFont val="Calibri"/>
        <family val="2"/>
        <scheme val="minor"/>
      </rPr>
      <t>:
Para el segundo trimestre de 2023 se dio cumplimiento a la ejcución de socializaciones con veedurias ciudadanas involucradas en los proyectos que adelanta el INVIAS. Finalizado el trimestre se tiene un total de 5 reuniones con veedurias ciuadanas</t>
    </r>
  </si>
  <si>
    <r>
      <rPr>
        <b/>
        <sz val="11"/>
        <rFont val="Calibri"/>
        <family val="2"/>
        <scheme val="minor"/>
      </rPr>
      <t>MEMORANDO No SS 59317  del 01/08/2023 -37,5%:</t>
    </r>
    <r>
      <rPr>
        <sz val="11"/>
        <rFont val="Calibri"/>
        <family val="2"/>
        <scheme val="minor"/>
      </rPr>
      <t xml:space="preserve">
Para el segundo trimestre de 2023, se da cumplimiento a la ejecución de socializaciones con la comunidad, llevando a cabo 15 socializaciones en total.</t>
    </r>
  </si>
  <si>
    <r>
      <rPr>
        <b/>
        <sz val="11"/>
        <rFont val="Calibri"/>
        <family val="2"/>
        <scheme val="minor"/>
      </rPr>
      <t>MEMORANDO No SS 59317  del 01/08/2023 -50%:</t>
    </r>
    <r>
      <rPr>
        <sz val="11"/>
        <rFont val="Calibri"/>
        <family val="2"/>
        <scheme val="minor"/>
      </rPr>
      <t xml:space="preserve">
Para el segundo trimestre de 2023 se da cumplimiento  a las obras que benefician a la comunidad, esto a traves de la planeación, ejecución y entrega de las obras con participación comunitaria adelantadas en los proyectos que ejecuta el INVIAS.</t>
    </r>
  </si>
  <si>
    <r>
      <rPr>
        <b/>
        <sz val="11"/>
        <rFont val="Calibri"/>
        <family val="2"/>
        <scheme val="minor"/>
      </rPr>
      <t>MEMORANDO No SS 59317  del 01/08/2023 -50%:</t>
    </r>
    <r>
      <rPr>
        <sz val="11"/>
        <rFont val="Calibri"/>
        <family val="2"/>
        <scheme val="minor"/>
      </rPr>
      <t xml:space="preserve">
Para el segundo trimestre de 2023, se da cumplimiento a  traves de la ejecución y seguimiento del programa de contratación de mano de obra que es requisito para la implimentación del componente social en los proyectos que adelanta el INVIAS </t>
    </r>
  </si>
  <si>
    <r>
      <rPr>
        <b/>
        <sz val="11"/>
        <rFont val="Calibri"/>
        <family val="2"/>
        <scheme val="minor"/>
      </rPr>
      <t>MEMORANDO No SS 59317  del 01/08/2023 -41,7%:</t>
    </r>
    <r>
      <rPr>
        <sz val="11"/>
        <rFont val="Calibri"/>
        <family val="2"/>
        <scheme val="minor"/>
      </rPr>
      <t xml:space="preserve">
Para el segundo trimestre del 2023 se da cumplimiento al seguimiento del componente socio predial y a la entrega de factores de compensación social en el proyecto Santa Lucia - Moñitos.</t>
    </r>
  </si>
  <si>
    <r>
      <rPr>
        <b/>
        <sz val="11"/>
        <rFont val="Calibri"/>
        <family val="2"/>
        <scheme val="minor"/>
      </rPr>
      <t>MEMORANDO No SS 59317  del 01/08/2023 -50%</t>
    </r>
    <r>
      <rPr>
        <sz val="11"/>
        <rFont val="Calibri"/>
        <family val="2"/>
        <scheme val="minor"/>
      </rPr>
      <t xml:space="preserve">
Durante el segundo trimestre del año 2023 se programo 1 capacitación en temas de Sostenibilidad:</t>
    </r>
  </si>
  <si>
    <r>
      <rPr>
        <b/>
        <sz val="11"/>
        <rFont val="Calibri"/>
        <family val="2"/>
        <scheme val="minor"/>
      </rPr>
      <t>MEMORANDO No SS 59317  del 01/08/2023 -50%</t>
    </r>
    <r>
      <rPr>
        <sz val="11"/>
        <rFont val="Calibri"/>
        <family val="2"/>
        <scheme val="minor"/>
      </rPr>
      <t xml:space="preserve">
Durante el segundo trimestre del año 2023 no se presentaron requerimientos para la respectiva respuesta a la actividad referenciada:</t>
    </r>
  </si>
  <si>
    <t>MEMORANDO No SS 59317  del 01/08/2023 -0%:N/A</t>
  </si>
  <si>
    <t xml:space="preserve">Mail facilitador MIPG de la SPI viernes, 14 de julio de 2023 3:26 p.m -20%.:
Acorde con el MEMORANDO No SGH 6380  del 02/02/2023. Gestión humana  Informó que  apoyaria con personal por encargo o provisional , pero aún no se ha realizado este proceso.   se coloca  20% de avance porque para actualizar  el  Sistema Geoportal se cuenta con personal por OPS  </t>
  </si>
  <si>
    <t>Mail facilitador MIPG de la SPI viernes, 14 de julio de 2023 3:26 p.m -50%.:
Seguimiento  permanente a los contratos mediante los gestores asignados</t>
  </si>
  <si>
    <t xml:space="preserve">apoyo técnico TIC - OTIC
</t>
  </si>
  <si>
    <t>Elaborar informe de validación documental para regular y adoptar nuevas tecnologías identificadas en la cuarta y quinta rueda de innovación (antes "Regular y adoptar nuevas tecnologías identificadas en ruedas de innovación")</t>
  </si>
  <si>
    <t xml:space="preserve"> Informe de validación documental para regular y adoptar nuevas tecnologías identificadas en la cuarta y quinta rueda de innovación  (antes "Rueda de Innovación y Sostenibilidad, realizada. Nuevas tecnologías, reguladas y adoptadas")</t>
  </si>
  <si>
    <r>
      <t xml:space="preserve">A través de la Subdirección de Reglamentación Técnica e Innovación.
</t>
    </r>
    <r>
      <rPr>
        <i/>
        <sz val="11"/>
        <rFont val="Calibri"/>
        <family val="2"/>
        <scheme val="minor"/>
      </rPr>
      <t>Actualización de la redacción aprobada por el Comité Institucioanld e Gestión y Desempeño en sesión del 28/06/23</t>
    </r>
  </si>
  <si>
    <t>Corte 3° trimestre de 2023</t>
  </si>
  <si>
    <t>Avances por componente con corte al 3º trimestre, respecto al total programado en el año</t>
  </si>
  <si>
    <t>Ejecutado en el 3º trimestre Vs Programado en el periodo</t>
  </si>
  <si>
    <t>Actividad cumplida en el 1° trimestre</t>
  </si>
  <si>
    <r>
      <t xml:space="preserve">1.	La actual política institucional de administración del riesgo  se encuentra publicada en https://www.invias.gov.co/index.php/archivo-y-documentos/politicas-y-lineamientos/14665-homologacion-de-la-politica-institucional-de-administracion-del-riesgo-vigente 
2.	la Oficina Asesora de Planeación coordinó acompañamiento de la Secretaría de Trasparencia y la fecha del evento está por definir
3.	Mediante MEMORANDO CIRCULAR No OAP 32403 del 03/05/2023  se solicitó reporte de monitoreo de riesgos de gestión y corrupción con corte al 1° trimestre y se socializó el formulario para reporte de incidentes.
4.	Múltiples mesas de trabajo para orientar el monitoreo y cierre de riesgo 2022; así como la actualización de riesgos 2023 y el respectivo reporte de ejecución y seguimiento en el aplicativo KAWAK
5.	El informe del estado del arte de la implementación se encuentra documentado en el indicador ID 313 “	Implementación política de administración del riesgo” del aplicativo KAWAK
</t>
    </r>
    <r>
      <rPr>
        <b/>
        <sz val="11"/>
        <rFont val="Calibri"/>
        <family val="2"/>
        <scheme val="minor"/>
      </rPr>
      <t>MEMORANDO No OCI 49041 del 29/06/2023</t>
    </r>
    <r>
      <rPr>
        <sz val="11"/>
        <rFont val="Calibri"/>
        <family val="2"/>
        <scheme val="minor"/>
      </rPr>
      <t xml:space="preserve">
Mediante Memorando OCI  35552 del 15 de mayo de 2023, se reportó el avance  al primer cuatrimestre de la vigencia 2023 del Monitoreo del Riesgo de Gestión de la OCI.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</si>
  <si>
    <t>Muestreo 2° trimestre</t>
  </si>
  <si>
    <t>Muestreo 3° trimestre</t>
  </si>
  <si>
    <t>OBSERVACIÓN DE CUMPLIMEINTO</t>
  </si>
  <si>
    <r>
      <t xml:space="preserve">2023I-VBOG-011361 SUBDIRECTOR GENERAL
</t>
    </r>
    <r>
      <rPr>
        <sz val="11"/>
        <rFont val="Calibri"/>
        <family val="2"/>
        <scheme val="minor"/>
      </rPr>
      <t>Memorando SUBG 60747 de 04 de Agosto de 2023. Los 78 boletines publicados durante el periodo están disponibles en: https://www.invias.gov.co/index.php/sala/historico</t>
    </r>
  </si>
  <si>
    <r>
      <rPr>
        <b/>
        <sz val="11"/>
        <rFont val="Calibri"/>
        <family val="2"/>
        <scheme val="minor"/>
      </rPr>
      <t>2023I-VBOG-011361 SUBDIRECTOR GENERAL</t>
    </r>
    <r>
      <rPr>
        <sz val="11"/>
        <rFont val="Calibri"/>
        <family val="2"/>
        <scheme val="minor"/>
      </rPr>
      <t xml:space="preserve">
Esta actividad se encuentra en proceso de revisión y reestructuración por parte del Comité por solicitud de la Subdirección General, por medio del Memorando SUBG 60747 de 04 de Agosto de 2023.</t>
    </r>
  </si>
  <si>
    <r>
      <rPr>
        <b/>
        <sz val="11"/>
        <rFont val="Calibri"/>
        <family val="2"/>
        <scheme val="minor"/>
      </rPr>
      <t>2023I-VBOG-011692 SUBDIRECTOR DE GESTIÓN HUMANA</t>
    </r>
    <r>
      <rPr>
        <sz val="11"/>
        <rFont val="Calibri"/>
        <family val="2"/>
        <scheme val="minor"/>
      </rPr>
      <t xml:space="preserve">
En el tercer trimestre se enviaron correos individuales a los funcionarios que no han realizado la declaración en el SIGEP.</t>
    </r>
  </si>
  <si>
    <r>
      <rPr>
        <b/>
        <sz val="11"/>
        <rFont val="Calibri"/>
        <family val="2"/>
        <scheme val="minor"/>
      </rPr>
      <t xml:space="preserve">
2023I-VBOG-011692 SUBDIRECTOR DE GESTIÓN HUMANA</t>
    </r>
    <r>
      <rPr>
        <sz val="11"/>
        <rFont val="Calibri"/>
        <family val="2"/>
        <scheme val="minor"/>
      </rPr>
      <t xml:space="preserve">
Se incluyo en el procedimiento de vinculación de servidores publicos en la entidad en la parte de politicas de operación, el tema del diligenciamiento de conflicto de intereses, el documento se encuentra en proceso de aprobacion en el aplicativo kawak.</t>
    </r>
  </si>
  <si>
    <r>
      <rPr>
        <b/>
        <sz val="11"/>
        <rFont val="Calibri"/>
        <family val="2"/>
        <scheme val="minor"/>
      </rPr>
      <t>2023I-VBOG-011882 DIRECCIÓN JURÍDICA</t>
    </r>
    <r>
      <rPr>
        <sz val="11"/>
        <rFont val="Calibri"/>
        <family val="2"/>
        <scheme val="minor"/>
      </rPr>
      <t xml:space="preserve">
Nomograma actualizado a sept 2023 https://www.invias.gov.co/index.php/normativa/normograma</t>
    </r>
  </si>
  <si>
    <r>
      <rPr>
        <b/>
        <sz val="11"/>
        <rFont val="Calibri"/>
        <family val="2"/>
        <scheme val="minor"/>
      </rPr>
      <t>2023I-VBOG-011882 DIRECCIÓN JURÍDICA</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</si>
  <si>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2023I-VBOG-011882 DIRECCIÓN JURÍDICA</t>
    </r>
    <r>
      <rPr>
        <sz val="11"/>
        <rFont val="Calibri"/>
        <family val="2"/>
        <scheme val="minor"/>
      </rPr>
      <t xml:space="preserve">
Se realizó la publicación en la pag, web de los informes de los procesos judiciales, el cual se puede verificar en el siguiente link: https://www.invias.gov.co/index.php/informacion-institucional/43-inicio/4049-defensa-judicial</t>
    </r>
  </si>
  <si>
    <r>
      <rPr>
        <b/>
        <sz val="11"/>
        <rFont val="Calibri"/>
        <family val="2"/>
        <scheme val="minor"/>
      </rPr>
      <t>2023I-VBOG-011987 SECRETARÍA GENERAL</t>
    </r>
    <r>
      <rPr>
        <sz val="11"/>
        <rFont val="Calibri"/>
        <family val="2"/>
        <scheme val="minor"/>
      </rPr>
      <t xml:space="preserve">
El GARC Mediante memorando individual No. 2023I-VBOG-010209 del  27/09/2023 se solicito diseño y publicación del informe de necesidades (https://invias.sharepoint.com/:f:/s/GRUPOATENCINALCIUDADANO/Ek7inwYn7hJIgGxSmxXS7ecBuu6lo69gYytjqT0-SNS7SA?e=nsFf6x)</t>
    </r>
  </si>
  <si>
    <r>
      <rPr>
        <b/>
        <sz val="11"/>
        <rFont val="Calibri"/>
        <family val="2"/>
        <scheme val="minor"/>
      </rPr>
      <t>2023I-VBOG-011987 SECRETARÍA GENERAL</t>
    </r>
    <r>
      <rPr>
        <sz val="11"/>
        <rFont val="Calibri"/>
        <family val="2"/>
        <scheme val="minor"/>
      </rPr>
      <t xml:space="preserve">
GARC - Se realizo avance - Borrador modelo y estrategia de servicio (https://invias.sharepoint.com/:f:/s/GRUPOATENCINALCIUDADANO/Ek7inwYn7hJIgGxSmxXS7ecBuu6lo69gYytjqT0-SNS7SA?e=nsFf6x)</t>
    </r>
  </si>
  <si>
    <r>
      <rPr>
        <b/>
        <sz val="11"/>
        <rFont val="Calibri"/>
        <family val="2"/>
        <scheme val="minor"/>
      </rPr>
      <t>2023I-VBOG-011987 SECRETARÍA GENERAL</t>
    </r>
    <r>
      <rPr>
        <sz val="11"/>
        <rFont val="Calibri"/>
        <family val="2"/>
        <scheme val="minor"/>
      </rPr>
      <t xml:space="preserve">
El Grupo de Atencion al Ciudadano tiene  suscribio el  contrato No. 2597 de 2023 Contrato Interadministratico con 472 y hasta hasta el 15 de diciembre del 2023</t>
    </r>
  </si>
  <si>
    <r>
      <rPr>
        <b/>
        <sz val="11"/>
        <rFont val="Calibri"/>
        <family val="2"/>
        <scheme val="minor"/>
      </rPr>
      <t xml:space="preserve">2023I-VBOG-011987 SECRETARÍA GENERAL
</t>
    </r>
    <r>
      <rPr>
        <sz val="11"/>
        <rFont val="Calibri"/>
        <family val="2"/>
        <scheme val="minor"/>
      </rPr>
      <t xml:space="preserve">Durante el tercer trimestre del 2023 se han realizado:
Antes de la salida a producción del AZ-Digital, el Grupo de Administración documental realizo capacitaciones a 25 Direcciones Territoriales, así mismos con el acompañamiento de la Escuela Guillermo Gaviria y el contratista Analítica se realizaron 32 capacitaciones virtuales a los colaboradores de la sede Central, las sesiones se convocaron por Dependencias tal como se detalla en el cronograma adjunto.
Por otro lado, se realizaron capacitaciones para colaboradores específicos, secretarias y facilitadores, esto dado que son ellos quienes gestionan las comunicaciones de los jefes del Instituto.
En los adjuntos se encuentran las listas de asistencia a las diferentes Direcciones Territoriales, el cronograma de capacitaciones virtuales en Sede Central e informe de capacitaciones como resultados de estas, al final de este informe se encentran el link de evidencia de asistencias.
Con relación a las asesorías relacionadas con organización, diligenciamiento de formatos, hojas de control, testigos de medios magnéticos, FUID, presentación de TRD, transferencias primarias entre otros durante el periodo se han realizado un total de 9 asesoramientos
</t>
    </r>
    <r>
      <rPr>
        <b/>
        <sz val="11"/>
        <rFont val="Calibri"/>
        <family val="2"/>
        <scheme val="minor"/>
      </rPr>
      <t xml:space="preserve">
2023I-VBOG-011692 SUBDIRECTOR DE GESTIÓN HUMANA</t>
    </r>
    <r>
      <rPr>
        <sz val="11"/>
        <rFont val="Calibri"/>
        <family val="2"/>
        <scheme val="minor"/>
      </rPr>
      <t xml:space="preserve">
Durante el tercer trimestre se realizaron capacitaciones sobre el nuevo sistema de correspondiencia AZ Digital, se realizó el concurso de valores institucionales "Vive tus valores INVIAS" y se socializaron los valores institucionales.</t>
    </r>
  </si>
  <si>
    <r>
      <rPr>
        <b/>
        <sz val="11"/>
        <rFont val="Calibri"/>
        <family val="2"/>
        <scheme val="minor"/>
      </rPr>
      <t xml:space="preserve">2023I-VBOG-011987 SECRETARÍA GENERAL
</t>
    </r>
    <r>
      <rPr>
        <sz val="11"/>
        <rFont val="Calibri"/>
        <family val="2"/>
        <scheme val="minor"/>
      </rPr>
      <t xml:space="preserve">El incentivo se dio en segundo trimestre en  bonos de servicios de la caja de compensación.
</t>
    </r>
    <r>
      <rPr>
        <b/>
        <sz val="11"/>
        <rFont val="Calibri"/>
        <family val="2"/>
        <scheme val="minor"/>
      </rPr>
      <t xml:space="preserve">
2023I-VBOG-011692 SUBDIRECTOR DE GESTIÓN HUMANA</t>
    </r>
    <r>
      <rPr>
        <sz val="11"/>
        <rFont val="Calibri"/>
        <family val="2"/>
        <scheme val="minor"/>
      </rPr>
      <t xml:space="preserve">
Se entregaron los incentivos en el segundo trimestre.</t>
    </r>
  </si>
  <si>
    <r>
      <rPr>
        <b/>
        <sz val="11"/>
        <rFont val="Calibri"/>
        <family val="2"/>
        <scheme val="minor"/>
      </rPr>
      <t xml:space="preserve">2023I-VBOG-011987 SECRETARÍA GENERAL
</t>
    </r>
    <r>
      <rPr>
        <sz val="11"/>
        <rFont val="Calibri"/>
        <family val="2"/>
        <scheme val="minor"/>
      </rPr>
      <t xml:space="preserve">Mediante memorando 2023I-VBOG-000482, se solicita pieza grafica al grupo de comunicaciones para la divulgacion de la capacitacion del dia 14 de septiembre y se publica el 13 de septiembre 2023.
https://teams.microsoft.com/l/meetup-join/19%3Ameeting_ZGYzMGRmZDEtYzA3Zi00OTc1LTk2ZDktNjBkMGRjNGMyZTI2@thread.v2/0?context=%7B%22Tid%22%3A%225503aac2-7a15-46af-b520-2a675ad1df16%22%2C%22Oid%22%3A%2271491da1-2b26-40ab-a5f6-e6ec47fd01f5%22%7D
</t>
    </r>
    <r>
      <rPr>
        <b/>
        <sz val="11"/>
        <rFont val="Calibri"/>
        <family val="2"/>
        <scheme val="minor"/>
      </rPr>
      <t xml:space="preserve">
2023I-VBOG-011692 SUBDIRECTOR DE GESTIÓN HUMANA</t>
    </r>
    <r>
      <rPr>
        <sz val="11"/>
        <rFont val="Calibri"/>
        <family val="2"/>
        <scheme val="minor"/>
      </rPr>
      <t xml:space="preserve">
Se llevo a cabo diferentes talleres convocando a todos los colaboradores y colaboradoras de Planta central y Direcciones Territoriales 
Para convocar a los diferentes talleres se hizo inscripción, difusión e invitación por comunicaciones y a través de correos electrónicos.
Las evidencias reposan en el Drive de la escuela corporativa en los siguientes enlaces:
20230731_Primer taller perspectiva de genero
https://invias-my.sharepoint.com/:f:/g/personal/escuelacorporativa_invias_gov_co/EmmYpMZvGjZEoLW5aC3u7BgBxCNvyq_hAK-8D1gf2LrzfQ?e=HREv1L
20230905_Taller acoso, Violencia y Discriminación laboral Sexual
https://invias-my.sharepoint.com/:f:/g/personal/escuelacorporativa_invias_gov_co/ErK7S0X-75dAs4ER5ul-WSABdQpyCPC0Y_GvMqi4yxAMIw?e=kXOVgA
20230911_Taller Empoderamiento madres y padres cabeza de familia
https://invias-my.sharepoint.com/:f:/g/personal/escuelacorporativa_invias_gov_co/EmYShc_6NZZPvR6Y1qmKrAoBuYSdoB4JfwPOWPfL_hLSFQ?e=q3ae7g
20230912_Taller Asumiendo retos
https://invias-my.sharepoint.com/:f:/g/personal/escuelacorporativa_invias_gov_co/EgevB335k75DvrdtHTm3vooBKkovNClTFDSEB8h7aGBrbw?e=6KZZN3
20230921_Taller Clima Laboral - Subdirección de Sostenibilidad
https://invias-my.sharepoint.com/:f:/g/personal/escuelacorporativa_invias_gov_co/EkmOZ4ItXD9HtLbD5imyw-UBDXDnAXrEMvZAEcNGF9tc9g?e=A7891g</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</si>
  <si>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2023I-VBOG-011692 SUBDIRECTOR DE GESTIÓN HUMANA</t>
    </r>
    <r>
      <rPr>
        <sz val="11"/>
        <rFont val="Calibri"/>
        <family val="2"/>
        <scheme val="minor"/>
      </rPr>
      <t xml:space="preserve">
Durante el tercer trimestre se realizaron capacitaciones sobre el nuevo sistema de correspondiencia AZ Digital.
</t>
    </r>
  </si>
  <si>
    <r>
      <rPr>
        <b/>
        <sz val="11"/>
        <rFont val="Calibri"/>
        <family val="2"/>
        <scheme val="minor"/>
      </rPr>
      <t>2023I-VBOG-011987 SECRETARÍA GENERAL</t>
    </r>
    <r>
      <rPr>
        <sz val="11"/>
        <rFont val="Calibri"/>
        <family val="2"/>
        <scheme val="minor"/>
      </rPr>
      <t xml:space="preserve">
sin información</t>
    </r>
  </si>
  <si>
    <r>
      <rPr>
        <b/>
        <sz val="11"/>
        <rFont val="Calibri"/>
        <family val="2"/>
        <scheme val="minor"/>
      </rPr>
      <t>2023I-VBOG-011987 SECRETARÍA GENERAL</t>
    </r>
    <r>
      <rPr>
        <sz val="11"/>
        <rFont val="Calibri"/>
        <family val="2"/>
        <scheme val="minor"/>
      </rPr>
      <t xml:space="preserve">
El GARC Mediante memorando individual N° 2023I-VBOG-010057 del 27/09/2023 se solicito al Grupo de comunicaciones el diseño y publicacion del protocolo de lenguaje claro. A la espera de que lo divulguen (https://invias.sharepoint.com/:f:/s/GRUPOATENCINALCIUDADANO/Ek7inwYn7hJIgGxSmxXS7ecBuu6lo69gYytjqT0-SNS7SA?e=nsFf6x)</t>
    </r>
  </si>
  <si>
    <t>Se sugiere validar si el informe disponible https://www.invias.gov.co/index.php/archivo-y-documentos/atencion-al-ciudadano/15832-informe-de-percepcion-y-satisfaccion-de-la-ciudadania-de-abril-a-junio-de-2023 cumple el protocolo de lenguaje claro vigente.</t>
  </si>
  <si>
    <r>
      <rPr>
        <b/>
        <sz val="11"/>
        <rFont val="Calibri"/>
        <family val="2"/>
        <scheme val="minor"/>
      </rPr>
      <t>2023I-VBOG-011987 SECRETARÍA GENERAL</t>
    </r>
    <r>
      <rPr>
        <sz val="11"/>
        <rFont val="Calibri"/>
        <family val="2"/>
        <scheme val="minor"/>
      </rPr>
      <t xml:space="preserve">
Sin Información</t>
    </r>
  </si>
  <si>
    <r>
      <t xml:space="preserve">
</t>
    </r>
    <r>
      <rPr>
        <b/>
        <sz val="11"/>
        <rFont val="Calibri"/>
        <family val="2"/>
        <scheme val="minor"/>
      </rPr>
      <t xml:space="preserve">2023I-VBOG-011987 SECRETARÍA GENERAL
</t>
    </r>
    <r>
      <rPr>
        <sz val="11"/>
        <rFont val="Calibri"/>
        <family val="2"/>
        <scheme val="minor"/>
      </rPr>
      <t xml:space="preserve">El chat bot se encuentra con sus respectivas licencias y activo en la pagina web. </t>
    </r>
    <r>
      <rPr>
        <b/>
        <sz val="11"/>
        <rFont val="Calibri"/>
        <family val="2"/>
        <scheme val="minor"/>
      </rPr>
      <t xml:space="preserve">
2023I-VBOG-011361 SUBDIRECTOR GENERAL</t>
    </r>
    <r>
      <rPr>
        <sz val="11"/>
        <rFont val="Calibri"/>
        <family val="2"/>
        <scheme val="minor"/>
      </rPr>
      <t xml:space="preserve">
Se sugiere que esta actividad  sea eliminada ya que el Chatbot (VALE) ya se encuentra activo, desde el año pasado. El cual puede ser consultado y  está disponible en: https://www.invias.gov.co/</t>
    </r>
  </si>
  <si>
    <r>
      <rPr>
        <b/>
        <sz val="11"/>
        <rFont val="Calibri"/>
        <family val="2"/>
        <scheme val="minor"/>
      </rPr>
      <t xml:space="preserve">2023I-VBOG-011361 SUBDIRECTOR GENERAL
</t>
    </r>
    <r>
      <rPr>
        <sz val="11"/>
        <rFont val="Calibri"/>
        <family val="2"/>
        <scheme val="minor"/>
      </rPr>
      <t xml:space="preserve">El banner se encuentra publicado en la sección de la página principal disponible en: https://www.invias.gov.co/ la encuesta se encuentra activa y disponible en: https://forms.office.com/pages/responsepage.aspx?id=KBkX6ykpLE-nWbXMKscq-0JOVcT8nmFHtqkjj1oZ7YVUMjgzRk9GT0NRVERWMUtQR1BUN1E3Q1BYQiQlQCN0PWcu
</t>
    </r>
    <r>
      <rPr>
        <b/>
        <sz val="11"/>
        <rFont val="Calibri"/>
        <family val="2"/>
        <scheme val="minor"/>
      </rPr>
      <t>2023I-VBOG-011987 SECRETARÍA GENERAL</t>
    </r>
    <r>
      <rPr>
        <sz val="11"/>
        <rFont val="Calibri"/>
        <family val="2"/>
        <scheme val="minor"/>
      </rPr>
      <t xml:space="preserve">
se publico encuesta de satisfaccion en la pagina web https://forms.office.com/pages/responsepage.aspx?id=KBkX6ykpLE-nWbXMKscq-0JOVcT8nmFHtqkjj1oZ7YVUMjgzRk9GT0NRVERWMUtQR1BUN1E3Q1BYQiQlQCN0PWcu</t>
    </r>
  </si>
  <si>
    <r>
      <rPr>
        <b/>
        <sz val="11"/>
        <rFont val="Calibri"/>
        <family val="2"/>
        <scheme val="minor"/>
      </rPr>
      <t xml:space="preserve">2023I-VBOG-011987 SECRETARÍA GENERAL
</t>
    </r>
    <r>
      <rPr>
        <sz val="11"/>
        <rFont val="Calibri"/>
        <family val="2"/>
        <scheme val="minor"/>
      </rPr>
      <t>Dentro del estrategia de implementación para la gestion de conflicto de interes se han realizado: el procedimiento de conflicto de interes protocolo y formatos aprobados en kawak, se envio memorando 023I-VBOG-005234 a control disciplinario para verificar los procesos que se han adelantado para este tema, se creo el correo de impedimentosyrecusaciones@invias.gov.co y se actualizo la pagina web. evidencia N. 80, se incluyo en el procedimiento de vinculación de servidores publicos en la entidad el tema de diligenciamiento de conflicto de intereses y este en proceso de aprobacion en el aplicativo kawak. Se remitió la Circular 20231-VBOG-011520 del 02-10-2023, informando de la aprobación del Procedimiento y el Protocolo de Conflictos de Interés.</t>
    </r>
    <r>
      <rPr>
        <b/>
        <sz val="11"/>
        <rFont val="Calibri"/>
        <family val="2"/>
        <scheme val="minor"/>
      </rPr>
      <t xml:space="preserve">
2023I-VBOG-011692 SUBDIRECTOR DE GESTIÓN HUMANA</t>
    </r>
    <r>
      <rPr>
        <sz val="11"/>
        <rFont val="Calibri"/>
        <family val="2"/>
        <scheme val="minor"/>
      </rPr>
      <t xml:space="preserve">
Se incluyo en el procedimiento de vinculación de servidores publicos en la entidad en la parte de politicas de operación, el tema del diligenciamiento de conflicto de intereses, el documento se encuentra en proceso de aprobacion en el aplicativo kawak.</t>
    </r>
  </si>
  <si>
    <r>
      <rPr>
        <b/>
        <sz val="11"/>
        <rFont val="Calibri"/>
        <family val="2"/>
        <scheme val="minor"/>
      </rPr>
      <t xml:space="preserve">2023I-VBOG-011987 SECRETARÍA GENERAL
</t>
    </r>
    <r>
      <rPr>
        <sz val="11"/>
        <rFont val="Calibri"/>
        <family val="2"/>
        <scheme val="minor"/>
      </rPr>
      <t xml:space="preserve">La resolución de creación y reglamentacion del comité de buen gobierno esta en revisión de Dirección Juridica, por lo tanto hasta no tener la aprobacion no se incluira en el programa de inducción, sin embargo se habla de los valores.
</t>
    </r>
    <r>
      <rPr>
        <b/>
        <sz val="11"/>
        <rFont val="Calibri"/>
        <family val="2"/>
        <scheme val="minor"/>
      </rPr>
      <t xml:space="preserve">
2023I-VBOG-011692 SUBDIRECTOR DE GESTIÓN HUMANA</t>
    </r>
    <r>
      <rPr>
        <sz val="11"/>
        <rFont val="Calibri"/>
        <family val="2"/>
        <scheme val="minor"/>
      </rPr>
      <t xml:space="preserve">
Inducción trimestre de julio a septiembre de 2023:
2023-08-30 Induccion a los nuevos nombramientos, practicantes y Contratistas OPS y caminos comunitarios de la paz total. 
Para convocar al publico objetivo se hizo inscripción, difusión e invitación por comunicaciones y a través de correos electrónicos.
Las evidencias reposan en el Drive de la escuela corporativa en el siguiente enlace: 
https://invias-my.sharepoint.com/:f:/g/personal/escuelacorporativa_invias_gov_co/Ehi5EOFO-Z1GgNazsLkPsxIByscRbFRpx5u_8NeneNWaXw?e=DAwhfS</t>
    </r>
  </si>
  <si>
    <r>
      <rPr>
        <b/>
        <sz val="11"/>
        <rFont val="Calibri"/>
        <family val="2"/>
        <scheme val="minor"/>
      </rPr>
      <t>2023I-VBOG-011987 SECRETARÍA GENERAL</t>
    </r>
    <r>
      <rPr>
        <sz val="11"/>
        <rFont val="Calibri"/>
        <family val="2"/>
        <scheme val="minor"/>
      </rPr>
      <t xml:space="preserve">
Se continuo con la socialización de los valores de integridad a traves de comunicaciones para todos los servidores publicos, se realizo concurso de valores y se adelanto el curso de integridad, transparencia y lucha contra la corrupcion. </t>
    </r>
  </si>
  <si>
    <r>
      <rPr>
        <b/>
        <sz val="11"/>
        <rFont val="Calibri"/>
        <family val="2"/>
        <scheme val="minor"/>
      </rPr>
      <t>2023I-VBOG-011987 SECRETARÍA GENERAL</t>
    </r>
    <r>
      <rPr>
        <sz val="11"/>
        <rFont val="Calibri"/>
        <family val="2"/>
        <scheme val="minor"/>
      </rPr>
      <t xml:space="preserve">
la resolución de la creación y reglamentacion del Comité de buen gobierno esta en revision por parte de la Dirección Jurídica y se realizo mesa de trabajo con control de legalidad. </t>
    </r>
  </si>
  <si>
    <r>
      <rPr>
        <b/>
        <sz val="11"/>
        <rFont val="Calibri"/>
        <family val="2"/>
        <scheme val="minor"/>
      </rPr>
      <t>2023I-VBOG-011987 SECRETARÍA GENERAL</t>
    </r>
    <r>
      <rPr>
        <sz val="11"/>
        <rFont val="Calibri"/>
        <family val="2"/>
        <scheme val="minor"/>
      </rPr>
      <t xml:space="preserve">
SGDEA PUESTO EN PRODUCCION EL 17/08/2023 link de acceso al sistema: https://invitramites.invias.gov.co/SGDEA_Produccion/Login/Login.ph
</t>
    </r>
    <r>
      <rPr>
        <b/>
        <sz val="11"/>
        <rFont val="Calibri"/>
        <family val="2"/>
        <scheme val="minor"/>
      </rPr>
      <t>2023I-VBOG-011749 OTIC</t>
    </r>
    <r>
      <rPr>
        <sz val="11"/>
        <rFont val="Calibri"/>
        <family val="2"/>
        <scheme val="minor"/>
      </rPr>
      <t xml:space="preserve">
ando cumplimiento al decreto 1292 del 2021, la OTIC está brindando asesoría tecnológica a la Subdirección Administrativa en la implementación del Sistema de Gestión de documentos Electrónicos y de Registro (SGDEA) / Módulo Correspondencia y a la Subdirección de Reglamentación Técnica (SRT), en la digitalización de trámites. Sistemas de información que se implementan como canales de atención dirigidas a la ciudadanía.
El 17 de agosto del 2023 salió a producción el proyecto SGDEA. A la fecha el sistema se encuentra en estabilización.
https://invias.sharepoint.com/:f:/t/OTIC/Eq-XfQYls8xOj3SmmR7Kts4BzHLNP6FJSgYD8JQuf5k48A?e=</t>
    </r>
  </si>
  <si>
    <r>
      <rPr>
        <b/>
        <sz val="11"/>
        <rFont val="Calibri"/>
        <family val="2"/>
        <scheme val="minor"/>
      </rPr>
      <t>2023I-VBOG-011987 SECRETARÍA GENERAL</t>
    </r>
    <r>
      <rPr>
        <sz val="11"/>
        <rFont val="Calibri"/>
        <family val="2"/>
        <scheme val="minor"/>
      </rPr>
      <t xml:space="preserve">
El GARC Con memorando 2023I-VBOG-010740 del 2023-09-29 se solicito Capacitación, tema FORTALECIMIENTO DEL CANAL TELEFONICO DE ATENCIÓN (https://invias.sharepoint.com/:f:/s/GRUPOATENCINALCIUDADANO/Ek7inwYn7hJIgGxSmxXS7ecBuu6lo69gYytjqT0-SNS7SA?e=nsFf6x)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 Funciones del grupo de servicios tecnológicos, se solicita excluir a la OTIC en esta actividad, debido a que el fortalecimiento del canal telefónico de atención es responsabilidad de la Subdirección Administrativa. </t>
    </r>
  </si>
  <si>
    <r>
      <rPr>
        <b/>
        <sz val="11"/>
        <rFont val="Calibri"/>
        <family val="2"/>
        <scheme val="minor"/>
      </rPr>
      <t>2023I-VBOG-011987 SECRETARÍA GENERAL</t>
    </r>
    <r>
      <rPr>
        <sz val="11"/>
        <rFont val="Calibri"/>
        <family val="2"/>
        <scheme val="minor"/>
      </rPr>
      <t xml:space="preserve">
Se puso en funcionamiento el dia 17 de agosto de 2023. Evidencia N. 53.
link de acceso al sistema: https://invitramites.invias.gov.co/SGDEA_Produccion/Login/Login.php
</t>
    </r>
    <r>
      <rPr>
        <b/>
        <sz val="11"/>
        <rFont val="Calibri"/>
        <family val="2"/>
        <scheme val="minor"/>
      </rPr>
      <t xml:space="preserve">2023I-VBOG-011749 OTIC
</t>
    </r>
    <r>
      <rPr>
        <sz val="11"/>
        <rFont val="Calibri"/>
        <family val="2"/>
        <scheme val="minor"/>
      </rPr>
      <t>Dando cumplimiento al decreto 1292 del 2021, la OTIC está brindando asesoría tecnológica a la Subdirección Administrativa en la implementación del Sistema de Gestión de documentos Electrónicos y de Registro (SGDEA) / Módulo Correspondencia y a la Subdirección de Reglamentación Técnica (SRT), en la digitalización de trámites. Sistemas de información que se implementan como canales de atención dirigidas a la ciudadanía.
El 17 de agosto del 2023 salió a producción el proyecto SGDEA. A la fecha el sistema se encuentra en estabilización y mejoramiento.
https://invias.sharepoint.com/:f:/t/OTIC/Eq-XfQYls8xOj3SmmR7Kts4BzHLNP6FJSgYD8JQuf5k48A?e=RM4jXP</t>
    </r>
  </si>
  <si>
    <r>
      <rPr>
        <b/>
        <sz val="11"/>
        <rFont val="Calibri"/>
        <family val="2"/>
        <scheme val="minor"/>
      </rPr>
      <t>2023I-VBOG-011987 SECRETARÍA GENERAL</t>
    </r>
    <r>
      <rPr>
        <sz val="11"/>
        <rFont val="Calibri"/>
        <family val="2"/>
        <scheme val="minor"/>
      </rPr>
      <t xml:space="preserve">
Mediante memorando Individual No. Radicado: 2023I-VBOG-000340 del 23-08-2023 se solicito diseño y publicación - Informe de Percepción y Satisfacción a la Ciudadanía abril a junio 2023. Publicado en pagina web.
https://www.invias.gov.co/index.php/archivo-y-documentos/atencion-al-ciudadano/15832-informe-de-percepcion-y-satisfaccion-de-la-ciudadania-de-abril-a-junio-de-2023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se solicita excluir a la OTIC en esta actividad, debido a que la evaluación de la experiencia del usuario y la percepción de la ciudadanía, es responsabilidad de las dependencias que ofrecen servicios directamente a la ciudadanía.</t>
    </r>
  </si>
  <si>
    <r>
      <rPr>
        <b/>
        <sz val="11"/>
        <rFont val="Calibri"/>
        <family val="2"/>
        <scheme val="minor"/>
      </rPr>
      <t>2023I-VBOG-011882 DIRECCIÓN JURÍDICA</t>
    </r>
    <r>
      <rPr>
        <sz val="11"/>
        <rFont val="Calibri"/>
        <family val="2"/>
        <scheme val="minor"/>
      </rPr>
      <t xml:space="preserve">
se realizaron las siguientes capacitaciones: 
 CHARLA NUEVO FORMATO DE SOLICITUD INICIO DE  PROCEDIMIENTOS ADMINISTRATIVOS  SANCIONATORIOS Y DECLARACION DE  SINIESTROS 24-07-2023, ademas se realizaron diferentes mesas de trabajo internas en el Grupo de Procesos administrativos Sancionatorios y Gestión contractual
https://invias-my.sharepoint.com/personal/jtcastaneda_invias_gov_co/_layouts/15/onedrive.aspx?ga=1&amp;id=%2Fpersonal%2Fjtcastaneda%5Finvias%5Fgov%5Fco%2FDocuments%2FEscritorio%2FPAAC%2FPAAC%20Tercer%20Trimestre%2FEvidencias%20Capacitaciones%20y%20mesas%20de%20trabajo
</t>
    </r>
    <r>
      <rPr>
        <b/>
        <sz val="11"/>
        <rFont val="Calibri"/>
        <family val="2"/>
        <scheme val="minor"/>
      </rPr>
      <t xml:space="preserve">
2023I-VBOG-011749 OTIC
</t>
    </r>
    <r>
      <rPr>
        <sz val="11"/>
        <rFont val="Calibri"/>
        <family val="2"/>
        <scheme val="minor"/>
      </rPr>
      <t xml:space="preserve">De acuerdo con las funciones registradas en el decreto 1292 del 2021 - Numeral 12 - relacionadas con la Oficina de Tecnologías de Información y Comunicaciones (OTIC), y a la resolución 3497 del 2021, se solicita excluir a la OTIC en esta actividad. Apoyaremos desde la OTIC, hasta tanto el área funcional identifique el procesos relacionado con esta actividad y las necesidades tecnológicas sobre el cual requieran apoyo de la OTIC relacionadas con el SGCP. </t>
    </r>
  </si>
  <si>
    <r>
      <rPr>
        <b/>
        <sz val="11"/>
        <rFont val="Calibri"/>
        <family val="2"/>
        <scheme val="minor"/>
      </rPr>
      <t xml:space="preserve">2023I-VBOG-011987 SECRETARÍA GENERAL
</t>
    </r>
    <r>
      <rPr>
        <sz val="11"/>
        <rFont val="Calibri"/>
        <family val="2"/>
        <scheme val="minor"/>
      </rPr>
      <t xml:space="preserve">Mediante memorando 2023I-VOBG-000375 del 23/08/2023 se solicitud de  recursos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
El sistema SGDEA a la fecha se encuentra en producción, se espera salida a producción del sistema INVITRÁMITES, estos dos sistemas incluyen lineamientos de accesibilidad.
https://invias.sharepoint.com/:f:/t/OTIC/Eh5fHe7ZsrRErefmAfiG_TwBnkQfOO3OYO_oVIcT2yMxOg?e=5xYvX7</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</si>
  <si>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 xml:space="preserve">
2023I-VBOG-011749 OTIC
</t>
    </r>
    <r>
      <rPr>
        <sz val="11"/>
        <rFont val="Calibri"/>
        <family val="2"/>
        <scheme val="minor"/>
      </rPr>
      <t>Desde la OTIC asesoramos la digitalización de trámites y la puesta en producción del SGDEA, aplicativos que se encuentran integrados en la correspondencia, radicación y gestión documental. A la fecha ha salido a producción el aplicativo SGDEA / AZ Digital.
- https://invias.sharepoint.com/:f:/t/OTIC/Eh5fHe7ZsrRErefmAfiG_TwBnkQfOO3OYO_oVIcT2yMxOg?e=5xYvX7
-
https://invias.sharepoint.com/:f:/t/OTIC/EhIOf-TVDR5PpOUouWIqlL8BOGH-KS5syPQ7tGOgElI5ug?e=3UKLc3</t>
    </r>
  </si>
  <si>
    <r>
      <rPr>
        <b/>
        <sz val="11"/>
        <rFont val="Calibri"/>
        <family val="2"/>
        <scheme val="minor"/>
      </rPr>
      <t>2023I-VBOG-011749 OTIC</t>
    </r>
    <r>
      <rPr>
        <sz val="11"/>
        <rFont val="Calibri"/>
        <family val="2"/>
        <scheme val="minor"/>
      </rPr>
      <t xml:space="preserve">
El Decreto 1081 de 2015 en el Artículo 2.1.1.6.1. Seguimiento a la gestión de la información pública, indica: 
 “Los sujetos obligados deben adelantar las acciones pertinentes para hacer seguimiento a la gestión de la información pública. El Ministerio Público y las entidades líderes de la política de transparencia y de acceso a la información pública definidas en el artículo 32 de la Ley 1712 de 2014, de acuerdo con su ámbito de competencia, adelantarán acciones que permitan medir el avance en la implementación de la ley de transparencia por parte de los sujetos obligados, quienes deben colaborar armónicamente en el suministro de la información que se requiera” (resaltado fuera de texto). 
 Respecto a las actividades descritas en la columna "Actividades", es fundamental aclarar que las 18 macroactividades del plan de implementación del Modelo de Seguridad y Privacidad de la Información (MSPI) están diseñadas específicamente para estructurar la implementación del MSPI en el INVÍAS. Este plan ha sido aprobado por el Comité Institucional de Seguridad y Privacidad de la Información con el objetivo de incorporar la seguridad informática en todos los aspectos de la entidad, incluyendo procesos, trámites, servicios, sistemas de información e infraestructura. El objetivo principal del MSPI es preservar la confidencialidad, integridad, disponibilidad y privacidad de la información institucional. 
 Es importante resaltar que el MSPI, en su objetivo, funciones y estructura, no está orientado a evaluar el estado de la gestión de la información pública, tal como lo establece el Decreto 1081 de 2015 en el Artículo 2.1.1.6.1. Este último se refiere a un enfoque diferente de evaluación y seguimiento de la información pública que no está dentro del alcance del MSPI. 
 En resumen, las macroactividades del plan de implementación del MSPI tienen como objetivo principal fortalecer la seguridad informática en el INVÍAS, y no están diseñadas para evaluar la gestión de la información pública, la cual debe ser abordada por otros medios y procesos de acuerdo con el Decreto 1081 de 2015. 
https://invias.sharepoint.com/:f:/t/OTIC/Evm9tj37VZhInCEFYxl9Z5UBWl_8_HKRSzOOCTWOBizotA?e=bE4PDg</t>
    </r>
  </si>
  <si>
    <r>
      <rPr>
        <b/>
        <sz val="11"/>
        <rFont val="Calibri"/>
        <family val="2"/>
        <scheme val="minor"/>
      </rPr>
      <t>2023I-VBOG-011987 SECRETARÍA GENERAL</t>
    </r>
    <r>
      <rPr>
        <sz val="11"/>
        <rFont val="Calibri"/>
        <family val="2"/>
        <scheme val="minor"/>
      </rPr>
      <t xml:space="preserve">
Mediante memorando SA-GARC 56103 del 21/07/2023  se solicito publicación del informe de Información más consultada. Publicados en página web.
https://www.invias.gov.co/index.php/normativa/politicas-y-lineamientos/atencion-al-ciudadano/15636-informe-trimestral-informacion-mas-consultada-abril-a-junio-de-2023
</t>
    </r>
    <r>
      <rPr>
        <b/>
        <sz val="11"/>
        <rFont val="Calibri"/>
        <family val="2"/>
        <scheme val="minor"/>
      </rPr>
      <t xml:space="preserve">2023I-VBOG-011749 OTIC
</t>
    </r>
    <r>
      <rPr>
        <sz val="11"/>
        <rFont val="Calibri"/>
        <family val="2"/>
        <scheme val="minor"/>
      </rPr>
      <t>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t>
    </r>
  </si>
  <si>
    <r>
      <rPr>
        <b/>
        <sz val="11"/>
        <rFont val="Calibri"/>
        <family val="2"/>
        <scheme val="minor"/>
      </rPr>
      <t>2023I-VBOG-011987 SECRETARÍA GENERAL -0%</t>
    </r>
    <r>
      <rPr>
        <sz val="11"/>
        <rFont val="Calibri"/>
        <family val="2"/>
        <scheme val="minor"/>
      </rPr>
      <t xml:space="preserve">
SE ENVIA LINK EN DONDE SE PUEDEN OBSERVAR LOS FLUJOS DOCUMENTALES IDENTIFICADOS ESTA LABOR LA REALIZÓ LA OTIC https://invias-my.sharepoint.com/:x:/g/personal/npinzon_invias_gov_co/ERpYyg9zsFZOk1DO-nAhl_gBJLhxftPpCl9vLkq1ghzHpg?e=g72MgV
</t>
    </r>
    <r>
      <rPr>
        <b/>
        <sz val="11"/>
        <rFont val="Calibri"/>
        <family val="2"/>
        <scheme val="minor"/>
      </rPr>
      <t>2023I-VBOG-011749 OTIC - 0%</t>
    </r>
    <r>
      <rPr>
        <sz val="11"/>
        <rFont val="Calibri"/>
        <family val="2"/>
        <scheme val="minor"/>
      </rPr>
      <t xml:space="preserve">
Desde la OTIC apoyamos con la implementación del SGDEA el cual tiene configurados los flujos de información basados en las Tablas de Retención documental de la entidad, actividad liderada por la Subdirección Administrativa</t>
    </r>
  </si>
  <si>
    <r>
      <t xml:space="preserve">
</t>
    </r>
    <r>
      <rPr>
        <b/>
        <sz val="11"/>
        <rFont val="Calibri"/>
        <family val="2"/>
        <scheme val="minor"/>
      </rPr>
      <t xml:space="preserve">2023I-VBOG-011987 SECRETARÍA GENERAL 14%
</t>
    </r>
    <r>
      <rPr>
        <sz val="11"/>
        <rFont val="Calibri"/>
        <family val="2"/>
        <scheme val="minor"/>
      </rPr>
      <t xml:space="preserve">Actualmente el Grupo se encuentra actualizando las Tablas de Retención Documental , articuladamente se esta realizando la elaboraciòn del documento activos de informaciòn. 
</t>
    </r>
    <r>
      <rPr>
        <b/>
        <sz val="11"/>
        <rFont val="Calibri"/>
        <family val="2"/>
        <scheme val="minor"/>
      </rPr>
      <t xml:space="preserve">
2023I-VBOG-011882 DIRECCIÓN JURÍDICA
</t>
    </r>
    <r>
      <rPr>
        <sz val="11"/>
        <rFont val="Calibri"/>
        <family val="2"/>
        <scheme val="minor"/>
      </rPr>
      <t xml:space="preserve">Desde la DJ con apoyo de la OTIC  se han adelantado las siguientes actividades:  
-Para el 3  trimestre se han asistido a mesas de trabajo  con la OTIC tema:     implementación MSIP y actualizacion activos de información,   se esta estructurando memorando  con el fin de que las Subdirecciones  coordinen  lo propio con los grupos de trabajo adscritos. Con el fin de cumplir la actividad . se estan adelantado  las fichas tecnicas de activos de informacion identificados por la DJ en donde se encuentra la clasificación deacuerdo con la confiabilidad,integridad y disponiblidad   para cada activo de información.
</t>
    </r>
    <r>
      <rPr>
        <b/>
        <sz val="11"/>
        <rFont val="Calibri"/>
        <family val="2"/>
        <scheme val="minor"/>
      </rPr>
      <t xml:space="preserve">
2023I-VBOG-011361 SUBDIRECTOR GENERAL</t>
    </r>
    <r>
      <rPr>
        <sz val="11"/>
        <rFont val="Calibri"/>
        <family val="2"/>
        <scheme val="minor"/>
      </rPr>
      <t xml:space="preserve">
La Gerencia de Comunicaciones tiene a su cargo el Esquema de Publicaciones y se encuentra disponible la versión 2023 en la sección Instrumentos de Gestión de la Información del Portal Web: https://www.invias.gov.co/index.php/servicios-al-ciudadano/inventario-de-informacion
</t>
    </r>
    <r>
      <rPr>
        <b/>
        <sz val="11"/>
        <rFont val="Calibri"/>
        <family val="2"/>
        <scheme val="minor"/>
      </rPr>
      <t>2023I-VBOG-011749 OTIC</t>
    </r>
    <r>
      <rPr>
        <sz val="11"/>
        <rFont val="Calibri"/>
        <family val="2"/>
        <scheme val="minor"/>
      </rPr>
      <t xml:space="preserve">
La OTIC participó en reunión liderada por la Subdirección Administrativa - Grupo Gestión Documental para el levantamiento de las Tablas de Retención Documental. A la fecha las tablas de retención documental de la OTIC se encuentran documentadas.
https://invias.sharepoint.com/:x:/t/OTIC/EUtqMmRNXIlNt7qjeKB4e2YBbVk8WDwFjeeFem1OFkcDRA?e=8rbreO
</t>
    </r>
  </si>
  <si>
    <r>
      <rPr>
        <b/>
        <sz val="11"/>
        <rFont val="Calibri"/>
        <family val="2"/>
        <scheme val="minor"/>
      </rPr>
      <t>2023I-VBOG-011987 SECRETARÍA GENERAL</t>
    </r>
    <r>
      <rPr>
        <sz val="11"/>
        <rFont val="Calibri"/>
        <family val="2"/>
        <scheme val="minor"/>
      </rPr>
      <t xml:space="preserve">
Levantamiento de la información en las Direcciones Territoriales.
</t>
    </r>
  </si>
  <si>
    <t xml:space="preserve">2023I-VBOG-011361 SUBDIRECTOR GENERAL
Memorando SUBG 60747 de 04 de Agosto de 2023. Los 4 chats ciudadanos se han realizado por medio de transmisiones en vivo de Facebook Live y están disponibles en: https://www.invias.gov.co/index.php/servicios-al-ciudadano/participacion-en-linea/resultados-de-participacion
2023I-VBOG-011395 DIRECCIÓN DE EJECUCION Y OPERACIÓN
La Direccion de Ejecución y Operación tiene a cargo de 6 Facebook live para la presente vigencia, Actividad que se esta gestionando internamente con las subdirecciones adcritas a la DEO, (SGI,SVR,SMFF,SMCN), Para lo cual se envió  memorando DEO 52152  del 11 de Julio, a la OAP, Y el memorando DEO 60466 del 3 agosto al Grupo de Gerencia de Comunicaciones,   conducente a la programacion de actividades en el marco los chat ciudadanos. Asi las cosas, tenemos la programacion de 6 facebook live divididos entre la Subdireccion de Gestion Integral de carreteras, la Subdireccion de vias regionales, Y Subdireccion de Modernizacion, con el fin de coordinar las fechas con los demas grupos involucrados, y lideres del proceso (Sunbdireccion General- Grupo Gerencia de Comunicaciones y  SA-GARC). Asi las cosas el 14 de agosto se realiza el facebook live, con la Subdireccion de Modernizacion con el tema (Animas Nuqui), tanbien el 29 de agosto se llevo a cabo una nueva actividad con la Subdireccion de Gestion Integral, correspondiente al (Mantenimiento Rutinario y Administradores Viales), Por otro lado el 6 de Septiembre de llevo un nuevo facebook live liderado por La subdireccion de Vias regionales y la Gerencia de Caminos Comunitarios conducente a la socilaizacion del Programa Caninos Comunitarios de la Paz total. (https://www.facebook.com/InviasOficial/videos/665596085221052/?extid=NS-UNK-UNK-UNK-IOS_GK0T-GK1C&amp;mibextid=ETuwtR&amp;ref=sharing)(https://www.facebook.com/InviasOficial/videos/1226460134839630/?extid=CL-UNK-UNK-UNK-IOS_GK0T-GK1C&amp;mibextid=woZv4r&amp;ref=sharing)(https://www.facebook.com/InviasOficial/videos/328519222908316/?extid=CL-UNK-UNK-UNK-IOS_GK0T-GK1C&amp;mibextid=2Rb1fB&amp;ref=sharing
</t>
  </si>
  <si>
    <t>2023I-VBOG-011395 DIRECCIÓN DE EJECUCION Y OPERACIÓN
La Direccion de Ejecucion y Operacion mediante memorando DEO 62066 del 9 de Agosto, dio respuesta al memorando OAP 52346 del 11 de Julio en donde la OAP  realiza las siguientes observaciones: "Si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INVIAS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 Desempeño para analizar el caso, como se menciona en el memorando DEO 62066. No obstante, como iniciativa adicional, propuesta por la DEO se tiene como finalidad consolidar, analizar, revisar la información captada para posterior toma de decisiones.</t>
  </si>
  <si>
    <t>2023I-VBOG-011882 DIRECCIÓN JURÍDICA
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2023, con email institucional  se envio el consolidado de los aportes realizados por  la DJ  a los buzones Diego Armando Sierra Marin dsierra@invias.gov.co y Eduardo Antonio Zamora Esguerra ezamora@invias.gov.co, para el respectivo análisis y consolidación lo cual se realizo en mesa de trabajo el dia 25 de septiembre 2023.              El DJ ha desarrollado actividades que ha conllevado la publicación de conjuntos de datos en la plataforma de datos abiertos del estado (datos.gov.co), estas actividades apoyan el cumplimiento de lo establecido en el FURAG.
2023I-VBOG-011395 DIRECCIÓN DE EJECUCION Y OPERACIÓN
La Dirección de Ejecución y Operación esta presta a suministrar  la información de su competencia dentro de los lineamientos del CONPES 4070. Dicho esto, esta Dirección Participo en las diferentes mesas de trabajo a las que fue convocada, entre otras la del pasado 17 de agosto en donde se pone a consideracion que quien debe liderar esta actividad es: La OTIC, Subdireccion General , Direccion Tecnica, con el apoyo de la DEO, con el fin de  manifestar la disposición de interactuar desde su alcance en lo que sea necesario conducente al aporte de la política de acceso a la información pública. Es por esto que mediente el memorando VBOG-003097 del 4 de septiembre enviado a la OTIC se considera la importancia de actualizar la información contenida en el portal oficial  “Datos Abiertos de Colombia”, específicamente lo correspondiente al Instituto, y su reporte de información en la página que registra desactualización: 
•	Registro Activos de Información a 22 de julio de 2019
•	Poste de Referencia 19 de octubre de 2020
•	Sectores Críticos mortalidad 2022 (15 de julio 2022)
•	Puentes (3 de mayo de 2022)
•	Información sobre este conjunto de datos (2 julio 2021)
•	Accidentalidad Vial 2017 – 2021 (15 julio 2022)
•	Estado de la Red Vial 2021 (15 julio 2022)
•	Índice de Información clasificada y reservada (26 agosto 2021)
Posteriormente se recibe correo del 8 de septiembre por parte de la OAP, en donde se socializa el  Diagnóstico de Datos abiertos preparada por los ingenieros de OTIC para su respectiva revisión y complemento desde la óptica de la Dirección de Ejecución y Operación. por consiguiente el 15 de septiembre se dio hicieron algunas observaciones via mail desde la optica de esta direccion. Para lo cual se informa: (se debe establecer prioridad en el orden de la información, con el fin de logar un enfoque de consulta para usuarios de orden público y de orden particular o público general; teniendo en cuenta que, en la estadística de consulta, siempre toma relevancia la ficha técnica de los tramos viales registrados, máxime si se tienen proyectos en ejecución en los mismos.
Involucrar a los actores encargados, en el cargue y actualización de información, con el fin de generar una trazabilidad y continuidad en la información reportada de vigencias anteriores, y de esta manera tener un control más detallado del registro de búsqueda.
Para la población rural que consulta sobre vías terciarias, solicitudes reflejadas en los PQRD, canalizadas por atención y relacionamiento ciudadano.  se recomienda establecer una ruta de consulta de fácil navegabilidad y accesibilidad de la información).
2023I-VBOG-011987 SECRETARÍA GENERAL
Se realizó reunión con todos los responsables del Estado abierto y OTIC preparo un documento con el diagnostico, esta en revisión del SG. 
2023I-VBOG-011749 OTIC -8%
Desde la OTIC, el grupo de Gestión de Información, realizará un diagnostico de los conjuntos de datos publicados para validar su estado y asignar las actividades de actualización a los responsables de los datos.
https://invias.sharepoint.com/:f:/t/OTIC/Et70Ym-TTvNBulKCaiq0UbcBOuMCoeb13SvVG8URf0MLiA?e=pwB2pD
La Ley 1712 de 2014 Por medio de la cual se crea la Ley de Transparencia y del Derecho de Acceso a la Información Pública Nacional y se dictan otras disposiciones, en el Artículo 33 Vigencia y derogatoria, indica:  “La presente ley rige a los seis (6) meses de la fecha de su promulgación para todos los sujetos obligados del orden nacional. Para los entes territoriales la ley entrará en vigencia un año después de su promulgación. La presente ley deroga todas las disposiciones que le sean contrarias” (resaltado fuera de texto). 
 Y el Decreto 1081 de 2015 en el Artículo 2.1.1.6.1. Seguimiento a la gestión de la información pública, indica:   “Los sujetos obligados deben adelantar las acciones pertinentes para hacer seguimiento a la gestión de la información pública. El Ministerio Público y las entidades líderes de la política de transparencia y de acceso a la información pública definidas en el artículo 32 de la Ley 1712 de 2014, de acuerdo con su ámbito de competencia, adelantarán acciones que permitan medir el avance en la implementación de la ley de transparencia por parte de los sujetos obligados, quienes deben colaborar armónicamente en el suministro de la información que se requiera” (resaltado fuera de texto).  En este sentido, La Seguridad Informática a través del Modelo de Seguridad y Privacidad de la Información (MSPI) no es la llamada a Aplicar diagnósticos para la implementación de estado abierto, ya que esta responsabilidad recae sobre el Sujeto Obligado (INVÍAS) quien para este caso es representada por la Dirección General, Subdirección General y la Secretaría General, de acuerdo con la Ley y la estructura orgánica de la entidad, teniendo presente que el MSPI incorpora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2023I-VBOG-016147 del 17/10/23 SUBDIRECCIÓN DE GESTIÓN INTEGRAL DE CARRETERAS NACIONALES
Sobre este tema la DEO , se permite ratificar lo reportado en el tercer trimestre y manifiesta su interés   en   aportar   al   desarrollo   de   datos   abiertos,  desde   su   competencia   dentro   de   los lineamientos del CONPES 4070, y participando activamente en las diferentes mesas de trabajo lideradas por la OTIC, y programadas por la OAP.  
 Validar soportes en el siguiente enlace:
  https://invias-my.sharepoint.com/:f:/g/personal/jeherrera_invias_gov_co/Emilc5U2AfpLgu8aJ-
7Dho4BAScIdi-cojEFP0kwgu8i4A?e=TOpV7U</t>
  </si>
  <si>
    <t>2023I-VBOG-011882 DIRECCIÓN JURÍDICA
La subdirección de Procesos de Selección Contractuales como responsable de la publicación y seguimiento del PAA, realiza consolidación y correspondiente publicación del mismo mediante plataforma SECOP II,   en el siguiente enlace: https://www.secop.gov.co/CO1BusinessLine/App/AnnualPurchasingPlanEdit/View?Id=268167    La información de actualización del PAA para el trimestre julio-agosto-septiembre de 2023, es así:
VERSIÓN 172          31/JULIO 2023.
           VERSION 192         30/AGOSTO 2023.
                    VERSION 207         28/SEPTIEMBRE 2023.  
2023I-VBOG-011395 DIRECCIÓN DE EJECUCION Y OPERACIÓN
Cumplido en el primer trimestre. Mediante memorando DEO-GSC-223 del 3 de enero de 2023, Se envió Plan de Adquisiciones preliminar ajustado, y el 27 de enero se hace un alcance mediante memorando DEO-GSC-4752. Tanbien el 14 de Julio de 2023, mediante memorando DEO-GSC 54060 se realiza un nuevo alcance en el ajuste del plan de adquisciones.</t>
  </si>
  <si>
    <t>2023I-VBOG-011395 DIRECCIÓN DE EJECUCION Y OPERACIÓN
a Direccion de Ejecucion y Operacion mediante memorando DEO 62066 del 9 de Agosto, dio respuesta al memorando OAP 52346 del 11 de Julio en donde la OAP  realiza las siguientes observaciones:"Si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Instituto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Desempeño para analizar el caso.
2023I-VBOG-011749 OTIC
Es importante definir qué dependencia del INVÍAS liderará esta actividad. Se solicita excluir a la OTIC en esta actividad, hasta tanto la dependencia responsable de esta herramienta y metodología defina claramente su proceso y necesidad tecnológica, para brindar asesoría desde el Grupo de Gestión de Información - OTIC.
2023I-VBOG-016147 del 17/10/23 SUBDIRECCIÓN DE GESTIÓN INTEGRAL DE CARRETERAS NACIONALES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En ese
orden de ideas se dificulta la construcción de la herramienta o metodología de esta, para el análisis
de información, dado que la iniciativa requería que un Grupo de Trabajo la consolidara y evaluara,
y no varios grupos de trabajo como hace referencia la SGH. No obstante, desde la DEO se realiza la
consolidación y seguimiento de la información e indicadores de los servicios de atención al usuario
de cada uno de los proyectos de Gestión Vial Integral que contrata el INVIAS, Siguiendo los
lineamientos establecidos en la sección 5.7 del Manual de Gestión Vial Integral MEPI-MGVI-MN-1,
adoptado mediante resolución 2719 de Julio de 2022, y que son atendidos por ambulancia, carro
taller, grúas, o equipos de rescate, coordinados desde el centro de control.
 Validar soportes en el siguiente enlace:
  https://invias-my.sharepoint.com/:f:/g/personal/jeherrera_invias_gov_co/Emilc5U2AfpLgu8aJ-
7Dho4BAScIdi-cojEFP0kwgu8i4A?e=TOpV7U</t>
  </si>
  <si>
    <t>2023I-VBOG-011395 DIRECCIÓN DE EJECUCION Y OPERACIÓN
La Direccion de Ejecucion y Operacion mediante memorando DEO 62066 del 9 de Agosto, dio respuesta al memorando OAP 52346 del 11 de Julio en donde la OAP  realiza las siguientes observaciones: "Si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Instituto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Desempeño para analizar el caso.
2023I-VBOG-016147 del 17/10/23 SUBDIRECCIÓN DE GESTIÓN INTEGRAL DE CARRETERAS NACIONALES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En ese orden de ideas se dificulta la consolidación de los reportes de operación de los SAU, información valiosa que requiere de su oficialización, para el análisis de esta, dado que la iniciativa requería que un Grupo de Trabajo la consolidara y evaluara, y no varios grupos de trabajo como hace referencia la SGH, quienes no cubren estas funciones, teniendo en cuanta que se entiende el concepto de atención al ciudadano como el servicio de atención al usuario de la vía.
No obstante, A través de este procedimiento se mantiene la trazabilidad de los servicios prestados
en cada uno de los corredores nacionales que son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Hasta el mes de septiembre de 2023 se han atendido más de 86.000 servicios de este tipo a nivel nacional en lo comprendido entre el 2020 y 2023</t>
  </si>
  <si>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y los requerimientos del trámite que han sido analizados por el proveedor quien elaboró un prototipo con estimativo de tiempos de desarrollo por historias de usuarios, adicionalmente se levantaron historias de usuario con la ANI y la AND para la interoperabilidad de este trámite. La subdirección de reglamentación técnica e innovación, solicita profundizar los requerimientos funcionales previamente trabajados, lo que implica reproceso y retraso en las actividades que se deben desarrollar para este año. El 9 de agosto del 2023, inicia actualización y profundización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 xml:space="preserve">
2023I-VBOG-016178 del 17/10/23 DIRECCIÓN TÉCNICA Y DE ESTRUCTURACIÓN
</t>
    </r>
    <r>
      <rPr>
        <sz val="11"/>
        <rFont val="Calibri"/>
        <family val="2"/>
        <scheme val="minor"/>
      </rPr>
      <t xml:space="preserve">El 1 de septiembre de 2023, se realizó reunión con usuarios del permiso de carga extradimnesionada por las vías nacionales junto con la OTIC, a fin de socializar este trámite. Se recibieron las observaciones de los usuarios y se remitieron a la OTIC. </t>
    </r>
  </si>
  <si>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del trámite y los requerimientos funcionales en alto nivel, se ha adelantado el levantamiento de historias de usuario con la ANI y la AND para hacer interoperabilidad para este trámite. El 9 de agosto del 2023, inicia el levantamiento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2023I-VBOG-016178 del 17/10/23 DIRECCIÓN TÉCNICA Y DE ESTRUCTURACIÓN</t>
    </r>
    <r>
      <rPr>
        <sz val="11"/>
        <rFont val="Calibri"/>
        <family val="2"/>
        <scheme val="minor"/>
      </rPr>
      <t xml:space="preserve">
Durante este trimestre se ha dado acompañamiento técnico a la OTIC, en el levantamiento de requerimientos técnicos mediante historias de usuario. Las reuniones se efectuaron los días 22 de julio, 9 y 23 de agosto y 13 de septiembre de 2023.</t>
    </r>
  </si>
  <si>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y los requerimientos del trámite que han sido analizados por el proveedor quien elaboró un prototipo con estimativo de tiempos de desarrollo por historias de usuarios, adicionalmente se levantaron historias de usuario con la ANI y la AND para la interoperabilidad de este trámite. La subdirección de reglamentación técnica e innovación, solicita profundizar los requerimientos funcionales previamente trabajados, lo que implica reproceso y retraso en las actividades que se deben desarrollar para este año. El 9 de agosto del 2023, inicia actualización y profundización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 xml:space="preserve">
2023I-VBOG-016178 del 17/10/23 DIRECCIÓN TÉCNICA Y DE ESTRUCTURACIÓN
</t>
    </r>
    <r>
      <rPr>
        <sz val="11"/>
        <rFont val="Calibri"/>
        <family val="2"/>
        <scheme val="minor"/>
      </rPr>
      <t>Durante este trimestre se ha dado acompañamiento técnico a la OTIC, en el levantamiento de requerimientos técnicos mediante historias de usuario. Las reuniones se efectuaron los días: 22 dejulio, 10, 24 y 31 de agosto y  21 de septiembre de 2023.</t>
    </r>
  </si>
  <si>
    <r>
      <t xml:space="preserve">2023I-VBOG-016178 del 17/10/23 DIRECCIÓN TÉCNICA Y DE ESTRUCTURACIÓN
</t>
    </r>
    <r>
      <rPr>
        <sz val="11"/>
        <rFont val="Calibri"/>
        <family val="2"/>
        <scheme val="minor"/>
      </rPr>
      <t>Durante el tercer trimestre de 2023 se realizó la conformación de 1 veeduria ciudadana que responde a:
1). CTO. 2096 del 2022, Mejoramiento vía Ataco-Planadas: Conformación de veeduría Resolución No. 046 del 3 de agosto de 2023</t>
    </r>
  </si>
  <si>
    <r>
      <rPr>
        <b/>
        <sz val="11"/>
        <rFont val="Calibri"/>
        <family val="2"/>
        <scheme val="minor"/>
      </rPr>
      <t>2023I-VBOG-016178 del 17/10/23 DIRECCIÓN TÉCNICA Y DE ESTRUCTURACIÓN</t>
    </r>
    <r>
      <rPr>
        <sz val="11"/>
        <rFont val="Calibri"/>
        <family val="2"/>
        <scheme val="minor"/>
      </rPr>
      <t xml:space="preserve">
Medidas compensatorias por permisos ambientales en el trimestre: se llevó a cabo en 3 proyectos. Túnel Gaviria Echeverry, contrato interventoría 967-2021  - MANTENIMIENTO DE LA CARRETERA FRESNO-HONDA, RUTA 50 TRAMO 5007 SECTOR FRESNO MARIQUITA DEL PR0+0000 AL PR26+ 0695, DEPARTAMENTO DEL TOLIMA CONTRATO INTERVENTORÍA 2021-2019 -Mejoramiento y mantenimiento, Gestión Predial, Social y Ambiental Sostenible de la Carretera Transversal del Libertador, Popayán – Totoró – Inzá – La Plata en los Departamentos del Cauca y Huila, en el marco del programa de obra pública Concluir y Concluir para la reactivación de las regiones – Módulo 1 Contrato interventoría 1807-2020.</t>
    </r>
  </si>
  <si>
    <r>
      <rPr>
        <b/>
        <sz val="11"/>
        <rFont val="Calibri"/>
        <family val="2"/>
        <scheme val="minor"/>
      </rPr>
      <t>2023I-VBOG-016178 del 17/10/23 DIRECCIÓN TÉCNICA Y DE ESTRUCTURACIÓN</t>
    </r>
    <r>
      <rPr>
        <sz val="11"/>
        <rFont val="Calibri"/>
        <family val="2"/>
        <scheme val="minor"/>
      </rPr>
      <t xml:space="preserve">
Para el tercer trimestre de 2023 se dio cumplimiento a la realizacion de reuniones con veedurias ciudadanas involucradas en los proyectos que adelanta el INVÍAS. Finalizado el trimestre se tiene un total de 2 reuniones con veedurías ciuadanas que corresponden a:
1). CTO. 976 del 2021, Mejoramiento y Mantenimiento de la Troncal de la Orinoquia: Mesa de diálogo de seguimiento con veeduría ciudadana.
2). CTO. Chaparral - Ríoblanco: Socialización de avance de obra con veedurías.</t>
    </r>
  </si>
  <si>
    <r>
      <rPr>
        <b/>
        <sz val="11"/>
        <rFont val="Calibri"/>
        <family val="2"/>
        <scheme val="minor"/>
      </rPr>
      <t>2023I-VBOG-016178 del 17/10/23 DIRECCIÓN TÉCNICA Y DE ESTRUCTURACIÓN</t>
    </r>
    <r>
      <rPr>
        <sz val="11"/>
        <rFont val="Calibri"/>
        <family val="2"/>
        <scheme val="minor"/>
      </rPr>
      <t xml:space="preserve">
Para el tercer trimestre de 2023, se da cumplimiento a la ejecución de socializaciones con la comunidad, llevando a cabo 8 socializaciones en total que responde a:
1). CTO. 215 de 2022, Construcción puente vehicular Sector Los Chorros Municipio de Flandes-Tolima: Reunión extraordinaria
2). CTO. 988 de 2021, Mejoramiento y Mantenimiendo del corredor de la Soberanía: Visita y recorrido con la comunidad
3). CTO. 2096 del 2022, Mejoramiento vía Ataco-Planadas: Socialización reunión de inicio contrato de obra.
4): CTO. La Delfina Valle del Cauca: Mesa de trabajo con el Ministerio de Transporte, INVÍAS y comunidad
5). Paro cívico de Buenaventura: Mesa de trabajo con Ministerio de Transporte, INVÍAS y comunidad.
6). CTO. Cunday: Socialización de inicio de obra con comunidad.
7). CTO. 976 de 2021, Mejoramiento y Mantenimiento Troncal de la Orinoquia: Reunión extraordinaria con comunidad.
8): CTO. 297 de 2021, Mejoramiento y Mantenimiento Troncal de la Orinoquia: Reunión con el comité de participación Comunitaria.</t>
    </r>
  </si>
  <si>
    <r>
      <rPr>
        <b/>
        <sz val="11"/>
        <rFont val="Calibri"/>
        <family val="2"/>
        <scheme val="minor"/>
      </rPr>
      <t>2023I-VBOG-016178 del 17/10/23 DIRECCIÓN TÉCNICA Y DE ESTRUCTURACIÓN</t>
    </r>
    <r>
      <rPr>
        <sz val="11"/>
        <rFont val="Calibri"/>
        <family val="2"/>
        <scheme val="minor"/>
      </rPr>
      <t xml:space="preserve">
Para el tercer trimestre de 2023, se da cumplimiento a  través de la ejecución y seguimiento del programa de contratación de mano de obra que es requisito para la implimentación del componente social en los proyectos que adelanta el INVÍAS.</t>
    </r>
  </si>
  <si>
    <r>
      <rPr>
        <b/>
        <sz val="11"/>
        <rFont val="Calibri"/>
        <family val="2"/>
        <scheme val="minor"/>
      </rPr>
      <t>2023I-VBOG-016178 del 17/10/23 DIRECCIÓN TÉCNICA Y DE ESTRUCTURACIÓN</t>
    </r>
    <r>
      <rPr>
        <sz val="11"/>
        <rFont val="Calibri"/>
        <family val="2"/>
        <scheme val="minor"/>
      </rPr>
      <t xml:space="preserve">
Para el tercer trimestre de 2023 se continúa en el cumplimiento  a las obras que benefician a la comunidad, esto a través de la planeación, ejecución y entrega de las obras con participación comunitaria adelantadas en los proyectos que ejecuta el INVÍAS. Para el trimestre se reporta lo siguiente:
1). CTO. 2096 del 2022, Mejoramiento vía Ataco-Planadas: Documento formal Propuesta OPC.
2). CTO. Municipio de Loboguerrero: Socialización de OPC  con comunidad.
3). CTO. 2096 de 2022, Mejoramiento vía Ataco-Planadas: Acta de compromiso de participación de la JAC para la OPC.</t>
    </r>
  </si>
  <si>
    <t>2023I-VBOG-016178 del 17/10/23 DIRECCIÓN TÉCNICA Y DE ESTRUCTURACIÓN
Para el tercer trimestre del 2023 se continúa en el cumplimiento al seguimiento del componente socio predial y a la entrega de factores de compensación social en el proyecto Santa Lucia - Moñitos, Planeta Rica la Y Dpto. de Córdoba.</t>
  </si>
  <si>
    <t>2023I-VBOG-016178 del 17/10/23 DIRECCIÓN TÉCNICA Y DE ESTRUCTURACIÓN
Durante el tercer trimestre del año 2023 no se presentaron requerimientos para la respectiva respuesta a la actividad referenciada.</t>
  </si>
  <si>
    <t>2023I-VBOG-016178 del 17/10/23 DIRECCIÓN TÉCNICA Y DE ESTRUCTURACIÓN
Durante el tercer trimestre del año 2023 se programó 1 capacitación en temas de Sostenibilidad.</t>
  </si>
  <si>
    <r>
      <rPr>
        <b/>
        <sz val="11"/>
        <color rgb="FFFF0000"/>
        <rFont val="Calibri"/>
        <family val="2"/>
        <scheme val="minor"/>
      </rPr>
      <t>2023I-VBOG-011987 SECRETARÍA GENERAL</t>
    </r>
    <r>
      <rPr>
        <sz val="11"/>
        <color rgb="FFFF0000"/>
        <rFont val="Calibri"/>
        <family val="2"/>
        <scheme val="minor"/>
      </rPr>
      <t xml:space="preserve">
Mediante memorando 2023I-VOBG-000336 del 23/08/2023 se solicito publicacion Banner - Banner publicado
</t>
    </r>
    <r>
      <rPr>
        <b/>
        <sz val="11"/>
        <color rgb="FFFF0000"/>
        <rFont val="Calibri"/>
        <family val="2"/>
        <scheme val="minor"/>
      </rPr>
      <t xml:space="preserve">
2023I-VBOG-011749 OTIC </t>
    </r>
    <r>
      <rPr>
        <sz val="11"/>
        <color rgb="FFFF0000"/>
        <rFont val="Calibri"/>
        <family val="2"/>
        <scheme val="minor"/>
      </rPr>
      <t xml:space="preserve">
Dando cumplimiento al decreto 1292 del 2021. La OTIC está brindando asesoría tecnológica al equipo funcional, esto no quiere decir que la OTIC sea el área dueña del proceso ni única responsable de la implementación del proyecto.
Desde la OTIC se brindará apoyo a las áreas funcionales con la divulgación de los Trámites digitalizados, una vez estén próximos a su salida a producción. Se planea la salida a producción del primer release de trámites a finales del 2023. Por otro lado en 2022, desde la OTIC  apoyamos con la divulgación y capacitación del SGDEA.  
https://invias.sharepoint.com/:f:/t/OTIC/Eq-XfQYls8xOj3SmmR7Kts4BzHLNP6FJSgYD8JQuf5k48A?e=RM4jXP
</t>
    </r>
    <r>
      <rPr>
        <b/>
        <sz val="11"/>
        <color rgb="FFFF0000"/>
        <rFont val="Calibri"/>
        <family val="2"/>
        <scheme val="minor"/>
      </rPr>
      <t>2023I-VBOG-01744 del 19/10/23 DIRECCIÓN TÉCNICA Y DE ESTRUCTURACIÓN</t>
    </r>
    <r>
      <rPr>
        <sz val="11"/>
        <color rgb="FFFF0000"/>
        <rFont val="Calibri"/>
        <family val="2"/>
        <scheme val="minor"/>
      </rPr>
      <t xml:space="preserve">
Se han realizado campañas en las redes sociales del INVÍAS para la NO utilización de intermediarios e información de los requisitos exigidos. Ver evidencia 2</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</si>
  <si>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 xml:space="preserve">2023I-VBOG-01744 del 19/10/23 DIRECCIÓN TÉCNICA Y DE ESTRUCTURACIÓN
</t>
    </r>
    <r>
      <rPr>
        <sz val="11"/>
        <rFont val="Calibri"/>
        <family val="2"/>
        <scheme val="minor"/>
      </rPr>
      <t>El SUIT se mantiene actualizado acorde a los trámites de la Subdirección de Reglamentación Técnica e Innovación.Ver evidencia 3</t>
    </r>
  </si>
  <si>
    <r>
      <rPr>
        <b/>
        <sz val="11"/>
        <rFont val="Calibri"/>
        <family val="2"/>
        <scheme val="minor"/>
      </rPr>
      <t xml:space="preserve"> 2023I-VBOG-01744 del 19/10/23 DIRECCIÓN TÉCNICA Y DE ESTRUCTURACIÓN</t>
    </r>
    <r>
      <rPr>
        <sz val="11"/>
        <rFont val="Calibri"/>
        <family val="2"/>
        <scheme val="minor"/>
      </rPr>
      <t xml:space="preserve">
el procentaje de avance de desempeño del 66,7 % para el tercer trimestre, obedece a que no hay personal para el diseño y publicacion de estadisticas bajo los lineamientos del DANE. (Actividad 2). con memorando 2023I - VBOG - 004419 de 8/09/2023 se solicitó a las dependencias nombrar un facilitador para ser incluido en las capacitaciones que ofrece el DANE. por el contrario se avanza en la actualizacion del sistema Geoportal (Actividad 1).</t>
    </r>
  </si>
  <si>
    <r>
      <rPr>
        <b/>
        <sz val="11"/>
        <rFont val="Calibri"/>
        <family val="2"/>
        <scheme val="minor"/>
      </rPr>
      <t>2023I-VBOG-01744 del 19/10/23 DIRECCIÓN TÉCNICA Y DE ESTRUCTURACIÓN</t>
    </r>
    <r>
      <rPr>
        <sz val="11"/>
        <rFont val="Calibri"/>
        <family val="2"/>
        <scheme val="minor"/>
      </rPr>
      <t xml:space="preserve">
Este informe está previsto para el último trimestre de 2023. Esta actividad se realiza con la Universidad del Cauca mediante contrato 1855 de 2023. Ver evidencia 4</t>
    </r>
  </si>
  <si>
    <r>
      <rPr>
        <b/>
        <sz val="11"/>
        <rFont val="Calibri"/>
        <family val="2"/>
        <scheme val="minor"/>
      </rPr>
      <t>2023I-VBOG-01744 del 19/10/23 DIRECCIÓN TÉCNICA Y DE ESTRUCTURACIÓN</t>
    </r>
    <r>
      <rPr>
        <sz val="11"/>
        <rFont val="Calibri"/>
        <family val="2"/>
        <scheme val="minor"/>
      </rPr>
      <t xml:space="preserve">
En proceso de solicitud de vigencias futuras del Ministerio de Transporte al DNP. Ver evidencia 5</t>
    </r>
  </si>
  <si>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Nota: Durante el encuentro de Facilitadores del MIPG del 05/09/2023 se presentó video pedagogico sobre la politica (archivo disponible en https://invias-my.sharepoint.com/:v:/g/personal/anticorrupcion_invias_gov_co/EWLnGN5tDiVNgzXx0ewn3bEBQDqSjpChpiQ05d98EGdQ-Q?nav=eyJyZWZlcnJhbEluZm8iOnsicmVmZXJyYWxBcHAiOiJPbmVEcml2ZUZvckJ1c2luZXNzIiwicmVmZXJyYWxBcHBQbGF0Zm9ybSI6IldlYiIsInJlZmVycmFsTW9kZSI6InZpZXciLCJyZWZlcnJhbFZpZXciOiJNeUZpbGVzTGlua0RpcmVjdCJ9fQ&amp;e=8Hc3mb)
2. Coordinación de sesión de sensibilización masiva con entidades lideres de política (DAFP, secretaria de Transparencia y MINTIC): la Secretaría de Transparencia confirmó acompañamiento, la fecha de inicio esta por definir. Se documentarón 2 riegsos fiscales durante prueba piloto coordinada con el DAFP.
3. Realización de encuentros trimestrales con facilitadores del MIPG: Mediante encuesta para seleccionar temas se identificó que los facilitadores del MIPG estaban interesados en encuentros mensuales. Durante el trimestre se realizaron 2:
* Agosto 9 a las 10am"Riesgos en KAWAK - Logros y retos"
* Septiembre 5 a las 10am "“Tips de Revisión DOFA y Caracterizaciones de proceso”"
Adicionalmente ya se definió la agenda y cronograma de sesiones del 4° trimestre.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</si>
  <si>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
Los informes de rendición de cuentas relativos a la paz están disponibles en: https://www.invias.gov.co/index.php/planeacion-gestion-y-control/rendicion-de-cuentas
2023I-VBOG-011361 SUBDIRECTOR GENERAL</t>
    </r>
    <r>
      <rPr>
        <sz val="11"/>
        <rFont val="Calibri"/>
        <family val="2"/>
        <scheme val="minor"/>
      </rPr>
      <t xml:space="preserve">
Se remitió MEMORANDO INDIVIDUAL
No. Radicado: 2023I-VBOG-007035 dirigido al Grupo de Gerencia de Comunicaciones indagando el avance de ejecución de la actividad, como respuesta de Gerencia de Comunicaciones mediante Memorando 2023I-VBOG-007532 de 2023-09-19 14:10:19,  formulación la consolidación del Informe está a cargo de la
Oficina Asesora de Planeación, a la fecha se requiere la información para ser divulgada de parte del Grupo Gerencia de Comunicaciones. </t>
    </r>
  </si>
  <si>
    <r>
      <rPr>
        <b/>
        <sz val="11"/>
        <rFont val="Calibri"/>
        <family val="2"/>
        <scheme val="minor"/>
      </rPr>
      <t>Sin avance programado en el periodo
2023I-VBOG-011361 SUBDIRECTOR GENERAL</t>
    </r>
    <r>
      <rPr>
        <sz val="11"/>
        <rFont val="Calibri"/>
        <family val="2"/>
        <scheme val="minor"/>
      </rPr>
      <t xml:space="preserve">
Se sostuvo reunión con el equipo lider de rendición de cuentas, el dia 29 de septiembre de 2023, en donde se establecieron una serie de acciones en fase de diseño para el espacio de rendición de cuentas, en específico el alcance de la información, coordinación del espacio de comunicación y temas a tratar, y se está en espera del reporte de la gerencia de comunicaciones de los resultados de la reunión con la Directora General.</t>
    </r>
  </si>
  <si>
    <t>Mesa de trabajo interdsciplinaria convocada por la Oficina Asesora de Planeación, realizada el 29 de septiembre a las 2:30pm</t>
  </si>
  <si>
    <t>Se publicó en la página web el informe de rendición de cuentas 2022, así como el balance 2019-2022 sobre las acciones realizadas en el marco del cumplimiento del acuerdo de paz. Ver enlace: https://www.invias.gov.co/index.php/planeacion-gestion-y-control/rendicion-de-cuentas</t>
  </si>
  <si>
    <r>
      <t xml:space="preserve">Correo 5/10/23 Dra  Maritza Alejandra Aguirre Fuentes - OFICINA DE CONTROL INTERNO
</t>
    </r>
    <r>
      <rPr>
        <sz val="11"/>
        <rFont val="Calibri"/>
        <family val="2"/>
        <scheme val="minor"/>
      </rPr>
      <t>Oficina Asesora de Planeación, a la fecha se requiere la información para ser divulgada de parte del Grupo Gerencia de Comunicacio</t>
    </r>
  </si>
  <si>
    <r>
      <rPr>
        <b/>
        <sz val="11"/>
        <rFont val="Calibri"/>
        <family val="2"/>
        <scheme val="minor"/>
      </rPr>
      <t>2023I-VBOG-011987 SECRETARÍA GENERAL</t>
    </r>
    <r>
      <rPr>
        <sz val="11"/>
        <rFont val="Calibri"/>
        <family val="2"/>
        <scheme val="minor"/>
      </rPr>
      <t xml:space="preserve">
Mediante memorandos No SA-GARC 55156 del 18/07/2023 y Memorando SA GARC 63022 - 11-08-2023 se remitio informe OCD
</t>
    </r>
    <r>
      <rPr>
        <b/>
        <sz val="11"/>
        <rFont val="Calibri"/>
        <family val="2"/>
        <scheme val="minor"/>
      </rPr>
      <t>2023I-VBOG-011395 DIRECCIÓN DE EJECUCION Y OPERACIÓN</t>
    </r>
    <r>
      <rPr>
        <sz val="11"/>
        <rFont val="Calibri"/>
        <family val="2"/>
        <scheme val="minor"/>
      </rPr>
      <t xml:space="preserve">
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Por lo cual las Unidades Ejecutoras repondieron mediante los diferentes memorandos (SVR 65553 del 8 de septiembre),(SMFF 49550 del 30 de Junio),(SMFF 60287 del 3 de Agosto),(SGI 49773 del 4 de junio) y (SMCN 50587 del 5 de Julio).
</t>
    </r>
    <r>
      <rPr>
        <b/>
        <sz val="11"/>
        <rFont val="Calibri"/>
        <family val="2"/>
        <scheme val="minor"/>
      </rPr>
      <t>2023I-VBOG-011692 SUBDIRECTOR DE GESTIÓN HUMANA</t>
    </r>
    <r>
      <rPr>
        <sz val="11"/>
        <rFont val="Calibri"/>
        <family val="2"/>
        <scheme val="minor"/>
      </rPr>
      <t xml:space="preserve">
Este tema es liderado por la Subdirección Administrativa
</t>
    </r>
    <r>
      <rPr>
        <b/>
        <sz val="11"/>
        <rFont val="Calibri"/>
        <family val="2"/>
        <scheme val="minor"/>
      </rPr>
      <t>2023I-VBOG-011882 DIRECCIÓN JURÍDICA</t>
    </r>
    <r>
      <rPr>
        <sz val="11"/>
        <rFont val="Calibri"/>
        <family val="2"/>
        <scheme val="minor"/>
      </rPr>
      <t xml:space="preserve">
En la DJ-(SPSC- SGCP,-SDJ) durante el tercer trimestre no  recibió notificación alguna de autoridad judicial en materia penal sobre denuncias donde el INVIAS funja como denunciado o demandado penalmente.
</t>
    </r>
    <r>
      <rPr>
        <b/>
        <sz val="11"/>
        <rFont val="Calibri"/>
        <family val="2"/>
        <scheme val="minor"/>
      </rPr>
      <t xml:space="preserve">2023I-VBOG-011749 OTIC
</t>
    </r>
    <r>
      <rPr>
        <sz val="11"/>
        <rFont val="Calibri"/>
        <family val="2"/>
        <scheme val="minor"/>
      </rPr>
      <t xml:space="preserve">En el primer semestre del 2023, la OTIC no recibió denuncias asociadas a sus funciones.
</t>
    </r>
    <r>
      <rPr>
        <b/>
        <sz val="11"/>
        <rFont val="Calibri"/>
        <family val="2"/>
        <scheme val="minor"/>
      </rPr>
      <t xml:space="preserve">Correo 5/10/23 Dra  Maritza Alejandra Aguirre Fuentes - OFICINA DE CONTROL INTERNO
</t>
    </r>
    <r>
      <rPr>
        <sz val="11"/>
        <rFont val="Calibri"/>
        <family val="2"/>
        <scheme val="minor"/>
      </rPr>
      <t xml:space="preserve">En el periodo reportado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</si>
  <si>
    <r>
      <rPr>
        <b/>
        <sz val="11"/>
        <rFont val="Calibri"/>
        <family val="2"/>
        <scheme val="minor"/>
      </rPr>
      <t>Correo 5/10/23 Dra  Maritza Alejandra Aguirre Fuentes - OFICINA DE CONTROL INTERNO</t>
    </r>
    <r>
      <rPr>
        <sz val="11"/>
        <rFont val="Calibri"/>
        <family val="2"/>
        <scheme val="minor"/>
      </rPr>
      <t xml:space="preserve">
Sin avance programado en el periodo</t>
    </r>
  </si>
  <si>
    <t>2023I-VBOG-011987 SECRETARÍA GENERAL
el dia 30 de agosto de 2023 se realizó la revisión del pagina web y se diligencio el formulario ITA de procuraduria, se obtuvo 84/100 y se actualizaron algunos enlaces.
2023I-VBOG-011882 DIRECCIÓN JURÍDICA
Se esta estructurando  MEMORANDO INDIVIDUAL
No. Radicado: BORRADOR_7884595237
Fecha: 2023-08-18 17:54:46
Para: Luis Segundo Gamez Daza
1100001 1100001 GRUPO GERENCIA DE COMUNICACIONES   donde se da la ruta de  creación y  publicacion en el siguiente enlace:
https://www.invias.gov.co/index.php/contratacion2/transparencia-en-la contratacion . Además, se debe agregar un espacio que se titule “1.5 Directorio de servidores
públicos, empleados o contratistas.”, el cual debe incluir el siguiente enlace:
https://www.funcionpublica.gov.co/dafpIndexerBHV/hvSigep/index?
find=FindNext&amp;query=0827&amp;dptoSeleccionado=&amp;entidadSeleccionado=0827&amp;
munSeleccionado=&amp;tipoAltaSeleccionado=Contratista&amp;bloquearFiltroDptoSelec
cionado=&amp;bloquearFiltroEntidadSeleccionado=&amp;bloquearFiltroMunSeleccionad
o=&amp;bloquearFiltroTipoAltaSeleccionado=
Dicho hipervínculo debe ir con el siguiente texto “Directorio de contratistas”.
Adicionalmente, se debe agregar un archivo PDF, en el que se pueda visualizar el mismo, con la información de los contratistas (Nombre, dependencia, correo
electrónico institucional y teléfono institucional).
2023I-VBOG-011395 DIRECCIÓN DE EJECUCION Y OPERACIÓN
La Dirección de Ejecución y Operación esta apoyando mediante el  suministro de información de su competencia en el marco de los lineamientos de La matriz de la resolución 1519 de 2020 y plan de mejoramiento respectivo. En este entendido se asiste a las capacitaciones  del 31 de agosto y 6 de septiembre, en donde particularmente se cuenta con la particpacion especial del ing Jaime Humberto Duarte quien hace parte de la Subdireccion de modernizacion adscrita a  esta direccion. Por otro lado mediente el memorando VBOG-003097 del 4 de septiembre dirigido  a la OTIC se considera la importancia de actualizar la información contenida en el portal oficial  “Datos Abiertos de Colombia”, específicamente lo correspondiente al Instituto, y su reporte de información en la página que registra desactualización. Tanbien se recibe correo del 8 de septiembre por parte de la OAP, en donde se socializa el  Diagnóstico de Datos abiertos preparada por los ingenieros de OTIC para su respectiva revisión y complemento desde la óptica de la Dirección de Ejecución y Operación
2023I-VBOG-011692 SUBDIRECTOR DE GESTIÓN HUMANA
En los meses de julio y agosto se envíaron a comunicación las resoluciones de nombramiento para que fueran publicadas en la pagina web de la entidad.
2023I-VBOG-011749 OTIC
Desde la OTIC no hacemos publicaciones en la página web, esta actividad está a cargo de la gerencia de comunicaciones. 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
2023I-VBOG-016147 del 17/10/23 SUBDIRECCIÓN DE GESTIÓN INTEGRAL DE CARRETERAS NACIONALES
a Dirección de Ejecución y Operación está apoyando mediante el  suministro de información de su competencia en el marco de los lineamientos de La matriz de la resolución 1519 de 2020 y plan de
mejoramiento  respectivo, es por esto que mediante  el memorando VBOG-003097 del  4  de septiembre dirigido a la OTIC se considera la importancia de actualizar la información contenida en
el portal oficial  “Datos Abiertos de Colombia”, específicamente lo correspondiente al Instituto, y su reporte de información en la página que registra desactualización. también se recibe correo del 8
de septiembre por parte de la OAP, en donde se socializa el Diagnóstico de Datos abiertos preparada por los ingenieros de La OTIC para su respectiva revisión y complemento desde la óptica
de la Dirección de Ejecución y Operación
Correo 5/10/23 Dra  Maritza Alejandra Aguirre Fuentes - OFICINA DE CONTROL INTERNO
La Oficina de Control Interno en cumplimiento de la acción publicó mediante enlace  https://www.invias.gov.co/index.php/informacion-institucional/hechos-de-transparencia/mecanismos-de-control/informes-de-control-interno#informes-de-evaluacion-y-seguimiento:
Informes derechos de autor y software 2022
Informe de evaluación de control interno contable
En el enlace https://www.invias.gov.co/index.php/plan-anticorrupcion-y-de-atencion-al-ciudadano publicó
Seguimiento OCI Primer Cuatrimestre Plan Anticorrupción y de Atención al Ciudadano
Seguimiento a 31 de agosto de 2023 - Plan Anticorrupción y de Atención al ciudadano
En el enlace: https://www.invias.gov.co/index.php/normativa/politicas-y-lineamientos/hechos-de-transparencia/informes-control-interno/informes-de-evaluacion-y-seguimiento/15310-ies-2023/file , publicó:
Informe de arqueo y tesorería del 24-04-2023.
Informe de seguimiento plan de mejoramiento auditorias internas
Los enlaces han sido constantemente revisados y fueron actualizados a finales del mes de agosto de 2023, están disponibles en la sección Transparencia y Acceso a la Información del Portal Web: https://www.invias.gov.co/index.php/informacion-institucional/transparencia-y-acceso-a-la-informacion-publica</t>
  </si>
  <si>
    <r>
      <t xml:space="preserve">1.	Múltiples mesas de trabajo para orientar  la actualización de riesgos 2023 y el respectivo reporte de ejecución y seguimiento en el aplicativo KAWAK y se ha brindado acomapñameinto en el diligencimaiento de la información dentro d ela plataforma.
Ejemplos:
a.MEMORANDO No OAP 59642 del 01/08/2023 
b.MEMORANDO No OAP 61526 del 08/08/2023
a.MEMORANDO No OAP 60586 del 03/08/2023 
b.MEMORANDO No OAP 61525 del 08/08/2023 
c.MEMORANDO No OAP 61528 del 08/08/2023 
d.MEMORANDO No OAP 61529 del 08/08/2023
MEMORANDO No OAP 63839 del 15/08/2023
f.MEMORANDO No OAP 64752 del 16/08/2023
2.  Se culminó con la migración d eriegso de gestión y corrupción al aplicativo KAWAK
</t>
    </r>
    <r>
      <rPr>
        <b/>
        <sz val="11"/>
        <rFont val="Calibri"/>
        <family val="2"/>
        <scheme val="minor"/>
      </rPr>
      <t>2023I-VBOG-011395 DIRECCIÓN DE EJECUCION Y OPERACIÓN</t>
    </r>
    <r>
      <rPr>
        <sz val="11"/>
        <rFont val="Calibri"/>
        <family val="2"/>
        <scheme val="minor"/>
      </rPr>
      <t xml:space="preserve">
Durante el terecer trimestre la DEO continuo la implementacion de la nueva politica de administracion del riesgo socializada  mediante memorando OAP 22034 del 24 de marzo. En el tercer trimestre, se comenzo la construccion de los riesgos fiscales, y se realizaron mesas de trabajo via teams debidamente soportadas entre otras actividades.
</t>
    </r>
    <r>
      <rPr>
        <b/>
        <sz val="11"/>
        <rFont val="Calibri"/>
        <family val="2"/>
        <scheme val="minor"/>
      </rPr>
      <t xml:space="preserve">2023I-VBOG-011692 SUBDIRECTOR DE GESTIÓN HUMANA
</t>
    </r>
    <r>
      <rPr>
        <sz val="11"/>
        <rFont val="Calibri"/>
        <family val="2"/>
        <scheme val="minor"/>
      </rPr>
      <t xml:space="preserve">En el tercer trimestre se realizaron 4 mesas de trabajo con la Oficina Asesora de Planeación y la Secretaría Genenral para revisar los riesgos del proceso de Gestion Humana.
</t>
    </r>
    <r>
      <rPr>
        <b/>
        <sz val="11"/>
        <rFont val="Calibri"/>
        <family val="2"/>
        <scheme val="minor"/>
      </rPr>
      <t xml:space="preserve">Correo 5/10/23 Dra  Maritza Alejandra Aguirre Fuentes - OFICINA DE CONTROL INTERNO
</t>
    </r>
    <r>
      <rPr>
        <sz val="11"/>
        <rFont val="Calibri"/>
        <family val="2"/>
        <scheme val="minor"/>
      </rPr>
      <t>La OCI participó en las siguiente sesiones programadas por la OAP:
Reunión alimentación riesgo de gestión e indicadores en kawak - 10-08-2023
Encuentro de facilitadores 05-09-2023
Reunion KAWAK actualización riesgo de gestión - 19-09-2023
Actualización a Versión 2 - Mapa de Riesgos de Corrupción Proceso EVES - 25-09-2023</t>
    </r>
  </si>
  <si>
    <t>Mediante la encuesta https://forms.office.com/r/sZNf0rQe4W hasta el 3/08/23 se está recopilando información y aportes internos sobre la percepción de la implmnetación de la actual politica y temas que se requieren mejorar
En sesión del Comité Institucional de gestión y Desempeño del 29/09/23 se autorizó a la Oficina Asesora de Planeación a proyectar participativamente la actualización de la política institucional de administración del riesgo, incluyendo mejoras en los procedimientos asociados y un cronograma para la prueba piloto de riesgos fiscales.</t>
  </si>
  <si>
    <r>
      <t xml:space="preserve">La   actividad   está directamente relacionado con la implementación diagnóstico de estado abierto y lineamientos de la Secretaría de Trasparecía de la Presidencia de la República para la implementación del Programa de Trasparencia y Ética Pública (PTEP).
Se culminó la migración de los riesgos de corrupción al aplicativo KAWAK para que mensualmente se activen los pendientes a los usuarios encargados de reportar la ejecución de las actividades de control, el seguimiento a las mismas y analizar los indicadores asociados.
Se han adelantado mesas de trabajo para personalizar los responsables de ejecuión y seguimietno de las actividades de control, y se ha brindado acomapSñameinto en el diligencimaiento de la información dentro d ela plataforma.
Ejemplos:
a.MEMORANDO No OAP 59642 del 01/08/2023 
b.MEMORANDO No OAP 61526 del 08/08/2023
a.MEMORANDO No OAP 60586 del 03/08/2023 
b.MEMORANDO No OAP 61525 del 08/08/2023 
c.MEMORANDO No OAP 61528 del 08/08/2023 
d.MEMORANDO No OAP 61529 del 08/08/2023
MEMORANDO No OAP 63839 del 15/08/2023
f.MEMORANDO No OAP 64752 del 16/08/2023
Coordinación de Prueba piloto para efectuar monitoreo de riesgos en el aplicativo KAWAK
a.Identificación de errores y oportunidades de mejora en la funcionalidad del módulo del aplicativo
b.Mesas de trabajo con el proveedor para continuar con la parametrización de los sistemas de riesgos de gestión y corrupción en el modulo
</t>
    </r>
    <r>
      <rPr>
        <b/>
        <sz val="11"/>
        <rFont val="Calibri"/>
        <family val="2"/>
        <scheme val="minor"/>
      </rPr>
      <t xml:space="preserve">2023I-VBOG-011395 DIRECCIÓN DE EJECUCION Y OPERACIÓN
</t>
    </r>
    <r>
      <rPr>
        <sz val="11"/>
        <rFont val="Calibri"/>
        <family val="2"/>
        <scheme val="minor"/>
      </rPr>
      <t xml:space="preserve">La Dirección de Ejecución y Operación  y sus subdirecciones adscritas se encuentran atentas de participar en las capacitaciones que tiene previsto iniciar la Escuela Corporativa Guillermo Gaviria en cuanto a los temas relacionados con la  gestión, supervisión, contratacion, riesgos, entre otros. Sin embardo esta direccion se encuantra cargando en el aplicativo KAWAK, el reporte de los indicadores, en cuanto a riesgos de gestion y corrupcion, a fin que para el cierre de la vigencia quede el cargue.
</t>
    </r>
    <r>
      <rPr>
        <b/>
        <sz val="11"/>
        <rFont val="Calibri"/>
        <family val="2"/>
        <scheme val="minor"/>
      </rPr>
      <t>2023I-VBOG-016147 del 17/10/23 SUBDIRECCIÓN DE GESTIÓN INTEGRAL DE CARRETERAS NACIONALES</t>
    </r>
    <r>
      <rPr>
        <sz val="11"/>
        <rFont val="Calibri"/>
        <family val="2"/>
        <scheme val="minor"/>
      </rPr>
      <t xml:space="preserve">
Si bien La actividad “Diseñar   Sistema   Integral   de   Control   y   Prevención   del   Riesgo   de Corrupción” está directamente relacionado con la implementación diagnóstico de estado abierto y lineamientos de la Secretaría de Trasparecía de la Presidencia de la República, Esta Dirección asistió a las mesas de trabajo lideradas por la OTIC, con relación a la implementación de estado abierto aportando desde su resorte lo competente,  por lo que mediante el memorando VBOG-003097 del 4 de septiembre enviado a la OTIC se considera la importancia de actualizar la información contenida en el portal oficial   “Datos Abiertos de Colombia”, específicamente lo correspondiente   al   Instituto,   y   su   reporte   de   información   en   la   página   que   registra desactualización.</t>
    </r>
  </si>
  <si>
    <r>
      <t xml:space="preserve">Avance acorde con lo programado.
</t>
    </r>
    <r>
      <rPr>
        <b/>
        <sz val="11"/>
        <color theme="9"/>
        <rFont val="Calibri"/>
        <family val="2"/>
        <scheme val="minor"/>
      </rPr>
      <t xml:space="preserve">Nota: </t>
    </r>
    <r>
      <rPr>
        <sz val="11"/>
        <color theme="9"/>
        <rFont val="Calibri"/>
        <family val="2"/>
        <scheme val="minor"/>
      </rPr>
      <t xml:space="preserve">La actividad  está directamente relacionado con la implementación diagnóstico de estado abierto y lineamientos de la Secretaría de Trasparecía de la Presidencia de la República para la implementación del Programa de Trasparencia y Ética Pública (PTEP) </t>
    </r>
  </si>
  <si>
    <r>
      <t xml:space="preserve">La Matriz y el Mapa de Riesgos se actualizó únicamente con el riesgo asociado al proceso de Defensa Jurídica, aprobado por el Comité institucional de Gestión y Desempeño en sesión del 29/09/23, documentado en mesas de trabajo con representantes del líder del proceso. La Oficina Asesora de Planeación no ha recibido información del Oficial de Transparencia.
</t>
    </r>
    <r>
      <rPr>
        <b/>
        <sz val="11"/>
        <rFont val="Calibri"/>
        <family val="2"/>
        <scheme val="minor"/>
      </rPr>
      <t xml:space="preserve">2023I-VBOG-011395 DIRECCIÓN DE EJECUCION Y OPERACIÓN
</t>
    </r>
    <r>
      <rPr>
        <sz val="11"/>
        <rFont val="Calibri"/>
        <family val="2"/>
        <scheme val="minor"/>
      </rPr>
      <t xml:space="preserve">La Direccion de Ejecucion y Operacion en este trimestre continuo con la participacion en las  diferentes mesas de trabajo programadas por la Oficina Asesora de Planeacion debidamente soportadas, los dias 24 de julio, 10 de agosto, 24 de agosto ,y  5 y 6  de septiembre,  bajo la asesoria de un especialista en riesgo del DAFP, para la definicion  de los riesgos fiscales. Tanbien se envio memorando VBOG-005665 del 13 de septiembre de 2023. en respeusta al memorando VBOG-002797-Aportes DOFA.
</t>
    </r>
    <r>
      <rPr>
        <b/>
        <sz val="11"/>
        <rFont val="Calibri"/>
        <family val="2"/>
        <scheme val="minor"/>
      </rPr>
      <t>2023I-VBOG-016147 del 17/10/23 SUBDIRECCIÓN DE GESTIÓN INTEGRAL DE CARRETERAS NACIONALES</t>
    </r>
    <r>
      <rPr>
        <sz val="11"/>
        <rFont val="Calibri"/>
        <family val="2"/>
        <scheme val="minor"/>
      </rPr>
      <t xml:space="preserve">
La Dirección de ejecución y operación en este trimestre continuo con la participación en las diferentes mesas de trabajo programadas por la Oficina Asesora de planeación debidamente soportadas, los días 24 de julio, 10, 24 de agosto, y 5 y 6 de septiembre, bajo la asesoría de un 
especialista en riesgo del DAFP, para la definición de los riesgos fiscales, los cuales están siendo definidos con las subdirecciones adscritas DEO. Con relación a los riesgos de corrupción se
procederá a su actualización una vez se culmine el tema relacionado con los riesgos fiscales en comento. Validar soportes en el siguiente enlace:   https://invias-my.sharepoint.com/:f:/g/personal/jeherrera_invias_gov_co/Emilc5U2AfpLgu8aJ-
7Dho4BAScIdi-cojEFP0kwgu8i4A?e=TOpV7U</t>
    </r>
  </si>
  <si>
    <r>
      <t xml:space="preserve">Los reportes de monitoreo se están cargando  directamente en el aplicativo KAWAK, la Oficina Asesora de Planeación está apoyando a los líderes de proceso y facilitadores del MIPG, aclarando dudas y recomendando cargue de información oportuna.
</t>
    </r>
    <r>
      <rPr>
        <b/>
        <sz val="11"/>
        <rFont val="Calibri"/>
        <family val="2"/>
        <scheme val="minor"/>
      </rPr>
      <t xml:space="preserve">
2023I-VBOG-011395 DIRECCIÓN DE EJECUCION Y OPERACIÓN</t>
    </r>
    <r>
      <rPr>
        <sz val="11"/>
        <rFont val="Calibri"/>
        <family val="2"/>
        <scheme val="minor"/>
      </rPr>
      <t xml:space="preserve">
Durante el tercer trimetre la DEO  realizo el monitoreo de riesgos de corrupción a las unidades ejecutoras (UE) , En donde las UE (SMFF, SMCN), mediante correo electronico de fecha 6 de julio de 2023 y memornado SMCN51069 de fecha 6 de julio de 2023 han reportado la información frente a los posibles hechos asociados a corrupción de acuerdo a las variables descritas en la matriz y en los riesgos de corrupción y riesgos de gestión. Tanbien mediante memorando VBOG-010696, VBOG-010697, VBOG-010700, VBOG-010702.del 29 de septiembre de conformidad con lo manifestado en el Mapa de Riesgos de la Entidad,  requiere la información complementaria relacionada con el tratamiento a los Riesgos de Corrupción del Tercer Trimestre.
</t>
    </r>
    <r>
      <rPr>
        <b/>
        <sz val="11"/>
        <rFont val="Calibri"/>
        <family val="2"/>
        <scheme val="minor"/>
      </rPr>
      <t xml:space="preserve">2023I-VBOG-016147 del 17/10/23 SUBDIRECCIÓN DE GESTIÓN INTEGRAL DE CARRETERAS NACIONALES
</t>
    </r>
    <r>
      <rPr>
        <sz val="11"/>
        <rFont val="Calibri"/>
        <family val="2"/>
        <scheme val="minor"/>
      </rPr>
      <t>Durante el tercer trimestre la DEO realizo el monitoreo de riesgos de corrupción a las unidades ejecutoras (UE), En donde las UE (SMFF, SMCN), mediante correo electrónico de fecha 6 de julio de 2023 y memorando SMCN51069 de fecha 6 de julio de 2023 han reportado la información frente a los posibles hechos asociados a corrupción de acuerdo con las variables descritas en la matriz y en
los riesgos de corrupción. También mediante memorandos VBOG-010696, VBOG-010697, VBOG- 010700, VBOG-010702.del 29 de septiembre de conformidad con lo manifestado en el Mapa de Riesgos de la Entidad, requiere la información complementaria relacionada con el tratamiento a los
Riesgos de Corrupción del Tercer Trimestre. No obstante, una vez las Unidades Ejecutoras envíen la información solicitada, se procede a consolidar y respectivo registro en KAWAK. Validar soportes en el siguiente enlace:
  https://invias-my.sharepoint.com/:f:/g/personal/jeherrera_invias_gov_co/Emilc5U2AfpLgu8aJ-
7Dho4BAScIdi-cojEFP0kwgu8i4A?e=TOpV7</t>
    </r>
  </si>
  <si>
    <t>Mesas de trabajo con facilitadores del MIPG y lideres de proceso para
Revisar y actualizar mapas de riesgos, Documentar
ejecución/seguimiento de los controles o Crear fichas de indicadores
asociados a los controles :
AGOTO:
a. MEMORANDO No OAP 59642 del 01/08/2023 - Respuesta del
Memorando Individual No. SG 58047 27/07/2023- “mapa de riesgos del
proceso Administración Inmobiliaria, se propone una mesa de trabajo el
10 de agosto a las 10:00am”
b.MEMORANDO No OAP 61526 del 08/08/2023 “…iesgo “ADJU-RC-1 :
Posibilidad de recibir o solicitar cualquier dádiva o beneficio a nombre
propio o de terceros Emitir actos administrativos de carácter particular en
materia de pago de sentencias y de cobro coactivo” en la agenda del
próximo Comité Institucional de Gestión y Desempeño”
c.Riesgos Servicios adminsitrativos – agosto 8 a las 3:30 y agosto 28 a
las 9am
d.Riesgos admón. inmobiliaria – agosto 10 a las 10am
e.Riesgos EVES -agosto 10 a las 2:30pm
f.Riesgos Defensa jurídica – agosto 11 a las 10am, agosto 278 a las 11am
g.Riesgos Financiera – agosto 14 a la 1:30pm, agosto 22 a las 11am
h.Riesgos Estructuración – agosto 14 2:30pm
i.Riesgos gestión contractual – agosto 22 a las 10am
j.Riesgos Atención al ciudadano – agosto 24 a las 3pm, agosto 28 a las
2pm
k.Gestion humana -agosto 30 a las 2:30pm
SEPTIEMBRE:
a.	Sep 1 9am ESTRUCTURACIÓN
b.	Sep 1 9:30am  GESTIÓN DOCUMENTAL
c.	Sep 4 a las 10am GESTIÓN DE TIC´s
d.	Sep 7 a las 11am GESTIÓN FINANCIERA
e.	Sep 8 2:30 pm  GESTIÓN DOCUMENTAL
f.	Sep 12 a las 10am ADMINSITRACIÓN INMOBILIARIA
g.	Sep 13 a las 10:30am SERVICIOS ADMINSITRATIVOS
h.	Sep 13 a las 3:30pm GESTIÓN DEL RIESGO
i.	Sep 14 a las 3:30pm CONTROL DISCIPLINARIO
j.	Sep 15 a las 9:30 am ESTRUCTURACIÓN
k.	Sep 18 a las 11 am SOSTENIBILIDAD
l.	Sep 19 a las 11 am EVALUACIÓN Y SEGUIMEINTO 
m.	Sep 19 a las 2:30 pm PLANIFICACIÓN 
n.	Sep 20 a las 10 am SOSTENIBILIDAD
o.	Sep 20 a las 11am GESTIÓN FINANCIERA
p.	Sep 25 a las 2:30 pm COMPRA PÚBLICA
q.	Sep 27 a las 2:00 pm REGLAMENTACIÓN TÉCNICA
r.	Sep 28 a las 2:30 pm GESTIÓN HUMANA
s.	Sep 28 a las 3:30 pm GESTIÓN FINANCIERA</t>
  </si>
  <si>
    <t>Monitoreo con corte al 2° trimestre de 2023 publicado en https://www.invias.gov.co/index.php/plan-anticorrupcion-y-de-atencion-al-ciudadano#2023. 
Recolección de información para el reporte del 3° trimestre mediante memorandos Circulaes  OAP 57552 del 26/07/23  y  2023I-VBOG-000427 del 23/08/23</t>
  </si>
  <si>
    <r>
      <rPr>
        <b/>
        <sz val="11"/>
        <rFont val="Calibri"/>
        <family val="2"/>
        <scheme val="minor"/>
      </rPr>
      <t>Correo 5/10/23 Dra  Maritza Alejandra Aguirre Fuentes - OFICINA DE CONTROL INTERNO</t>
    </r>
    <r>
      <rPr>
        <sz val="11"/>
        <rFont val="Calibri"/>
        <family val="2"/>
        <scheme val="minor"/>
      </rPr>
      <t xml:space="preserve">
La Oficina de Control Interno realizó el seguimiento para el 2 cuatrimestre del Plan Anticorrupción y de Atención al Ciudadano, Mapa de Riesgos de Corrupción y Estrategia de reacionalización de trámites; informe que fue publicado el 14 de septiembre de 2023 en la página web de la entidad en el enlace: https://www.invias.gov.co/index.php/plan-anticorrupcion-y-de-atencion-al-ciudadano</t>
    </r>
  </si>
  <si>
    <r>
      <t xml:space="preserve">2023I-VBOG-011749 OTIC
</t>
    </r>
    <r>
      <rPr>
        <sz val="11"/>
        <rFont val="Calibri"/>
        <family val="2"/>
        <scheme val="minor"/>
      </rPr>
      <t>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Los diseños del aplicativo definidos inicialmente para la digitalización de este trámite (alcance inicial), ya se encuentran desarrollados, fueron probados en la plataforma SGP y tienen aprobación escrita del grupo de peajes. El equipo funcional, solicitó cambios - historias de usuario adicionales (HU1 a la HU5) al alcance inicial pactado, lo que implicaría nuevos desarrollos, atraso en el cronograma para la salida a producción y costos adicionales, se cotizarán los nuevos ajustes y entre la supervisión del contrato y el área funcional, se definirá si se aprueba la inversión en estos desarrollos.
https://invias.sharepoint.com/:f:/t/OTIC/EhIOf-TVDR5PpOUouWIqlL8BOGH-KS5syPQ7tGOgElI5ug?e=jla2hg
2</t>
    </r>
    <r>
      <rPr>
        <b/>
        <sz val="11"/>
        <rFont val="Calibri"/>
        <family val="2"/>
        <scheme val="minor"/>
      </rPr>
      <t xml:space="preserve">023I-VBOG-016178 del 17/10/23 DIRECCIÓN TÉCNICA Y DE ESTRUCTURACIÓN
</t>
    </r>
    <r>
      <rPr>
        <sz val="11"/>
        <rFont val="Calibri"/>
        <family val="2"/>
        <scheme val="minor"/>
      </rPr>
      <t>Sin información</t>
    </r>
  </si>
  <si>
    <t>Actividad potencialmente incumplida, al consultar en https://www.invias.gov.co/index.php/servicios-al-ciudadano/participacion-en-linea/resultados-de-participacion se confirmó la publicación de las memorias de 5 chats :
#AsíVa el programa que mejora la transitabilidad de las vías rurales de Colombia	6 de septiembre
#AsíVa el Mantenimiento rutinario y administradores viales	29 de agosto
#AsíVa el proyecto Ánimas - Nuquí	14 de agosto
Inscripciones Foro Gestión de Activos	5 de julio
Con Caminos Comunitarios de la Paz Total llegamos a Yopal, Casanare, para realizar la capacitación en requisitos habilitantes para la firma de convenios solidarios en el marco del programa a organizaciones comunales del departamento.	6 de junio
Hablemos de Caminos Comunitarios de la Paz Total	27 de marzo
No obstante, se rebia previsto llevar 8 chats a la fecha y van 3 según los registros</t>
  </si>
  <si>
    <r>
      <rPr>
        <b/>
        <sz val="11"/>
        <rFont val="Calibri"/>
        <family val="2"/>
        <scheme val="minor"/>
      </rPr>
      <t>2023I-VBOG-011395 DIRECCIÓN DE EJECUCION Y OPERACIÓN</t>
    </r>
    <r>
      <rPr>
        <sz val="11"/>
        <rFont val="Calibri"/>
        <family val="2"/>
        <scheme val="minor"/>
      </rPr>
      <t xml:space="preserve">
La Dirección de ejecución y Operación, en cumplimiento de sus funciones de seguimiento a sus subdirecciones adscritas (SGI-SVR-SMFF-SMCN) , envió memorando VBOG-003986 del 7 de septiembre 2023, reiternado la solicitud del reporte de los proyectos entregados a la comunidad en el tercer trimestre de la presente vigencia. Considerando que esta informacion es  fundamental como insumo para los acuerdos o compromisos asumidos con los grupos de valor, y su reporte respectivo en el marco de Participación Ciudadana y Rendición de Cuentas.
</t>
    </r>
    <r>
      <rPr>
        <b/>
        <sz val="11"/>
        <rFont val="Calibri"/>
        <family val="2"/>
        <scheme val="minor"/>
      </rPr>
      <t xml:space="preserve">2023I-VBOG-011361 SUBDIRECTOR GENERAL
Se remitió MEMORANDO INDIVIDUAL
</t>
    </r>
    <r>
      <rPr>
        <sz val="11"/>
        <rFont val="Calibri"/>
        <family val="2"/>
        <scheme val="minor"/>
      </rPr>
      <t xml:space="preserve">No. Radicado: 2023I-VBOG-007035 dirigido al Grupo de Gerencia de Comunicaciones solicitando el avance de ejecución de la actividad
</t>
    </r>
    <r>
      <rPr>
        <b/>
        <sz val="11"/>
        <rFont val="Calibri"/>
        <family val="2"/>
        <scheme val="minor"/>
      </rPr>
      <t>2023I-VBOG-016147 del 17/10/23 SUBDIRECCIÓN DE GESTIÓN INTEGRAL DE CARRETERAS NACIONALES</t>
    </r>
    <r>
      <rPr>
        <sz val="11"/>
        <rFont val="Calibri"/>
        <family val="2"/>
        <scheme val="minor"/>
      </rPr>
      <t xml:space="preserve">
Sobre la actividad “Realizar seguimiento a los acuerdos o compromisos asumidos con los grupos de valor y publicarlo en la página web” esta dirección se permite enviar los respectivos soportes   solicitados,   No   obstante,   se   aclara   que   mediante   memorando   VBOG   011395   se adjuntaron los respectivos soportes en el siguiente enlace:  Allí se adjunta el memorando VBOG- 003986, y las respuestas recibidas a la fecha.
https://invias-my.sharepoint.com/:f:/g/personal/jeherrera_invias_gov_co/Emilc5U2AfpLgu8aJ-
7Dho4BAScIdi-cojEFP0kwgu8i4A?e=TOpV7U</t>
    </r>
  </si>
  <si>
    <r>
      <t xml:space="preserve">Cordinación de la mesa de trabajo para analizar propuesta de Actualización PAAC – Estrategia de rendición de cuentas – agoto 2 a las 2:30pm de abordó esta activiodad y se sugirío fortalecer el seguimieento oportuno  mediante el formato vigente
</t>
    </r>
    <r>
      <rPr>
        <b/>
        <sz val="11"/>
        <rFont val="Calibri"/>
        <family val="2"/>
        <scheme val="minor"/>
      </rPr>
      <t>2023I-VBOG-011987 SECRETARÍA GENERAL</t>
    </r>
    <r>
      <rPr>
        <sz val="11"/>
        <rFont val="Calibri"/>
        <family val="2"/>
        <scheme val="minor"/>
      </rPr>
      <t xml:space="preserve">
Mediante Memorando Circular No. SA-GARC 50896 06/07/2023 - 1° seguimiento al plan de actividades de participacion
</t>
    </r>
    <r>
      <rPr>
        <b/>
        <sz val="11"/>
        <rFont val="Calibri"/>
        <family val="2"/>
        <scheme val="minor"/>
      </rPr>
      <t>2023I-VBOG-011395 DIRECCIÓN DE EJECUCION Y OPERACIÓN</t>
    </r>
    <r>
      <rPr>
        <sz val="11"/>
        <rFont val="Calibri"/>
        <family val="2"/>
        <scheme val="minor"/>
      </rPr>
      <t xml:space="preserve">
En la actividad denominada “Evaluar eventos de dialogo realizados e implementar acciones de mejora”, esta Direccion recibio memorando circular  OAP 53046 del 12 de Julio con observaciones al reporte enviado por esta direccion relacionados con el segundo trimestre y de igual manera mediante memorando DEO 53975 del 14 de Julio  se contexcualizo y soporto los avances y ajustes que se hicieron al respecto. Paralelamente se envio memorando DEO 58362 del 28 de julio, a la Subdireccion de Vias Regionales conducente al diligenciamiento del formato estandarizado  por a la Subdireccion Administrativa y su Grupo de Atencion y Relaconamiento Ciudadano,“PLAN DE ACTIVIDADES DE PARTICIPACIÓN CIUDADANA”; conducente a la programacion de actividades. Y se adelanto memorando DEO 52303 del 11 de Julio acompanado de diferentes mesas de trabajo con las Unidades Ejecutoras , en donde se resaltaron los lineamientos para la programacion de los chat ciudadanos, enfocados en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Asi las cosas mediante memorando DEO 55469 del 19 de Julio se envio al Grupo de Atencion y Relacionameinto Ciudadano la informacion actualizada corespondiente al “PLAN DE ACTIVIDADES DE PARTICIPACIÓN CIUDADANA”debidamente diligenciado por las Unidades Ejecutoras adcritas a esta direccion.
</t>
    </r>
    <r>
      <rPr>
        <b/>
        <sz val="11"/>
        <rFont val="Calibri"/>
        <family val="2"/>
        <scheme val="minor"/>
      </rPr>
      <t>2023I-VBOG-016147 del 17/10/23 SUBDIRECCIÓN DE GESTIÓN INTEGRAL DE CARRETERAS NACIONALES</t>
    </r>
    <r>
      <rPr>
        <sz val="11"/>
        <rFont val="Calibri"/>
        <family val="2"/>
        <scheme val="minor"/>
      </rPr>
      <t xml:space="preserve">
esta dirección se permite   enviar   los   respectivos   soportes   solicitados,   No   obstante,   se   aclara   que   mediante memorando VBOG 011395 se adjuntaron los respectivos memorandos DEO 55469 y los diferentes adjuntos   enviados   al   Grupo   de   atención   y   relacionamiento   ciudadano,   conducentes   a   la
actualización de la matriz y con las columnas AO a AV resueltas, de manera oportuna.
https://invias-my.sharepoint.com/:f:/g/personal/jeherrera_invias_gov_co/Emilc5U2AfpLgu8aJ-
7Dho4BAScIdi-cojEFP0kwgu8i4A?e=TOpV7U</t>
    </r>
  </si>
  <si>
    <t>Avance acorde con lo programado. Pendiente la publicación del informe en diagramación</t>
  </si>
  <si>
    <t>Actividad incumplida.
Para validar porcentaje de cumplimiento de la actividad es necesario que los responsables aporten evidencia del seguimiento a los acuerdos o compromisos asumidos con los grupos de valor y la url donde lo han publicado en  la página web</t>
  </si>
  <si>
    <t xml:space="preserve">Actividad incumplida.
Para validar porcentaje de cumplimiento de la actividad es necesario que los responsables aporten evidencia </t>
  </si>
  <si>
    <t>Actividad incumplida.
Para validar porcentaje de cumplimiento de la actividad es necesario que los responsables aporten evidencia  sobre las mesas de trabajo</t>
  </si>
  <si>
    <r>
      <rPr>
        <b/>
        <sz val="11"/>
        <rFont val="Calibri"/>
        <family val="2"/>
        <scheme val="minor"/>
      </rPr>
      <t xml:space="preserve">2023I-VBOG-011987 SECRETARÍA GENERAL
</t>
    </r>
    <r>
      <rPr>
        <sz val="11"/>
        <rFont val="Calibri"/>
        <family val="2"/>
        <scheme val="minor"/>
      </rPr>
      <t xml:space="preserve">Se creo el equipo administrador de la linea etica PAS tal como indica el protocolo y este se reune cada vez que se requiera. Para este trimestre no se recibio ninguna petición, aportes o sugerencias. Evidencia N. 36 protocolo linea etica PAS pag. 5-6 Numeral 5 .
https://www.invias.gov.co/index.php/informacion-institucional/transparencia-y-acceso-a-la-informacion-publica/linea-etica-pas
</t>
    </r>
    <r>
      <rPr>
        <b/>
        <sz val="11"/>
        <rFont val="Calibri"/>
        <family val="2"/>
        <scheme val="minor"/>
      </rPr>
      <t xml:space="preserve">
2023I-VBOG-011692 SUBDIRECTOR DE GESTIÓN HUMANA</t>
    </r>
    <r>
      <rPr>
        <sz val="11"/>
        <rFont val="Calibri"/>
        <family val="2"/>
        <scheme val="minor"/>
      </rPr>
      <t xml:space="preserve">
El programa PAS, es liderado por la Subdirección Administrativa
</t>
    </r>
    <r>
      <rPr>
        <b/>
        <sz val="11"/>
        <rFont val="Calibri"/>
        <family val="2"/>
        <scheme val="minor"/>
      </rPr>
      <t xml:space="preserve">2023I-VBOG-011882 DIRECCIÓN JURÍDICA
</t>
    </r>
    <r>
      <rPr>
        <sz val="11"/>
        <rFont val="Calibri"/>
        <family val="2"/>
        <scheme val="minor"/>
      </rPr>
      <t xml:space="preserve">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2023, con email institucional  se envio el consolidado de los aportes realizados por  la DJ  a los buzones Diego Armando Sierra Marin dsierra@invias.gov.co y Eduardo Antonio Zamora Esguerra ezamora@invias.gov.co, para el respectivo análisis y consolidación lo cual se realizo en mesa de trabajo el dia 25 de septiembre 2023.              El DJ ha desarrollado actividades que ha conllevado la publicación de conjuntos de datos en la plataforma de datos abiertos del estado (datos.gov.co), estas actividades apoyan el cumplimiento de lo establecido en el FURAG.
</t>
    </r>
  </si>
  <si>
    <r>
      <rPr>
        <b/>
        <sz val="11"/>
        <rFont val="Calibri"/>
        <family val="2"/>
        <scheme val="minor"/>
      </rPr>
      <t>2023I-VBOG-014583 OFICINA DE CONTROL DISCIPLINARIO</t>
    </r>
    <r>
      <rPr>
        <sz val="11"/>
        <rFont val="Calibri"/>
        <family val="2"/>
        <scheme val="minor"/>
      </rPr>
      <t xml:space="preserve">
Sin reporte</t>
    </r>
  </si>
  <si>
    <t>Actividad incumplida.
Para validar porcentaje de cumplimiento de la actividad es necesario que los responsables aporten evidencia  sobre los talleres</t>
  </si>
  <si>
    <t>Actividad incumplida.
Para validar porcentaje de cumplimiento de la actividad es necesario que los responsables aporten evidencia  sobre como se ha fortalecido el  Canal telefónico de atención</t>
  </si>
  <si>
    <t>Actividad incumplida.
Para validar porcentaje de cumplimiento de la actividad es necesario que los responsables aporten evidencia  sobre el nuevo canal en la pagina web</t>
  </si>
  <si>
    <t>Actividad incumplida.
Para validar porcentaje de cumplimiento de la actividad es necesario que los responsables aporten evidencia  de los mecanismos de comunicación incluyentes adoptados</t>
  </si>
  <si>
    <r>
      <rPr>
        <b/>
        <sz val="11"/>
        <color theme="1"/>
        <rFont val="Calibri"/>
        <family val="2"/>
        <scheme val="minor"/>
      </rPr>
      <t>2023I-VBOG-011987 SECRETARÍA GENERAL</t>
    </r>
    <r>
      <rPr>
        <sz val="11"/>
        <color theme="1"/>
        <rFont val="Calibri"/>
        <family val="2"/>
        <scheme val="minor"/>
      </rPr>
      <t xml:space="preserve">
El GARC Mediante  memorando Circular No. Radicado: 2023I-VBOG-010221 del 27/09/2023 se Reiteración Información para Actualizar Portafolio de Servicio (https://invias.sharepoint.com/:f:/s/GRUPOATENCINALCIUDADANO/Ek7inwYn7hJIgGxSmxXS7ecBuu6lo69gYytjqT0-SNS7SA?e=nsFf6x)
</t>
    </r>
    <r>
      <rPr>
        <b/>
        <sz val="11"/>
        <color theme="1"/>
        <rFont val="Calibri"/>
        <family val="2"/>
        <scheme val="minor"/>
      </rPr>
      <t xml:space="preserve">2023I-VBOG-011749 OTIC
</t>
    </r>
    <r>
      <rPr>
        <sz val="11"/>
        <color theme="1"/>
        <rFont val="Calibri"/>
        <family val="2"/>
        <scheme val="minor"/>
      </rPr>
      <t xml:space="preserve">De acuerdo con las funciones registradas en el decreto 1292 del 2021 - Numeral 12 - relacionadas con la Oficina de Tecnologías de Información y Comunicaciones (OTIC), y a la resolución 3497 del 2021, se solicita excluir a la OTIC en esta actividad, debido a que no ofrecemos servicios directamente a la ciudadanía.
</t>
    </r>
    <r>
      <rPr>
        <b/>
        <sz val="11"/>
        <color theme="1"/>
        <rFont val="Calibri"/>
        <family val="2"/>
        <scheme val="minor"/>
      </rPr>
      <t xml:space="preserve">2023I-VBOG-01744 del 19/10/23 DIRECCIÓN TÉCNICA Y DE ESTRUCTURACIÓN
</t>
    </r>
    <r>
      <rPr>
        <sz val="11"/>
        <color theme="1"/>
        <rFont val="Calibri"/>
        <family val="2"/>
        <scheme val="minor"/>
      </rPr>
      <t>A través del Grupo  Gerencia de Comunicaciones se han realizado cápsulas e información sobre los trámites a cargo de la Subdirección de Reglamentación Técnica e Innovación, a fin de que los usuarios conozcan sobre los requisitos para la expedición de los trámites  y campaña concientizando al ciudadano a  la no utilización de tramitadores. Ver evidencia 2</t>
    </r>
  </si>
  <si>
    <t xml:space="preserve">Actividad si programación para el corte
Se sugiere validar  si la información disponible en  https://invias-my.sharepoint.com/:x:/g/personal/npinzon_invias_gov_co/ERpYyg9zsFZOk1DO-nAhl_gBJLhxftPpCl9vLkq1ghzHpg?e=g72MgV corresponde a los flujos de información (vertical, horizontal, hacia afuera de la entidad, entre otros) acordes a las necesidades institucionales y cumple el protocolo de lenguaje claro vigente </t>
  </si>
  <si>
    <t>Actividad potencialmente incumplida según lo reportado</t>
  </si>
  <si>
    <t>Se sugiere no conformar el "Comité de Buen Gobierno del Instituto Nacional de Vías INVIAS” contemplando lo estipulado en:
o	el DECRETO 1499 DE 2017 https://www.funcionpublica.gov.co/eva/gestornormativo/norma.php?i=83433 
ARTÍCULO 2.2.22.3.8. Comités Institucionales de Gestión y Desempeño. En cada una de las entidades se integrará un Comité Institucional de Gestión y Desempeño encargado de orientar la implementación y operación del Modelo Integrado de Planeación y Gestión - MIPG, el cual sustituirá los demás comités que tengan relación con el Modelo y que no sean obligatorios por mandato legal. 
o	Resolución 274 de 25 de enero de 2022 "Por la cual se crea el Comité Institucional de Gestión y Desempeño del Instituto Nacional de Vías Invias-, y se dicta su reglamento ", que en tre sus funciones precisa “2. Articular los esfuerzos institucionales, recursos, metodologías y estrategias para asegurar la implementación, sostenibilidad y mejora del Modelo Integrado de Planeación y Gestión MIPG”, “5. Adelantar y promover acciones permanentes de autodiagnóstico para facilitar la valoración interna de la gestión”, “8. Definir mejoras al Modelo Integrado de Planeación y Gestión implementado por la entidad, con especial énfasis en las actividades de control establecidas en todos los niveles de la organización y estudiar y adoptar las mejoras propuestas por el Comité Institucional de Coordinación de Control Interno” y “10.Generar espacios que permitan a sus participantes el estudio y análisis de temas relacionados con políticas de gestión y desempeño, buenas prácticas, herramientas, metodologías u otros temas de interés para fortalecer la gestión y el desempeño institucional y así lograr el adecuado desarrollo de sus funciones”</t>
  </si>
  <si>
    <t>Sin avance programado en el periodo pero cumplida anticipadamente</t>
  </si>
  <si>
    <t xml:space="preserve">Actividad portencilamnte incumplida.
1.	El Código de Buen Gobierno (resolución) no solo debe actualizarse para garantizar cumplimiento a la Ley 2195 de 2022 (como está previsto en el Plan Anticorrupción y de Atención al Ciudadano) sino también debería:
a.	alinearse con lo exigido en la política de integridad, dando cumplimiento al Manual Operativo de MIPG (profundizar en la pág  17 a 27 ), el  Micrositio de MIPG https://www.funcionpublica.gov.co/web/mipg/como-opera-mipg, ruta Dimensión “Talento humano” política “Integridad” y Micrositio https://www.funcionpublica.gov.co/web/eva/codigo-integridad (especialmente la caja de herramientas)
b.	excluirse del documento todo aquello que implique un presupuesto no contemplado en los proyectos de inversión vigente (como la certificación en un estándar obligatorio como la ISO 37001 …“El Comité de Buen Gobierno tomará las medidas y adelantará las acciones necesarias para que el INVIAS obtenga y mantenga la certificación en ISO 37001 del ICONTEC, y verificará su cumplimiento”)
c.	precisar los fines (alcance), roles de cada dependencia involucradas, si incluirá una política anticorrupción y como está se articula con la política institucional de administración del riesgos.
d.	Suprimir alusión del” Comité de Buen Gobierno del Instituto Nacional de Vías INVIAS” </t>
  </si>
  <si>
    <t>Sin reporte de avance  2023I-VBOG-016178 DIRECCIÓN TÉCNICA Y DE ESTRUCTURACIÓN</t>
  </si>
  <si>
    <r>
      <rPr>
        <b/>
        <sz val="11"/>
        <rFont val="Calibri"/>
        <family val="2"/>
        <scheme val="minor"/>
      </rPr>
      <t xml:space="preserve"> 2023I-VBOG-01188 DIRECCIÓN JURIDICA</t>
    </r>
    <r>
      <rPr>
        <sz val="11"/>
        <rFont val="Calibri"/>
        <family val="2"/>
        <scheme val="minor"/>
      </rPr>
      <t xml:space="preserve">
Es importante dar a conocer que en el tercer trimestre se realizaron para el informe preliminar, definitivo  y respuesta a observaciones lo siguiente: Licitación Publica  8
Concurso de méritos   21,Selección abreviada de menor cuantía  6. En  el siguiente enlace se encuentran las actas de sustentación:   https://invias-my.sharepoint.com/:f:/g/personal/dparra_invias_gov_co/EqaPR_wwsyVAlfCjyQ_vvNsBYNcgwcKqMOBs7tO9gdvo-Q?e=YySxUT</t>
    </r>
  </si>
  <si>
    <r>
      <rPr>
        <b/>
        <sz val="11"/>
        <rFont val="Calibri"/>
        <family val="2"/>
        <scheme val="minor"/>
      </rPr>
      <t xml:space="preserve"> 2023I-VBOG-01188 DIRECCIÓN JURIDICA</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</si>
  <si>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 xml:space="preserve"> 2023I-VBOG-01188 DIRECCIÓN JURIDICA</t>
    </r>
    <r>
      <rPr>
        <sz val="11"/>
        <rFont val="Calibri"/>
        <family val="2"/>
        <scheme val="minor"/>
      </rPr>
      <t xml:space="preserve">
Se enviaron 5 memorandos circulares Memorando Circular SGCP 59874 (02/08/2023), Memorando Circular SGCP SGCP 53706 (14/07/2023), Memorando Circular SGCP 53703 (14/07/2023), Memorando Circular 2023I-VBOG-009620 (2023-09-26) y Memornaod Circular 2023I-VBOG-009634 (2023-09-26)</t>
    </r>
  </si>
  <si>
    <r>
      <rPr>
        <b/>
        <sz val="11"/>
        <rFont val="Calibri"/>
        <family val="2"/>
        <scheme val="minor"/>
      </rPr>
      <t xml:space="preserve"> 2023I-VBOG-01188 DIRECCIÓN JURIDICA</t>
    </r>
    <r>
      <rPr>
        <sz val="11"/>
        <rFont val="Calibri"/>
        <family val="2"/>
        <scheme val="minor"/>
      </rPr>
      <t xml:space="preserve">
Se remitio el memorando Memorando Circular 2023I-VBOG-009620 (2023-09-26) y se realizaron 19 comités con 232 casos y en cada uno se generaron devoluciones por los profesionales que estudiaron los casos para solventar los errores de forma y fondo de cada solicitud, ademas a traves de correo electronico del comité y el chat del mismo se recordaban los lineamientos de tiempos de entrega y soportes de las solicitudes.</t>
    </r>
  </si>
  <si>
    <r>
      <rPr>
        <b/>
        <sz val="11"/>
        <rFont val="Calibri"/>
        <family val="2"/>
        <scheme val="minor"/>
      </rPr>
      <t xml:space="preserve"> 2023I-VBOG-01188 DIRECCIÓN JURIDICA</t>
    </r>
    <r>
      <rPr>
        <sz val="11"/>
        <rFont val="Calibri"/>
        <family val="2"/>
        <scheme val="minor"/>
      </rPr>
      <t xml:space="preserve">
Se realiza seguimiento semanal a los informes que envian las UE y Dterritoriales mediante memorandos;  se solictaron informes de liquidación mensuales a traves de Memorandos  y se solicito informe  trimestral.</t>
    </r>
  </si>
  <si>
    <t xml:space="preserve">Actividad potencialmente incumplida, se ha exhortado a culminar la virtualización durante múltiples mesas de trabajo así como actualizar o delimitara el alcance de los beneficios que obtendría la ciudadanía en la presente vigencia.
En sesión del Comité Institucional de Gestión y Desempeño del 29/09/23 NO se aprobó actualizar la estrategia de racionalización de trámites y en su lugar se decidió enfocar esfuerzos y capacidades para su cumplimiento </t>
  </si>
  <si>
    <t>En mesas de trabajo se ha sugerido documentar las capsulas y piezas graficas que han divulgado a través  de redes sociales.
No obstante, los responsables de la actividad no reportaron avances concretos o soportes para corroborar su cumplimiento.</t>
  </si>
  <si>
    <t>Actividad potencialmente incumplida.
Una vez consultado el archivo publicado en https://www.invias.gov.co/index.php/normativa/politicas-y-lineamientos/atencion-al-ciudadano/15195-plan-de-actividades-de-participacion-ciudadana-2023   el 10 de mayo, se constata que se encuentra si diligenciar la información propia de las columnas AO a AV, correspondiente al “Reporte ejecución del espacio” y la “Evaluación del espacio de participación”, dificultando validar si efectivamente las actividades de participación han sido implementadas según lo programado.
No obstante, áreas misionales reportan haber suministrado información para actualizar el reporte.</t>
  </si>
  <si>
    <t>Actividad potencialmente incumplida.
El documento aun no está aprobado</t>
  </si>
  <si>
    <t>Actividad potencialmente incumplida.
No se suministró evidencia de los mecanismos diseñados para el seguimiento y optimización de las estrategias de Servicio al Ciudadano</t>
  </si>
  <si>
    <t>Para cuantificar el progreso de la actividad  se requiere un soporte idóneo, relacionado con la diversificación de canales. Se exhorta a reevaluar el argumento de cumplimiento “Durante el tercer trimestre se realizaron capacitaciones sobre el nuevo sistema de correspondencia AZ Digital.”</t>
  </si>
  <si>
    <t>Actividad incumplida.
Para validar porcentaje de cumplimiento de la actividad es necesario que los responsables aporten evidencia  sobre el fortalecimiento de los canales de denuncia</t>
  </si>
  <si>
    <t xml:space="preserve">Actividad potencialmente  incumplida.
Para validar porcentaje de cumplimiento de la actividad es necesario que los responsables aporten evidencia  de las adecuaciones en los puntos de atención de la Direcciones Territoriales, para  mejorar la accesibilidad de la población en condición de discapacidad motora. </t>
  </si>
  <si>
    <t>El Comité Institucional de Gestión y Desempeño que sesionó el pasado 29/09/2023 No aprobó la eliminación de la actividad del Plan Anticorrupción y de Atención al Ciudadano.
No obstante, según los soportes recibidos existe un grupo con dichas funciones.</t>
  </si>
  <si>
    <t xml:space="preserve">El Comité Institucional de Gestión y Desempeño que sesionó el pasado 29/09/2023 No aprobó la eliminación de la actividad del Plan Anticorrupción y de Atención al Ciudadano.
Motivo por el cual, para cuantificar el cumplimento de la actividad será necesario que aporten la herramienta o metodología que están empleando para analizar la información 
</t>
  </si>
  <si>
    <t>El Comité Institucional de Gestión y Desempeño que sesionó el pasado 29/09/2023 No aprobó la eliminación de la actividad del Plan Anticorrupción y de Atención al Ciudadano.
Motivo el cual, para calcular el porcentaje de cumplimiento de la actividad sería necesario contar con el reporte de operación de los SAUS en cada trimestre</t>
  </si>
  <si>
    <t>Actividad potencialmente  incumplida.
Para validar porcentaje de cumplimiento de la actividad es necesario que los responsables aporten evidencia  de  la identificación de datos que se requieren publicar</t>
  </si>
  <si>
    <t>Actividad potencialmente  incumplida.
Para validar porcentaje de cumplimiento de la actividad es necesario que los responsables aporten evidencia  de la Mejora los mecanismos de seguimiento a la respuesta oportuna y de calidad a los derechos de petición y PQRD</t>
  </si>
  <si>
    <t>Actividad potencialmente  incumplida.
Para cuantificar el progreso de la actividad  sería ideal que se aportar reporte de la plataforma o se precise el porcentaje de avance con la estadística de actualización realizadas.</t>
  </si>
  <si>
    <t>Actividad potencialmente  incumplida.
Para validar porcentaje de cumplimiento de la actividad es necesario que los responsables aporten evidencia  de la publicación</t>
  </si>
  <si>
    <t>Actividad potencialmente incumplida.
Al consultar el link https://www.invias.gov.co/index.php/servicios-al-ciudadano/inventario-de-informacion  el “Esquema de publicación 2023” se redirecciona a https://invias-my.sharepoint.com/:x:/g/personal/jasilva_invias_gov_co/EREz5rLn0j1LmFyXCphSdtkBVotz4yqsxwPDFXtJz9n6yg?e=qUDXmL, dirección en la que se encuentra publicado un archivo Excel con la estructura de la página web (ver imagen 1) que no corresponde al esquema de publicación según la “Guía de instrumentos de gestión de información pública” (ver imágenes 2, 3 y 4).</t>
  </si>
  <si>
    <t>Actividad potencialmente  incumplida.
Para validar porcentaje de cumplimiento de la actividad es necesario que los responsables aporten evidencia  de la Mejorar en la accesibilidad de la población en condición de discapacidad visual y auditiva</t>
  </si>
  <si>
    <t>Actividad potencialmente  incumplida.
Para validar porcentaje de cumplimiento de la actividad es necesario que los responsables aporten evidencia  de la unificación de aplicativos con la finalidad de mejorar la gestión interna y la accesibilidad en los trámites y servicios que realiza la  ciudadanía.</t>
  </si>
  <si>
    <t xml:space="preserve">Actividad potencialmente  incumplida.
Para validar porcentaje de cumplimiento de la actividad es necesario que los responsables aporten evidencia  concreta sobre el porcentaje de avance, revisiones y actualizaciones del  plan de trabajo del plan de implementación del MSPI </t>
  </si>
  <si>
    <t>Actividad potencialmente incumplida, para cuantificar avance se requiere del aporte de evidencia por parte del responsables</t>
  </si>
  <si>
    <t>Actividad potencialmente incumplida.
La Oficina Asesora de Planeación ha convocada mesas de trabajo para documentar el Diagnóstico de datos abiertos, bajo el liderazgo de la Oficina de Tecnólogas de Información y Comunicación, logrando a la fecha que distintos actores remitan sus aportes al borrador del diagnóstico para definir una hoja de ruta.
No obstante, se carece de un plan de trabajo global para el diagnóstico de estado abierto</t>
  </si>
  <si>
    <t xml:space="preserve">Actividad incumplida, se ha exhortado a culminar la virtualización durante múltiples mesas de trabajo así como actualizar o delimitara el alcance de los beneficios que obtendría la ciudadanía en la presente vigencia.
En sesión del Comité Institucional de Gestión y Desempeño del 29/09/23 NO se aprobó actualizar la estrategia de racionalización de trámites y en su lugar se decidió enfocar esfuerzos y capacidades para su cumplimiento </t>
  </si>
  <si>
    <t>La Oficina Asesora de Planeación no ha sido involucrada en las "mesas trimestrales para el seguimiento del cumplimiento de la matriz de la resolución 1519 de 2020 y plan de mejoramiento respectivo.” señaladas en la observación de la actividad y para cuantificar el cumplimiento de la actividad requiere del aporte de soportes por parte de la  Secretaría General (29.10. Cumplir y hacer cumplir los estándares exigidos por el programa presidencial de modernización, eficiencia, transparencia y lucha contra la corrupción.)</t>
  </si>
  <si>
    <t>Actividad potencilamente incumplida, para cuantificar avance se rquiere del aporte de evidencia por parte del responsables</t>
  </si>
  <si>
    <r>
      <rPr>
        <b/>
        <sz val="11"/>
        <rFont val="Calibri"/>
        <family val="2"/>
        <scheme val="minor"/>
      </rPr>
      <t xml:space="preserve">2023I-VBOG-011987 SECRETARÍA GENERAL
</t>
    </r>
    <r>
      <rPr>
        <sz val="11"/>
        <rFont val="Calibri"/>
        <family val="2"/>
        <scheme val="minor"/>
      </rPr>
      <t>Sin infomración</t>
    </r>
    <r>
      <rPr>
        <b/>
        <sz val="11"/>
        <rFont val="Calibri"/>
        <family val="2"/>
        <scheme val="minor"/>
      </rPr>
      <t xml:space="preserve">
MEMORANDO No DEO 62066 del 09/08/2023</t>
    </r>
    <r>
      <rPr>
        <sz val="11"/>
        <rFont val="Calibri"/>
        <family val="2"/>
        <scheme val="minor"/>
      </rPr>
      <t xml:space="preserve">
esta Dirección mediante memorando DEO 52303 del 11 de Julio, reiteró a sus Unidades Ejecutoras la importancia del insumo solicitado por la SA-GARC y nuevamente se requirió actualizar las actividades mediante el diligenciamiento del cuadro en formato Excel “PLAN DE ACTIVIDADES DE PARTICIPACIÓN CIUDADANA”; conducente al reporte y actualización de nuevas actividades de participación, registrando de manera detallada la información de las actividades o espacios establecidos.
Anxos: MEMORANDO CIRCULARNo DEO 52303 del 11/07/2023. DEO 55469 del 19/07/23
</t>
    </r>
    <r>
      <rPr>
        <b/>
        <sz val="11"/>
        <rFont val="Calibri"/>
        <family val="2"/>
        <scheme val="minor"/>
      </rPr>
      <t>2023I-VBOG-011395 DIRECTOR DE EJECUCION Y OPERACION</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DEO 52303 del 11 de Julio y diferentes mesas de trabajo,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55469 del 19 de Julio, se envio el reporte actualizado al Grupo de Relacionamiento Ciudadano de la informacion solicitada en el formato en mencion. Por otro lado y no menos importante mediante memorando DEO 62066 del 9 de Agosto se dio respuesta al memorando OAP 52346 del 11 de Julio, Y  de esta manera se argumenta con los respectivos soportes los lineamientos que permiten a esta direccion dar cumplimiento a este requerimiento.        
2023I-VBOG-01744 del 19/10/23 DIRECCIÓN TÉCNICA Y DE ESTRUCTURACIÓN         
A través del Grupo  Gerencia de Comunicaciones se han realizado cápsulas e información sobre los trámites a cargo de la Subdirección de Reglamentación Técnica e Innovación, con el fin que los usuarios conozcan sobre los requisitos para la expedición de los trámites  y campaña concientizando al ciudadano a  la no utilización de tramitadores. Ver evidencia 2 </t>
    </r>
  </si>
  <si>
    <r>
      <rPr>
        <b/>
        <sz val="11"/>
        <rFont val="Calibri"/>
        <family val="2"/>
        <scheme val="minor"/>
      </rPr>
      <t xml:space="preserve">2023I-VBOG-011749 OTIC -8%
</t>
    </r>
    <r>
      <rPr>
        <sz val="11"/>
        <rFont val="Calibri"/>
        <family val="2"/>
        <scheme val="minor"/>
      </rPr>
      <t xml:space="preserve">Desde la OTIC, el grupo de Gestión de Información, realizará un diagnostico de los conjuntos de datos publicados para validar su estado y asignar las actividades de actualización a los responsables de los datos.
https://invias.sharepoint.com/:f:/t/OTIC/Et70Ym-TTvNBulKCaiq0UbcBOuMCoeb13SvVG8URf0MLiA?e=pwB2pD
La Ley 1712 de 2014, Titulo II, DE LA PUBLICIDAD Y DEL CONTENIDO DE LA INFORMACIÓN, Artículo 7. Disponibilidad de la Información, indica;  “En virtud de los principios señalados, deberá estar a disposición del público la información a la que hace referencia la presente ley, a través de medios físicos, remotos o locales de comunicación electrónica. Los sujetos obligados deberán tener a disposición de las personas interesadas dicha información en la Web, a fin de que estas puedan obtener la información, de manera directa o mediante impresiones. Asimismo, estos deberán proporcionar apoyo a los usuarios que lo requieran y proveer todo tipo de asistencia respecto de los trámites y servicios que presten” (resaltado fuera de texto). 
 El Decreto 1081 de 2015, en el CAPÍTULO 2 PUBLICACIÓN Y DIVULGACIÓN DE LA INFORMACIÓN PÚBLICA "TRANSPARENCIA ACTIVA", SECCIÓN 1, estableció las directrices generales para la publicación de información pública, y que la Directiva 014 del 30 de agosto de 2022 establece que la Procuraduría General de la Nación, como suprema directora del Ministerio Publico, supervisara el cumplimiento de la Ley de Transparencia y del Derecho de Acceso a la Información Pública Nacional a través del Índice de Transparencia y Acceso a la Información Pública ITA.  De acuerdo con lo anterior, la responsabilidad de identificar datos que se requieren publicar recae sobre el Sujeto Obligado (INVÍAS) quien para este caso es representada por la Dirección General, Subdirección General y la Secretaría General. La identificación de información a publicar debe realizarse de forma transversal con las dependencias de la entidad, de acuerdo con la Ley y la estructura orgánica de la entidad.  Nota: Desde la Seguridad Informática a través del Modelo de Seguridad y Privacidad de la Información (MSPI), se estableció la implementación de un subsitio de seguridad informática para publicar temas relacionados con la seguridad y privacidad de la información del INVÍAS, actividad liderada por la Subdirección General, por instrucción de la Dirección General, en cumplimiento de las actividades programadas en el plan de implementación del Modelo de Seguridad y Privacidad de la Información (MSPI). Esta actividad se encuentra atrasada desde el año pasado.   A la fecha se dispone del Diseño Funcional del Sitio y de la información a publicar; pero no se dispone de la infraestructura tecnológica para la implementación del sitio. Existe el compromiso de la Oficina TIC de disponer de la infraestructura tecnológica del sitio para el lunes 25 de septiembre del 2023. 
</t>
    </r>
    <r>
      <rPr>
        <b/>
        <sz val="11"/>
        <rFont val="Calibri"/>
        <family val="2"/>
        <scheme val="minor"/>
      </rPr>
      <t xml:space="preserve">2023I-VBOG-015011 del 11/10/23 SUBDIRECCIÓN GENERAL
</t>
    </r>
    <r>
      <rPr>
        <sz val="11"/>
        <rFont val="Calibri"/>
        <family val="2"/>
        <scheme val="minor"/>
      </rPr>
      <t xml:space="preserve"> Subdirección General participó de las reuniones virtual realizadas los  días 25 de septiembre y 3 de octubre de 2023 convocadas por la OAP, sobre revisión de aportes al Diagnóstico de Datos Abiertos
(se adjuntan transcripciones); no obstante, es importante resaltar que se requiere un soporte  adicional   para  determinar   con  precisión   qué  datos   específicos   deben   ser publicados. La identificación y definición de estos datos son aspectos que deben ser discutidos y acordados para asegurar la adecuada publicación de la información.</t>
    </r>
  </si>
  <si>
    <r>
      <rPr>
        <b/>
        <sz val="11"/>
        <rFont val="Calibri"/>
        <family val="2"/>
        <scheme val="minor"/>
      </rPr>
      <t>MEMORANDO No SUBG 48829 del 29/06/2023</t>
    </r>
    <r>
      <rPr>
        <sz val="11"/>
        <rFont val="Calibri"/>
        <family val="2"/>
        <scheme val="minor"/>
      </rPr>
      <t xml:space="preserve">
Sera reportado por la dependencia que lidera la actividad.</t>
    </r>
  </si>
  <si>
    <t>2023I-VBOG-011987 SECRETARÍA GENERAL sin reporte</t>
  </si>
  <si>
    <t>2023I-VBOG-014583 OFICINA DE CONTROL DISCIPLINARIO
Sin reporte
2023I-VBOG-011987 SECRETARÍA GENERAL sin reporte</t>
  </si>
  <si>
    <t>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t>
  </si>
  <si>
    <t>Corte 4° trimestre de 2023</t>
  </si>
  <si>
    <t>AVANCES POR SUBCOMPONETE, corte 4º trimestre Vs Programado en la vigencia</t>
  </si>
  <si>
    <t>Avance frente a programado en 4° trimestre</t>
  </si>
  <si>
    <t>Cr3. Temas criticos OCI o Alta Dirección</t>
  </si>
  <si>
    <t>SI</t>
  </si>
  <si>
    <t>El día 29 de septiembre la Oficina Asesora de Planeación -OAP- convocó a representantes de la Subdirección General (Gerencia de Comunicaciones), la Secretaría General (Grupo de atención al ciudadano), la Dirección de Ejecución y Operación, la Dirección Técnica y de Estructuración para impartir lineamientos sobre la realización del principal espacio de rendición de cuentas. Esta reunión permitió definir y conformar el equipo líder de rendición de cuentas dándose inició a la etapa de alistamiento. 
Se socializaron los mecanismos establecidos en el Manual Único de Rendición de Cuentas -MURC- y se definió la hoja de ruta para realizar el Principal Espacio de Rendición de Cuentas teniendo en cuenta las etapas, actividades, responsables y fechas.
Los días 17 y 18 de octubre en reunión con algunos de los integrantes del equipo líder y la Directora General se presentó propuesta del principal Espacio de Rendición de Cuentas, donde se definió como mecanismo la audiencia pública y que se realizará en el Departamento de Boyacá.</t>
  </si>
  <si>
    <t xml:space="preserve">A.	Coordinación de Mesas de trabajo con lideres de proceso y facilitadores del MIPG para orientar en el uso del aplicativo KAWAK, recomendar buenas prácticas en los repostes de ejecución y seguimiento de las actividades de control e indicadores asociados e identificar mejoras en los mapas de riesgos:
1)	EJECUCIÓN Y SEGUIMIENTO: oct 2 a las 10am, oct 20 a las 11am, Nov 15 a las 9am, Dic 4 a las 2:30pm, dic 13 a las 2:30pm y Dic 18 a las 2:30pm
2)	GESTION DOUCMENTAL oct 2 a las 11am
3)	TIC oct 2 a las 11am
4)	SERVICIOS ADINSITRATIVOS: oct 5 a las 11am
5)	ESTRUCTURACION: oct 9 a las 10am
6)	SOSTENIBILIDAD: oct 10 a las 2:30pm, oct 13 a las 10am y Dic 4 a las 11am
7)	EVLUACIÓN Y SEGUIMEINTO oct 18 a las 11am
8)	DEFENSA JURÍDICA: Dic 14 a las 10am
9)	DIRECCIONAMIENTO ESTRATÉGICO: Dic 14 a las 11am 
10)	CONTROL DISCIPLINARIO: Dic 14 a las 2:30pm y Dic 21 a las 10.00am
B.	Elaboración de TIPS para documentar en KAWAK la ejecución y seguimiento de las actividades de control, socializados mediante memorando circular 2023I-VBOG-03571del 12/12/23 </t>
  </si>
  <si>
    <t xml:space="preserve">A. OCTUBRE:
1)	MC 2023I-VBOG-012181del 04/10/23 Aportes líderes de proceso - revisión participativa de la Política de Administración
2)	del Riesgo (promoción encueta actores internos)
3)	Mi  2023I-VBOG-01171103/10/23 validación funcionalidades KAWAK para riesgos de corrupción (reiterado mediante correo del 31/10/23)
4)	MI 2023I-VBOG-011756  03/10/23 aportes SG integridad y corrupción
5)	MI 2023I-VBOG-011780 03/10/23 solicitud aportes OCI, reiterado con 2023I-VBOG-020109 del 27/10 y correo del 31/10
6)	MI 2023I-VBOG-011759 03/10/23 solicitud aportes OTIC REITERADO CON mi 2023I-VBOG-018829 24/10/23 (reiterado mediante correo del 31/10/23)
7)	MI 2023I-VBOG-016384 17/10/23 aportes DJ riesgos defensa
8)	MI 023I-VBOG-016381 17/10/23 Aportes DTE Riesgos Desastres
9)	MI 023I-VBOG-016805 18/10/23 aportes SGH seguridad y salud y 2023I-VBOG-02039 del 27/ coordinada mesa de trabajo para el 1/11 a las 10am
10)	MI 2023I-VBOG-016377 17/10/23 aportes DTE y estructuración – riesgos previsibles y mi 2023I-VBOG-018834 24/10/23 confirmando mesa de trabajo realizada 30oct a las 9:30am
11)	Mi 2023I-VBOG-020396 del 27/10/23 - Respuesta 2023I-VBOG-018343 Aportes Sub General a la actualización de la política Institucional de administración del riesgo
12)	Elaboración de propuesta de borrador de los riesgos previsibles en la contratación
13)	Oct 30 a las 9:30am mesa de trabajo con el Subdirector de Estructuración para analizar propuesta sobre riesgos revisables en la contratación
B. NOVIEMBRE: 
1)	Revisión procedimiento sobre riesgos de seguridad y salud Nov 8 a las 8am y Nov 27 a las 4:15pm
2)	Revisión procedimientos sobre gestión desastres nov 8 a las 11am y nov 15 a las 11:30am
3)	Revisión error funcionalidades modulo en KAWAK con el supervisor Nov 8 a las 2pm
4)	Revisión texto PPDA Nov 20 a las 10:30am
5)	Revisión avances procedimientos riesgos revisables en la contratación Nov 22 a las 2pm
6)	Asistencia a la sesión del Comité Institucional de Coordinación de Control Interno Nov 15 a las 3pm
7)	AZ relacionados con la temática:
a.	2023I-VBOG-023365 Respuesta 2023I-VBOG-01964 mesa de trabajo Gestión de RIESGOS EN EL PROCESO DE CONTRATACIÓN
b.	2023I-VBOG-024134 Respuesta 2023I-VBOG-021744 aportes em materia de seguridad digital para la política institucional
c.	2023I-VBOG-025121Link de Seguimiento Soportes de divulgación de encuesta sobre la política de riesgos a e Actore externos e internos
d.	2023I-VBOG-025448 	Aportes para actualización de la Política Institucional de Administración del Riesgo relacionados con gestión de desastres REITERACIÓN
e.	2023I-VBOG-024331 	Aportes para actualización de la Política Institucional de Administración del Riesgo relacionados con seguridad y salud en el trabajo NUEVO PÁRRAFO
f.	2023I-VBOG-024528 	Exclusión de la propuesta de actualización de la política institucional de administración del riesgo de la Agenda del Comité Institucional de Coordinación de Control Interno
g.	2023I-VBOG-025125  REITERACIÓN Aportes seguridad digital para Política Institucional de Administración del Riesgo
h.	 2023I-VBOG-025124 Respuesta 2023I-VBOG-02180 funcionalidad requerida Kawak modulo riesgos sistema corrupción
i.	2023I-VBOG-031005  Respuesta 2023I-VBOG-020613 APORRTES TEXTO SANCIONES PARA POLITICA INSTITUCIONAL DE ADMINSITRACIÒN DEL RIESGO
j.	2023I-VBOG-027679 Respuesta 2023I-VBOG-020753 Aportes OCI para política Institucional de Administración del Riesgo
k.	2023I-VBOG-027681 Respuesta 2023I-VBOG-021243 Aportes OCI COMPLEMENTARIOS para política Institucional de Administración del Riesgo
l.	 2023I-VBOG-027664 
m.	2023I-VBOG-024031 Aportes SGR sobre Gestión de Desastres para política Institucional de Administración del Riesgo
n.	 2023I-VBOG-027683 Respuesta 2023I-VBOG-025874 piezas divulgación encuestas sobre riesgos
o.	2023I-VBOG-030508 Respuesta 2023I-VBOG-029573 Plan de mejoramiento GOBIERNO DIGITAL Y SEGURIDAD DIGITAL y micrositio
p.	2023I-VBOG-031012 Respuesta 2023I-VBOG-026324 borrador de procedimiento de riesgos previsible 
q.	2023I-VBOG-031011  Respuesta 2023I-VBOG-026173 aportes RIESGOS DE DESASTRES para de actualización del borrador de la política Institucional de Administración del Riesgo
r.	2023I-VBOG-031008  Respuesta 2023I-VBOG-025688 aportes SEGURIDAD DIGITAL para de actualización del borrador de la política Institucional de Administración del Riesgo
C. DICIEMBRE
1)	Mesas de trabajo: o riesgo previsible dic 11 a las 2:30pm y riesgos seguridad digital Dic 15 a las 3pm 
2)	Memorandos o 2023I-VBOG-033565 del 05/12/23 respuesta 2023I-VBOG-031468 Aportes SEGURIDAD Y SLAUD EN EL TRABAJO para la política institucional de admón de riesgo
3)	 2023I-VBOG-033578 del 05/12/23 Respuesta 2023I-VBOG-030318 validación texto DAÑO ANRTIHJURIDICO para política de administración del riesgo
4)	2023I-VBOG-035709 del 12/12/23 Respuesta al radicado No 2023I-VBOG-032835 SEGURIDAD DIGITAL 
5)	2023I-VBOG-037446 del 14/12/23 Respuesta al radicado No 2023I-VBOG-033636 aportes
6)	POLITICA INSTITUCIONAL DE ADMINISTRACIÓN DEL RIESGO – Daño antijurídico </t>
  </si>
  <si>
    <t>Mediante correo del 26 de diciembre se divulga correo interno al grupo de facilitadores del MIPG con el video pedagogico sobre la politica (archivo disponible en https://invias-my.sharepoint.com/:v:/g/personal/oap_invias_gov_co/EYrolwfaA6ZIlZowfi-0Ex8BBVPW5meA81foOaJpJGN1qg?nav=eyJyZWZlcnJhbEluZm8iOnsicmVmZXJyYWxBcHAiOiJPbmVEcml2ZUZvckJ1c2luZXNzIiwicmVmZXJyYWxBcHBQbGF0Zm9ybSI6IldlYiIsInJlZmVycmFsTW9kZSI6InZpZXciLCJyZWZlcnJhbFZpZXciOiJNeUZpbGVzTGlua0NvcHkifX0&amp;e=xLD0gK) y se anexa quiz sobre apropiación de la Política Institucional de Administración del Riesgo con fecha limite de diligencimaiento el 28 de diciembre</t>
  </si>
  <si>
    <t>Actividad cumplida en el 1° trimestre
1. Politica disponible en https://www.invias.gov.co/index.php/archivo-y-documentos/politicas-y-lineamientos y en http://intranet/index.php/la-calidad-al-dia/direccionamiento-estrategico
2. Mapa de riesgo de corrupción como anexo del PAAC, actualizado</t>
  </si>
  <si>
    <t>Monitoreo del 3° trimestre publicado en https://www.invias.gov.co/index.php/plan-anticorrupcion-y-de-atencion-al-ciudadano y socializado medinate memorando circular 2023I-VBOG-025178 del 14/11/23.
Solicitud de reporte para monitoreo actividades Plan Anticorrupción y de Atención al Ciudadano, corte al 4° trimestre mediante memorando circular 2023I-VBOG-037406 del 14/12/23 (plazo  27 de diciembre de 2023.)</t>
  </si>
  <si>
    <t xml:space="preserve">Actividad cumplida en el 1° trimestre
</t>
  </si>
  <si>
    <t>Actividad cumplida según lo programado</t>
  </si>
  <si>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Para dar cumplimiento con las actividades del 4T no se realizaron reuniones tendientes a la conformacion de veedurías ciudadanas pues no se cuenta con proyectos nuevos y no se realizaron capacitaciones de veedudrías</t>
    </r>
  </si>
  <si>
    <r>
      <rPr>
        <b/>
        <sz val="11"/>
        <rFont val="Calibri"/>
        <family val="2"/>
        <scheme val="minor"/>
      </rPr>
      <t>2023I-VBOG-042035 del 26/12/23 DIRECCIÓN TÉCNICA Y DE ESTRUCTURACIÓN y correo De: Pedro Nel Prieto Anacona &lt;pprieto@invias.gov.co&gt; del 23/12/23 -70%</t>
    </r>
    <r>
      <rPr>
        <sz val="11"/>
        <rFont val="Calibri"/>
        <family val="2"/>
        <scheme val="minor"/>
      </rPr>
      <t xml:space="preserve">
El procentaje de avance de desempeño del 70%, obedece a que no hay personal para el diseño y publicación de estadísticas bajo los lineamientos del DANE. (Actividad 2). Sin embargo, se ha hecho gestión informando mediante correo a los facilitadores de las capacitaciónes ofrecidas por el DANE. Igualmente, se solicitó apoyo a la Escuela Corporativa y desde la DTE, se envió Memorando 2023I-VBOG-028985 de 23-11-2023</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</si>
  <si>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Mediante Matriz de Seguimiento  a la ejecución de los contratos.</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</si>
  <si>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Borrador de informe de validación documental para regular y adoptar nuevas tecnologías de la cuarta y quinta rueda de innovación y sostenibilidad (no se coloca evidencia por claúsula de confidencialidad)</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</si>
  <si>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cumplimiento del 4Trim se dio continuidad con las medidas compensatorias por permisos ambientales en  proyectos del INVÍAS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</si>
  <si>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Se dio cumplimiento en el último trimestre del año en la siembra de árboles en varias de las 9 escuelas con 114 niños beneficiados y con 787 árboles sembrados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</si>
  <si>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En el último trimestre, oct-dic, el grupo social participó activamente en 25 reuniones para tratar temas de consultas previas dando cumplimiento con esta actividad.</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</si>
  <si>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último trimestre del año, oct-dic, se dio cumplimiento en la realización de reuniones con las veedurías ciudadanas involucradas en los proyectos del INVÍAS, en el dpto. de Magdalena se realizaron 4 comités de veedurías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</si>
  <si>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último trimestre del año, oct-dic, se da cumplimiento en la ejecución de socializaciones con la comunidad. En el Dpto. de Sucre se realizó una socializacion.</t>
    </r>
  </si>
  <si>
    <r>
      <t>2</t>
    </r>
    <r>
      <rPr>
        <b/>
        <sz val="11"/>
        <rFont val="Calibri"/>
        <family val="2"/>
        <scheme val="minor"/>
      </rPr>
      <t>023I-VBOG-042035 del 26/12/23 DIRECCIÓN TÉCNICA Y DE ESTRUCTURACIÓN y correo De: Pedro Nel Prieto Anacona &lt;pprieto@invias.gov.co&gt; del 23/12/23 -100%</t>
    </r>
    <r>
      <rPr>
        <sz val="11"/>
        <rFont val="Calibri"/>
        <family val="2"/>
        <scheme val="minor"/>
      </rPr>
      <t xml:space="preserve">
Para el último trimestre del año, oct-dic, se continuó con el cumplimiento de obras que benefician a la comunidad, a través de la planeación, ejecución y entrega de obras con participación comunitaria en los proyectos que adelanta el INVÍAS, como en el Dpto. de Magdalena mediante los contratos 1298 y 1307, Proyecto participacin comunitaria comerciantes afectados erosión del río. </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</si>
  <si>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Para el último trimestre del año, oct-dic, se dio cumplimiento con la realización se seguimientos al programa de contratación de mano de obra en los proyectos para dar cumplimientos del componente social en los proyectos que adelanta el INVÍAS.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</si>
  <si>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último trimeste del año, oct-dic, se dio continuidad al seguimiento del componente socio predial y en la entrega de factores de compensación en los proyectos que lo requirieron.</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</si>
  <si>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Durante el cuarto trimestre del año 2023, se presentó un requerimiento para la respectiva respuesta a la actividad referenciada.</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</si>
  <si>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Durante el cuarto trimestre del año 2023 se programaron y ejecutaron 2 capacitaciones en temas de Sostenibilidad.</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</si>
  <si>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suscribió el  contrato 4268 de 2023 para la revisión y actualización del Manual de Diseño Geométrico de Carreteras, revisión y actualización del Manual de Taludes y Revisión y actualización del Manuel de Drenajes para Carreteras. Ver evidencia 6 CONTRATO INTERADMINISTRATIVO No. 4268 DE 2023, </t>
    </r>
  </si>
  <si>
    <r>
      <rPr>
        <sz val="7"/>
        <color rgb="FFFF0000"/>
        <rFont val="Times New Roman"/>
        <family val="1"/>
      </rPr>
      <t xml:space="preserve"> </t>
    </r>
    <r>
      <rPr>
        <sz val="11"/>
        <color rgb="FFFF0000"/>
        <rFont val="Arial"/>
        <family val="2"/>
      </rPr>
      <t>El contrato aportado como evidencia aportada de la actividad “</t>
    </r>
    <r>
      <rPr>
        <i/>
        <sz val="11"/>
        <color rgb="FFFF0000"/>
        <rFont val="Arial"/>
        <family val="2"/>
      </rPr>
      <t>Actualizar Normas técnicas</t>
    </r>
    <r>
      <rPr>
        <sz val="11"/>
        <color rgb="FFFF0000"/>
        <rFont val="Arial"/>
        <family val="2"/>
      </rPr>
      <t>” no permite verificar el cumplimiento, el soporte idoneo serían los informes mensuales del interventor y del supervisor.</t>
    </r>
  </si>
  <si>
    <t>No se aportó evidencia del cumplimeinto de ls actividad</t>
  </si>
  <si>
    <t>Actividad cumplida según lo programado.
En 2024 debe continuar la actividad de acuerdo con el plan de trabajo que defina la OTIC</t>
  </si>
  <si>
    <r>
      <t xml:space="preserve">1. Detalle de los riesgos de gestión y corrupción documentados en los mapas de riesgos institucional y por procesos y dentro del módulo "Riesgos y Oportunidades" del aplicativo KAWAK.
2.	Actualización del mapa de riesgo institucional incluyendo novedades a la fecha, número de ID de cada riesgo e indicador en KAWAK.
3. Solicitud a la primera línea de actualización de los reportes de ejecución y seguimiento a las actividades de control en KAWAK con corte a noviembre, mediante memorando   2023I-VBOG-035716 del 12/12/23    
4. Ningún reporte de incidentes reportado en el formulario “Reporte   de   Incidentes   (eventos materializados)   -   Riegos   de   Gestión   y   Corrupción   2023”
5.Reporte de ejecución y seguimiento de las actividades de control, por parte de la primera línea, directamente en el aplicativo (información con corte a noviembre)
6.  Elaboración de informe del 3° trimestre y anual (parcial corte noviembre) de la gestión del riesgo, elaborado a partir de la información suministrada por la primera línea.
7. Medición y análisis del indicador ID 313 "Implementación política de administración del riesgo C y RG" en el aplicativo KAWAK
</t>
    </r>
    <r>
      <rPr>
        <b/>
        <sz val="11"/>
        <rFont val="Calibri"/>
        <family val="2"/>
        <scheme val="minor"/>
      </rPr>
      <t xml:space="preserve"> 2023I-VBOG-042683 del 27/12/23 OFICINA DE CONTROL INTERNO
</t>
    </r>
    <r>
      <rPr>
        <sz val="11"/>
        <rFont val="Calibri"/>
        <family val="2"/>
        <scheme val="minor"/>
      </rPr>
      <t>La Oficina de Control Interno participó en las siguientes actividades programadas por la OAP.
· Encuentro de facilitadores: Alimentación y Análisis de indicadores asociados a los riesgos en Kawak 18-10-2023
· Jornada de trabajo para impartir lineamientos para la formulación del Plan de Acción Anual 2024 y Plan Anticorrupción y de Atención al Ciudadano 2024 01-12-2023
· socialización conceptos básicos gestión del conocimiento 18-12-2023
Otros
· Diligenciamiento encuesta actores internos política de admón. del riesgo 06-10-2023
· Aportes Plan Estratégico Institucional 2024 incorporados según Memorando 2023I-VBOG-020389 27-10-2023
· Diligenciamiento encuesta actores internos Plan Anticorrupción y de Atención al Ciudadano 2024 15-12-2023
· Mediante Radicado 2023I-VBOG- 040194 20-12-2023 se remite Formulación del PAA y PAAC 2024
· Aportes OCI para la Política Institucional de Administración del Riesgo Memorando 2023I-VBOG-027681 20-11-2023 y Memorando 2023I-VBOG-027679 20-11-2023
· Diligenciamiento en Kawak de avance trimestral -Actividades de Control e Indicadores del Riesgo de Gestión de la OCI actualizado a noviembre de 2023 según instrucción de la OAP.</t>
    </r>
  </si>
  <si>
    <r>
      <t xml:space="preserve">1. Fomento de reporte en KAWAK mensual de la ejecución y seguimiento de riesgos de corrupción
2. Participación en mesa de trabajo con la Secretaría de Transparencia el 24/11/23 a las 3:00pm junto a la Fuerza Aeroespacial
3. Lectura y análisis del borrador “Por el cual se adiciona el Capítulo 4 al Título 4 de la Parte 1 del Libro 2 del Decreto 1081 de 2015 y se acogen los Estándares de los Programas de Transparencia y Ética Pública” identificando oportunidades de mejora en la política institucional de administración del riesgos y el procedimiento de riesgos de corrupción 
</t>
    </r>
    <r>
      <rPr>
        <b/>
        <sz val="11"/>
        <rFont val="Calibri"/>
        <family val="2"/>
        <scheme val="minor"/>
      </rPr>
      <t xml:space="preserve"> 2023I-VBOG-042683 del 27/12/23 OFICINA DE CONTROL INTERNO</t>
    </r>
    <r>
      <rPr>
        <sz val="11"/>
        <rFont val="Calibri"/>
        <family val="2"/>
        <scheme val="minor"/>
      </rPr>
      <t xml:space="preserve">
La Oficina de Control Interno participó en las siguientes actividades programadas por la OAP.
· Encuentro de facilitadores: Alimentación y Análisis de indicadores asociados a los riesgos en Kawak 18-10-2023
· Jornada de trabajo para impartir lineamientos para la formulación del Plan de Acción Anual 2024 y Plan Anticorrupción y de Atención al Ciudadano 2024 01-12-2023
· socialización conceptos básicos gestión del conocimiento 18-12-2023
Otros
· Diligenciamiento encuesta actores internos política de admón. del riesgo 06-10-2023
· Aportes Plan Estratégico Institucional 2024 incorporados según Memorando 2023I-VBOG-020389 27-10-2023
· Diligenciamiento encuesta actores internos Plan Anticorrupción y de Atención al Ciudadano 2024 15-12-2023
· Mediante Radicado 2023I-VBOG- 040194 20-12-2023 se remite Formulación del PAA y PAAC 2024
· Aportes OCI para la Política Institucional de Administración del Riesgo Memorando 2023I-VBOG-027681 20-11-2023 y Memorando 2023I-VBOG-027679 20-11-2023
· Diligenciamiento en Kawak de avance trimestral -Actividades de Control e Indicadores del Riesgo de Gestión de la OCI actualizado a noviembre de 2023 según instrucción de la OAP.</t>
    </r>
  </si>
  <si>
    <r>
      <t xml:space="preserve">A. Durante el trimestre no se recibío  inforación para actualizar la matriz y mapa de riesgos de corrupción  y no fue neccesario convocar sesión del Comité Institucional de Gestión y Desemepeño sobre el particular.
B. MEMORANDO 2023I-VBOG-03013 del 27/11/23 - Alcance designación Oficial Rita ahora Oficial de Cumplimiento
Mediante memorando OAP 61792 del 08/08/23 se solicita a la Dirección General la designación de un Oficial de Transparencia, dando cumplimiento al manual de la Red Interinstitucional de Transparencia y Anticorrupción – RITA.
No obstante, una vez consultado el borrador del decreto  Estándares de los Programas de Transparencia y Ética Pública se sugiere a la Dirección General  “(…)  no   designar   un   oficial   Rita  sino  un   Oficial  de Cumplimiento   que   cumpla   con   el   perfil   definido   en   los  “Estándares   de   los   Programas   de Transparencia   y  Ética   Pública”   que   se   adopte  la  Secretaría   de   Transparencia   de   acuerdo   con   el artículo 73 de la Ley 1474 de 2011, modificado por el artículo 31 de la Ley 2195 de 2022.”.
Durante la reunión efectuada el día 05/12/23 a las 8:30am con delegados de la Dirección General, Secretaría General y Oficina Asesora de Planeación, se acordó que una vez se expida el decreto se realizará una mesa de trabajo interdisciplinaria para analizar quien cumpliría el perfil definitivo del oficinal de Cumplimiento y sugerir su designación a la Directora General.
</t>
    </r>
    <r>
      <rPr>
        <b/>
        <sz val="11"/>
        <rFont val="Calibri"/>
        <family val="2"/>
        <scheme val="minor"/>
      </rPr>
      <t xml:space="preserve"> 2023I-VBOG-042683 del 27/12/23 OFICINA DE CONTROL INTERNO</t>
    </r>
    <r>
      <rPr>
        <sz val="11"/>
        <rFont val="Calibri"/>
        <family val="2"/>
        <scheme val="minor"/>
      </rPr>
      <t xml:space="preserve">
La Oficina de Control Interno participó en las siguientes actividades programadas por la OAP.
· Encuentro de facilitadores: Alimentación y Análisis de indicadores asociados a los riesgos en Kawak 18-10-2023
· Jornada de trabajo para impartir lineamientos para la formulación del Plan de Acción Anual 2024 y Plan Anticorrupción y de Atención al Ciudadano 2024 01-12-2023
· socialización conceptos básicos gestión del conocimiento 18-12-2023
Otros
· Diligenciamiento encuesta actores internos política de admón. del riesgo 06-10-2023
· Aportes Plan Estratégico Institucional 2024 incorporados según Memorando 2023I-VBOG-020389 27-10-2023
· Diligenciamiento encuesta actores internos Plan Anticorrupción y de Atención al Ciudadano 2024 15-12-2023
· Mediante Radicado 2023I-VBOG- 040194 20-12-2023 se remite Formulación del PAA y PAAC 2024
· Aportes OCI para la Política Institucional de Administración del Riesgo Memorando 2023I-VBOG-027681 20-11-2023 y Memorando 2023I-VBOG-027679 20-11-2023
· Diligenciamiento en Kawak de avance trimestral -Actividades de Control e Indicadores del Riesgo de Gestión de la OCI actualizado a noviembre de 2023 según instrucción de la OAP.</t>
    </r>
  </si>
  <si>
    <r>
      <t xml:space="preserve">Solicitud a la primera línea de actualización de los reportes de ejecución y seguimiento a las actividades de control en KAWAK con corte a noviembre, mediante memorando   2023I-VBOG-035716 del 12/12/23   .
 Adicionalmente, se documentó actualización del mapa de riesgos de corrupción para la vigencia 2024 con novedades en un riegsos del proceso de  GESTIÓN AMBIENTAL, SOCIAL, PREDIAL Y DE SOSTENIBILIDAD DE PROYECTOS DE INFRAESTRUCTURA DE TRANSPORTE (2023I-VBOG-037440 del 14/12/23   Respuesta al radicado No 2023I-VBOG-021030) y dos del proceso de EJECUCIÓN Y OPERACIÓN DE PROYECTOS DE INFRAESTRUCTURA DE TRANSPORTE (confirmado mediante 2023I-VBOG-04009 del 20/12/23 confirmando preaprobación)
</t>
    </r>
    <r>
      <rPr>
        <b/>
        <sz val="11"/>
        <rFont val="Calibri"/>
        <family val="2"/>
        <scheme val="minor"/>
      </rPr>
      <t xml:space="preserve"> 2023I-VBOG-042683 del 27/12/23 OFICINA DE CONTROL INTERNO</t>
    </r>
    <r>
      <rPr>
        <sz val="11"/>
        <rFont val="Calibri"/>
        <family val="2"/>
        <scheme val="minor"/>
      </rPr>
      <t xml:space="preserve">
La Oficina de Control Interno realizó el seguimiento al Mapa de Riesgos de Corrupción  en el marco del seguimiento al Plan Anticorrupción y de Atención al Ciudadano para el 2° Cuatrimestre de la Vigencia 2023, dejando la observación en el informe de seguimiento al PAAC, que esta matriz se encontraba desactualizada, de acuerdo con la modificación aprobada en sesión del 28 de junio de 2023 del Comité de Gestión y Desempeño Institucional. El seguimiento se encuentra publicado desde el 14 de septiembre de 2023 en la página web de la entidad en el siguiente enlace: https://www.invias.gov.co/index.php/plan-anticorrupcion-y-de-atencion-al-ciudadano</t>
    </r>
  </si>
  <si>
    <r>
      <t xml:space="preserve"> 2023I-VBOG-042683 del 27/12/23 OFICINA DE CONTROL INTERNO
</t>
    </r>
    <r>
      <rPr>
        <sz val="11"/>
        <rFont val="Calibri"/>
        <family val="2"/>
        <scheme val="minor"/>
      </rPr>
      <t>La Oficina de Control Interno realizó el seguimiento para el 2 cuatrimestre del Plan Anticorrupción y de Atención al Ciudadano, Mapa de Riesgos de Corrupción y Estrategia de reacionalización de trámites; informe que fue publicado el 14 de septiembre de 2023 en la página web de la entidad en el enlace: https://www.invias.gov.co/index.php/plan-anticorrupcion-y-de-atencion-al-ciudadano</t>
    </r>
  </si>
  <si>
    <r>
      <t xml:space="preserve"> 2023I-VBOG-042683 del 27/12/23 OFICINA DE CONTROL INTERNO
</t>
    </r>
    <r>
      <rPr>
        <sz val="11"/>
        <rFont val="Calibri"/>
        <family val="2"/>
        <scheme val="minor"/>
      </rPr>
      <t>mediante memorandos individuales del 14 y 15 de diciembre de 2023, se solicitó a la Subdirección General, Dirección de Ejecución y Operación, Dirección Técnica y de Estructuración, Oficina Asesora de Planeación, Secretaría General y Subdirección Administrativa el reporte de cumplimiento de cada una de las actividades a su cargo en el desarrollo de la Estrategia y Principal Espacio de Rendición de Cuentas 2023; en el momento se están recibiendo las respuestas de las áreas para el análisis, verificación, consolidación y generación del Informe.</t>
    </r>
  </si>
  <si>
    <r>
      <rPr>
        <b/>
        <sz val="11"/>
        <rFont val="Calibri"/>
        <family val="2"/>
        <scheme val="minor"/>
      </rPr>
      <t xml:space="preserve"> 2023I-VBOG-042683 del 27/12/23 OFICINA DE CONTROL INTERNO</t>
    </r>
    <r>
      <rPr>
        <sz val="11"/>
        <rFont val="Calibri"/>
        <family val="2"/>
        <scheme val="minor"/>
      </rPr>
      <t xml:space="preserve">
Mediante memorando 2023l-VBOG-008834 del 22-09-2023 la OCI solicitó a la Subdirección General el plan de mejoramiento y los soportes que sustentan el cumplimiento de este.
Mediante memorando 2023I-VBOG-019171 del 25-10-2023 el Grupo Gerencia de Comunicaciones, de la Subdirección General, indicó: 
"Nuestra plataforma tecnológica para el Portal Web presenta limitaciones que impiden la actualización de componentes esenciales para cumplir con los requisitos de Accesibilidad Web. Adicionalmente, en este momento no disponemos del personal necesario para abordar mejoras en las tecnologías del Portal Web".
Se remitieron memorandos 2023I-VBOG-002740 del 01-09-2023 y 2023I-VBOG-008512 del 21-09-2023, solicitando soportes que evidencien el cumplimiento del PM; la SA respondió con memorando 2023I-VBOG-011889 del 03-10-2023 remitiendo los soportes que evidencian las actividades desarrolladas por cada una de las Direcciones Territoriales.
Con Memorando 2023I-VBOG-022704 del 3 de noviembre de 2023, la Oficina de Control Interno pone en conocimiento de la Oficina de Tecnologías de la Información y las Comunicaciones, el Informe de auditoría de seguimiento al Plan de Mejoramiento MSPI 2023.
Las evidencias pueden ser consultadas en el siguiente enlace: https://invias-my.sharepoint.com/:f:/g/personal/maguirre_invias_gov_co/EnYmH6U6uFBApTMDqJMizTgBe3Y5OH4bmS37Ojnfr9QoKw?e=Zhou40</t>
    </r>
  </si>
  <si>
    <t>Actividad cumplida, pero según lo informado en el  4to. trimestre no se recibio ninguna petición, aportes o sugerencias.</t>
  </si>
  <si>
    <t>2023I-VBOG-042715 del 27/12/23 DIRECCIÓN JURÍDICA y https://invias-my.sharepoint.com/personal/erengifo_invias_gov_co/_layouts/15/onedrive.aspx?id=%2Fpersonal%2Ferengifo%5Finvias%5Fgov%5Fco%2FDocuments%2FEVIDENCIAS%20CUMPLIMIENTO%204T%20PAAC&amp;ga=1
Nomograma actualizado al 11 de diciembre 2023 https://www.invias.gov.co/index.php/normativa/normograma</t>
  </si>
  <si>
    <t>2023I-VBOG-042715 del 27/12/23 DIRECCIÓN JURÍDICA y https://invias-my.sharepoint.com/personal/erengifo_invias_gov_co/_layouts/15/onedrive.aspx?id=%2Fpersonal%2Ferengifo%5Finvias%5Fgov%5Fco%2FDocuments%2FEVIDENCIAS%20CUMPLIMIENTO%204T%20PAAC&amp;ga=1  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4to  trimestre</t>
  </si>
  <si>
    <t>Actividad cumplida según lo programado.</t>
  </si>
  <si>
    <t>Actividad cumplida, pero según lo informado  la Agencia Nacional de Contratación Pública - Colombia Compra Eficiente - ANCP-CCE no expidió documentación acerca de procesos de contratación o relacionados,</t>
  </si>
  <si>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realizaron capacitaciones de los nuevos formatos de la Subdireccion de Gestion contractual y procesos administraivos, de la plataforma SECOP II, de el nuevo manual de contratacion   y ademas se realizaron diferentes mesas de trabajo internas en el Grupo de Procesos administrativos Sancionatorios y Gestión contractual, Sensibilizaciones del Aplicativo SICO, Plataforma SECOP II y liquidaciones a los facilitadores de las Unidades Ejecutoras de Planta Central y de las Direcciones Territoriales</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</si>
  <si>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Mediante memorando radicado No. 2023I-VBOG-035589 del 12/12/2023; Se anexa link de publicación en la página web del informe EKOGUI de procesos judiciales https://www.invias.gov.co/index.php/informacion-institucional/43-inicio/4049-defensa-judicial#2023 </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</si>
  <si>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Con corte al cuarto (4) trimestre de 2023 adjunto          la matriz diligenciada en los campos de monitoreo para las actividades a cargo de la Subdirección de Procesos de Selección Contractuales.                                                                                                                 La información de la actualización del PAA para el trimestre octubre-noviembre-diciembre de 2023 es así:                                                                        VERSION 233                             31 Octubre 2023                                                                                                                                                     VERSION 250                     30 Noviembre 2023                                                                          VERSION 254                       15 Diciembre 2023 </t>
    </r>
  </si>
  <si>
    <t>Muestreo 4° trimestre</t>
  </si>
  <si>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creo un repositorio donde se alimentan los resultados de las evaluaciones previas  a las audiencias de adjudicación.   https://invias-my.sharepoint.com/:f:/g/personal/erengifo_invias_gov_co/EsERScVvwxhNqvRXBxOr970BhvHe9t28ZlsaQPmQlfjShQ?e=2liyeh</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</si>
  <si>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acogen los lineamientos proporcionados el Ministerio de Transporte para LA SOLICITUD DE REVISIÓN DE ACTOS ADMINISTRATIVOS Y CONCEPTOS JURÍDICOS  con el fin de garantizar coherencia,efectividad, eficiencia y seguridad jurídica en dicho proceso. La DJ  Revisó que las regulaciones cumplían con los lineamientos de prevención del daño antijurídico para ello se actualizo el procedimiento interno ADJU-PR-5 para revisión y control de actos administrativos por  parte de la Dirección juridica. Evidencia en el aplicativo KAWAK . </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</si>
  <si>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</si>
  <si>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remitio el memornado Memorando Circular 2023I-VBOG-035790 (2023-12-12)
2023I-VBOG-035794 (2023-12-12)
2023I-VBOG-029836 (2023-11-24)
2023I-VBOG-029837 (2023-11-24)
2023I-VBOG-027790 (2023-11-20)
2023I-VBOG-027791 (2023-11-20)
2023I-VBOG-026190 (2023-11-15)
2023I-VBOG-026186 (2023-11-15)
2023I-VBOG-025004 (2023-11-10)
2023I-VBOG-025005 (2023-11-10)</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</si>
  <si>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enviaron los memorandos circulares:
2023I-VBOG-011277 2/10/2023
2023I-VBOG-011273 2/10/2023
2023I-VBOG-016726 18/10/2023
2023I-VBOG-016727 18/10/2023
2023I-VBOG-029836 24/11/2023
2023I-VBOG-029837 24/11/2023</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</si>
  <si>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t>
    </r>
    <r>
      <rPr>
        <sz val="11"/>
        <rFont val="Calibri"/>
        <family val="2"/>
        <scheme val="minor"/>
      </rPr>
      <t xml:space="preserve">
Se realiza seguimiento semanal a los informes que envian las UE y Dterritoriales mediante memorandos;  se solictaron informes de liquidación mensuales a traves de Memorandos  y se solicitara informe  trimestral al terminar el mes de diciembre</t>
    </r>
  </si>
  <si>
    <t>Actividad incumplidad, en la medida que no se aportó el acto administrativo que adopta la actualización ni los enlaces de la respectiva publicación en el portal web de la entidad y portal de datos abiertos del estado colombiano (en cumplimiento de la Ley de Trasparencia y decretos reglamentarios).</t>
  </si>
  <si>
    <r>
      <t xml:space="preserve">2023I-VBOG-04303 del 27/12/23 SUBDIRECCION GENERAL
</t>
    </r>
    <r>
      <rPr>
        <sz val="11"/>
        <rFont val="Calibri"/>
        <family val="2"/>
        <scheme val="minor"/>
      </rPr>
      <t>Los 101 boletines de prensa generados en el primer trimestre con información de la gestión institucional en lenguaje claro están disponibles en: https://www.invias.gov.co/index.php/sala/noticia</t>
    </r>
  </si>
  <si>
    <r>
      <rPr>
        <b/>
        <sz val="11"/>
        <rFont val="Calibri"/>
        <family val="2"/>
        <scheme val="minor"/>
      </rPr>
      <t>2023I-VBOG-04303 del 27/12/23 SUBDIRECCION GENERAL</t>
    </r>
    <r>
      <rPr>
        <sz val="11"/>
        <rFont val="Calibri"/>
        <family val="2"/>
        <scheme val="minor"/>
      </rPr>
      <t xml:space="preserve">
Se realizó la publicación de un banner invitando a la ciudadanía a participar de la rendición de cuentas 2023 y se publicaron los documentos en el principal espacio de rendición de cuentas con los primeros tres informes producto de la rendición de cuentas: https://www.invias.gov.co/index.php/planeacion-gestion-y-control/rendicion-de-cuentas</t>
    </r>
  </si>
  <si>
    <r>
      <t xml:space="preserve">El Instituto Nacional de Vías realizó el principal espacio de rendición de cuentas denominado “Nos movemos por Colombia”, utilizó el mecanismo de audiencia pública y presentó a sus grupos de valor e interés la gestión realizada de enero a noviembre en el 2023. 
La Audiencia Pública del Principal Espacio de Rendición de Cuentas se realizó el día 30 de noviembre de 2023 en el municipio de Chíquiza a las 10 de la mañana, este espacio fue transmitido en vivo por los canales de YouTube, Facebook y X, contó con lenguaje de señas y tuvo una duración de 1 hora y 20 minutos.
</t>
    </r>
    <r>
      <rPr>
        <b/>
        <sz val="11"/>
        <rFont val="Calibri"/>
        <family val="2"/>
        <scheme val="minor"/>
      </rPr>
      <t>2023I-VBOG-04303 del 27/12/23 SUBDIRECCION GENERAL</t>
    </r>
    <r>
      <rPr>
        <sz val="11"/>
        <rFont val="Calibri"/>
        <family val="2"/>
        <scheme val="minor"/>
      </rPr>
      <t xml:space="preserve">
https://www.invias.gov.co/index.php/planeacion-gestion-y-control/rendicion-de-cuentas</t>
    </r>
  </si>
  <si>
    <r>
      <t xml:space="preserve">Informe el informe de la estrategia de rendición de cuentas y el Principal Espacio de Rendición de Cuentas publicado en https://www.invias.gov.co/index.php/planeacion-gestion-y-control/rendicion-de-cuentas y remitido a través del memorando 2023I-VBOG-040712 el 20 de diciembre de 2023 dirigido a la Oficina de Control
</t>
    </r>
    <r>
      <rPr>
        <b/>
        <sz val="11"/>
        <rFont val="Calibri"/>
        <family val="2"/>
        <scheme val="minor"/>
      </rPr>
      <t>2023I-VBOG-04303 del 27/12/23 SUBDIRECCION GENERAL</t>
    </r>
    <r>
      <rPr>
        <sz val="11"/>
        <rFont val="Calibri"/>
        <family val="2"/>
        <scheme val="minor"/>
      </rPr>
      <t xml:space="preserve">
Se han publicado 3 informes relacionados con la rendición de cuentas y están disponibles en: https://www.invias.gov.co/index.php/planeacion-gestion-y-control/rendicion-de-cuentas</t>
    </r>
  </si>
  <si>
    <t>No se aportó evidencias sobre avance o cumplimiento de la actividad y del argument no permite corroborar cumplimiento.</t>
  </si>
  <si>
    <t>No se aportó evidencias sobre avance o cumplimiento de la actividad</t>
  </si>
  <si>
    <r>
      <rPr>
        <b/>
        <sz val="11"/>
        <rFont val="Calibri"/>
        <family val="2"/>
        <scheme val="minor"/>
      </rPr>
      <t>2023I-VBOG-042889 del 27/12/23 SUBDIRECCIÓN ADMINISTRATIVA</t>
    </r>
    <r>
      <rPr>
        <sz val="11"/>
        <rFont val="Calibri"/>
        <family val="2"/>
        <scheme val="minor"/>
      </rPr>
      <t xml:space="preserve">
GARC: 
https://www.invias.gov.co/index.php/servicios-al-ciudadano/peticiones-quejas-y-reclamos/informe-de-seguimiento-pqr</t>
    </r>
  </si>
  <si>
    <t>Evidencia de la DTE: El soporte de ejecución de las actividades de participación corresponde a un resumen de las actividades a cargo de la Subdirección de Reglamentación Técnica e Innovación-SRT, No esta documentado en el formato vigente (ARCI-FR-1 PLAN DE ACTIVIDADES DE PARTICIPACIÓN CIUDADANA) ni se aportó evidencia del reporte a la Secretaría Genenral, para la respectiva consolidación.
Evidencia soporte Subdirección Adminsitrativa: correspodne a una archivo con corte a noviembre donde no están todas las catividades programadas (no figunan las de la Oficina Asesora de Planeación)</t>
  </si>
  <si>
    <r>
      <rPr>
        <b/>
        <sz val="11"/>
        <rFont val="Calibri"/>
        <family val="2"/>
        <scheme val="minor"/>
      </rPr>
      <t>2023I-VBOG-042889 del 27/12/23 SUBDIRECCIÓN ADMINISTRATIVA</t>
    </r>
    <r>
      <rPr>
        <sz val="11"/>
        <rFont val="Calibri"/>
        <family val="2"/>
        <scheme val="minor"/>
      </rPr>
      <t xml:space="preserve">
GARC:
Se envia correo electrónico solicitando capacitacion para el fortalecimiento del canal de atención, recordando solicitud previa mediante memorando 2023I-VBOG-010741 del 2023-09-29.</t>
    </r>
  </si>
  <si>
    <r>
      <rPr>
        <b/>
        <sz val="11"/>
        <rFont val="Calibri"/>
        <family val="2"/>
        <scheme val="minor"/>
      </rPr>
      <t>2023I-VBOG-015011 del 11/10/23 SUBDIRECCIÓN GENERAL</t>
    </r>
    <r>
      <rPr>
        <sz val="11"/>
        <rFont val="Calibri"/>
        <family val="2"/>
        <scheme val="minor"/>
      </rPr>
      <t xml:space="preserve">
se requirió al Grupo Gerencia de Territoriales acerca de las acciones que ha implementado para la adecuación de los espacios en las Direcciones Territoriales mediante memorando 2023I-VBOG-014918 de 11 de octubre de 2023, de igual manera, se informa que se ha publicado el Protocolo de Lenguaje Claro para el período 2023 – 2024 el día 11 de octubre de 2023 y se reitera que la responsabilidad de la actividad recae en el Grupo de Atención y Relacionamiento con el Ciudadano, por su parte se adjunta la relación de solicitudes efectuadas a las Direcciones  Territoriales, como aporte del seguimiento que realiza la Subdirección General a través del Grupo Gerencia de Territoriales
</t>
    </r>
    <r>
      <rPr>
        <b/>
        <sz val="11"/>
        <rFont val="Calibri"/>
        <family val="2"/>
        <scheme val="minor"/>
      </rPr>
      <t>2023I-VBOG-042889 del 27/12/23 SUBDIRECCIÓN ADMINISTRATIVA
GARC:</t>
    </r>
    <r>
      <rPr>
        <sz val="11"/>
        <rFont val="Calibri"/>
        <family val="2"/>
        <scheme val="minor"/>
      </rPr>
      <t xml:space="preserve">
Informe Adecuaciones fisicas Direcciones Territoriales - accesibilidad</t>
    </r>
  </si>
  <si>
    <t>Incumplida según el arguneto de la Subdirección Genenral, cumplida según evidencia aportada por la Subdirección administrativa</t>
  </si>
  <si>
    <t>2023I-VBOG-04312 del 27/12/23 SUBDIRECCIÓN GESTIÓN HUMANA
2023I-VBOG-011692 SUBDIRECTOR DE GESTIÓN HUMANA
En el cuarto trimestre se adelataron requerimientos presenciales a los 5 casos pendientes por diligenciamiento de la declaración de bienes y rentas. Del mismo modo, se remitieron correos de seguimiento para el robustecimiento de esta gestión. Lo anterior se efectúa en consonancia con la estrategia desarrollada por la Subdirección de Gestión Humana frente a este trámite, razón por la que su cumplimiento es total. 
Link de evidencia: https://invias-my.sharepoint.com/:x:/g/personal/jpiragauta_invias_gov_co/EeVmc8kpqcRJvgCIuhonyFABN0aa7hEW-XVAD_lxq4mliQ?e=FccVp7</t>
  </si>
  <si>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 debido a ello suscribieron  acta de compromiso y confidencialidad https://invias-my.sharepoint.com/:f:/g/personal/cppatino_invias_gov_co/EmsHfX1b--lJpJ1Lq3RGT-wBRJP1h5q01-XAC_SrZ39_8Q?e=oikMYB 
</t>
    </r>
    <r>
      <rPr>
        <b/>
        <sz val="11"/>
        <rFont val="Calibri"/>
        <family val="2"/>
        <scheme val="minor"/>
      </rPr>
      <t>2023I-VBOG-04312 del 27/12/23 SUBDIRECCIÓN GESTIÓN HUMANA</t>
    </r>
    <r>
      <rPr>
        <sz val="11"/>
        <rFont val="Calibri"/>
        <family val="2"/>
        <scheme val="minor"/>
      </rPr>
      <t xml:space="preserve">
2023I-VBOG-011692 SUBDIRECTOR DE GESTIÓN HUMANA
Se modificó el instructivo proyectado durante el tercer trimestre incorporando sus contenidos en el "Instructivo para la provisión de empleos". La temática en cuestión (diligenciamiento de la Declaración de Bienes y Rentas y Conflictos de Intereses) se abordó en el apartado de "Políticas Operacionales". El documento se remitió al equipo encargado de su revisión (Secretaría General) para su aprobación y posterior publicación de la versión final en KAWAK. </t>
    </r>
  </si>
  <si>
    <r>
      <rPr>
        <b/>
        <sz val="11"/>
        <rFont val="Calibri"/>
        <family val="2"/>
        <scheme val="minor"/>
      </rPr>
      <t>2023I-VBOG-015011 del 11/10/23 SUBDIRECCIÓN GENERAL</t>
    </r>
    <r>
      <rPr>
        <sz val="11"/>
        <rFont val="Calibri"/>
        <family val="2"/>
        <scheme val="minor"/>
      </rPr>
      <t xml:space="preserve">
Se requirió al Grupo Gerencia de Comunicaciones mediante memorando 2023I-VBOG-014883 de 11 de octubre de 2023, empero, en lo que se refiere al número de chats, se han publicado los que se han realizado en una sola red social. Esto se debe a que el ejercicio de chat se lleva a cabo simultáneamente en tres redes sociales: Twitter, LinkedIn y Facebook. La participación varía según la elección del ciudadano para visualizar la conversación. Cabe mencionar que las respuestas se proporcionan de manera individual en cada una de estas redes. En consecuencia, la publicación de chats en redes sociales se realiza en función de la competencia o el público objetivo. Algunos pueden haber estado presentes en las tres redes, mientras que otros en una sola. Esto explica la razón en las cifras, por ejemplo, solamente se han publicado 5 de ellos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t>
    </r>
    <r>
      <rPr>
        <b/>
        <sz val="11"/>
        <rFont val="Calibri"/>
        <family val="2"/>
        <scheme val="minor"/>
      </rPr>
      <t>2023I-VBOG-04303 del 27/12/23 SUBDIRECCION GENERAL</t>
    </r>
    <r>
      <rPr>
        <sz val="11"/>
        <rFont val="Calibri"/>
        <family val="2"/>
        <scheme val="minor"/>
      </rPr>
      <t xml:space="preserve">
Durante el periodo reportado se realizaron 15 chats ciudadanos cuyas memorias están publicadas en: 
https://www.invias.gov.co/index.php/servicios-al-ciudadano/participacion-en-linea/resultados-de-participacion#2023
Se aclara que aunque se publicaron los enlaces de 5 en vivos, el reportado son 15 porque fueron transmitidos simultáneamente desde LinkedIn, Facebook y X, cada uno con su audiencia y alcance únicos.
</t>
    </r>
    <r>
      <rPr>
        <b/>
        <sz val="11"/>
        <rFont val="Calibri"/>
        <family val="2"/>
        <scheme val="minor"/>
      </rPr>
      <t xml:space="preserve">2023I-VBOG-043192 del 28/12/23 DIRECCIÓN DE EJECUCIÓN Y OPERACIÓN y https://invias-
my.sharepoint.com/:f:/g/personal/jeherrera_invias_gov_co/EmA3SJiYtfVJv20JwKPFWboBqP4qzwU
vT6X4S_26V52Xqg?e=5%3aUoj75q&amp;fromShare=true&amp;at=9
</t>
    </r>
    <r>
      <rPr>
        <sz val="11"/>
        <rFont val="Calibri"/>
        <family val="2"/>
        <scheme val="minor"/>
      </rPr>
      <t>La Direccion de Ejecución y Operación se permite reiterar que  tiene a cargo de 6 Facebook live para la presente vigencia, los cuales ya se realizaron. Esta actividad que se gestiono internamente con las subdirecciones adcritas a la DEO, (SGI,SVR,SMFF,SMCN), Para lo cual se envió  memorando DEO 52152  del 11 de Julio, a la OAP, Y el memorando DEO 60466 del 3 agosto al Grupo de Gerencia de Comunicaciones,   conducente a la programacion de actividades en el marco los chat ciudadanos. Asi las cosas, se programaron  6 facebook live divididos entre la Subdireccion de Gestion Integral de carreteras, la Subdireccion de vias regionales, Y Subdireccion de Modernizacion, con el fin de coordinar las fechas con los demas grupos involucrados, y lideres del proceso (Subdireccion General- Grupo Gerencia de Comunicaciones y  SA-GARC). Tanbien se reitero a las Unidades Ejecutoras la importancia de este insumo mediante memorando VBOG-026143 del pasado 15 de noviembre. En consecuencia de esta gestion, el 14 de agosto se realiza el facebook live, con la Subdireccion de Modernizacion con el tema (Animas Nuqui), tambien el 29 de agosto se llevo a cabo una nueva actividad con la Subdireccion de Gestion Integral, correspondiente al (Mantenimiento Rutinario y Administradores Viales), Por otro lado el 6 de Septiembre de llevo un nuevo facebook live liderado por La subdireccion de Vias regionales y la Gerencia de Caminos Comunitarios conducente a la socilaizacion del Programa Caminos Comunitarios de la Paz total. (https://www.facebook.com/InviasOficial/videos/665596085221052/?extid=NS-UNK-UNK-UNK-IOS_GK0T-GK1C&amp;mibextid=ETuwtR&amp;ref=sharing)(https://www.facebook.com/InviasOficial/videos/1226460134839630/?extid=CL-UNK-UNK-UNK-IOS_GK0T-GK1C&amp;mibextid=woZv4r&amp;ref=sharing)(https://www.facebook.com/InviasOficial/videos/328519222908316/?extid=CL-UNK-UNK-UNK-IOS_GK0T-GK1C&amp;mibextid=2Rb1fB&amp;ref=sharing.  Por otro lado el pasado 31 de octubre se llevo a cavo por medio de la Subdireccion de Modernizacion de carreteras Nacionales el facebook live, enfocado a contextualizar a la comunidad sobre los avances del proyecto Villagarzon-San Jose De la Fragua. https://www.facebook.com/InviasOficial/videos/1030886564893320/?extid=WA-UNK-UNK-UNK-IOS_GK0T-GK1C&amp;ref=sharing&amp;mibextid=qC1gEa . Tanbien se conto con la partcipacion del Ing Juan Jose Oyuela, Director de Ejecucion y Operacion, en el evento en vivo  de rendicion de cuentas. Evento realizado con la integacion de la comunidad, (336) Rendición de Cuentas del Invías 2023, #NosMovemosPorColombia - YouTube.</t>
    </r>
  </si>
  <si>
    <r>
      <rPr>
        <b/>
        <sz val="11"/>
        <rFont val="Calibri"/>
        <family val="2"/>
        <scheme val="minor"/>
      </rPr>
      <t>2023I-VBOG-015011 del 11/10/23 SUBDIRECCIÓN GENERAL</t>
    </r>
    <r>
      <rPr>
        <sz val="11"/>
        <rFont val="Calibri"/>
        <family val="2"/>
        <scheme val="minor"/>
      </rPr>
      <t xml:space="preserve">
La Subdirección General, no posee injerencia, dado que no ejecuta acciones misionales con grupos de valor de manera directa, aunque si tiene el deber funcional de publicarlos en la página web por intermedio del Grupo Gerencia de Comunicaciones adscrito a esta, no obstante, se requirió mediante Memorando Circular 2023I-VBOG-014911 de 11 de octubre de 2023 a las Unidades Ejecutoras con el objeto de solicitar dicha información, para que sea remitida al Grupo Gerencia de Comunicaciones, de igual forma, se requerirá al Grupo Gerencia de Territoriales para que se reporte lo ejecutado por las Direcciones Territoriales al respecto
</t>
    </r>
    <r>
      <rPr>
        <b/>
        <sz val="11"/>
        <rFont val="Calibri"/>
        <family val="2"/>
        <scheme val="minor"/>
      </rPr>
      <t>2023I-VBOG-04303 del 27/12/23 SUBDIRECCION GENERAL</t>
    </r>
    <r>
      <rPr>
        <sz val="11"/>
        <rFont val="Calibri"/>
        <family val="2"/>
        <scheme val="minor"/>
      </rPr>
      <t xml:space="preserve">
La Subdirección General, no posee injerencia, dado que no ejecuta acciones misionales con grupos de valor de manera directa, aunque si tiene el deber funcional de publicarlos en la página web por intermedio del Grupo Gerencia de Comunicaciones adscrito a esta.
</t>
    </r>
    <r>
      <rPr>
        <b/>
        <sz val="11"/>
        <rFont val="Calibri"/>
        <family val="2"/>
        <scheme val="minor"/>
      </rPr>
      <t xml:space="preserve">2023I-VBOG-043192 del 28/12/23 DIRECCIÓN DE EJECUCIÓN Y OPERACIÓN 100% y https://invias-
my.sharepoint.com/:f:/g/personal/jeherrera_invias_gov_co/EmA3SJiYtfVJv20JwKPFWboBqP4qzwU
vT6X4S_26V52Xqg?e=5%3aUoj75q&amp;fromShare=true&amp;at=9
</t>
    </r>
    <r>
      <rPr>
        <sz val="11"/>
        <rFont val="Calibri"/>
        <family val="2"/>
        <scheme val="minor"/>
      </rPr>
      <t>La Dirección de ejecución y Operación, en cumplimiento de sus funciones de seguimiento a sus subdirecciones adscritas (SGI-SVR-SMFF-SMCN) , envió memorando VBOG-003986 del 7 de septiembre 2023, reiternado la solicitud del reporte de los proyectos entregados a la comunidad en el cuarto trimestre de la presente vigencia. Considerando que esta informacion es  fundamental como insumo para los acuerdos o compromisos asumidos con los grupos de valor, y su reporte respectivo en el marco de Participación Ciudadana y Rendición de Cuentas. Dicho esto la Subdireccion de Modernizacion de Carreteras mediante memorando VBOG-014504 del 10 de octubre y La Subdireccion Maritima Fluvial y Ferrea, mediante memorando VBOG-016114 del 17 de Octubre. enviaron los respectivos soportes relacionados. Paralelamente mediante memorando DEO 55469 del 19 de Julio, VBOG-026923 del 17 de Noviembre y VBOG 036515 del 13 de diciembre de 2023, enviamos al Grupo de atención y relacionamiento ciudadano, todos los documentos conducentes a la actualización de la matriz y con las columnas AO a AV resueltas, de manera oportuna. Recordando que es de vital importancia el cargue de esta informacion. Por ser ellos a quien compete la publicacion respectiva.</t>
    </r>
  </si>
  <si>
    <t>Documentar memorias de los Chat ciudadano temático que propicien el diálogo con la ciudadanía</t>
  </si>
  <si>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La Direccion de Ejecucion  y Operacion recibió memorando circular  VBOG-012855 de la OAP del 5 de octubre de 2023, mediante el cual se informa que : " El Comité Institucional de Gestión y Desempeño que sesionó el pasado 29/09/2023 No aprobó la eliminación de la actividad del Plan Anticorrupción y de Atención al Ciudadano". a pesar que la  Subdirección de Gestión Humana informo  que dentro de la estructura institucional el INVIAS ya cuenta con grupos de trabajo para el desarrollo de esas funciones.  No obstante, como iniciativa adicional, propuesta por la DEO se tiene como finalidad consolidar, analizar, revisar la información captada para posterior toma de decisiones. Esta posicion se informo a la OAP mediante mesa de tarbajo del pasado 16 de noviembre de 2023, en donde se dejo claro  que esta direccion no ha incumplido, sobre el asunto, y por el contrario ha aportado lo nesesario para el correcto desarrollo y cunplimineto de las metas en comento. Se envia grabacion de reunion como soporte https://invias-my.sharepoint.com/:v:/g/personal/julloa_invias_gov_co/EeUln7w5HQ9LhlcAKXWikvYBEkkO3Jvi-uiFKgBJdCvTdQ?referrer=Teams.TEAMS-ELECTRON&amp;referrerScenario=MeetingChicletGetLink.view.view</t>
    </r>
  </si>
  <si>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vT6X4S_26V52Xqg?e=5%3aUoj75q&amp;fromShare=true&amp;at=9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No obstante, desde la DEO se realiza la consolidación y seguimiento de la información e indicadores de los servicios de atención al usuario de cada uno de los proyectos de Gestión Vial Integral que contrata el INVIAS, Siguiendo los lineamientos establecidos en la sección 5.7 del Manual de Gestión Vial Integral MEPI-MGVI-MN-1 (Formatos MEPI-MGVI-FR  01 AL 07). adoptado mediante resolución 2719 de Julio de 2022, y que son atendidos por ambulancia, carro taller, grúas, o equipos de rescate, coordinados desde el centro de control. Esta posicion se informo a la OAP mediante mesa de tarbajo del pasado 16 de noviembre de 2023, en donde se hizo claridad que esta Direccion ha cumplido esta actividad en su totalidad.</t>
    </r>
  </si>
  <si>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vT6X4S_26V52Xqg?e=5%3aUoj75q&amp;fromShare=true&amp;at=9
La Direccion de Ejecucion y Operacion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Hasta el mes de diciembre de 2023 se han atendido más de 90.000 servicios de este tipo a nivel nacional en lo comprendido entre el 2020 y 2023.  En el  pasado 16 de noviembre de 2023 en mesa de trabajo sostenida con la OAP, el ing Luis Pachon de la DEO, realizo una explicacion detallada del cumplimiento de estas actividades  y se expuso la metodologia que se esta aplicando actualmente y que esta normalizada a travez del alcance que tienen en el manual de Gestion Vial Integral los servicios de atencion al usuario. Se envia grabacion de reunion como soporte https://invias-my.sharepoint.com/:v:/g/personal/julloa_invias_gov_co/EeUln7w5HQ9LhlcAKXWikvYBEkkO3Jvi-uiFKgBJdCvTdQ?referrer=Teams.TEAMS-ELECTRON&amp;referrerScenario=MeetingChicletGetLink.view.view</t>
    </r>
  </si>
  <si>
    <r>
      <t xml:space="preserve">En conjunto con la Gerencia de Comunicaciones y la Oficina Asesora de Planeación, se elaboró encuesta para que la ciudadanía seleccionará los temas de interés relacionados con la gestión. Esta estuvo publicada en las redes sociales (Facebook y X) y como resultado de ello en total participaron 98 personas, los temas que tuvieron un mayor interés fueron los siguientes: 
•	Caminos comunitarios de la paz total
•	Reglamentación y aplicación de nuevas tecnologías
•	Contratación
Teniendo en cuenta los resultados de la encuesta, la Oficina Asesora de Planeación coordinó y envió a las diferentes dependencias el documento borrador del Informe de la audiencia pública del Principal Espacio con los temas de interés y de obligatoriedad definidos en MURC para elaboración. Una vez consolidado este, se publicó en la página web el día 15 de noviembre para consulta de la ciudadanía y puede ser consultado en el siguiente enlace: https://www.invias.gov.co/index.php/normativa/politicas-y-lineamientos/hechos-de-transparencia/rendicion-de-cuentas/16314-informe-de-gestion-rendicion-de-cuentas-2023/file.
2023I-VBOG-015011 del 11/10/23 SUBDIRECCIÓN GENERAL
La Subdirección General, no posee injerencia, dado que no ejecuta acciones misionales con grupos de valor de manera directa, aunque si tiene el deber funcional de publicarlos en la página web por intermedio del Grupo Gerencia de Comunicaciones adscrito a esta, no obstante, se requirió mediante Memorando Circular 2023I-VBOG-014911 de 11 de octubre de 2023 a las Unidades Ejecutoras con el objeto de solicitar dicha información, para que sea remitida al Grupo Gerencia de Comunicaciones, de igual forma, se requerirá al Grupo Gerencia de Territoriales para que se reporte lo ejecutado por las Direcciones Territoriales al respecto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2023I-VBOG-042889 del 27/12/23 SUBDIRECCIÓN ADMINISTRATIVA
GARC:
 https://www.invias.gov.co/index.php/normativa/politicas-y-lineamientos/atencion-al-ciudadano/16317-plan-de-actividades-de-participacion-ciudadana-monitoreo-2023/file
</t>
    </r>
    <r>
      <rPr>
        <b/>
        <sz val="11"/>
        <rFont val="Calibri"/>
        <family val="2"/>
        <scheme val="minor"/>
      </rPr>
      <t>2023I-VBOG-043192 del 28/12/23 DIRECCIÓN DE EJECUCIÓN Y OPERACIÓN y https://invias-
my.sharepoint.com/:f:/g/personal/jeherrera_invias_gov_co/EmA3SJiYtfVJv20JwKPFWboBqP4qzwU
vT6X4S_26V52Xqg?e=5%3aUoj75q&amp;fromShare=true&amp;at=9</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VBOG-026425 del 16 de noviembre de 2023 y diferentes mesas de trabajo,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55469 del 19 de Julio y memorando VBOG 26923 del 17 de noviembre y el VBOG 036515 del 13 de Diciembre de 2023, se envio el reporte actualizado al Grupo de Relacionamiento Ciudadano de la informacion solicitada en el formato en mencion con las columnas AO a AV resueltas, para que a su vez lo suban a la pagina web respectiva,  Y  de esta manera se argumenta con los respectivos soportes los lineamientos que permiten a esta direccion dar cumplimiento a este requerimiento.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https://www.invias.gov.co/index.php/normativa/politicas-y-lineamientos/atencion-al-ciudadano/16317-plan-de-actividades-de-participacion-ciudadana-monitoreo-2023/file         </t>
    </r>
  </si>
  <si>
    <r>
      <t xml:space="preserve">2023I-VBOG-042889 del 27/12/23 SUBDIRECCIÓN ADMINISTRATIVA
GARC: 
https://www.invias.gov.co/index.php/archivo-y-documentos/atencion-al-ciudadano/16084-informe-para-identificar-las-necesidades-expectativas-e-intereses-de-la-ciudadania-2023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https://www.invias.gov.co/index.php/archivo-y-documentos/atencion-al-ciudadano/16084-informe-para-identificar-las-necesidades-expectativas-e-intereses-de-la-ciudadania-2023</t>
    </r>
  </si>
  <si>
    <r>
      <rPr>
        <b/>
        <sz val="11"/>
        <rFont val="Calibri"/>
        <family val="2"/>
        <scheme val="minor"/>
      </rPr>
      <t>2023I-VBOG-042889 del 27/12/23 SUBDIRECCIÓN ADMINISTRATIVA</t>
    </r>
    <r>
      <rPr>
        <sz val="11"/>
        <rFont val="Calibri"/>
        <family val="2"/>
        <scheme val="minor"/>
      </rPr>
      <t xml:space="preserve">
Contrato 2597 de 2023 Contrato Interadministratico con 472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Contrato 2597 de 2023 Contrato Interadministratico con 472</t>
    </r>
  </si>
  <si>
    <r>
      <t xml:space="preserve">La Oficina Asesora de Planeación reporta mediante e </t>
    </r>
    <r>
      <rPr>
        <b/>
        <sz val="11"/>
        <rFont val="Calibri"/>
        <family val="2"/>
        <scheme val="minor"/>
      </rPr>
      <t>memorando  2023I-VBOG-042354 del 26/12/23 a</t>
    </r>
    <r>
      <rPr>
        <sz val="11"/>
        <rFont val="Calibri"/>
        <family val="2"/>
        <scheme val="minor"/>
      </rPr>
      <t xml:space="preserve"> la Secretaría General la ejecución y evaluación de las actividades de participación programadas en la vigencia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Resumen de ejejcución de actividades a crago de la Subdirección de Reglamentación Técnica e Innovación-SRT
</t>
    </r>
    <r>
      <rPr>
        <b/>
        <sz val="11"/>
        <rFont val="Calibri"/>
        <family val="2"/>
        <scheme val="minor"/>
      </rPr>
      <t xml:space="preserve">2023I-VBOG-042889 del 27/12/23 SUBDIRECCIÓN ADMINISTRATIVA
</t>
    </r>
    <r>
      <rPr>
        <sz val="11"/>
        <rFont val="Calibri"/>
        <family val="2"/>
        <scheme val="minor"/>
      </rPr>
      <t xml:space="preserve">GARC:
https://www.invias.gov.co/index.php/normativa/politicas-y-lineamientos/atencion-al-ciudadano/16317-plan-de-actividades-de-participacion-ciudadana-monitoreo-2023/file
</t>
    </r>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 xml:space="preserve">vT6X4S_26V52Xqg?e=5%3aUoj75q&amp;fromShare=true&amp;at=9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memorandos  y diferentes mesas de trabajo,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55469 del 19 de Julio, se envio el reporte actualizado al Grupo de Relacionamiento Ciudadano de la informacion solicitada en el formato en mencion. El pasado  16 de noviembre de 2023 mediante memorando VBOG 026425, nuevamente se solito a las Unidades Ejecutoras ,La actualizacion del formato de seguimiento de actividades de participacion, para lo cual se recibio respuesta mediante memorando VBOG 034199 del 6 de diciembre de la Subdireccion de Gestion Integral y el memorando VBOG-009221 del 22 de noviembre, VBOG 031435 del 29 de noviembre de 2023  por parte de la Subdireccion de Modernizacion, y el VBOG 031088 del 29 de noviembre, memorando de la Subdireccion Maritima Fluvial y ferrea. Finalmente  toda esta informacion es reportada al grupo de Relacionamiento Ciudadano mediante memorado VBOG 036515 del  13 de diciembre de 2023, para que sean ellos quienes canalicen y garanticen la publicacion como corresponde.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https://www.invias.gov.co/index.php/normativa/politicas-y-lineamientos/atencion-al-ciudadano/16317-plan-de-actividades-de-participacion-ciudadana-monitoreo-2023/file
</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</si>
  <si>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La capacitacion se realizo el 14 de septiembre y se publico banner el 13 de septiembre 2023 para la participacion.
</t>
    </r>
    <r>
      <rPr>
        <b/>
        <sz val="11"/>
        <rFont val="Calibri"/>
        <family val="2"/>
        <scheme val="minor"/>
      </rPr>
      <t>2023I-VBOG-04312 del 27/12/23 SUBDIRECCIÓN GESTIÓN HUMANA</t>
    </r>
    <r>
      <rPr>
        <sz val="11"/>
        <rFont val="Calibri"/>
        <family val="2"/>
        <scheme val="minor"/>
      </rPr>
      <t xml:space="preserve">
2023I-VBOG-011692 SUBDIRECTOR DE GESTIÓN HUMANA
Se llevaron a cabo diferentes talleres convocando a todos los colaboradores y colaboradoras de Planta central y Direcciones Territoriales 
Para convocar a los diferentes talleres se efectuaron los procesos de inscripción, difusión e invitación con el apoyo de Comunicaciones, el uso de correos electrónicos y la línea telefónica de la Escuela Corporativa.
Las evidencias reposan en el OneDrive de la Escuela Corporativa en los siguientes enlaces:
20231025_Capacitación Acosos y Discriminación_Ministerio de Trabajo
https://invias-my.sharepoint.com/:f:/g/personal/escuelacorporativa_invias_gov_co/EiHoX7xHTK9Aryk1hwU11eABx-1cUw8CE743aXUeBkXt5g?e=NnJRdY
20231117_Taller Acoso Laboral
https://invias-my.sharepoint.com/personal/escuelacorporativa_invias_gov_co/_layouts/15/onedrive.aspx?id=%2Fpersonal%2Fescuelacorporativa%5Finvias%5Fgov%5Fco%2FDocuments%2FESCUELA%20CORPORATIVA%202023%2FAGENDAS%20MENSUALES%2F11%5FNOVIEMBRE%202023%2F20231117%5FTaller%20Acoso%20Laboral&amp;ct=1703710024328&amp;or=OWA%2DNT&amp;cid=52c24a1c%2D32f7%2Dacc8%2D2ba5%2De4f66268803b&amp;fromShare=true&amp;ga=1
20231127_Jornada de Equidad de Género
https://invias-my.sharepoint.com/:f:/g/personal/escuelacorporativa_invias_gov_co/EmOBCIxxiaFMkT7FYc0sk0oBGwtwCimEOuSZDXnBJqZ0AA?e=tRS7q9
</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</si>
  <si>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realizo mesa en la Direccion Territorial Choco del dia 23 de noviembre del 2023</t>
    </r>
  </si>
  <si>
    <r>
      <rPr>
        <b/>
        <sz val="11"/>
        <rFont val="Calibri"/>
        <family val="2"/>
        <scheme val="minor"/>
      </rPr>
      <t>2023I-VBOG-015011 del 11/10/23 SUBDIRECCIÓN GENERAL</t>
    </r>
    <r>
      <rPr>
        <sz val="11"/>
        <rFont val="Calibri"/>
        <family val="2"/>
        <scheme val="minor"/>
      </rPr>
      <t xml:space="preserve">
Nos encontramos a la espera de la respuesta del DAFP, solicitado por la Subdirección General para la actualización y socialización del nuevo protocolo.
</t>
    </r>
    <r>
      <rPr>
        <b/>
        <sz val="11"/>
        <rFont val="Calibri"/>
        <family val="2"/>
        <scheme val="minor"/>
      </rPr>
      <t>2023I-VBOG-042889 del 27/12/23 SUBDIRECCIÓN ADMINISTRATIVA</t>
    </r>
    <r>
      <rPr>
        <sz val="11"/>
        <rFont val="Calibri"/>
        <family val="2"/>
        <scheme val="minor"/>
      </rPr>
      <t xml:space="preserve"> y 2023I-VBOG-044096 del 29/12/23 SECRETARIA GENERAL y https://invias-my.sharepoint.com/personal/oagudelo_invias_gov_co/_layouts/15/onedrive.aspx?id=%2Fpersonal%2Foagudelo%5Finvias%5Fgov%5Fco%2FDocuments%2FEvidencias%204%20trimestre%202023%2FEvidencias%20PAAC%204%20trimestre%202023&amp;ga=1 
GARC: 
https://www.invias.gov.co/index.php/normativa/politicas-y-lineamientos/atencion-al-ciudadano/16031-protocolo-lenguaje-claro-2023/file</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</si>
  <si>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difundio banner por medio de comunicacinones Internas el 22/12/2023</t>
    </r>
  </si>
  <si>
    <r>
      <t xml:space="preserve">MEMORANDO No OTIC 50328  del 05/07/2023: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El chat bot se encuentra con sus respectivas licencias y activo en la pagina web. </t>
    </r>
  </si>
  <si>
    <r>
      <rPr>
        <b/>
        <sz val="11"/>
        <rFont val="Calibri"/>
        <family val="2"/>
        <scheme val="minor"/>
      </rPr>
      <t>2023I-VBOG-04303 del 27/12/23 SUBDIRECCION GENERAL</t>
    </r>
    <r>
      <rPr>
        <sz val="11"/>
        <rFont val="Calibri"/>
        <family val="2"/>
        <scheme val="minor"/>
      </rPr>
      <t xml:space="preserve">
Se encuentra publicado un banner que dirige a la encuesta disponible en: https://www.invias.gov.co/index.php#gkIs-gk-is-126 y también dentro de la sección del Portal Web: https://www.invias.gov.co/index.php/informacion-institucional/transparencia-y-acceso-a-la-informacion-publica
Sin embargo, el Grupo de Atención y Relacionamiento con el ciudadano mediante memorando 2023I-VBOG-038640; para dar cumplimiento a la meta, en esta vigencia se
procedió a publicar en el menú de Transparencia y Acceso a la Información pública la “encuesta de satisfacción al ciudadano sobre el portal web del INVIAS”. Así mismo, con los resultados obtenidos se realizó dos informes trimestrales, publicados en la página web de INVIAS, siendo las evidencias en esta meta para el segundo y tercer trimestre de los planes; Sin embargo, para este último trimestre con corte de fechas del 16 de septiembre de 2023 al 15 de diciembre de 2023, no se cuenta con información suficiente para la realización de un nuevo informe puesto que no hay resultados cuantificables que permitan graficar o realizar la ponderación de estos, tal como se evidencia en el archivo adjunto (Base de datos Forms).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https://www.invias.gov.co/index.php/normativa/politicas-y-lineamientos/atencion-al-ciudadano/16083-informe-de-satisfaccion-del-portal-web-de-invias-transparencia-y-acceso-a-la-informacion-publica-2023/file</t>
    </r>
  </si>
  <si>
    <r>
      <rPr>
        <b/>
        <sz val="11"/>
        <rFont val="Calibri"/>
        <family val="2"/>
        <scheme val="minor"/>
      </rPr>
      <t>2023I-VBOG-015260 DIRECCIÓN JURÍDICA</t>
    </r>
    <r>
      <rPr>
        <sz val="11"/>
        <rFont val="Calibri"/>
        <family val="2"/>
        <scheme val="minor"/>
      </rPr>
      <t xml:space="preserve">
 se genera un aporte al numeral 3- Actualizar y disponer   en   la   página   web   enlaces   para   dar   cumplimiento   al Índice de transparencia y acceso a la información pública (ITA)”. (enlace anexo).    Para lo cual aportamos el memorando con radicado 20231-VBOG-011455 del 2023-10-02 y el email con la solicitud al Web máster donde se solicita la creación de los espacios necesarios, con el fin de que la Subdirección de Procesos de Selección Contractuales, inicie el   trámite   de   publicación   y/o   actualización   de   los   documentos   de procesos de selección contractuales y de compra pública en la página
web. 
</t>
    </r>
    <r>
      <rPr>
        <b/>
        <sz val="11"/>
        <rFont val="Calibri"/>
        <family val="2"/>
        <scheme val="minor"/>
      </rPr>
      <t xml:space="preserve"> 2023I-VBOG-042683 del 27/12/23 OFICINA DE CONTROL INTERNO</t>
    </r>
    <r>
      <rPr>
        <sz val="11"/>
        <rFont val="Calibri"/>
        <family val="2"/>
        <scheme val="minor"/>
      </rPr>
      <t xml:space="preserve">
En el enla ce https://www.invias.gov.co/index.php/informacion-institucional/8-informacion-general/4107-informes-de-ley#2023, la Oficina de Control Interno publicó el informe de seguimiento a las PQRSD del I Semestre de la vigencia 2023.
Por lo demás, esta Oficina se encuentra al día en su obligación de actualiar y disponer en la página web la información para dar cumplimiento al índice de transparencia y acceso a la información pública (ITA) 
</t>
    </r>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2023I-VBOG-015260 del 2023-10-12 DIRECCIÓN JURÍDICA
 se genera un aporte al numeral 3- Actualizar y disponer   en   la   página   web   enlaces   para   dar   cumplimiento   al Índice de transparencia y acceso a la información pública (ITA)”. (enlace anexo).    Para lo cual aportamos el memorando con radicado 20231-VBOG-011455 del 2023-10-02 y el email con la solicitud  y respuesta  del 11 de octubre de 2023 del  Web máster donde se solicita la creación de los espacios necesarios, con el fin de que la Subdirección de Procesos de Selección Contractuales, inicie el   trámite   de   publicación   y/o   actualización   de   los   documentos   de procesos de selección contractuales y de compra pública en la página
web.  https://invias-my.sharepoint.com/:f:/g/personal/erengifo_invias_gov_co/EsERScVvwxhNqvRXBxOr970BhvHe9t28ZlsaQPmQlfjShQ?e=2liyeh
</t>
    </r>
    <r>
      <rPr>
        <b/>
        <sz val="11"/>
        <rFont val="Calibri"/>
        <family val="2"/>
        <scheme val="minor"/>
      </rPr>
      <t>2023I-VBOG-04303 del 27/12/23 SUBDIRECCION GENERAL</t>
    </r>
    <r>
      <rPr>
        <sz val="11"/>
        <rFont val="Calibri"/>
        <family val="2"/>
        <scheme val="minor"/>
      </rPr>
      <t xml:space="preserve">
Durante el periodo se realizó revisión a los vínculos de la sección de Transparencia y Acceso a la Información Pública para mantener la calificación del índice, está disponible en: https://www.invias.gov.co/index.php/informacion-institucional/transparencia-y-acceso-a-la-informacion-publica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Durante la vigencia 2023, se actualizó los enlaces del ITA, mediante los documentos publicados en el plan operativo, de igual forma se solicito mediante memorando 2023I-VBOG-042458 la actualización del enlace del formulario web PQRD en la página del INVIAS.
</t>
    </r>
    <r>
      <rPr>
        <b/>
        <sz val="11"/>
        <rFont val="Calibri"/>
        <family val="2"/>
        <scheme val="minor"/>
      </rPr>
      <t>2023I-VBOG-04312 del 27/12/23 SUBDIRECCIÓN GESTIÓN HUMANA</t>
    </r>
    <r>
      <rPr>
        <sz val="11"/>
        <rFont val="Calibri"/>
        <family val="2"/>
        <scheme val="minor"/>
      </rPr>
      <t xml:space="preserve">
2023I-VBOG-011692 SUBDIRECTOR DE GESTIÓN HUMANA
Para el cuarto trimestre se efectuó la publicación de la totalidad de resoluciones objeto del área, lo anterior con apoyo de la Oficina de Comunicaciones y el WebMaster. Lo anterior se evidencia en la pestaña de "Nombramientos", a través del enlace: https://www.invias.gov.co/index.php/informacion-institucional/talento-humano/nombramientos
</t>
    </r>
    <r>
      <rPr>
        <b/>
        <sz val="11"/>
        <rFont val="Calibri"/>
        <family val="2"/>
        <scheme val="minor"/>
      </rPr>
      <t xml:space="preserve">2023I-VBOG-043192 del 28/12/23 DIRECCIÓN DE EJECUCIÓN Y OPERACIÓN y https://invias-
my.sharepoint.com/:f:/g/personal/jeherrera_invias_gov_co/EmA3SJiYtfVJv20JwKPFWboBqP4qzwU
vT6X4S_26V52Xqg?e=5%3aUoj75q&amp;fromShare=true&amp;at=9
</t>
    </r>
    <r>
      <rPr>
        <sz val="11"/>
        <rFont val="Calibri"/>
        <family val="2"/>
        <scheme val="minor"/>
      </rPr>
      <t>La Dirección de Ejecución y Operación esta apoyando mediante el  suministro de información de su competencia en el marco de los lineamientos de La matriz de la resolución 1519 de 2020 y plan de mejoramiento respectivo. En este entendido se asiste a las mesas de trabajo lideradas por la OTIC, conducentes a la formulacion y socializacion del procedimiento para la publicacion de datos abiertos. Lo anterior soportado en mesa de trabajo del 3 de octubre https://invias-my.sharepoint.com/:v:/g/personal/nperalta_invias_gov_co/ETlrQzgwuE9Co4N5yZV5vd4BCJ2DS6SAW9bbXwZFqd6-zg, y del 22 de noviembre del 2023 https://invias-my.sharepoint.com/:v:/g/personal/jdelaparra_invias_gov_co/EXMgkkTboOxJqDcbA06eK74Bwd0XePOKmw0DqamUv3XVOA, En esta ultima se raaliza la presentacion del documento por parte de la OTIC, para conocimiento y observaciones. De forma paralela el pasado 8 de noviembre se asistio a la maraton, CALIDAD DE DATOS ABIERTOS, Programada por el ministerio de las TIC. (ver documento IV PLAN DE ACCION NACIONAL DE ESTADO ABIERTO).Finalmente se asistio a mesa de trabajo del 16 de noviembre de 2023 con la OAP, en donde se dejo claro  que esta direccion no ha incumplido, sobre el asunto, y por el contrario ha aportado lo nesesario para el correcto desarrollo y cumplimiento de las metas en comento.Se envia grabacion de reunion como soporte https://invias-my.sharepoint.com/:v:/g/personal/julloa_invias_gov_co/EeUln7w5HQ9LhlcAKXWikvYBEkkO3Jvi-uiFKgBJdCvTdQ?referrer=Teams.TEAMS-ELECTRON&amp;referrerScenario=MeetingChicletGetLink.view.view</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</si>
  <si>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GARC: 
https://www.invias.gov.co/index.php/normativa/politicas-y-lineamientos/atencion-al-ciudadano/16332-informe-trimestral-informacion-mas-consultada-julio-a-septiembre-de-2023/file</t>
    </r>
  </si>
  <si>
    <r>
      <rPr>
        <b/>
        <sz val="11"/>
        <rFont val="Calibri"/>
        <family val="2"/>
        <scheme val="minor"/>
      </rPr>
      <t>2023I-VBOG-04312 del 27/12/23 SUBDIRECCIÓN GESTIÓN HUMANA</t>
    </r>
    <r>
      <rPr>
        <sz val="11"/>
        <rFont val="Calibri"/>
        <family val="2"/>
        <scheme val="minor"/>
      </rPr>
      <t xml:space="preserve">
2023I-VBOG-011692 SUBDIRECTOR DE GESTIÓN HUMANA
Se modificó el instructivo proyectado durante el tercer trimestre incorporando sus contenidos en el "Instructivo para la provisión de empleos". La temática en cuestión (diligenciamiento de la Declaración de Bienes y Rentas y Conflictos de Intereses) se abordó en el apartado de "Políticas Operacionales". El documento se remitió al equipo encargado de su revisión (Secretaría General) para su aprobación y posterior publicación de la versión final en KAWAK. 
Del mismo modo, se proyectó un video relacionado con la temática durante la jornada de reinducción adelantada el día 30 de noviembre del 2023.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en este trimestre se realizo un video se socializo en la inducción y reinduccion y en las pantallas de la entrada.
Evidencia: video</t>
    </r>
  </si>
  <si>
    <r>
      <rPr>
        <b/>
        <sz val="11"/>
        <rFont val="Calibri"/>
        <family val="2"/>
        <scheme val="minor"/>
      </rPr>
      <t>2023I-VBOG-04312 del 27/12/23 SUBDIRECCIÓN GESTIÓN HUMANA</t>
    </r>
    <r>
      <rPr>
        <sz val="11"/>
        <rFont val="Calibri"/>
        <family val="2"/>
        <scheme val="minor"/>
      </rPr>
      <t xml:space="preserve">
2023I-VBOG-011692 SUBDIRECTOR DE GESTIÓN HUMANA
Reinducción trimestre de octubre a diciembre de 2023:
2023-11-30 Reinduccion a los funcionarios, practicantes y Contratistas OPS 
https://invias-my.sharepoint.com/personal/escuelacorporativa_invias_gov_co/_layouts/15/onedrive.aspx?ga=1&amp;id=%2Fpersonal%2Fescuelacorporativa%5Finvias%5Fgov%5Fco%2FDocuments%2FESCUELA%20CORPORATIVA%202023%2FLINEAS%20DE%20ACCI%C3%93N%20ECGGC%2F5%2E%20PLAN%20INSTITUCIONAL%20DE%20CAPACITACI%C3%93N%20%2D%20PIC%2FINDUCCION%2F20231130%5FReinducci%C3%B3n%20General%20Invias
Para convocar al publico objetivo se efectuó el procesos de inscripción, difusión e invitación por Comunicaciones, remisión de correos electrónicos y uso de la Línea de WhatsApp de la Escuela Corporativa.
Las evidencias reposan en el OneDrive de la Escuela Corporativa en el siguiente enlace: 
https://invias-my.sharepoint.com/personal/escuelacorporativa_invias_gov_co/_layouts/15/onedrive.aspx?ga=1&amp;id=%2Fpersonal%2Fescuelacorporativa%5Finvias%5Fgov%5Fco%2FDocuments%2FESCUELA%20CORPORATIVA%202023%2FLINEAS%20DE%20ACCI%C3%93N%20ECGGC%2F5%2E%20PLAN%20INSTITUCIONAL%20DE%20CAPACITACI%C3%93N%20%2D%20PIC%2FINDUCCION%2F20231130%5FReinducci%C3%B3n%20General%20Invias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La inducción y reinducción se realizo el 30 de noviembre de 2023 via teams para todos los funcionarios y contratistas, se incluyo el video de conflicto de intereses. 
Tambien se socializo en las pantallas de la entrada.
Evidencia: video, cronograma inducción.
se sigue realizando seguimiento a la realización del curso de integridad, transparencia y acceso a la información</t>
    </r>
  </si>
  <si>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Informe de encuesta sobre buenas practicas, se realizo encuesta para funcionarios y contrastistas y estuvo disponible del 15 al 30 de noviembre de 2023
Documento con propuesta para actualizar el codigo de Buen Gobierno.
Se realizo una mesa de trabajo con el Grupo de buen Gobierno donde se indentifico mejoras que se puede realizar en el codigo de buen gobierno.
evidencia acta y documento</t>
    </r>
  </si>
  <si>
    <t>2023I-VBOG-044096 del 29/12/23 SECRETARIA GENERAL y https://invias-my.sharepoint.com/personal/oagudelo_invias_gov_co/_layouts/15/onedrive.aspx?id=%2Fpersonal%2Foagudelo%5Finvias%5Fgov%5Fco%2FDocuments%2FEvidencias%204%20trimestre%202023%2FEvidencias%20PAAC%204%20trimestre%202023&amp;ga=1 
se proponen alternativas de modificaciones del Codigo de buen gobierno e integridad enmarcada en MIPG</t>
  </si>
  <si>
    <t>Actividad cumplida parcialmente según reporte de la Secretaría genenral y Subdirección Adminsitrativa. Cumplido según la Sundirección de Gestión Humna pero no swe aportó evidencia
La carpeta 40. Generar incentivos a los servidores públicos de las áreas de atención al ciudadano está en blanco</t>
  </si>
  <si>
    <t>Nota: La carpeta 86. Documentar Buenas prácticas está en blanco</t>
  </si>
  <si>
    <t>No se aportó em modelo actualizado</t>
  </si>
  <si>
    <t>Informe principla espacio de rendición de cuentas https://www.invias.gov.co/index.php/planeacion-gestion-y-control/rendicion-de-cuentas</t>
  </si>
  <si>
    <t>actividad cumplida según lo programado</t>
  </si>
  <si>
    <t>•	Las historias de usuario aportadas como evidencia de cumplimeinto de las actividades de racionalización corresponden al hito 1 del Sistema Único de Información de Trámites SUIT “1. ¿Cuenta con el plan de trabajo para implementar la propuesta de mejora del trámite?”, que corresponde a 20 puntos.
Actividad incumplida
Por instrucción del Comité Institucional de Gstión y desemepeño se instauró una mesa de trabajo a cargo de la Secretaría General con el fin de definir en un plan de choque para cumplir la estrategia de racionalización de tramites (ha sesionado los días 01/12/23 a las 4:00pm,  11/12/23 a las 10.00am y 20/12/23 a las 9:30am).</t>
  </si>
  <si>
    <t>Avances por componente con corte al 4º trimestre, respecto al total programado en el año</t>
  </si>
  <si>
    <t>Ejecutado en el 4º trimestre Vs Programado en el periodo (Todas las actividades contaban con programción del 100%)</t>
  </si>
  <si>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Resumen de ejejcución de actividades a crago de la Subdirección de Reglamentación Técnica e Innovación-SRT
</t>
    </r>
    <r>
      <rPr>
        <b/>
        <sz val="11"/>
        <rFont val="Calibri"/>
        <family val="2"/>
        <scheme val="minor"/>
      </rPr>
      <t>2023I-VBOG-04303 del 27/12/23 SUBDIRECCION GENERAL</t>
    </r>
    <r>
      <rPr>
        <sz val="11"/>
        <rFont val="Calibri"/>
        <family val="2"/>
        <scheme val="minor"/>
      </rPr>
      <t xml:space="preserve">
Se publicó 1 banner durante el periodo relacionado con el protocolo de lenguaje claro y se mantuvieron 2 banners relacionados con la oferta de trámites que están disponibles en: https://www.invias.gov.co/index.php#gkIs-gk-is-126
</t>
    </r>
    <r>
      <rPr>
        <b/>
        <sz val="11"/>
        <rFont val="Calibri"/>
        <family val="2"/>
        <scheme val="minor"/>
      </rPr>
      <t xml:space="preserve">2023I-VBOG-042889 del 27/12/23 SUBDIRECCIÓN ADMINISTRATIVA y 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Mediante memorando No. 2023I-BVOG-041532 del 22/12/2023 se solicita diseño y publicacion de piezas comunicativas sobre la oferta 
</t>
    </r>
    <r>
      <rPr>
        <b/>
        <sz val="11"/>
        <rFont val="Calibri"/>
        <family val="2"/>
        <scheme val="minor"/>
      </rPr>
      <t xml:space="preserve">
</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</si>
  <si>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enviaron a la OTIC memorandos Nos. SRT 54136-SRT-54169 (14-07- 2023) - 2023I-VBOG-030471 (28-11-2023) y 2023I-VBOG-009184 (25-09-2023) referente a las historias de usuario y observaciones para el desarrollo en la virtualización del trámite. Ver evidencia 1. MEMORANDO SRT 54136 DE 14/07/23 "Respuesta del Memorando Circular No. OTIC 51158 07/07/2023"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comparte la responsabilidad del proyecto con el equipo funcional, la OTIC no es el área dueña del proceso ni única responsable de la implementación del proyecto INVITRÁMITES.
Trámite Carga Ordinaria: Los diseños del aplicativo definidos inicialmente para la digitalización de este trámite (alcance inicial), ya se encuentran desarrollados, fueron probados en la plataforma SGP y tienen aprobación escrita de la subdirección de reglamentación técnica e innovación (SRT), el grupo de atención al ciudadano y el grupo de presupuesto. La SRT y el grupo de presupuesto. Los equipos funcionales solicitaron cambios - historias de usuario adicionales (HU1 a la HU8) al alcance inicial pactado, lo que implicó nuevos desarrollos, atraso en su cronograma para la salida a producción y costos adicionales.
El proveedor entregó los desarrollos de la (HU1 a la HU6) para las pruebas por parte del equipo funcional en el corte diciembre del 2023. En enero del 2024, se espera la entrega de la HU7 y HU8 desarrolladas para pruebas y salida a producción de la solución. https://invias.sharepoint.com/:f:/t/OTIC/EhIOf-TVDR5PpOUouWIqlL8BOGH-KS5syPQ7tGOgElI5ug?e=jla2hg</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</si>
  <si>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 xml:space="preserve">
2023I-VBOG-042035 del 26/12/23 DIRECCIÓN TÉCNICA Y DE ESTRUCTURACIÓN y correo De: Pedro Nel Prieto Anacona &lt;pprieto@invias.gov.co&gt; del 23/12/23
</t>
    </r>
    <r>
      <rPr>
        <sz val="11"/>
        <rFont val="Calibri"/>
        <family val="2"/>
        <scheme val="minor"/>
      </rPr>
      <t xml:space="preserve">Actualmente se está realizando levantamiento de requerimientos técnicos ajustados al paso a paso que requiere el trámite; se han analizado y documentado seis historias, de historias de usuarios de ocho que se han visualizado. Ver evidencia 2 - HISTORIAS DE USUARIO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comparte la responsabilidad del proyecto con el equipo funcional, la OTIC no es el área dueña del proceso ni única responsable de la implementación del proyecto INVITRÁMITES.
El 9 de agosto del 2023, inició actualización y profundización de los requerimientos en conjunto con el equipo de la SRT. Es importante definir quién contratará y supervisará el desarrollo de los trámites para el 2024, adicionalmente actualizar las historias de usuario relacionadas con la interoperabilidad con la ANI. El avance en el levantamiento del trámite a diciembre del 2023 es de un 82%.</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</si>
  <si>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Actualmente se está realizando levantamiento de requerimientos técnicos ajustados al paso a paso que requiere el trámite; se han analizado, documentado y en proceso de ajustes finales tres historias de usuarios de ocho que se han visualizado. Ver evidencia 3 ISTORIAS DE USUARIO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comparte la responsabilidad del proyecto con el equipo funcional, la OTIC no es el área dueña del proceso ni única responsable de la implementación del proyecto INVITRÁMITES.
El 9 de agosto del 2023, inició actualización y profundización de los requerimientos en conjunto con el equipo de la SRT. Es importante definir quién contratará y supervisará el desarrollo de los trámites para el 2024, adicionalmente actualizar las historias de usuario relacionadas con la interoperabilidad con la ANI. El avance en el levantamiento del trámite a diciembre del 2023 es de un 35%.</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</si>
  <si>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 xml:space="preserve">
2023I-VBOG-042035 del 26/12/23 DIRECCIÓN TÉCNICA Y DE ESTRUCTURACIÓN y correo De: Pedro Nel Prieto Anacona &lt;pprieto@invias.gov.co&gt; del 23/12/23
</t>
    </r>
    <r>
      <rPr>
        <sz val="11"/>
        <rFont val="Calibri"/>
        <family val="2"/>
        <scheme val="minor"/>
      </rPr>
      <t xml:space="preserve">Actualmente se está realizando levantamiento de requerimientos técnicos ajustados al paso a paso que requiere el trámite; se han analizado, documentado y en proceso de ajuste finales tres historias de usuarios de ocho que se han visualizado. Ver evidencia 4  ISTORIAS DE USUARIO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A diciembre de 2023, el trámite de TIEs se encuentra con 15 HU estimadas para salir a producción, lo anterior producto de una contratación que se debe efectuar en la vigencia 2024 para terminar los criterios establecidos por los administradores funcionales de PEAJES; para Carga Extradimensionada se realizaron las pruebas de 6 HU, según lo pactado, y se encuentran en fase de corrección por parte del contratista, las 2 HU restantes se entregaran en enero para pruebas y su posterior salida a producción.</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</si>
  <si>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Resumen de ejejcución de actividades a crago de la Subdirección de Reglamentación Técnica e Innovación-SRT
</t>
    </r>
    <r>
      <rPr>
        <b/>
        <sz val="11"/>
        <rFont val="Calibri"/>
        <family val="2"/>
        <scheme val="minor"/>
      </rPr>
      <t>2023I-VBOG-04303 del 27/12/23 SUBDIRECCION GENERAL</t>
    </r>
    <r>
      <rPr>
        <sz val="11"/>
        <rFont val="Calibri"/>
        <family val="2"/>
        <scheme val="minor"/>
      </rPr>
      <t xml:space="preserve">
El portafolio de servicios al ciudadano de la entidad se encuentra disponible en: https://www.invias.gov.co/index.php/servicios-al-ciudadano/derechos-del-ciudadano-y-canales-de-atencion#2023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GARC: 
Con Memorando 2023I-VBOG- 042686 del 27/12/2023 se solicito diseño y publicacion al Grupo de Gerencia de Comunicaciones
</t>
    </r>
    <r>
      <rPr>
        <b/>
        <sz val="11"/>
        <rFont val="Calibri"/>
        <family val="2"/>
        <scheme val="minor"/>
      </rPr>
      <t>2024I-VBOG-004276 del 31/12/23  OFICINA   DE   TECNOLOGIAS   DE   LA   INFORMACION   Y   LAS COMUNICACIONES</t>
    </r>
    <r>
      <rPr>
        <sz val="11"/>
        <rFont val="Calibri"/>
        <family val="2"/>
        <scheme val="minor"/>
      </rPr>
      <t xml:space="preserve">
Desde la OTIC, nos encontramos atentos a la asesoría y apoyo que el líder funcional requiera. Se actualizó el catálogo de servicios de la OTIC y se solicitó a la OAP el cargue en KAWAK, los usuarios de los servicios de la OTIC son internos, por lo que el catálogo de TI puede alimentar el Portafolio de Servicios del INVÍAS teniendo en cuenta que los servicios de la OTIC no se dirijen a usuarios externos (ciudadanía).</t>
    </r>
  </si>
  <si>
    <r>
      <rPr>
        <b/>
        <sz val="11"/>
        <rFont val="Calibri"/>
        <family val="2"/>
        <scheme val="minor"/>
      </rPr>
      <t>2023I-VBOG-015011 del 11/10/23 SUBDIRECCIÓN GENERA</t>
    </r>
    <r>
      <rPr>
        <sz val="11"/>
        <rFont val="Calibri"/>
        <family val="2"/>
        <scheme val="minor"/>
      </rPr>
      <t xml:space="preserve">L
Esta actividad no se ha desarrollado dada  la coyuntura de actualización de TRD y la adopción del SGDEA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ENVIA LINK EN DONDE SE PUEDEN OBSERVAR LOS FLUJOS DOCUMENTALES IDENTIFICADOS ESTA LABOR LA REALIZÓ LA OTIC https://invias-my.sharepoint.com/:x:/g/personal/npinzon_invias_gov_co/ERpYyg9zsFZOk1DO-nAhl_gBJLhxftPpCl9vLkq1ghzHpg?e=g72MgV
</t>
    </r>
    <r>
      <rPr>
        <b/>
        <sz val="11"/>
        <rFont val="Calibri"/>
        <family val="2"/>
        <scheme val="minor"/>
      </rPr>
      <t xml:space="preserve">2024I-VBOG-004276 del 31/12/23  OFICINA   DE   TECNOLOGIAS   DE   LA   INFORMACION   Y   LAS COMUNICACIONES
</t>
    </r>
    <r>
      <rPr>
        <sz val="11"/>
        <rFont val="Calibri"/>
        <family val="2"/>
        <scheme val="minor"/>
      </rPr>
      <t>Desde la OTIC apoyamos con la implementación del SGDEA el cual tiene configurados los flujos de información basados en las Tablas de Retención documental de la entidad, actividad liderada por la Subdirección Administrativa.</t>
    </r>
  </si>
  <si>
    <r>
      <rPr>
        <b/>
        <sz val="11"/>
        <rFont val="Calibri"/>
        <family val="2"/>
        <scheme val="minor"/>
      </rPr>
      <t xml:space="preserve">
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SGDEA PUESTO EN PRODUCCION EL 17/08/2023 link de acceso al sistema: https://invitramites.invias.gov.co/SGDEA_Produccion/Login/Login.php
</t>
    </r>
    <r>
      <rPr>
        <b/>
        <sz val="11"/>
        <rFont val="Calibri"/>
        <family val="2"/>
        <scheme val="minor"/>
      </rPr>
      <t>2024I-VBOG-004276 del 31/12/23  OFICINA   DE   TECNOLOGIAS   DE   LA   INFORMACION   Y   LAS COMUNICACIONES</t>
    </r>
    <r>
      <rPr>
        <sz val="11"/>
        <rFont val="Calibri"/>
        <family val="2"/>
        <scheme val="minor"/>
      </rPr>
      <t xml:space="preserve">
En un trabajo conjunto con la Subdirección Administrativa, el 17 de agosto se llevó a cabo la salida a producción del sistema de gestión de documentos electrónicos y de archivo “AZDigital”, y del sistema de ventanilla única de correspondencia “SGP”. https://invitramites.invias.gov.co/SGDEA_Produccion/Login/Login.php?Salir=Ok</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</si>
  <si>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https://www.invias.gov.co/index.php/normativa/politicas-y-lineamientos/atencion-al-ciudadano/16427-informe-de-percepcion-y-satisfaccion-de-la-ciudadania-de-julio-a-septiembre-de-2023/file
</t>
    </r>
  </si>
  <si>
    <r>
      <rPr>
        <b/>
        <sz val="11"/>
        <rFont val="Calibri"/>
        <family val="2"/>
        <scheme val="minor"/>
      </rPr>
      <t xml:space="preserve">2023I-VBOG-043307 del 28/12/23 SECRETARÍA GENERAL - 100%
</t>
    </r>
    <r>
      <rPr>
        <sz val="11"/>
        <rFont val="Calibri"/>
        <family val="2"/>
        <scheme val="minor"/>
      </rPr>
      <t>me permito adjuntar los siguientes soportes relacionados   con   el   cumplimento   de   la   actividad   de   “Aplicar   diagnósticos   para   la implementación de estado abierto en su totalidad”:
1. Diagnóstico   de   datos   abiertos   realizado   por   la   Oficina   de   Tecnologías   de   la Información y las Comunicaciones – OTIC.
2. Listado de Conjuntos de la Entidad identificado por la Oficina de Tecnologías de la Información y las Comunicaciones – OTIC.
Lo anterior a fin de precisar que se dio un alcance técnico en la identificación de brechas en el ciclo de vida de la información y datos de la información con un enfoque en la producción de datos abiertos y los mecanismos de publicación y accesibilidad de la información de la Entidad.
De otra parte, me permito confirmar el siguiente link:
https://invias-
my.sharepoint.com/personal/oap_invias_gov_co/_layouts/15/onedrive.aspx?id=
%2Fpersonal%2Foap%5Finvias%5Fgov%5Fco%2FDocuments%2FRepositorio%20MIPG
%2FD4%2F1%2E%20P%2E%20Seguimiento%20y%20evaluaci%C3%B3n%20del
%20desempe%C3%B1o%20institucional%2F5%2E%20Plan%20de%20Mejoramiento
%20Indice%20de%20Gesti%C3%B3n%20y%20Desempe%C3%B1o%2FSecretaria
%20General&amp;ga=1 
En el cual se encuentran los links de los Autodiagnósticos de las políticas lideradas por la Secretaría General, previamente socializados y entregados a la OAP en donde se detallan especialmente los autodiagnósticos de Transparencia, Integridad, participación Ciudadana e Innovación de la Entidad acorde con los objetivos del documento CONPES 4070 - Lineamientos de Política para la Implementación de un Modelo de Estado Abierto.</t>
    </r>
    <r>
      <rPr>
        <b/>
        <sz val="11"/>
        <rFont val="Calibri"/>
        <family val="2"/>
        <scheme val="minor"/>
      </rPr>
      <t xml:space="preserve">
 2023I-VBOG-025684 del 14/11/23 OFICINA TIC</t>
    </r>
    <r>
      <rPr>
        <sz val="11"/>
        <rFont val="Calibri"/>
        <family val="2"/>
        <scheme val="minor"/>
      </rPr>
      <t xml:space="preserve">
El grupo de gestión de información ha avanzado en la conformación de las mesas de trabajo conjuntas con la Oficina Asesora de Planeación (OAP), y se está trabajando en la recopilación de insumos necesarios para promover el estado abierto y la iniciativa de datos abiertos. Se han involucrado actores e interesados de áreas funcionales. Es importante que la gestión de Estado Abierto la lidere el equipo que corresponda dentro de las funciones de la resolución 3497 del 2021.
Diagnóstico de Datos Abiertos (2023):
https://invias.sharepoint.com/:w:/t/OTIC/ESd3fBdsjIVPqCaz_bRB3OABIVqXj0fQp0pOjMbh
TniO9Q?e=GjQ6ld
Plan de Apertura de Datos abiertos (2021):
https://invias.sharepoint.com/:w:/t/OTIC/EVLMQQZvCSdOpFOUTp4krPYBVE01_MdA42G
tAv9Rxuinsg?e=UjhH6M
</t>
    </r>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y 25 de octubre 2023, con email institucional  se envio el consolidado de los aportes realizados por  el despacho de la DJ  y SDJ  a los buzones Diego Armando Sierra Marin dsierra@invias.gov.co y Eduardo Antonio Zamora Esguerra ezamora@invias.gov.co, para el respectivo análisis y consolidación lo cual se realizo en mesa de trabajo el dia 25 de septiembre 2023.              La DJ ha desarrollado actividades que ha conllevado la publicación de conjuntos de datos en la plataforma de datos abiertos del estado (datos.gov.co), estas actividades apoyan el cumplimiento de lo establecido en el FURAG.  El 3 de octubre, 8 de noviembre,  se Continuo con  las mesas de trabajo para el  DIAGNOSTICO DATOS ABIERTOS. 
</t>
    </r>
    <r>
      <rPr>
        <b/>
        <sz val="11"/>
        <rFont val="Calibri"/>
        <family val="2"/>
        <scheme val="minor"/>
      </rPr>
      <t>2023I-VBOG-04303 del 27/12/23 SUBDIRECCION GENERAL</t>
    </r>
    <r>
      <rPr>
        <sz val="11"/>
        <rFont val="Calibri"/>
        <family val="2"/>
        <scheme val="minor"/>
      </rPr>
      <t xml:space="preserve">
La Subdirección General, requirió a la OTIC parta la realización de la actividad, mediante memorando 2023I-VBOG-06970 y  frente a lo anterior,  OTIC remitio memorando 2023I-VBOG-027784, frente a lo anterior la Subdirección General respondió mediante memorando 2023I-VBOG-035806.
</t>
    </r>
    <r>
      <rPr>
        <b/>
        <sz val="11"/>
        <rFont val="Calibri"/>
        <family val="2"/>
        <scheme val="minor"/>
      </rPr>
      <t>2023I-VBOG-043192 del 28/12/23 DIRECCIÓN DE EJECUCIÓN Y OPERACIÓN y https://invias-
my.sharepoint.com/:f:/g/personal/jeherrera_invias_gov_co/EmA3SJiYtfVJv20JwKPFWboBqP4qzwU
vT6X4S_26V52Xqg?e=5%3aUoj75q&amp;fromShare=true&amp;at=9</t>
    </r>
    <r>
      <rPr>
        <sz val="11"/>
        <rFont val="Calibri"/>
        <family val="2"/>
        <scheme val="minor"/>
      </rPr>
      <t xml:space="preserve">
La Dirección de Ejecución y Operación esta presta a suministrar  la información de su competencia dentro de los lineamientos del CONPES 4070. Dicho esto, esta Dirección ha Participado en las diferentes mesas de trabajo a las que fue convocada, entre otras la del pasado 17 de agosto en donde se pone a consideracion que quien debe liderar esta actividad es: La OTIC, Subdireccion General , Direccion Tecnica, con el apoyo de la DEO, con el fin de  manifestar la disposición de interactuar desde su alcance en lo que sea necesario conducente al aporte de la política de acceso a la información pública. Durante este trimestre se asistio a las diferentes mesas de trabajo convocadas por la OTIC, conducentes a la formulacion y socializacion del procedimiento para la publicacion de datos abiertos. Lo anterior soportado en mesa de trabajo del 3 de octubre https://invias-my.sharepoint.com/:v:/g/personal/nperalta_invias_gov_co/ETlrQzgwuE9Co4N5yZV5vd4BCJ2DS6SAW9bbXwZFqd6-zg,  Mesa de trabajo del 17 de octubre y del 22 de noviembre del 2023
https://invias-my.sharepoint.com/:v:/g/personal/jdelaparra_invias_gov_co/EXMgkkTboOxJqDcbA06eK74Bwd0XePOKmw0DqamUv3XVOA, En esta ultima se raaliza la presentacion del documento por parte de la OTIC, para conocimiento y observaciones. De forma paralela el pasado 8 de noviembre se asistio a la maraton, CALIDAD DE DATOS ABIERTOS, Programada por el ministerio de las TIC.  (ver documento IV PLAN DE ACCION NACIONAL DE ESTADO ABIERTO).Finalmente se asistio a mesa de trabajo el pasado 13 de diciembre, la cual fue aplazada por cruce de agendas de la OTIC. Tanbien se envio memorando VBOG 039057 del 19 de diciembre de 2023 y  se convoco a una mesa de trabajo con la  OAP el pasado 16 de noviembre de 2023, en donde se dejo claro  que esta direccion no ha incumplido, sobre el asunto, y por el contrario ha aportado lo nesesario para el correcto desarrollo y cumplimiento de las metas en comento.
</t>
    </r>
    <r>
      <rPr>
        <b/>
        <sz val="11"/>
        <rFont val="Calibri"/>
        <family val="2"/>
        <scheme val="minor"/>
      </rPr>
      <t>2024I-VBOG-004276 del 31/12/23  OFICINA   DE   TECNOLOGIAS   DE   LA   INFORMACION   Y   LAS COMUNICACIONES</t>
    </r>
    <r>
      <rPr>
        <sz val="11"/>
        <rFont val="Calibri"/>
        <family val="2"/>
        <scheme val="minor"/>
      </rPr>
      <t xml:space="preserve">
Diagnóstico Implementación de Datos Abierto En INVÍAS: Se realizó un diagnóstico que permitió a la entidad conocer el nivel de madurez frente a la identificación, publicación, divulgación y el seguimiento de datos abiertos, adicionalmente, conocer el nivel de adopción del ciclo para el proceso de apertura, mejora y uso de datos abiertos, se identificaron los actores del ecosistema para tomar acciones en cada una de las fases estratégicas de este ciclo: construcción del plan de apertura, estructuración, comunicación y monitoreo.</t>
    </r>
  </si>
  <si>
    <r>
      <rPr>
        <b/>
        <sz val="11"/>
        <rFont val="Calibri"/>
        <family val="2"/>
        <scheme val="minor"/>
      </rPr>
      <t xml:space="preserve"> 2023I-VBOG-025684 del 14/11/23 OFICINA TIC</t>
    </r>
    <r>
      <rPr>
        <sz val="11"/>
        <rFont val="Calibri"/>
        <family val="2"/>
        <scheme val="minor"/>
      </rPr>
      <t xml:space="preserve">
En 2016 se desarrolló consolidación de datos sin embargo es importante que desde los grupos funcionales acompañados con la OTIC se realice una brigada de 
actualización de esta información.
Conjunto de datos abiertos 2016:
https://invias.sharepoint.com/:x:/t/OTIC/ERKegXqk1MNOj_N1TARk_GgB7j3UxyEwnR4dFQpl5BgYOA?e=o4S4sc
</t>
    </r>
    <r>
      <rPr>
        <b/>
        <sz val="11"/>
        <rFont val="Calibri"/>
        <family val="2"/>
        <scheme val="minor"/>
      </rPr>
      <t xml:space="preserve">2023I-VBOG-04303 del 27/12/23 SUBDIRECCION GENERAL
</t>
    </r>
    <r>
      <rPr>
        <sz val="11"/>
        <rFont val="Calibri"/>
        <family val="2"/>
        <scheme val="minor"/>
      </rPr>
      <t xml:space="preserve">Sera reportado por la dependencia que lidera la actividad.
</t>
    </r>
    <r>
      <rPr>
        <b/>
        <sz val="11"/>
        <rFont val="Calibri"/>
        <family val="2"/>
        <scheme val="minor"/>
      </rPr>
      <t>2024I-VBOG-004276 del 31/12/23  OFICINA   DE   TECNOLOGIAS   DE   LA   INFORMACION   Y   LAS COMUNICACIONES</t>
    </r>
    <r>
      <rPr>
        <sz val="11"/>
        <rFont val="Calibri"/>
        <family val="2"/>
        <scheme val="minor"/>
      </rPr>
      <t xml:space="preserve">
Plan de Apertura de Datos Abiertos: Como resultado de las mesas de trabajo con la Oficina Asesora de Planeación, la Secretaria General y otras áreas funcionales corresponsables del Estado Abierto y Datos Abiertos, se realizó el seguimiento a los 7 conjuntos de Datos Abiertos, adicional se publicaron dos nuevos conjuntos de datos, los cuales se incluyeron en los Activos de Información de la OTIC, dado que sobre nueve conjuntos de datos se tiene gobierno para la actualización, seguimiento y monitoreo.</t>
    </r>
  </si>
  <si>
    <r>
      <rPr>
        <b/>
        <sz val="11"/>
        <rFont val="Calibri"/>
        <family val="2"/>
        <scheme val="minor"/>
      </rPr>
      <t>2023I-VBOG-04303 del 27/12/23 SUBDIRECCION GENERAL</t>
    </r>
    <r>
      <rPr>
        <sz val="11"/>
        <rFont val="Calibri"/>
        <family val="2"/>
        <scheme val="minor"/>
      </rPr>
      <t xml:space="preserve">
Se ha realizado verificación constante de que Portal Web cuente con la disposición de ser usado en cualquier idioma por las tenologías de traducción de los diferentes navegadores.
Respecto al lenguaje de señas, en la rendición de cuentas 2023, realizada durante el periodo, se incluye la traducción simultanea en lenguaje de señas y está disponible en: https://www.invias.gov.co/index.php/planeacion-gestion-y-control/rendicion-de-cuentas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GARC: Mediante memorando 2023I-VBOG-000375 del 23/08/2023 se solicitud de  recursos 
</t>
    </r>
    <r>
      <rPr>
        <b/>
        <sz val="11"/>
        <rFont val="Calibri"/>
        <family val="2"/>
        <scheme val="minor"/>
      </rPr>
      <t>2024I-VBOG-004276 del 31/12/23  OFICINA   DE   TECNOLOGIAS   DE   LA   INFORMACION   Y   LAS COMUNICACIONES</t>
    </r>
    <r>
      <rPr>
        <sz val="11"/>
        <rFont val="Calibri"/>
        <family val="2"/>
        <scheme val="minor"/>
      </rPr>
      <t xml:space="preserve">
El sistema SGDEA a la fecha se encuentra en producción, se espera salida a producción del sistema INVITRÁMITES, estos dos sistemas incluyen lineamientos de accesibilidad.
https://invias.sharepoint.com/:f:/t/OTIC/Eh5fHe7ZsrRErefmAfiG_TwBnkQfOO3OYO_oVIcT2yMxOg?e=5xYvX7
</t>
    </r>
  </si>
  <si>
    <r>
      <rPr>
        <b/>
        <sz val="11"/>
        <rFont val="Calibri"/>
        <family val="2"/>
        <scheme val="minor"/>
      </rPr>
      <t xml:space="preserve"> 2023I-VBOG-025684 del 14/11/23 OFICINA TIC</t>
    </r>
    <r>
      <rPr>
        <sz val="11"/>
        <rFont val="Calibri"/>
        <family val="2"/>
        <scheme val="minor"/>
      </rPr>
      <t xml:space="preserve">
Con respecto a los avances del Plan de Implementación del MSPI, las actividades desarrolladas para la vigencia 2023 son los siguientes:
Actualización de los activos de información planeados para la vigencia. 
Revisión y contextualización de la Política de Control de AccesoRevisión y contextualización de la Política de Seguridad y Gestión de los Activos de Información. 
Elaboración de la Política de No Repudio. 
Revisión y contextualización de la Política de Ciberseguridad. 
Revisión y contextualización de la política de seguridad y privacidad de la información para el teletrabajo en el INVÍAS. 
Capacitación de Sensibilización “Protección de Tu Mundo Digital”. 
Elaboración   del   procedimiento   para   el   aseguramiento   de   los   sistemas   de información. 
Elaboración del procedimiento para la administración de las Copias Seguridad y de Restauración. 
Elaboración del protocolo de intercambio de información. 
Elaboración del procedimiento para el aseguramiento de información. 
Divulgación de Seguridad y Privacidad de la Información en la socialización de “La Mañana de Gobierno de Gobierno Digital – Sesión 1”. 
Conceptos de seguridad informática para el proyecto de valorización. 
Auditoria de Seguridad Informática al Sistema de Almacén e Inventarios (SAI). 
Es importante tener en cuenta que este proyecto tenía establecido presupuesto de la OTIC al inicio del año, de acuerdo con la Ficha EDEPI 2023 y el PETI 2023.
Desde el mes de abril del 2023 este proyecto se desarrollaría mediante un convenio interadministrativo, se esperó la instrucción de la jefatura (13 de abril 2023 – 17 de
septiembre 2023) para iniciar la contratación. A inicios de agosto del 2023 la jefatura de la OTIC solicitó anular el CDP para este proyecto y en reunión de seguimiento contractual de
la OTIC que se llevó a cabo el pasado 14 de agosto del 2023, se informa a la coordinación de Gobierno Digital la decisión de la jefatura de la OTIC de trasladar el
presupuesto   de   este   proyecto   a   otros   proyectos   de   infraestructura,   afectando   la planeación del PETI, los objetivos del equipo de Gobierno Digital, el objetivo táctico del
Plan de Acción Anual, por consiguiente el PAAC y la planeación del FURAG. En razón a lo anterior no fue posible desarrollar el proceso contractual para el proyecto que fortalecería
al Plan de Implementación del MSPI, No obstante, las activaciones se están desarrollando con el recurso interno, teniendo en cuenta que desde el equipo de Gobierno Digital se ha
mencionado la importancia de dedicar recursos para contratar el proyecto del MSPI para la vigencia 2024. 
Dado lo anterior se cambió de alcance de este proyecto, debido a que la meta general del Plan de Implementación del MSPI general (3,5 años) a corte 31 de diciembre del 2023
sería del 64%, debido a que no se contó con la contratación de este proyecto, se reformula la meta del Plan del MSPI general para un 32%.
Los avances al mes de septiembre del 2023 del plan de implementación del MSPI se encuentran en el siguiente enlace: https://invias.sharepoint.com/:f:/t/OTIC/Evm9tj37VZhInCEFYxl9Z5UBWl_8_HKRSzOOCTWOBizotA?e=l39sf1
2024I-VBOG-004276 del 31/12/23  OFICINA   DE   TECNOLOGIAS   DE   LA   INFORMACION   Y   LAS COMUNICACIONES
▪ En la vigencia 2023, se llevaron a cabo una serie de actividades clave en el marco de la implementación del Modelo de Seguridad y Privacidad de la Información (MSPI) en el INVÍAS. Estas acciones incluyeron:
▪ Elaboración del Plan de Implementación del MSPI para la Vigencia 2023: Desarrollo de la caracterización detallada del plan de implementación, delineando las estrategias y actividades para el año.
▪ Ficha Técnica para la Implementación de Actividades Planificadas: Creación de fichas técnicas que detallaron la implementación de actividades planificadas para el año 2023.
▪ Actualización de Activos de Información: Revisión y actualización de la caracterización de activos de información institucionales.
▪ Revisión y Aprobación de Políticas: Revisión, contextualización y aprobación de políticas clave, incluyendo Control de Acceso, Seguridad y Gestión de Activos de Información, No Repudio, Ciberseguridad, y Seguridad y Privacidad de la Información para el Teletrabajo.
▪ Divulgación de Seguridad y Privacidad de la Información en la socialización de “La Mañana de Gobierno de Gobierno Digital – Sesión 1”
▪ Elaboración de Nuevas Políticas y Protocolos: Desarrollo de nuevas políticas, como la de Implementación y Uso de Antivirus y Antimalware, Separación de Ambientes de Desarrollo, Pruebas y Producción, Protocolo de Intercambio de Información, y Protocolo de Seguridad y Privacidad para Redes Sociales.
▪ Estructuración y Caracterización de Funciones de Seguridad Informática: Definición y caracterización de las funciones de seguridad informática en el INVÍAS.
▪ Procedimientos y Protocolos Adicionales: Elaboración de procedimientos para aseguramiento de procesos de sistemas de información, administración de copias de seguridad y restauración, y aseguramiento de información.
▪ Capacitación y Sensibilización: Desarrollo y ejecución de capacitaciones, incluyendo la Capacitación de Sensibilización "Protección de Tu Mundo Digital", con monitoreo y seguimiento continuo.
▪ Apoyo en Distintas Iniciativas: Colaboración en la elaboración de procedimientos, jornadas de formación en Transformación Digital, y en la implementación de la estrategia de estructuración del Plan Estratégico de Tecnologías de la Información (PETI).
▪ Auditorías y Representación Institucional: Atención a la auditoría de seguimiento al MSPI y representación del INVÍAS en eventos clave, como el Congreso Latinoamericano de Seguridad Informática.
▪ Conceptos de Seguridad Informática y Auditoría Específica: Asesoramiento en conceptos de seguridad informática para el proyecto de valorización y realización de una auditoría de seguridad informática al Sistema de Almacén e Inventarios (SAI).
</t>
    </r>
  </si>
  <si>
    <r>
      <rPr>
        <b/>
        <sz val="11"/>
        <rFont val="Calibri"/>
        <family val="2"/>
        <scheme val="minor"/>
      </rPr>
      <t xml:space="preserve"> 2023I-VBOG-042683 del 27/12/23 OFICINA DE CONTROL INTERNO</t>
    </r>
    <r>
      <rPr>
        <sz val="11"/>
        <rFont val="Calibri"/>
        <family val="2"/>
        <scheme val="minor"/>
      </rPr>
      <t xml:space="preserve">
En el periodo reportado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r>
      <rPr>
        <b/>
        <sz val="11"/>
        <rFont val="Calibri"/>
        <family val="2"/>
        <scheme val="minor"/>
      </rPr>
      <t xml:space="preserve">2023I-VBOG-042715 del 27/12/23 DIRECCIÓN JURÍDICA 
</t>
    </r>
    <r>
      <rPr>
        <sz val="11"/>
        <rFont val="Calibri"/>
        <family val="2"/>
        <scheme val="minor"/>
      </rPr>
      <t xml:space="preserve">En la DJ-(SPSC- SGCP,-SDJ) durante el tercer trimestre no  recibió notificación alguna de autoridad judicial en materia penal sobre denuncias donde el INVIAS funja como denunciado o demandado penalmente.
</t>
    </r>
    <r>
      <rPr>
        <b/>
        <sz val="11"/>
        <rFont val="Calibri"/>
        <family val="2"/>
        <scheme val="minor"/>
      </rPr>
      <t xml:space="preserve">2023I-VBOG-042889 del 27/12/23 SUBDIRECCIÓN ADMINISTRATIVA
</t>
    </r>
    <r>
      <rPr>
        <sz val="11"/>
        <rFont val="Calibri"/>
        <family val="2"/>
        <scheme val="minor"/>
      </rPr>
      <t xml:space="preserve">GARC: 
https://www.invias.gov.co/index.php/servicios-al-ciudadano/peticiones-quejas-y-reclamos/informe-de-seguimiento-pqr
</t>
    </r>
    <r>
      <rPr>
        <b/>
        <sz val="11"/>
        <rFont val="Calibri"/>
        <family val="2"/>
        <scheme val="minor"/>
      </rPr>
      <t>2023I-VBOG-04312 del 27/12/23 SUBDIRECCIÓN GESTIÓN HUMANA</t>
    </r>
    <r>
      <rPr>
        <sz val="11"/>
        <rFont val="Calibri"/>
        <family val="2"/>
        <scheme val="minor"/>
      </rPr>
      <t xml:space="preserve">
2023I-VBOG-011692 SUBDIRECTOR DE GESTIÓN HUMANA
Este tema es liderado por la Subdirección Administrativa. Sin embargo, para el caso de la Subdirección de Gestión Humana se recibieron 4 denuncias que fueron atendidas de conformidad con los plazos y criterios legales y de oportunidad.
2</t>
    </r>
    <r>
      <rPr>
        <b/>
        <sz val="11"/>
        <rFont val="Calibri"/>
        <family val="2"/>
        <scheme val="minor"/>
      </rPr>
      <t>023I-VBOG-043192 del 28/12/23 DIRECCIÓN DE EJECUCIÓN Y OPERACIÓN y https://invias-
my.sharepoint.com/:f:/g/personal/jeherrera_invias_gov_co/EmA3SJiYtfVJv20JwKPFWboBqP4qzwU
vT6X4S_26V52Xqg?e=5%3aUoj75q&amp;fromShare=true&amp;at=9</t>
    </r>
    <r>
      <rPr>
        <sz val="11"/>
        <rFont val="Calibri"/>
        <family val="2"/>
        <scheme val="minor"/>
      </rPr>
      <t xml:space="preserve">
De acuerdo a la informacion  consultada en los aplicativos SICOR-EQUAL por esta direccion, no se encontraron reportes de denuncias. No obstante se solicito en este trimestre, reporte a las Unidades Ejecutoras mediante memorando. VBOG 035350 del 11de Diciembre de 2023, en donde se  exhorta a llevar a cabo un seguimiento y remisión de la información oportuna. Por lo cual las Unidades Ejecutoras repondieron mediante los diferentes memorandos (SMC VBOG 005180 del 19 de Sep),(SMC VBOG 037950 del 15 de Diciembre) (SVR 65553 del 8 de septiembre).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Mediante memorandos 2023I-VBOG-011837 del 03-10-2023 se remitio informe a la Oficina de Control Interno
</t>
    </r>
    <r>
      <rPr>
        <b/>
        <sz val="11"/>
        <rFont val="Calibri"/>
        <family val="2"/>
        <scheme val="minor"/>
      </rPr>
      <t xml:space="preserve">
2024I-VBOG-005005 del 05/02/24 OFICINA CONTROL DISCIPLINARIO
</t>
    </r>
    <r>
      <rPr>
        <sz val="11"/>
        <rFont val="Calibri"/>
        <family val="2"/>
        <scheme val="minor"/>
      </rPr>
      <t>En el ultimo trimestre se recibió y tramitó 1 denuncia por presuntos actos de corrupción, que fue radicada en diciembre de 2023. Esta se tramitó oportumente según los parametros de nuestra competencia, dado apertura a la respectiva actuación disciplinaria en el mismo mes de diciembre de 2023</t>
    </r>
  </si>
  <si>
    <r>
      <rPr>
        <b/>
        <sz val="11"/>
        <rFont val="Calibri"/>
        <family val="2"/>
        <scheme val="minor"/>
      </rPr>
      <t>2023I-VBOG-042715 del 27/12/23 DIRECCIÓN JURÍDICA</t>
    </r>
    <r>
      <rPr>
        <sz val="11"/>
        <rFont val="Calibri"/>
        <family val="2"/>
        <scheme val="minor"/>
      </rPr>
      <t xml:space="preserve"> 
Con MEMORANDO No SG 50242 del 05/07/2023, se conformo el equipo administrador de la linea etica PAS. en EL PROTOCOLO PARA EL MANEJO DE LA LINEA ETICA INVIAS CÓDIGO ETALHU – PT - 4
VERSIÓN 1- publicado en la pag web del invias   https://www.invias.gov.co/index.php/archivo-y-documentos/cnsc/10811-protocolo-linea-etica-pas/file.  se encuentra el procedimiento para la atención de la línea y el rol de la DJ.  Para el  4to. trimestre no se recibio ninguna petición, aportes o sugerencias.
</t>
    </r>
    <r>
      <rPr>
        <b/>
        <sz val="11"/>
        <rFont val="Calibri"/>
        <family val="2"/>
        <scheme val="minor"/>
      </rPr>
      <t xml:space="preserve">
2023I-VBOG-042889 del 27/12/23 SUBDIRECCIÓN ADMINISTRATIVA
</t>
    </r>
    <r>
      <rPr>
        <sz val="11"/>
        <rFont val="Calibri"/>
        <family val="2"/>
        <scheme val="minor"/>
      </rPr>
      <t xml:space="preserve">Sin información
</t>
    </r>
    <r>
      <rPr>
        <b/>
        <sz val="11"/>
        <rFont val="Calibri"/>
        <family val="2"/>
        <scheme val="minor"/>
      </rPr>
      <t>2023I-VBOG-04312 del 27/12/23 SUBDIRECCIÓN GESTIÓN</t>
    </r>
    <r>
      <rPr>
        <sz val="11"/>
        <rFont val="Calibri"/>
        <family val="2"/>
        <scheme val="minor"/>
      </rPr>
      <t xml:space="preserve"> HUMANA
2023I-VBOG-011987 SECRETARÍA GENERAL
El equipo administrador de la linea etica PAS tal como indica el protocolo y este se reune cada vez que se requiera. Para este trimestre no se recibio ninguna petición, aportes o sugerencias. Evidencia N. 36 protocolo linea etica PAS pag. 5-6 Numeral 5.
https://www.invias.gov.co/index.php/informacion-institucional/transparencia-y-acceso-a-la-informacion-publica/linea-etica-pas
2</t>
    </r>
    <r>
      <rPr>
        <b/>
        <sz val="11"/>
        <rFont val="Calibri"/>
        <family val="2"/>
        <scheme val="minor"/>
      </rPr>
      <t xml:space="preserve">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El equipo administrador de la linea etica PAS tal como indica el protocolo y este se reune cada vez que se requiera. Para este trimestre no se recibio ninguna petición, aportes o sugerencias. Evidencia N. 36 protocolo linea etica PAS pag. 5-6 Numeral 5 .
https://www.invias.gov.co/index.php/informacion-institucional/transparencia-y-acceso-a-la-informacion-publica/linea-etica-pas
</t>
    </r>
    <r>
      <rPr>
        <b/>
        <sz val="11"/>
        <rFont val="Calibri"/>
        <family val="2"/>
        <scheme val="minor"/>
      </rPr>
      <t>2024I-VBOG-005005 del 05/02/24 OFICINA CONTROL DISCIPLINARIO</t>
    </r>
    <r>
      <rPr>
        <sz val="11"/>
        <rFont val="Calibri"/>
        <family val="2"/>
        <scheme val="minor"/>
      </rPr>
      <t xml:space="preserve">
Me permito informar qur esta actividad no está dentro de las metas concertadas con la OAP en el PAAC 2023, toda vez que la Liena PAS está a cargo de la SG y no de la OCD. Acá unicamente se reicbirán las denuncias con relevancia disciplinaria, radicadas a traves de ese canal y que sean remitidas a la Oficina de Control Disciplinario, pero no somosparte de su operación ni de sus redireccionamiento.  Hubo un error en esta meta, toda vez que estaba incluida en el borrador y luego de las observaciones, se quitó a la OCD de esta.  No obstante se informa que en el 2023 la Oficina no recibió ninguna denuncia proveniente de la Linea PAS</t>
    </r>
  </si>
  <si>
    <r>
      <rPr>
        <b/>
        <sz val="11"/>
        <rFont val="Calibri"/>
        <family val="2"/>
        <scheme val="minor"/>
      </rPr>
      <t>2024I-VBOG-005005 del 05/02/24 OFICINA CONTROL DISCIPLINARIO</t>
    </r>
    <r>
      <rPr>
        <sz val="11"/>
        <rFont val="Calibri"/>
        <family val="2"/>
        <scheme val="minor"/>
      </rPr>
      <t xml:space="preserve">
Serealizaron 2 charlas en el cuarto trimestre: Charla CONVENIOS EN LA CONTRATACIÓN EST2024I-VBOG-005005 del 05/02/24 OFICINA CONTROL DISCIPLINARIOATAL - Requisitos jurídicos y técnicos de los convenios administrativos, sus riesgos jurídicos y responsabilidades disciplinarias realizado el 18 de octubre de 2023.  Charla  DEBERES DE LOS SERVIDORES PÚBLICOS realizado el 30 de noviembre de 2023</t>
    </r>
  </si>
  <si>
    <t>los Estados contables con corte a diciembre hasta el 28 de febrero de publicaran 
https://www.invias.gov.co/index.php/informacion-institucional/hechos-de-transparencia/informacion-financiera-y-contable/estados-financieros-2023/16532-notas-a-los-estados-financieros-a-30-de-septiembre-de-2023</t>
  </si>
  <si>
    <r>
      <rPr>
        <sz val="11"/>
        <color rgb="FFFF0000"/>
        <rFont val="Arial"/>
        <family val="2"/>
      </rPr>
      <t>No se aportó evidencia de cumplimeinto de la actividad “</t>
    </r>
    <r>
      <rPr>
        <i/>
        <sz val="11"/>
        <color rgb="FFFF0000"/>
        <rFont val="Arial"/>
        <family val="2"/>
      </rPr>
      <t>Realizar seguimiento oportuno a la gestión contractual de Estudios Técnicos</t>
    </r>
    <r>
      <rPr>
        <sz val="11"/>
        <color rgb="FFFF0000"/>
        <rFont val="Arial"/>
        <family val="2"/>
      </rPr>
      <t>” y el argumento “</t>
    </r>
    <r>
      <rPr>
        <i/>
        <sz val="11"/>
        <color rgb="FFFF0000"/>
        <rFont val="Arial"/>
        <family val="2"/>
      </rPr>
      <t>Mediante Matriz de Seguimiento  a la ejecución de los contratos</t>
    </r>
    <r>
      <rPr>
        <sz val="11"/>
        <color rgb="FFFF0000"/>
        <rFont val="Arial"/>
        <family val="2"/>
      </rPr>
      <t xml:space="preserve">.” </t>
    </r>
  </si>
  <si>
    <r>
      <rPr>
        <b/>
        <sz val="11"/>
        <rFont val="Calibri"/>
        <family val="2"/>
        <scheme val="minor"/>
      </rPr>
      <t>2024I-VBOG-005005 del 05/02/24 OFICINA CONTROL DISCIPLINARIO</t>
    </r>
    <r>
      <rPr>
        <sz val="11"/>
        <rFont val="Calibri"/>
        <family val="2"/>
        <scheme val="minor"/>
      </rPr>
      <t xml:space="preserve">
Se cumplió la meta en el cuarto cuatrimestre con la creación en la PAGINA WEB del INVIAS de un canal de denuncias de la ciudadanía, para que denuncie posibles actos de corrupción en los que se encuentren incursos funcionarios y contratistas del Invias. Este canal NO LO TENIA LA ENTIDAD y ahora lo pueden encontrar en la pagina web y diligenciar un formulario en donde podran escribir los hechos y adjuntas las pruebas o soportes que tenga. Estas denuncias serán recibidas y tramitadas por la Oficina de Control Disciplinario de la entidad. 
</t>
    </r>
    <r>
      <rPr>
        <b/>
        <sz val="11"/>
        <rFont val="Calibri"/>
        <family val="2"/>
        <scheme val="minor"/>
      </rPr>
      <t>2024I-VBOG-005851  del 07/02/24 OFICINA CONTROL DISCIPLINARIO</t>
    </r>
    <r>
      <rPr>
        <sz val="11"/>
        <rFont val="Calibri"/>
        <family val="2"/>
        <scheme val="minor"/>
      </rPr>
      <t xml:space="preserve">
La OCD creó canal de denuncia por hechos de corrupción el cual la ciudadanía lo puede encontrar en nuestra página web www.invias.gov.co.
Remito imagen de su ubicación en pagina web y el formulario de denuncia que se debe diligenciar por el ciudadano.
Icono en la parte inferior del portal web,  bajo el titulo "Denuncie posible shechos de corrupción" del cual se despliega un formulario para indicar el tema, tipo de solicitud, tipo de solicitante, descripción, medios de respuesta y  pais
</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</si>
  <si>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actualizó el trámite expedición de permisos para la movilización de carga indivisible, extrapesada, indivisible extradimensionada o indivisible extrapesada y extradimensionada a la vez y permisos de transporte de carga divisible con vehículos combinados de carga VCC, de acuerdo a correo adjunto. Ver evidencia 5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Sin Información 
</t>
    </r>
    <r>
      <rPr>
        <b/>
        <sz val="11"/>
        <rFont val="Calibri"/>
        <family val="2"/>
        <scheme val="minor"/>
      </rPr>
      <t>2024I-VBOG-005926 del 08/02/23 SECRETARIA GENERAL</t>
    </r>
    <r>
      <rPr>
        <sz val="11"/>
        <rFont val="Calibri"/>
        <family val="2"/>
        <scheme val="minor"/>
      </rPr>
      <t xml:space="preserve">
Desde la Subdirección de Reglamentación Técnica e innovación quienes son los responsables, se
actualizo el SUIT, con la inscripción del permiso para la construcción de obras en las riberas de os
ríos o dentro de su cauce.</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</si>
  <si>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Actualmente se ha avanzado en el desarrollo del trámite permiso para la movilización de carga extradimensionada por las vías nacionales y está en proceso el levantamiento de requerimientos técnicos de los trámites, de concepto técnico de ubicación de estaciones de servicio automotriz y el permiso para la movilización de carga indivisible Extrapesada, indivisible extradimensionada o indivisible extrapesada y extradimensionada a la vez y permiso de transporte de carga divisible con vehículos combinados de carga VCC
</t>
    </r>
    <r>
      <rPr>
        <b/>
        <sz val="11"/>
        <rFont val="Calibri"/>
        <family val="2"/>
        <scheme val="minor"/>
      </rPr>
      <t>2023I-VBOG-042889 del 27/12/23 SUBDIRECCIÓN ADMINISTRATIVA</t>
    </r>
    <r>
      <rPr>
        <sz val="11"/>
        <rFont val="Calibri"/>
        <family val="2"/>
        <scheme val="minor"/>
      </rPr>
      <t xml:space="preserve">
MEMORANDO No OTIC 50328  del 05/07/2023: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r>
      <rPr>
        <b/>
        <sz val="11"/>
        <rFont val="Calibri"/>
        <family val="2"/>
        <scheme val="minor"/>
      </rPr>
      <t>2024I-VBOG-004276 del 31/12/23  OFICINA   DE   TECNOLOGIAS   DE   LA   INFORMACION   Y   LAS COMUNICACIONES</t>
    </r>
    <r>
      <rPr>
        <sz val="11"/>
        <rFont val="Calibri"/>
        <family val="2"/>
        <scheme val="minor"/>
      </rPr>
      <t xml:space="preserve">
Desde la OTIC asesoramos la digitalización de trámites y la puesta en producción del SGDEA, aplicativos que se encuentran integrados en la correspondencia, radicación y gestión documental. A la fecha ha salido a producción el aplicativo SGDEA / AZ Digital.
- https://invias.sharepoint.com/:f:/t/OTIC/Eh5fHe7ZsrRErefmAfiG_TwBnkQfOO3OYO_oVIcT2yMxOg?e=5xYvX7
-
https://invias.sharepoint.com/:f:/t/OTIC/EhIOf-TVDR5PpOUouWIqlL8BOGH-KS5syPQ7tGOgElI5ug?e=3UKLc3
</t>
    </r>
    <r>
      <rPr>
        <b/>
        <sz val="11"/>
        <rFont val="Calibri"/>
        <family val="2"/>
        <scheme val="minor"/>
      </rPr>
      <t>2024I-VBOG-005926 del 08/02/23 SECRETARIA GENERAL</t>
    </r>
    <r>
      <rPr>
        <sz val="11"/>
        <rFont val="Calibri"/>
        <family val="2"/>
        <scheme val="minor"/>
      </rPr>
      <t xml:space="preserve">
Desde la OTIC y en conjunto con Subdirección de Reglamentación Técnica e innovación, se  lideró la implementación del trámite de permiso de carga, a través del AZ DIGITAL (Sistema de Gestión
Documental)  y se tiene previsto la virtualización de otros dos tramites</t>
    </r>
  </si>
  <si>
    <r>
      <rPr>
        <b/>
        <sz val="11"/>
        <rFont val="Calibri"/>
        <family val="2"/>
        <scheme val="minor"/>
      </rPr>
      <t>2023I-VBOG-042889 del 27/12/23 SUBDIRECCIÓN ADMINISTRATIVA 90%</t>
    </r>
    <r>
      <rPr>
        <sz val="11"/>
        <rFont val="Calibri"/>
        <family val="2"/>
        <scheme val="minor"/>
      </rPr>
      <t xml:space="preserve">
meidante correo electronico del 7 y 19 de diciembre de 2023 se envio el Modelo de Relacionamiento  al Grupo de Gerencia de Comunicaciones para su diseño y publicacion.
2</t>
    </r>
    <r>
      <rPr>
        <b/>
        <sz val="11"/>
        <rFont val="Calibri"/>
        <family val="2"/>
        <scheme val="minor"/>
      </rPr>
      <t xml:space="preserve">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meidante correo electronico del 7 y 19 de diciembre de 2023 se envio el Modelo de Relacionamiento  al Grupo de Gerencia de Comunicaciones para su diseño y publicacion.
2024I-VBOG-006094 del 08/02/23 SUBDIRECCIÓN ADMINISTRATIVA
Mediante correo electrónico del 07 y 19 de diciembre del 2023, se solicitó al Grupo de Gerencia de Comunicaciones la edición y publicación del modelo, publicándose el día 31 de enero del 2024, como se evidencia en las imágenes</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</si>
  <si>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SGDEA PUESTO EN PRODUCCION EL 17/08/2023 link de acceso al sistema: https://invitramites.invias.gov.co/SGDEA_Produccion/Login/Login.php
GARC: Se envia correo electronico con evidencias del proceso realizado en el trimestre Octubre - Diciembre 2023- Se adjunta evidenca .
</t>
    </r>
    <r>
      <rPr>
        <b/>
        <sz val="11"/>
        <rFont val="Calibri"/>
        <family val="2"/>
        <scheme val="minor"/>
      </rPr>
      <t xml:space="preserve">2023I-VBOG-044096 del 29/12/23 SECRETARIA GENERAL y </t>
    </r>
    <r>
      <rPr>
        <sz val="11"/>
        <rFont val="Calibri"/>
        <family val="2"/>
        <scheme val="minor"/>
      </rPr>
      <t xml:space="preserve">https://invias-my.sharepoint.com/personal/oagudelo_invias_gov_co/_layouts/15/onedrive.aspx?id=%2Fpersonal%2Foagudelo%5Finvias%5Fgov%5Fco%2FDocuments%2FEvidencias%204%20trimestre%202023%2FEvidencias%20PAAC%204%20trimestre%202023&amp;ga=1 
</t>
    </r>
    <r>
      <rPr>
        <b/>
        <sz val="11"/>
        <rFont val="Calibri"/>
        <family val="2"/>
        <scheme val="minor"/>
      </rPr>
      <t xml:space="preserve">2024I-VBOG-004276 del 31/12/23  OFICINA   DE   TECNOLOGIAS   DE   LA   INFORMACION   Y   LAS COMUNICACIONES
</t>
    </r>
    <r>
      <rPr>
        <sz val="11"/>
        <rFont val="Calibri"/>
        <family val="2"/>
        <scheme val="minor"/>
      </rPr>
      <t xml:space="preserve">
En un trabajo conjunto con la Subdirección Administrativa, el 17 de agosto se llevó a cabo la salida a producción del sistema de gestión de documentos electrónicos y de archivo “AZDigital”, y del sistema de ventanilla única de correspondencia “SGP”. https://invitramites.invias.gov.co/SGDEA_Produccion/Login/Login.php?Salir=Ok
</t>
    </r>
    <r>
      <rPr>
        <b/>
        <sz val="11"/>
        <rFont val="Calibri"/>
        <family val="2"/>
        <scheme val="minor"/>
      </rPr>
      <t xml:space="preserve">
2024I-VBOG-005926 del 08/02/23 SECRETARIA GENERAL</t>
    </r>
    <r>
      <rPr>
        <sz val="11"/>
        <rFont val="Calibri"/>
        <family val="2"/>
        <scheme val="minor"/>
      </rPr>
      <t xml:space="preserve">
El 17 de agosto del 2023 se puso en funcionamiento para la entidad el AZ digital, sistema de gestión documental, el cual tiene a disposición un formulario para radicación de PQRD disponible en la página web de conformidad con los lineamientos establecidos por la Procuraduría General de la Nación. Así mismo este sistema de gestión documental genera reportes de seguimiento diario, para emitir alertas y requerimientos a cada dependencia
https://invitramites.invias.gov.co/PQRSD/Publica/index.php
</t>
    </r>
    <r>
      <rPr>
        <b/>
        <sz val="11"/>
        <rFont val="Calibri"/>
        <family val="2"/>
        <scheme val="minor"/>
      </rPr>
      <t>2024I-VBOG-006094 del 08/02/23 SUBDIRECCIÓN ADMINISTRATIVA</t>
    </r>
    <r>
      <rPr>
        <sz val="11"/>
        <rFont val="Calibri"/>
        <family val="2"/>
        <scheme val="minor"/>
      </rPr>
      <t xml:space="preserve">
Al implementarse la AZ Digital se mejoró en el formulario de PQRD página WEB de conformidad con los lineamientos establecidos por la Procuraduría General de la Nación https://invitramites.invias.gov.co/PQRSD/Publica/index.php 
</t>
    </r>
    <r>
      <rPr>
        <b/>
        <sz val="11"/>
        <rFont val="Calibri"/>
        <family val="2"/>
        <scheme val="minor"/>
      </rPr>
      <t>2024I-VBOG-006096 del 08/02/23 SUBDIRECCIÓN ADMINISTRATIVA</t>
    </r>
    <r>
      <rPr>
        <sz val="11"/>
        <rFont val="Calibri"/>
        <family val="2"/>
        <scheme val="minor"/>
      </rPr>
      <t xml:space="preserve">
Al implementarse la AZ Digital se mejoró en el formulario de PQRD
página WEB de conformidad con los lineamientos establecidos por la Procuraduría General de la Nación</t>
    </r>
  </si>
  <si>
    <r>
      <rPr>
        <b/>
        <sz val="11"/>
        <rFont val="Calibri"/>
        <family val="2"/>
        <scheme val="minor"/>
      </rPr>
      <t>2023I-VBOG-042889 del 27/12/23 SUBDIRECCIÓN ADMINISTRATIVA</t>
    </r>
    <r>
      <rPr>
        <sz val="11"/>
        <rFont val="Calibri"/>
        <family val="2"/>
        <scheme val="minor"/>
      </rPr>
      <t xml:space="preserve">
En las asesorías realizadas se han tratado temas de organización, foliación, presentación de TRD, diligenciamiento de formatos hojas de control, diligenciamiento de testigo de medios magnéticos, diligenciamiento de Formato Único de Inventario Documental FUID, realización de transferencias, me permito relacionar las asesorías brindadas durante el mes de octubre, noviembre y diciembre:
04 de 0ctubre DT Quindío
11 de 0ctubre Quindío
11 de 0ctubre Planificación e Infraestructura
11 de 0ctubre Grupo de Normatividad Técnica
18 de 0ctubre DT Antioquia y DT Caldas
18 de 0ctubre Meta 
18 de 0ctubre Risaralda
25 de 0ctubre Armenia 
25 de 0ctubre Antioquia
15 de noviembre DT Tolima 
15 de noviembre contrato interadministrativo 1594 de 2021
22 de noviembre Defensa Jurídica
29 de noviembre Sostenibilidad
29 de noviembre DT Magdalena 
29 de noviembre Sostenibilidad-Prediales
!3 de diciembre Gestión predial 
13 de diciembre Subdirección de Vias Regionales
</t>
    </r>
    <r>
      <rPr>
        <b/>
        <sz val="11"/>
        <rFont val="Calibri"/>
        <family val="2"/>
        <scheme val="minor"/>
      </rPr>
      <t>2023I-VBOG-04312 del 27/12/23 SUBDIRECCIÓN GESTIÓN HUMANA</t>
    </r>
    <r>
      <rPr>
        <sz val="11"/>
        <rFont val="Calibri"/>
        <family val="2"/>
        <scheme val="minor"/>
      </rPr>
      <t xml:space="preserve">
2023I-VBOG-011692 SUBDIRECTOR DE GESTIÓN HUMANA
Si bien la actividad se culminó durante el tercer trimestre, lapso en que se realizaron capacitaciones sobre el nuevo sistema de correspondiencia AZ Digital, se realizó el concurso de valores institucionales "Vive tus valores INVIAS" y se socializaron los valores institucionales; la gestión se vio complementada con la realización de la jornada de reinducción adelantada el 30 de noviembre del 2023. 
2023_11_30 Reinduccion a los funcionarios, practicantes y Contratistas OPS 
https://invias-my.sharepoint.com/personal/escuelacorporativa_invias_gov_co/_layouts/15/onedrive.aspx?ga=1&amp;id=%2Fpersonal%2Fescuelacorporativa%5Finvias%5Fgov%5Fco%2FDocuments%2FESCUELA%20CORPORATIVA%202023%2FLINEAS%20DE%20ACCI%C3%93N%20ECGGC%2F5%2E%20PLAN%20INSTITUCIONAL%20DE%20CAPACITACI%C3%93N%20%2D%20PIC%2FINDUCCION%2F20231130%5FReinducci%C3%B3n%20General%20Invias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En las asesorías realizadas se han tratado temas de organización, foliación, presentación de TRD, diligenciamiento de formatos hojas de control, diligenciamiento de testigo de medios magnéticos, diligenciamiento de Formato Único de Inventario Documental FUID, realización de transferencias, me permito relacionar las asesorías brindadas durante el mes de octubre, noviembre y diciembre:
04 de 0ctubre DT Quindío
11 de 0ctubre Quindío
11 de 0ctubre Planificación e Infraestructura
11 de 0ctubre Grupo de Normatividad Técnica
18 de 0ctubre DT Antioquia y DT Caldas
18 de 0ctubre Meta 
18 de 0ctubre Risaralda
25 de 0ctubre Armenia 
25 de 0ctubre Antioquia
15 de noviembre DT Tolima 
15 de noviembre contrato interadministrativo 1594 de 2021
22 de noviembre Defensa Jurídica
29 de noviembre Sostenibilidad
29 de noviembre DT Magdalena 
29 de noviembre Sostenibilidad-Prediales
!3 de diciembre Gestión predial 
13 de diciembre Subdirección de Vias Regionales
</t>
    </r>
    <r>
      <rPr>
        <b/>
        <sz val="11"/>
        <rFont val="Calibri"/>
        <family val="2"/>
        <scheme val="minor"/>
      </rPr>
      <t xml:space="preserve">2024I-VBOG-006096 del 08/02/23 SUBDIRECCIÓN ADMINISTRATIVA
</t>
    </r>
    <r>
      <rPr>
        <sz val="11"/>
        <rFont val="Calibri"/>
        <family val="2"/>
        <scheme val="minor"/>
      </rPr>
      <t xml:space="preserve"> la actividad le corresponde a la Subdirección de Talento Humano</t>
    </r>
  </si>
  <si>
    <r>
      <rPr>
        <b/>
        <sz val="11"/>
        <rFont val="Calibri"/>
        <family val="2"/>
        <scheme val="minor"/>
      </rPr>
      <t>2023I-VBOG-042889 del 27/12/23 SUBDIRECCIÓN ADMINISTRATIVA -90%</t>
    </r>
    <r>
      <rPr>
        <sz val="11"/>
        <rFont val="Calibri"/>
        <family val="2"/>
        <scheme val="minor"/>
      </rPr>
      <t xml:space="preserve">
El GARC Mediante memorando 2023I-VBOG-031375 del 29/11/2023 se solicito incentivo para el 2do semestre
</t>
    </r>
    <r>
      <rPr>
        <b/>
        <sz val="11"/>
        <rFont val="Calibri"/>
        <family val="2"/>
        <scheme val="minor"/>
      </rPr>
      <t>2023I-VBOG-04312 del 27/12/23 SUBDIRECCIÓN GESTIÓN HUMANA</t>
    </r>
    <r>
      <rPr>
        <sz val="11"/>
        <rFont val="Calibri"/>
        <family val="2"/>
        <scheme val="minor"/>
      </rPr>
      <t xml:space="preserve">
2023I-VBOG-011987 SECRETARÍA GENERAL
El incentivo se dio en segundo trimestre en  bonos de servicios de la caja de compensación.
</t>
    </r>
    <r>
      <rPr>
        <b/>
        <sz val="11"/>
        <rFont val="Calibri"/>
        <family val="2"/>
        <scheme val="minor"/>
      </rPr>
      <t>2023I-VBOG-011692 SUBDIRECTOR DE GESTIÓN HUMANA</t>
    </r>
    <r>
      <rPr>
        <sz val="11"/>
        <rFont val="Calibri"/>
        <family val="2"/>
        <scheme val="minor"/>
      </rPr>
      <t xml:space="preserve">
Se entregaron los incentivos en el segundo trimestre.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El GARC Mediante memorando 2023I-VBOG-031375 del 29/11/2023 se solicito incentivo para el 2do semestre
</t>
    </r>
    <r>
      <rPr>
        <b/>
        <sz val="11"/>
        <rFont val="Calibri"/>
        <family val="2"/>
        <scheme val="minor"/>
      </rPr>
      <t xml:space="preserve">2024I-VBOG-006096 del 08/02/23 SUBDIRECCIÓN ADMINISTRATIVA
</t>
    </r>
    <r>
      <rPr>
        <sz val="11"/>
        <rFont val="Calibri"/>
        <family val="2"/>
        <scheme val="minor"/>
      </rPr>
      <t>1. Memorando 2023I-VBOG-031375 Fecha: 2023-11-29 se realizó 
solicitud.
2. Memorando 2023I-VBOG-036716 Fecha: 2023-12-14 dieron respuesta</t>
    </r>
  </si>
  <si>
    <r>
      <rPr>
        <b/>
        <sz val="11"/>
        <rFont val="Calibri"/>
        <family val="2"/>
        <scheme val="minor"/>
      </rPr>
      <t>2023I-VBOG-04303 del 27/12/23 SUBDIRECCION GENERAL</t>
    </r>
    <r>
      <rPr>
        <sz val="11"/>
        <rFont val="Calibri"/>
        <family val="2"/>
        <scheme val="minor"/>
      </rPr>
      <t xml:space="preserve">
Sin información
</t>
    </r>
    <r>
      <rPr>
        <b/>
        <sz val="11"/>
        <rFont val="Calibri"/>
        <family val="2"/>
        <scheme val="minor"/>
      </rPr>
      <t>2023I-VBOG-042889 del 27/12/23 SUBDIRECCIÓN</t>
    </r>
    <r>
      <rPr>
        <sz val="11"/>
        <rFont val="Calibri"/>
        <family val="2"/>
        <scheme val="minor"/>
      </rPr>
      <t xml:space="preserve"> </t>
    </r>
    <r>
      <rPr>
        <b/>
        <sz val="11"/>
        <rFont val="Calibri"/>
        <family val="2"/>
        <scheme val="minor"/>
      </rPr>
      <t xml:space="preserve">ADMINISTRATIVA 50% 2023I-VBOG-044096 del 29/12/23 SECRETARIA GENERAL 80%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Se reitera correo electrónico solicitando capacitacion para el fortalecimiento del canal de atención. 
</t>
    </r>
    <r>
      <rPr>
        <b/>
        <sz val="11"/>
        <rFont val="Calibri"/>
        <family val="2"/>
        <scheme val="minor"/>
      </rPr>
      <t>2024I-VBOG-005926 del 08/02/23 SECRETARIA GENERALse</t>
    </r>
    <r>
      <rPr>
        <sz val="11"/>
        <rFont val="Calibri"/>
        <family val="2"/>
        <scheme val="minor"/>
      </rPr>
      <t xml:space="preserve"> gestionó mediante solicitud en reiteradas ocasiones a la Escuela Corporativa, capacitación sobre el tema, sin embargo, no se logró
realizar actividad de capacitación. Se adjunta evidencia de la gestión realizada.
</t>
    </r>
    <r>
      <rPr>
        <b/>
        <sz val="11"/>
        <rFont val="Calibri"/>
        <family val="2"/>
        <scheme val="minor"/>
      </rPr>
      <t>2024I-VBOG-006094 del 08/02/23 SUBDIRECCIÓN ADMINISTRATIVA</t>
    </r>
    <r>
      <rPr>
        <sz val="11"/>
        <rFont val="Calibri"/>
        <family val="2"/>
        <scheme val="minor"/>
      </rPr>
      <t xml:space="preserve">
se reiteró correo realizando la solicitud a la Escuela Corporativa pero nunca se tuvo respuesta.
</t>
    </r>
    <r>
      <rPr>
        <b/>
        <sz val="11"/>
        <rFont val="Calibri"/>
        <family val="2"/>
        <scheme val="minor"/>
      </rPr>
      <t>2024I-VBOG-006096 del 08/02/23 SUBDIRECCIÓN ADMINISTRATIVA</t>
    </r>
    <r>
      <rPr>
        <sz val="11"/>
        <rFont val="Calibri"/>
        <family val="2"/>
        <scheme val="minor"/>
      </rPr>
      <t xml:space="preserve">
 se   reiteró   correo realizando la solicitud a la Escuela Corporativa pero nunca se tuvo respuesta</t>
    </r>
  </si>
  <si>
    <r>
      <rPr>
        <b/>
        <sz val="11"/>
        <rFont val="Calibri"/>
        <family val="2"/>
        <scheme val="minor"/>
      </rPr>
      <t>2023I-VBOG-04303 del 27/12/23 SUBDIRECCION GENERAL</t>
    </r>
    <r>
      <rPr>
        <sz val="11"/>
        <rFont val="Calibri"/>
        <family val="2"/>
        <scheme val="minor"/>
      </rPr>
      <t xml:space="preserve">
Nos encontramos a la espera de la respuesta del DAFP, solicitado por la Subdirección General para la adopción de dichos mecanismos.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GARC: Se recibe y anexa Guia de Comunicación Incluyente de la Secretaria de Planeacion Distrital
</t>
    </r>
    <r>
      <rPr>
        <b/>
        <sz val="11"/>
        <rFont val="Calibri"/>
        <family val="2"/>
        <scheme val="minor"/>
      </rPr>
      <t>2024I-VBOG-005926 del 08/02/23 SECRETARIA GENERAL</t>
    </r>
    <r>
      <rPr>
        <sz val="11"/>
        <rFont val="Calibri"/>
        <family val="2"/>
        <scheme val="minor"/>
      </rPr>
      <t xml:space="preserve">
  El   Grupo   de   Atención   y Relacionamiento Ciudadano realizó consulta a diferentes entidades con el propósito de obtener modelos a seguir aplicables para el instituto. Se obtuvo respuesta de la Secretaría de   Planeación   Distrital   quienes   compartieron   “Guía   de   Comunicación   Incluyente”, documento que está en proceso de análisis para adoptar aquellas practicas que le sean aplicables al INVIAS
2</t>
    </r>
    <r>
      <rPr>
        <b/>
        <sz val="11"/>
        <rFont val="Calibri"/>
        <family val="2"/>
        <scheme val="minor"/>
      </rPr>
      <t>024I-VBOG-006094 del 08/02/23 SUBDIRECCIÓN ADMINISTRATIVA y 2024I-VBOG-006096 del 08/02/23 SUBDIRECCIÓN ADMINISTRATIVA</t>
    </r>
    <r>
      <rPr>
        <sz val="11"/>
        <rFont val="Calibri"/>
        <family val="2"/>
        <scheme val="minor"/>
      </rPr>
      <t xml:space="preserve">
Tomando   en consideración el argumento recibido “Se recibe y anexa Guía de Comunicación Incluyente
de la Secretaria de Planeación Distrital.”: 
No se realizó la actualización de la Guía de comunicación incluyente INVIAS.
</t>
    </r>
    <r>
      <rPr>
        <b/>
        <sz val="11"/>
        <rFont val="Calibri"/>
        <family val="2"/>
        <scheme val="minor"/>
      </rPr>
      <t>Acción   de   mejora:  Realizar   la   actualización   de   la   Guía   de   comunicación incluyente INVIAS 2024 con respecto a los lineamientos recibos por la Secretaria de Planeación Distrital</t>
    </r>
  </si>
  <si>
    <r>
      <rPr>
        <b/>
        <sz val="11"/>
        <rFont val="Calibri"/>
        <family val="2"/>
        <scheme val="minor"/>
      </rPr>
      <t>2023I-VBOG-015011 del 11/10/23 SUBDIRECCIÓN GENERA</t>
    </r>
    <r>
      <rPr>
        <sz val="11"/>
        <rFont val="Calibri"/>
        <family val="2"/>
        <scheme val="minor"/>
      </rPr>
      <t xml:space="preserve">L
Se remitió memorando 2023I-VBOG-014883 de 11 de octubre de 2023, en donde cabe informar que se llevará a cabo una mejora en el formato del Esquema de Publicaciones, tal como se ha indicado en el memorando correspondiente, se está a la espera de la información adicional mencionada en dicho documento para poder llevar a cabo esta mejora de manera eficaz
</t>
    </r>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2023I-VBOG-015011 del 11/10/23 SUBDIRECCIÓN GENERAL
Se remitió memorando 2023I-VBOG-014883 de 11 de octubre de 2023, en donde cabe informar que se llevará a cabo una mejora en el formato del Esquema de Publicaciones, tal como se ha indicado en el memorando correspondiente, se está a la espera de la información adicional mencionada en dicho documento para poder llevar a cabo esta mejora de manera eficaz.   LA SDJ , SGCP y el despacho de la DJ elaboraron el indice de información clasificado y reservada y Activos de informacion. https://invias-my.sharepoint.com/:f:/g/personal/erengifo_invias_gov_co/Et4CnSpjSrFAsHQQQHKhSwwBt7-ThP1vQZhwtX9PzJfLEw?e=tp0hNV
</t>
    </r>
    <r>
      <rPr>
        <b/>
        <sz val="11"/>
        <rFont val="Calibri"/>
        <family val="2"/>
        <scheme val="minor"/>
      </rPr>
      <t xml:space="preserve">2023I-VBOG-042889 del 27/12/23 SUBDIRECCIÓN ADMINISTRATIVA 
</t>
    </r>
    <r>
      <rPr>
        <sz val="11"/>
        <rFont val="Calibri"/>
        <family val="2"/>
        <scheme val="minor"/>
      </rPr>
      <t xml:space="preserve">El documento Ficha de activos de información del Grupo Administración Documental fue enviado al jefe de la Oficina de las Tecnologías de la Información el día 05 de diciembre de 2023.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Actualmente el Grupo de Gestion documental se encuentra actualizando las Tablas de Retención Documental , articuladamente se esta realizando la elaboración del documento activos de informaciòn. 
desde OTIC y con el equipo de MSPI se estan construyendo los Registros de activos de información
</t>
    </r>
    <r>
      <rPr>
        <b/>
        <sz val="11"/>
        <rFont val="Calibri"/>
        <family val="2"/>
        <scheme val="minor"/>
      </rPr>
      <t>2024I-VBOG-004276 del 31/12/23  OFICINA   DE   TECNOLOGIAS   DE   LA   INFORMACION   Y   LAS COMUNICACIONES</t>
    </r>
    <r>
      <rPr>
        <sz val="11"/>
        <rFont val="Calibri"/>
        <family val="2"/>
        <scheme val="minor"/>
      </rPr>
      <t xml:space="preserve">
Se trabajó en la actualización de activos de informacipn donde se clasifican los activos de acuerdo con la confidencialidad, integridad y disponibilidad. La OTIC cuenta con los activos de las siguientes áreas producto de actividades del año 2022 y 2023: Oficina de Tecnologías de Información y Comunicaciones, Dirección Territorial Casanare, Dirección Territorial Cundinamarca, Dirección Territorial Meta, Dirección Territorial Quindio, Dirección Territorial Boyacá, Dirección Territorial Tolima, Dirección juridica ,Subdireción General, Oficina de Control Disciplinario, Dirección de ejecución y Operación, Secretaría General.
El total de actualización de activos de información en la OTIC es del 26% continuamos a la espera del apoyo de las demás áreas del INVÍAS para continuar con la actualización de los activos.
Con respecto a instumentos de gestión de información, se avanzó en las siguientes actividades:
Plan de Apertura de Datos Abiertos, Diagnóstico Implementación de Datos Abierto En INVÍAS, Diagnóstico de Madurez del Dominio de Información, Política de Gestión de Datos e Información, 
Participación en el Proyecto Piloto de Gobierno de Información proyecto valorización, Procedimiento ETIC-PR-5 Publicación de Datos Abiertos, Procedimiento ETIC-PR-4 Gestión de Información
</t>
    </r>
    <r>
      <rPr>
        <b/>
        <sz val="11"/>
        <rFont val="Calibri"/>
        <family val="2"/>
        <scheme val="minor"/>
      </rPr>
      <t>2024I-VBOG-005926 del 08/02/23 SECRETARIA GENERAL</t>
    </r>
    <r>
      <rPr>
        <sz val="11"/>
        <rFont val="Calibri"/>
        <family val="2"/>
        <scheme val="minor"/>
      </rPr>
      <t xml:space="preserve">
La Oficina de Tecnologías de la Información y las Comunicaciones del instituto viene adelantando el proceso de actualización y consolidación de los registros de activos de información,   una   vez   concluya   dicho   proceso   deberá   adoptarse   mediante   el correspondiente   acto   administrativo.   No   obstante,  actualmente   los   instrumentos   de gestión de la información aprobados se encuentran disponibles en la página web y en datos abiertos.
Se relaciona enlace de publicación de los instrumentos de gestión de la información vigente a la fecha.
https://www.datos.gov.co/Transporte/Registro-de-activos-de-informaci-n-2020/68ew-y8nf/about_data
https://www.invias.gov.co/index.php/servicios-al-ciudadano/inventario-de-informacion
</t>
    </r>
    <r>
      <rPr>
        <b/>
        <sz val="11"/>
        <rFont val="Calibri"/>
        <family val="2"/>
        <scheme val="minor"/>
      </rPr>
      <t>2024I-VBOG-006095 del 08/02/23 DIRECCIÓN JURÍDICA</t>
    </r>
    <r>
      <rPr>
        <sz val="11"/>
        <rFont val="Calibri"/>
        <family val="2"/>
        <scheme val="minor"/>
      </rPr>
      <t xml:space="preserve">
amablemente observamos que   con memorando  2024I-VBOG-006077 Fecha: 2024-02-08 </t>
    </r>
    <r>
      <rPr>
        <b/>
        <sz val="11"/>
        <rFont val="Calibri"/>
        <family val="2"/>
        <scheme val="minor"/>
      </rPr>
      <t xml:space="preserve"> se solicitó a la
Secretaria General el registro de activos del Instituto Nacional de Vías,   insumo   necesario   para   iniciar   la   actualización   del instrumentos de gestión de la información  (índice de información clasificada y reservada)   bajo los parámetros de la Secretaría de 
Transparencia</t>
    </r>
    <r>
      <rPr>
        <sz val="11"/>
        <rFont val="Calibri"/>
        <family val="2"/>
        <scheme val="minor"/>
      </rPr>
      <t xml:space="preserve">
</t>
    </r>
    <r>
      <rPr>
        <b/>
        <sz val="11"/>
        <rFont val="Calibri"/>
        <family val="2"/>
        <scheme val="minor"/>
      </rPr>
      <t>2024I-VBOG-006096 del 08/02/23 SUBDIRECCIÓN ADMINISTRATIVA</t>
    </r>
    <r>
      <rPr>
        <sz val="11"/>
        <rFont val="Calibri"/>
        <family val="2"/>
        <scheme val="minor"/>
      </rPr>
      <t xml:space="preserve">
Actividad   que   no   le   corresponde   al   Grupo   de   Atencion   y Relacionamiento con el Ciudadano.</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</si>
  <si>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envía Memorando 2023I-VBOG-034528 del 07/12/2023 en espera de respuesta para consolidar información. Se adjunta evidencia. Se radica Evidencia Rta. Memorando Comunicaciones
</t>
    </r>
    <r>
      <rPr>
        <b/>
        <sz val="11"/>
        <rFont val="Calibri"/>
        <family val="2"/>
        <scheme val="minor"/>
      </rPr>
      <t xml:space="preserve">2023I-VBOG-04312 del 27/12/23 SUBDIRECCIÓN GESTIÓN HUMANA
</t>
    </r>
    <r>
      <rPr>
        <sz val="11"/>
        <rFont val="Calibri"/>
        <family val="2"/>
        <scheme val="minor"/>
      </rPr>
      <t xml:space="preserve">2023I-VBOG-011692 SUBDIRECTOR DE GESTIÓN HUMANA
De forma complementaria al apoyo propiciado por el grupo de la Escuela Corporativa frente a los procesos de capacitación del sistema AZ Digital, también se ha dispuesto de una línea telefónica que funge como instrumento para la atención de asuntos relacionados con las funciones del grupo de Escuela Corporativa. 
Del mismo modo, la Subdirección de Gestión Humana cuenta con correos electrónicos diferenciados para el tratamiento de los servicios relacionados con encargos, comisión de personal, apoyo educativo, entre otros. Estos son los siguientes:
procesosencargos@invias.gov.co
talentohumano@invias.gov.co
sgh@invias.gov.co
</t>
    </r>
    <r>
      <rPr>
        <b/>
        <sz val="11"/>
        <rFont val="Calibri"/>
        <family val="2"/>
        <scheme val="minor"/>
      </rPr>
      <t>2024I-VBOG-005926 del 08/02/23 SECRETARIA GENERAL y 2024I-VBOG-006096 del 08/02/23 SUBDIRECCIÓN ADMINISTRATIVA</t>
    </r>
    <r>
      <rPr>
        <sz val="11"/>
        <rFont val="Calibri"/>
        <family val="2"/>
        <scheme val="minor"/>
      </rPr>
      <t xml:space="preserve">
A través del Grupo Gerencia de Comunicaciones se realizó con el recurso humano que presta sus servicios para el instituto el análisis de viabilidad para disponer de las redes sociales como un canal de atención virtual, el cual concluyo:2023I-VBOG-034993  “De conformidad con el requerimiento, nos permitimos informar que, en la actualidad en nuestras redes, en nuestros perfiles no están habilitados los botones de mensajería y fijamos en la parte superior de cada uno de ellos el siguiente mensaje: Atendemos sus requerimientos en atencionciudadano@invias.gov.co o en el
teléfono (1) 377 0600 o 018000117844”
2024I-VBOG-006094 del 08/02/23 SUBDIRECCIÓN ADMINISTRATIVA
20223I-VBOG- 034528 Solicitud de reporte PQRD ingresadas por medio de las redes sociales.
2023I-VBOG-034993 “De conformidad con el requerimiento, nos permitimos informar que, en la actualidad en nuestras redes, en nuestros perfiles no están habilitados los botones de mensajería y fijamos en la parte superior de cada uno   de   ellos   el   siguiente   mensaje:   Atendemos   sus   requerimientos   en atencionciudadano@invias.gov.co   o   en   el   teléfono   (1)   377   0600   o 018000117844
</t>
    </r>
    <r>
      <rPr>
        <b/>
        <sz val="11"/>
        <rFont val="Calibri"/>
        <family val="2"/>
        <scheme val="minor"/>
      </rPr>
      <t xml:space="preserve">Acción de mejora: que desde la secretaria general se imparte lineamientos para activar las redes sociales para recibir las PQRD, que el responsable de dirigirlas al Grupo de Atencion y Relacionamiento con el Ciudadano, sea el Grupo de Gerencia de comunicaciones ya que son los que manejan las redes sociales
2024I-VBOG-006126 del 08/02/24 SUBDIRECCIÓN GESTIÓN HUMANA
</t>
    </r>
    <r>
      <rPr>
        <sz val="11"/>
        <rFont val="Calibri"/>
        <family val="2"/>
        <scheme val="minor"/>
      </rPr>
      <t>La Subdirección   de   Gestión   Humana   colige   que   no   es   una   actividad   de   su competencia, razón por la que no cuenta con alguna evidencia o soporte que aúne o robustezca la gestión de la Subdirección Administrativa frente al desarrollo de este tema. 
En consonancia con lo anterior, esta área comunica que su gestión no afecta o beneficia el desarrollo idóneo de la actividad señalada, razón por la que no genera aportes o evidencias al respecto</t>
    </r>
  </si>
  <si>
    <t>Cumplida según lo programado</t>
  </si>
  <si>
    <t/>
  </si>
  <si>
    <t>Fecha generación : 2024-02-16</t>
  </si>
  <si>
    <t>Nombre de la entidad:</t>
  </si>
  <si>
    <t>INSTITUTO NACIONAL DE VIAS</t>
  </si>
  <si>
    <t>NACIONAL</t>
  </si>
  <si>
    <t>Sector administrativo:</t>
  </si>
  <si>
    <t>TRANSPORTE</t>
  </si>
  <si>
    <t>Año vigencia:</t>
  </si>
  <si>
    <t>2023</t>
  </si>
  <si>
    <t>Departamento:</t>
  </si>
  <si>
    <t>Bogotá D.C</t>
  </si>
  <si>
    <t>Municipio:</t>
  </si>
  <si>
    <t>BOGOTÁ</t>
  </si>
  <si>
    <t>Consolidado de las Estrategias de racionalización de trámites no implementadas</t>
  </si>
  <si>
    <t>DATOS TRÁMITES A RACIONALIZAR</t>
  </si>
  <si>
    <t>ACCIONES DE RACIONALIZACIÓN A DESARROLLAR</t>
  </si>
  <si>
    <t>PLAN DE EJECUCIÓN</t>
  </si>
  <si>
    <t>SEGUIMIENTO Y EVALUACIÓN</t>
  </si>
  <si>
    <t>Tipo</t>
  </si>
  <si>
    <t>Número</t>
  </si>
  <si>
    <t>Nombre</t>
  </si>
  <si>
    <t>Estado</t>
  </si>
  <si>
    <t>Situación anterior</t>
  </si>
  <si>
    <t>Mejora implementada</t>
  </si>
  <si>
    <t>Beneficio al ciudadano y/o entidad</t>
  </si>
  <si>
    <t>Tipo racionalización</t>
  </si>
  <si>
    <t>Acciones racionalización</t>
  </si>
  <si>
    <t>Fecha inicio</t>
  </si>
  <si>
    <t>Fecha final racionalización</t>
  </si>
  <si>
    <t>Fecha final Implementación</t>
  </si>
  <si>
    <t>Justificación</t>
  </si>
  <si>
    <t>Monitoreo Jefe Planeación</t>
  </si>
  <si>
    <t>Valor ejecutado (%)</t>
  </si>
  <si>
    <t>Observaciones/Recomendaciones</t>
  </si>
  <si>
    <t>Seguimiento jefe control interno</t>
  </si>
  <si>
    <t>Único</t>
  </si>
  <si>
    <t>3382</t>
  </si>
  <si>
    <t>Permiso para movilización de carga extradimensionada por las vías nacionales</t>
  </si>
  <si>
    <t>Inscrito</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</si>
  <si>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</si>
  <si>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</si>
  <si>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</si>
  <si>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Tecnologica</t>
  </si>
  <si>
    <t>Trámite total en línea</t>
  </si>
  <si>
    <t>28/01/2021</t>
  </si>
  <si>
    <t>31/03/2023</t>
  </si>
  <si>
    <t>Oficina Asesora de Planeación, Dirección Técnica, Secretaria General y Subdirección de Estudios e Innovación.</t>
  </si>
  <si>
    <t xml:space="preserve"> </t>
  </si>
  <si>
    <t>De acuerdo con memorando 2023I-VBOG-029958 de noviembre 26 de 2023 se informa que en sesión del 23 de noviembre de 2023 el Comité Institucional de Gestión y Desempeño no aprobó la actualización de la estrategia de racionalización de trámites 2023 y definió elaborar un plan de choque para su presentación a la Directora General, bajo el liderazgo de la Secretaria General y con la participación de las dependencias involucaradas en su implementación.</t>
  </si>
  <si>
    <t>Sí</t>
  </si>
  <si>
    <t>Respondió</t>
  </si>
  <si>
    <t>Pregunta</t>
  </si>
  <si>
    <t>Observación</t>
  </si>
  <si>
    <t>1. ¿Cuenta con el plan de trabajo para implementar la propuesta de mejora del trámite?</t>
  </si>
  <si>
    <t>En la vigencia 2022 se aportó documento "Plan del proyecto" del contratista ANALITICA
con base en la orden de compra 846 del 31-01-2022, para realizar configuración, capacitación y parametrización de los sistemas SGDEA (AZDigital) y BPM (SGP), sistemas que permitirían la optimización del trámite.
Con memorando OTIC 50328 de 2023, se indica que el alcance del proyecto ha sido
modificado dados los requerimientos realizados por la SRT y la Dirección de
Presupuesto. Se desconoce nuevo cronograma.</t>
  </si>
  <si>
    <t>2. ¿Se implementó la mejora del trámite en la entidad?</t>
  </si>
  <si>
    <t xml:space="preserve">No. La mejora no ha sido implementada en la entidad. Segun Memorando SAF 496600
de 2023, el trámite se encuentra desarrollado en la herramienta contratada SGP, y no
ha salido a producción de SGDEAV ya que el esta se relaciona en el módulo de correspondencia y almacenamiento documental.
La justificación y acción propuesta no coincide con los beneficios planteados de cara al
ciudadano, pues no existe reducción de documentos o requisitos.
</t>
  </si>
  <si>
    <t>3. ¿Se actualizó el trámite en el SUIT incluyendo la mejora?</t>
  </si>
  <si>
    <t>No se ha actualizado el SUIT incluyendo la mejora, como quiera que para el 1
cuatrimestre de 2023 esta no se ha implementado.
Adicionalmente, con memorando OCI 34702 del 11 de mayo de 2023, la Oficina de control interno presentó recomendaciones sobre la estrategia de racionalización formulada por la entidad.
En el periodo de seguimiento se observa que las recomendaciones no fueron atendidas y no se reporta avance en el cumplimiento de la estrategia de racionalización</t>
  </si>
  <si>
    <t>4. ¿Se ha realizado la socialización de la mejora tanto en la entidad como con los usuarios?</t>
  </si>
  <si>
    <t>No se ha socializado la mejora en la entidad ni con los usuarios toda vez que esta no se
ha implementado.</t>
  </si>
  <si>
    <t>5. ¿El usuario está recibiendo los beneficios de la mejora del trámite?</t>
  </si>
  <si>
    <t>El usuario aun no recibe los beneficios de la mejora pese a ser una propuesta de
racionalización formulada desde el año 2021, como quiera que esta no ha sido
implementada</t>
  </si>
  <si>
    <t>6. ¿La entidad ya cuenta con mecanismos para medir los beneficios que recibirá el usuario por la mejora del trámite?</t>
  </si>
  <si>
    <t>No. En la información aportada por el responsable, no se evidenció los indicadores
relacionados con la mejora a implementar que permitan medir los beneficios que
recibirá el usuario por la mejora del trámite</t>
  </si>
  <si>
    <t>76310</t>
  </si>
  <si>
    <t>Beneficio de tarifa exenta o diferencial en las estaciones de peaje a cargo del INVIAS</t>
  </si>
  <si>
    <t>En la virtualización que se está desarrollando con la empresa Analítica S.A.S., la OTIC apoyó desde el frente tecnológico y el grupo de peajes desde el frente técnico, se han remitido observaciones del desarrollo presentado por el proveedor y estamos a la espera de los ajustes en lo que corresponde a la gestión que se realiza desde el grupo de peajes. Se ha avanzado en la virtualización de este trámite en un 95% para su salida a producción, sin embargo es importante resaltar que depende de la salida a producción del SGDEA ya que estos aplicativos son interoperables con el número de radicado, la firma digital y la gestión documental.</t>
  </si>
  <si>
    <t>Virtualización de los trámites</t>
  </si>
  <si>
    <t>Disminución en tiempos de respuesta, no utilización de intermediarios, disminución de costos por desplazamiento del ciudadano, facilidad para realizar la solicitud desde cualquier parte del país donde haya internet, mayor eficiencia en la expedición del trámite</t>
  </si>
  <si>
    <t>01/01/2023</t>
  </si>
  <si>
    <t>¿DTE ¿OTIC ¿Grupo de peajes ¿Subdirección Administrativa</t>
  </si>
  <si>
    <t>No</t>
  </si>
  <si>
    <t>No se evidencia un plan de trabajo para la implentación de la acción de racionalización.
con memorando OTIC 50328 de 2023, se indica que por falta de personal no ha salido a producción la mejora.
No es posible determinar con la acción de racionalización formulada la situación actual
del trámite.
Con memorando OCI 34702 del 11 de mayo de 2023, la Oficina de control interno presentó recomendaciones sobre la estrategia de racionalización formulada por la entidad.</t>
  </si>
  <si>
    <t>No se ha implementado la mejora en la entidad, en la medida que esta se encuentra
supeditada a la entrada en funcionamiento de la plataforma SGP, que no ha salido a producción</t>
  </si>
  <si>
    <t>No se ha actualizado la información del trámite en el SUIT, como quiera que la mejora
sobre el trámite no ha sido implementada</t>
  </si>
  <si>
    <t>La mejora no ha sido socializada ni en la entidad ni con los usuarios, en la medida que
esta no ha sido ejecutada ni implementada como quiera que está supeditada a la
entrada en funcionamiento de la plataforma SGP</t>
  </si>
  <si>
    <t>Para el 2° cuatrimestre de la vigencia 2023, los usuarios no están recibiendo los
beneficios parciales o totales de la mejora a implementar, como quiera que esta se
encuentra supeditada al funcionamiento de la plataforma SGP. Adicionalmente, no son
claros los beneficios a recibir por los usuarios en comparación con la información
registrada en el formato integrado del SUIT.</t>
  </si>
  <si>
    <t>Para el 2° cuatrimestre de 2023, no se evidencian mecanismos para medir los beneficios introducidos por el trámite, como quiera que la mejora no ha sido implementada y que, de cara a la estrategia de racionalización formulada, no se encuentran claramente definidos; esto, teniendo en cuenta la información registrada en el formato integrado del SUIT</t>
  </si>
  <si>
    <t>25112</t>
  </si>
  <si>
    <t>Concepto técnico de ubicación de estaciones de servicios </t>
  </si>
  <si>
    <t>En la virtualización que se está desarrollando con la empresa Analítica S.A.S., la OTIC apoyó desde el frente tecnológico y la SRT desde el frente técnico,se avanzó en el levantamiento del diagramas de flujo.Queda pendiente el diagrama de flujo de comunicaciones, los requerimientos funcionales y no funcionales, prototipo y el desarrollo del trámite.</t>
  </si>
  <si>
    <t>31/12/2023</t>
  </si>
  <si>
    <t>Oficina Asesora de Planeación, Dirección Técnica y Subdirección de Estudios e Innovación.</t>
  </si>
  <si>
    <t>Con memorando OTIC 50328 de 05-07-2023 se indica que se ha adelantado el levantamiento de historias de usuario con la ANI y la AND para hacer interoperabilidad para este trámite. No se cuenta con evidencia de este avance.
Adicionalmente, con memorando OCI 34702 del 11 de mayo de 2023, la Oficina de control interno presentó recomendaciones sobre la estrategia de racionalización formulada por la entidad.</t>
  </si>
  <si>
    <t>La mejora no ha sido implementada en la entidad, como quiera que según Memorando OTIC 50328 de 2023, Se está adelantado el levantamiento de historias de usuario con la ANI y la AND para hacer interoperabilidad para este trámite. Actividad de la cual no se cuenta con evidencia</t>
  </si>
  <si>
    <t>No se ha actualizado la información del trámite en el SUIT porque la mejora no ha sido implementada. Debe tenerse en cuenta el tipo de acción de racionalización indicado en
la estrategia y el procedimiento relacionado en el trámite. No podría tratarse de una
acción de racionalización "Trámite totalmente en línea" si este cuenta con una etapa de
visita técnica.</t>
  </si>
  <si>
    <t>No se ha socializado la mejora, en la medida que la acción de racionalización no ha
sido ejecutada e implementada por la entidad.</t>
  </si>
  <si>
    <t>No. El usuario no se encuentra recibiendo los beneficios de la acción de rcionalización,
como quiera que esta no ha sido implementada por la entidad.</t>
  </si>
  <si>
    <t>No se evidencian mecanismos para medir llos beneficios de la mejora a implementar
por parte de la entidad</t>
  </si>
  <si>
    <t>Modelo Único – Hijo</t>
  </si>
  <si>
    <t>46672</t>
  </si>
  <si>
    <t>Permiso para la movilización de carga indivisible extrapesada, indivisible extradimensionada o indivisible extrapesada y extradimensionada a la vez y permiso para el transporte de carga divisible con vehículos combinados de carga - V.C.C</t>
  </si>
  <si>
    <t>En la virtualización que se está desarrollando con la empresa Analítica S.A.S., la OTIC apoyó desde el frente tecnológico y la SRT desde el frente técnico, se levantaron diagramas de flujo, requerimientos funcionales y no funcionales, se tiene prototipo y estimado por parte del proveedor. Quedan pendientes las respuestas a las observaciones por parte de Analítica sobre el diagrama de comunicaciones, y la historia de usuario de interoperabilidad con la ANI.</t>
  </si>
  <si>
    <t>¿DTE ¿OTIC ¿SRT ¿Subdirección Administrativa</t>
  </si>
  <si>
    <t>No se cuenta con evidencia sobre el plan de trabajo. Adicionalmente, con memorando OCI 34702 del 11 de mayo de 2023, la Oficina de control interno presentó recomendaciones sobre la estrategia de racionalización formulada por la entidad.
En el periodo de seguimiento se observa que las recomendaciones no fueron atendidas y no se reporta avance en el cumplimiento de la estrategia de racionalización</t>
  </si>
  <si>
    <t xml:space="preserve">No se ha implementado la mejora del trámite. Adicionalmente, de cara a la estrategia
de racionalización formulada no hay claridad sobre el estado actual del trámite, la
mejora a implementar y el beneficio de cara al ciudadano.
</t>
  </si>
  <si>
    <t xml:space="preserve">No se ha realizado la actualización de la información del trámite en el SUIT, como
quiera que la acción de racionalización no ha sido ejecutada e implementada por la
entidad.
</t>
  </si>
  <si>
    <t>No se ha socializado la mejora del trámite en la entidad ni con los usuarios, como
quiera que la acción de racionalización no ha sido ejecutada e implementada por la
entidad.</t>
  </si>
  <si>
    <t>Para el 2° cuatrimestre de 2023, los usuarios no se encuentran recibiendo los
beneficios de la mejora del trámite, como quiera que la acción de racionalización no ha
sido ejecutada e implementada por la entidad.</t>
  </si>
  <si>
    <t>No se identifican mecanismos para medir los beneficios que recibirá el usuario por la
mejora del trámite, como quiera que la acción de racionalización no ha sido ejecutada e
implementada por la entidad.</t>
  </si>
  <si>
    <t>Resumén Controles Riesgos de Corrupción 2023 corte Febrero 06 de 2024</t>
  </si>
  <si>
    <t xml:space="preserve">¿Ejecución actualizada corte Diciembre? </t>
  </si>
  <si>
    <t>¿Seguimiento actualizado corte Diciembre?</t>
  </si>
  <si>
    <t>¿Los reportes inlcuyeron soportes?</t>
  </si>
  <si>
    <t>Indicador actualizado</t>
  </si>
  <si>
    <t>Observación OAP en Kawak módulo riesgos</t>
  </si>
  <si>
    <t>Observación OAP en Kawak módulo INDICADORES</t>
  </si>
  <si>
    <t>Ubicación soportes</t>
  </si>
  <si>
    <t>RIESGO</t>
  </si>
  <si>
    <t>Control</t>
  </si>
  <si>
    <t>Observaciones</t>
  </si>
  <si>
    <t>Código</t>
  </si>
  <si>
    <t>Procesos</t>
  </si>
  <si>
    <t>Descripción Actividad de Control</t>
  </si>
  <si>
    <t>Indicadores Asociados</t>
  </si>
  <si>
    <t>MEPI-RC-1</t>
  </si>
  <si>
    <t>Posibilidad de recibir o solicitar cualquier dádiva o beneficio a nombre propio o de terceros para adelantar una Interventoría indebida de contratos de obras pública y/o contratos derivados de convenios interadministrativos.</t>
  </si>
  <si>
    <t xml:space="preserve">- EJECUCIÓN Y OPERACIÓN DE PROYECTOS DE INFRAESTRUCTURA DE TRANSPORTE
</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</si>
  <si>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</si>
  <si>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- 371 Porcentaje de presuntos hechos de corrupción detectados en la ejecución de obras_RC</t>
  </si>
  <si>
    <t>Parcial</t>
  </si>
  <si>
    <t>El control tendrá una modificación para la vigencia 2024.
En la vigencia 2023 se ejecuto el control de acuerdo con los programado y se documentó la ejecución y seguimiento con los respectivos soportes (pendiente evidencia 4 trimestre)</t>
  </si>
  <si>
    <t xml:space="preserve">el Indicador asociado a la actividad de control se encuentra medido y analizado para los primeros trimestres de la vigencia 2023 e incluyen soportes o evidencias de cumplimiento de la actividad de control. Hace falta el reporte del 4° trimestre. </t>
  </si>
  <si>
    <t xml:space="preserve">https://invias-my.sharepoint.com/:f:/g/personal/oap_invias_gov_co/Ei_c6pLweDxJtYcl10fDBYcB0RBzoyB23hweqpWf-0mNVQ?e=wQeTXZ </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</si>
  <si>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</si>
  <si>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- 372 Porcentaje de presuntos hechos de corrupción detectados en la ejecución de contratos de interventorías_RC</t>
  </si>
  <si>
    <t>https://invias-my.sharepoint.com/:f:/g/personal/oap_invias_gov_co/Ei_c6pLweDxJtYcl10fDBYcB0RBzoyB23hweqpWf-0mNVQ?e=wQeTXZ</t>
  </si>
  <si>
    <t>MEPI-RC-2</t>
  </si>
  <si>
    <t>Posibilidad de recibir o solicitar cualquier dádiva o beneficio a nombre propio o de terceros para adelantar una supervisión indebida de contratos de interventoría y/o convenios interadministrativos.</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</si>
  <si>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</si>
  <si>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- 373 Porcentaje de capacitaciones a Gestores y Supervisores_RC</t>
  </si>
  <si>
    <t xml:space="preserve">El control tendrá una modificación para la vigencia 2024.
En la vigencia 2023 se ejecuto el control de acuerdo con los programado y se documentó la ejecución y seguimiento con los respectivos soportes </t>
  </si>
  <si>
    <t xml:space="preserve">https://invias-my.sharepoint.com/:f:/g/personal/oap_invias_gov_co/Epq4MnRRXRROuPk1NZBvSwoBpe-P1MDXcfJMxmlyPld5Jw?e=kzkb08 </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</si>
  <si>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</si>
  <si>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- 374 Porcentaje de Gestores y Supervisores capacitados_RC</t>
  </si>
  <si>
    <t>el Indicador asociado a la actividad de control se encuentra analizado. No obstante, no pudo cuantificarse</t>
  </si>
  <si>
    <t>MRTI-RC-1</t>
  </si>
  <si>
    <t>Posibilidad de recibir o solicitar cualquier dádiva o beneficio a nombre propio o de terceros para gestionar la participacin en las ruedas de innovación</t>
  </si>
  <si>
    <t xml:space="preserve">- REGLAMENTACIÓN TÉCNICA E INNOVACIÓN DE INFRAESTRUCTURA DE TRANSPORTE
</t>
  </si>
  <si>
    <t>El coordinador del grupo de Innovación Tcnica,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t>
  </si>
  <si>
    <t>- 353 Porcentaje de Participación en las rueda_RC</t>
  </si>
  <si>
    <t xml:space="preserve">Actividad con reporte de ejecución y seguimiento, incluyendo soportes de cumplimiento actualizados en https://invias-my.sharepoint.com/:f:/g/personal/oap_invias_gov_co/Ej34pL6e8wZLk4-2zDpObyMBUaTDPMDSXFm_unIJy1RsJA?e=HEQCWp </t>
  </si>
  <si>
    <t>Indicador medido y analizado en el perdido, aportando el soporte de la ejecución de la actividad de control</t>
  </si>
  <si>
    <t>https://invias-my.sharepoint.com/:f:/g/personal/oap_invias_gov_co/Ej34pL6e8wZLk4-2zDpObyMBUaTDPMDSXFm_unIJy1RsJA?e=sXRgze</t>
  </si>
  <si>
    <t>MRTI-RC-2</t>
  </si>
  <si>
    <t>Posibilidad de recibir o solicitar cualquier dádiva o beneficio a nombre propio o de terceros para gestionar solicitudes de trámites de la ciudadanía</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</si>
  <si>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</si>
  <si>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- 354 Porcentaje de cumplimiento de comunicaciones  sobre temas comunes de PQRD asociadas a  trámites y posibles interpretaciones errada_RC</t>
  </si>
  <si>
    <t>Actividad con reporte de ejecución y seguimiento, incluyendo soportes de cumplimiento actualizados en Actividad con reporte de ejecución y seguimiento, incluyendo soportes de cumplimiento actualizados en https://invias-https://invias-my.sharepoint.com/:f:/g/personal/oap_invias_gov_co/Ej34pL6e8wZLk4-2zDpObyMBUaTDPMDSXFm_unIJy1RsJA?e=56Vbcr</t>
  </si>
  <si>
    <t>https://invias-my.sharepoint.com/:f:/g/personal/oap_invias_gov_co/EmNKOiuLUhVLsvJEIRXGr-wBORV-htau4ET4w4czUbwZ3A?e=RcjD46</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</si>
  <si>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</si>
  <si>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- 355 Cumplimiento de procedimientos trámites_RC</t>
  </si>
  <si>
    <t>Actividad con reporte de ejecución y seguimiento, incluyendo soportes de cumplimiento .
se solicita acceso a la url https://invias-my.sharepoint.com/:f:/g/personal/srti_invias_gov_co/EnkId4S4DsxDgoBGsYDJ8ZYBlvNFJZaKnldtGqSopjh6Hw</t>
  </si>
  <si>
    <t>Indicador medido y analizado en el perdido, sin aporte del soporte de la ejecución de la actividad de control</t>
  </si>
  <si>
    <t>MRPI-RC-1</t>
  </si>
  <si>
    <t>Posibilidad de recibir o solicitar cualquier dádiva o beneficio a nombre propio o de terceros para gestionar el riesgo en la infraestructura de transporte</t>
  </si>
  <si>
    <t xml:space="preserve">- GESTIÓN DEL RIESGO DE PROYECTOS DE INFRAESTRUCTURA DE TRANSPORTE
</t>
  </si>
  <si>
    <t>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t>
  </si>
  <si>
    <t>- 445 Porcentaje de actualización de plataforma HERMES_RC</t>
  </si>
  <si>
    <t>No registra reporte de ejecución o seguimiento en la plataforma KAWAK para ningún perdido de la vigencia 2023. Por favor aportar lo soportes de cumplimiento</t>
  </si>
  <si>
    <t>Indicador sin medición ni análisis durante la vigencia 2023</t>
  </si>
  <si>
    <t xml:space="preserve">https://invias-my.sharepoint.com/:f:/g/personal/oap_invias_gov_co/ErYyjQjDLZxNgm__1MWQGVQBXgpGeHvKqcyQpg42OjV9VA?e=jsDysW </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</si>
  <si>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</si>
  <si>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- 446 Porcentaje de emergencias verificadas_RC</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</si>
  <si>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</si>
  <si>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- 447 Porcentaje de verificación de cantidades de obra_RC</t>
  </si>
  <si>
    <t>MASPS-RC-1</t>
  </si>
  <si>
    <t>Posibilidad de recibir o solicitar cualquier dádiva o beneficio a nombre propio o de terceros para llevar a cabo el seguimiento a la gestión ambiental, social, predial y de sostenibilidad en los proyectos del INVÍAS</t>
  </si>
  <si>
    <t xml:space="preserve">- GESTIÓN AMBIENTAL, SOCIAL, PREDIAL Y DE SOSTENIBILIDAD DE PROYECTOS DE INFRAESTRUCTURA DE TRANSPORTE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</si>
  <si>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</si>
  <si>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- 384 Porcentaje de seguimiento a proyecto_RC</t>
  </si>
  <si>
    <t>La actividad de control cuenta con reporte de ejecución y seguimiento en la plataforma KAWAK hasta el mes de noviembre de 2023, hace falta el reporte de dicimebre para el respectivo cierre.</t>
  </si>
  <si>
    <t>Indicador con medición y análisis hasta el 3° trimestre</t>
  </si>
  <si>
    <t>https://invias-my.sharepoint.com/:f:/g/personal/oap_invias_gov_co/EiESQ8qjeVhMt5_dxcmXhXABKarzNoU1-oRANW0lNa2AEQ?e=dll1jA</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</si>
  <si>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</si>
  <si>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ARCI-RC-1</t>
  </si>
  <si>
    <t>Posibilidad de recibir o solicitar cualquier dádiva o beneficio a nombre propio o de terceros por omitir la gestión a todo tipo de solicitud realizados por alguna parte interesada.</t>
  </si>
  <si>
    <t xml:space="preserve">- ATENCIÓN Y RELACIONAMIENTO CIUDADANO
</t>
  </si>
  <si>
    <t>Secretaria General,  Coordinador  de Atención al Ciudadano y el grupo de trabajo.                                                                                                                              Verificar mensualmente en le aplicativo Digitaurno los tiempos de atención y espera dentro de la gestión, y el tiempo de respuesta a las PQRDS. En evento detectar proximos al vencimiento de las PQRDS se generan las alertas informativas por medio de memorando.</t>
  </si>
  <si>
    <t>- 284 Oportunidad en la respuesta de PQRD</t>
  </si>
  <si>
    <t>La actividad de control cuenta con reporte de ejecución y seguimiento en la plataforma KAWAK hasta el mes de diciembre de 2023</t>
  </si>
  <si>
    <t>Indicador medido y analizado en el perdido, con soportes</t>
  </si>
  <si>
    <t>https://invias-my.sharepoint.com/:f:/g/personal/oap_invias_gov_co/Eg6_4nM1riBKvsO1Oba71ysBFFkYLcvLe9MtHCocok-8Ow?e=v5CPFI</t>
  </si>
  <si>
    <t>Coordinador  de Atención al Ciudadano y el grupo de trabajo.                                   Diariamente se verifica la tipología y el direccionamiento de las PQRDS En el evento de detectar inconsistencias se registra en el seguimiento, se investiga y resuelve.</t>
  </si>
  <si>
    <t>- 390 Promedio mensual de novedades de tipología y direccionamiento de las PQRDS</t>
  </si>
  <si>
    <t>Indicador medido y analizado hasta el mes de noviembre, con soportes</t>
  </si>
  <si>
    <t>ADJU-RC-2</t>
  </si>
  <si>
    <t>Posibilidad de recibir o solicitar cualquier dádiva o beneficio a nombre propio o de terceros emitir actos administrativos de carácter particular  en materia de pago de sentencias y de cobro coactivo</t>
  </si>
  <si>
    <t xml:space="preserve">- DEFENSA JURÍDICA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</si>
  <si>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</si>
  <si>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- 397 Actos administrativos firmados en el periodo_RC</t>
  </si>
  <si>
    <t>Indicador con medición, análisis y soportes hasta noviembre, pendiente reporte de diciembre</t>
  </si>
  <si>
    <t>https://invias-my.sharepoint.com/:f:/g/personal/oap_invias_gov_co/EiMHzeeatYBOoXUwU0TiKGIBbIWpoFhoQ8KyudOA-oYiCQ?e=DdFzD2</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</si>
  <si>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</si>
  <si>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- 398 Porcentaje de requisitos previos a la expedición del acto administrativo_RC</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</si>
  <si>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</si>
  <si>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- 399 Porcentaje de Control a seguimiento de observaciones_RC</t>
  </si>
  <si>
    <t>ADJU-RC-1</t>
  </si>
  <si>
    <t>Posibilidad de recibir o solicitar cualquier dádiva o beneficio a nombre propio o de terceros para ejercer una deficiente defensa judicial que obedezcan a intereses diferentes al institucional</t>
  </si>
  <si>
    <t>Subdirector de Defensa Jurídica y el líder del grupo de Defensa Jurídica 2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mediante correo electrónico al abogado encargado para que se realicen los ajustes.</t>
  </si>
  <si>
    <t>- 395 Porcentaje de ocurrencia de la causa 1 _RC</t>
  </si>
  <si>
    <t>El abogado sustanciador efectúa un seguimiento al cumplimiento de requisitos para el pago de sentencias a través de una lista de chequeo y revisión de cada uno de los soportes del expediente, una vez constado y cumplido con lo anterior se procede a la asignación de turno y remite el proyecto de acto administrativo al líder del  Grupo de Defensa Jurídica 2 para que revise y de un visto bueno y sea enviado posteriormente a la Dirección Jurídica para su aval, si aplica. En evento de detectar inconsistencias remite observaciones por correo al abogado sustanciador para que efectúe los ajustes del caso.</t>
  </si>
  <si>
    <t>- 396 Porcentaje de calificación de procesos_RC</t>
  </si>
  <si>
    <t>Una vez efectuados los ajustes el abogado sustanciador remite al Subdirector de Defensa Jurídica el proyecto definitivo del acto administrativo con las observaciones efectuadas por el líder del Grupo de Defensa Jurídica 2 y/o Dirección Jurídica,  finalizando con la suscripción del acto administrativo.</t>
  </si>
  <si>
    <t>ACPU-RC-1</t>
  </si>
  <si>
    <t>Posibilidad de recibir o solicitar cualquier dádiva o beneficio a nombre propio o de terceros para favorecer un único proponente</t>
  </si>
  <si>
    <t xml:space="preserve">- COMPRA PÚBLICA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</si>
  <si>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</si>
  <si>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- 400 PORCENTAJE DE SUSTENTACIONES A INFORMES PRELIMINARES Y/O FINALES_RC y RG</t>
  </si>
  <si>
    <t>Reportes de ejecución y seguimiento del 1° trimestre, recibidos mediante MEMORANDO No DJ 50895 del 06/07/2023 y MEMORANDO No SPSC 49645 del 30/06/2023</t>
  </si>
  <si>
    <t>Indicador sin medición ni análisis para la vigencia 2023</t>
  </si>
  <si>
    <t>https://invias-my.sharepoint.com/:f:/g/personal/oap_invias_gov_co/EqC4nxhXGrRPhkQJJie08ksBPYo2UTVoPxSr5QCBYoep9w?e=0n0KhU</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</si>
  <si>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</si>
  <si>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- 401 PORCENTAJE DE ACUERDOS DE CONFIDENCIALIDAD SUSCRITOS_RC</t>
  </si>
  <si>
    <t>La Subdirección realizará reuniones que se consideren necesarias,  con el fin de advertir modificaciones normativas, criterios de valoración y absolución de dudas por parte de los evaluadores</t>
  </si>
  <si>
    <t>- 402 PORCENTAJE DE CAPACITACIONES REALIZADAS EN EL PERIODO_RC</t>
  </si>
  <si>
    <t xml:space="preserve">El único reporte de seguimiento efectuado en el mes de septiembre no incluye soportes </t>
  </si>
  <si>
    <t>ACPU-RC-2</t>
  </si>
  <si>
    <t>Posibilidad de recibir o solicitar cualquier dádiva o beneficio a nombre propio o de terceros para para aprobar una garantía falsa o que no cumpla los requisitos y que busque favorecer a un particular o un fin personal.</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</si>
  <si>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</si>
  <si>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- 403 Garantías con imposibilidad de ser validadas en el mes_RG</t>
  </si>
  <si>
    <t>AFIN-RC-1</t>
  </si>
  <si>
    <t>Posibilidad de recibir o solicitar cualquier dádiva o beneficio a nombre propio o de terceros para  generar un informe de estados financieros que no corresponda con la realidad.</t>
  </si>
  <si>
    <t xml:space="preserve">- GESTIÓN FINANCIERA
</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</si>
  <si>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</si>
  <si>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- 407 Porcentaje de seguimiento de reportes_RC y RG</t>
  </si>
  <si>
    <t>Reportes de ejecución y seguimiento del 1° trimestre, recibidos mediante MEMORANDO No SF 55333 del 19/07/2023</t>
  </si>
  <si>
    <t>https://invias-my.sharepoint.com/:f:/g/personal/oap_invias_gov_co/EmAu-yiw8d9JmKkkptQISZcBPZPObKhEU410AYGAGSDJSg?e=DdGjOb</t>
  </si>
  <si>
    <t>AFIN-RC-2</t>
  </si>
  <si>
    <t>Posibilidad de recibir o solicitar cualquier dádiva o beneficio a nombre propio o de terceros para registrar o efectuar el pago de una cuenta de cobro</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</si>
  <si>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</si>
  <si>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- 408 Porcentaje de glosas generadas en el periodo_RC y RG</t>
  </si>
  <si>
    <t>Indicador sin medición ni análisis para la vigencia 2024</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</si>
  <si>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</si>
  <si>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Indicador sin medición ni análisis para la vigencia 2025</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</si>
  <si>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</si>
  <si>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Indicador sin medición ni análisis para la vigencia 2026</t>
  </si>
  <si>
    <t>ADOC-RC-1</t>
  </si>
  <si>
    <t>Posibilidad de recibir o solicitar cualquier dádiva o beneficio a nombre propio o de terceros para Destruir / suprimir / Ocultar / incorporar documentos a cualquier expediente en custodia de los archivos central, técnico y territoriales.</t>
  </si>
  <si>
    <t xml:space="preserve">- GESTION DOCUMENTAL
</t>
  </si>
  <si>
    <t>El área con el expediente a cargo entregará organizada e inventariada la información (en el formato ADOC-FR-3)  al grupo de Administración Documental - de acuerdo con los términos establecidos en la TRD correspondiente y bajo los lineamientos de el ADOC-IN-2 DILIGENCIAMIENTO FORMATO UNICO DE INVENTARIO DOCUMENTAL y ADOC-IN-3 ORGANIZACIN DE DOCUMENTOS EN CARPETAS.
En caso de inconsistencia o incongruencia en la transferencia documental o el diligenciamiento del FORMATO ADOC-FR-3  FORMATO UNICO DE INVENTARIO DOCUMENTAL, se rechazará la solicitud precisando mediante memorando los motivos.</t>
  </si>
  <si>
    <t>- 418 Porcentaje de expedientes recibidos por el Grupo de Administración Documental de conformidad_RC</t>
  </si>
  <si>
    <t>https://invias-my.sharepoint.com/:f:/g/personal/oap_invias_gov_co/Elk6lhIn38lHlNn6nea_Wg0BFPuRr33_fnlJ4IHZgDBJ5g?e=1WY6TS</t>
  </si>
  <si>
    <t>Coordinador Grupo Interno de trabajo Administración Documental Con el personal del grupo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t>
  </si>
  <si>
    <t>- 419 Porcentaje de devoluciones oportunas_RC
- 420 Reconstrucción de Expediente_RC</t>
  </si>
  <si>
    <t>ASAD-RC-1</t>
  </si>
  <si>
    <t>Posibilidad de recibir o solicitar cualquier dádiva o beneficio a nombre propio o de terceros para  gestionar viáticos y pasajes</t>
  </si>
  <si>
    <t xml:space="preserve">- GESTIÓN DE SERVICIOS ADMINISTRATIVOS
</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</si>
  <si>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</si>
  <si>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- 430 Número de solicitudes comisiones_RC</t>
  </si>
  <si>
    <t>Reporte de ejecución para el 1° y 2° trimestre como línea base, sin aportar soportes. Pendiente actualizar</t>
  </si>
  <si>
    <t>https://invias-my.sharepoint.com/:f:/g/personal/oap_invias_gov_co/Etc-y5VZT5pBg_DohiCOUF0BGjCH4QMgzBuQb41eF5W4bQ?e=xdPHJ6</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</si>
  <si>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</si>
  <si>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Indicador con medición, análisis y soportes hasta septiembre, pendiente reporte de 4T</t>
  </si>
  <si>
    <t>ASAD-RC-2</t>
  </si>
  <si>
    <t>Posibilidad de recibir o solicitar cualquier dádiva o beneficio a nombre propio o de terceros para autorizar servicios o suministro de combustible de mantenimiento al parque automotor de la Entidad o del Programa de Seguridad en Carreteras Nacionales</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</si>
  <si>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</si>
  <si>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- 431 Porcentaje de cambios autorizados_RC</t>
  </si>
  <si>
    <t>https://invias-my.sharepoint.com/:f:/g/personal/oap_invias_gov_co/EnUHJRDuJh9GpeGB8EEmOw8BNSUcJCFKq_orNRjNXMyohw?e=1l2S7m</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</si>
  <si>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</si>
  <si>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</si>
  <si>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- 427 Consumo de combustible_C</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</si>
  <si>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</si>
  <si>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- 433 Porcentaje de trabajos de mantenimiento recibidos a satisfacción_RC</t>
  </si>
  <si>
    <t>ETIC-RC-1</t>
  </si>
  <si>
    <t>Posibilidad de recibir o solicitar cualquier dádiva o beneficio a nombre propio o de terceros por  manipular, filtrar o extraer información de tipo reservada y/o clasificada contenido en los diferentes sistemas de información de la entidad.</t>
  </si>
  <si>
    <t xml:space="preserve">- GESTIÓN DE TECNOLOGÍAS DE LA INFORMACIÓN Y COMUNICACIONES
</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</si>
  <si>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protocoloes de gestión de información
Se hará anualmente seguimiento a la vigencia de los protocolos y si se detecta oportunidades de mejora, se procede a actualizar
(Inadecuada identificación de flujos de información y valoración de activos)</t>
  </si>
  <si>
    <t>- 440 Porcentaje de protocolos vigentes (aprobados)_RC</t>
  </si>
  <si>
    <t>No registra reporte de ejecución o seguimiento en la plataforma KAWAK para ningún perdido de la vigencia 2023.
Por favor aportar lo soportes de:
1. Aprobación de: protocolos de identificación de activos de información, de clasificación de la información, identificación de propietarios y custodios de la información, divulgación y acceso a la información
2. Confirmar si los mismos se incluirán en el sistema de gestión de la entidad y si inciden en una actualización de la política institucional de administración del riesgos y/o su anexo ETIC-PR-3 ADMINISTRACIÓN DE RIESGOS DE SEGURIDAD DIGITAL</t>
  </si>
  <si>
    <t>No registra medición ni análisis en el periodo favor cuantificar los protocolos diseñados y aprobados, aportando la evidencia correspondiente.</t>
  </si>
  <si>
    <t>https://invias-my.sharepoint.com/:f:/g/personal/oap_invias_gov_co/EpHhdLCX_F1HkbbwVez0AvMBDhSfp--CnwP3_q-KjBQiWg?e=NLbEwF</t>
  </si>
  <si>
    <t>Los profesionales de la Oficina OTIC realizarán semestralmente la autoevaluación de la eficacia de los protocolos de gestión de información.  En el evento de obtener calificaciones en rangos bajos se procederá al ajuste del protocolo.
(Inadecuada identificación de flujos de información y valoración de activos)</t>
  </si>
  <si>
    <t>- 441 Porcentaje de implementación de protocolos_RC</t>
  </si>
  <si>
    <t>No registra reporte de ejecución o seguimiento en la plataforma KAWAK para ningún perdido de la vigencia 2023.
Por favor aportar los soportes de autoevaluación de la eficacia de los protocolos de gestión de información con corte añ 1° y 2° semestre. Y si es el caso la evidencia de su actualización.</t>
  </si>
  <si>
    <t>No registra medición ni análisis en el periodo favor cuantificar los protocolos aprobados e implementados, aportando la evidencia correspondiente.</t>
  </si>
  <si>
    <t>"
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
(Implementación de deficientes controles de seguridad en la plataforma tecnológica)"</t>
  </si>
  <si>
    <t>- 442 Porcentaje de avance en la efectividad de controles según valoración ISO 27001_RC</t>
  </si>
  <si>
    <t>No registra reporte de ejecución o seguimiento en la plataforma KAWAK para ningún perdido de la vigencia 2023.
Favor aportar los soportes de la evaluación de la eficiencia de los controles de seguridad informática acorde con la ISO 27001, para los cortes de ! y 2° semestre. Junto a las acciones correctivas que hubo lugar.</t>
  </si>
  <si>
    <t>No registra medición ni análisis en el periodo favor cuantificar avance en la efectividad de controles según valoración ISO 27001, aportando la evidencia correspondiente.</t>
  </si>
  <si>
    <t>ETHU-RC-1</t>
  </si>
  <si>
    <t xml:space="preserve"> Posibilidad de recibir o solicitar cualquier dádiva o beneficio a nombre propio o de terceros con el fin de vincular o encargar un funcionario eros para gestionar el riesgo en la infraestructura de transporte</t>
  </si>
  <si>
    <t xml:space="preserve">- GESTIÓN HUMANA
</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</si>
  <si>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</si>
  <si>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- 452 Porcentaje de procesos verificados_RC</t>
  </si>
  <si>
    <t>No registra reporte de ejecución o seguimiento en la plataforma KAWAK para ningún perdido de la vigencia 2023.
Favor aportar evidencia de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t>
  </si>
  <si>
    <t xml:space="preserve">Medición mensual del indicador incluyendo análisis pero sin aportar soportes o evidencia de cumplimiento de la actividad de control </t>
  </si>
  <si>
    <t>https://invias-my.sharepoint.com/:f:/g/personal/oap_invias_gov_co/EkHSaX42jMpLgJXf3oY_MFIBPTUYe1hIwY4_Jz_jMxxYdQ?e=v2Ir8U</t>
  </si>
  <si>
    <t>EDEP-RC-1</t>
  </si>
  <si>
    <t>Posibilidad de recibir o solicitar cualquier dádiva o beneficio a nombre propio o de terceros programar o modificar recursos financieros de los diferentes proyectos que maneja la entidad</t>
  </si>
  <si>
    <t xml:space="preserve">- DIRECCIONAMIENTO ESTRATÉGICO Y PLANEACIÓN INSTITUCIONAL
</t>
  </si>
  <si>
    <t>Los formuladores del Grupo banco de Proyecto cada vez que reciben la solicitud de un trámite con modificaciones presupuestales verificará la recepción de los documentos soporte según formato EDEP-FR-3 IDENTIFICACIN DE NECESIDADES DE INVERSIN y en el evento de detectar faltantes devolverá el trámite al solicitante mediante memorando, de acuerdo con el procedimiento EDEP-PR-8 MODIFICACIONES Y/O ACTUALIZACIONES DE PROYECTOS DE INVERSIÓN</t>
  </si>
  <si>
    <t>- 460 Porcentaje de trámites devueltos_RC</t>
  </si>
  <si>
    <t>Indicador medido y analizado en el perdido</t>
  </si>
  <si>
    <t>https://invias-my.sharepoint.com/:f:/g/personal/oap_invias_gov_co/Erq0lyFALxJCnIXXq1u1WLwBvBhxihv2a4BUMpDQ1FpYtQ?e=GNnw3v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</si>
</sst>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
      <b/>
      <sz val="11"/>
      <color rgb="FFFF0000"/>
      <name val="Calibri"/>
      <family val="2"/>
      <scheme val="minor"/>
    </font>
    <font>
      <sz val="11"/>
      <color theme="0"/>
      <name val="Calibri"/>
      <family val="2"/>
      <scheme val="minor"/>
    </font>
    <font>
      <b/>
      <sz val="11"/>
      <color theme="9"/>
      <name val="Calibri"/>
      <family val="2"/>
      <scheme val="minor"/>
    </font>
    <font>
      <sz val="7"/>
      <color theme="1"/>
      <name val="Arial"/>
      <family val="2"/>
    </font>
    <font>
      <b/>
      <sz val="11"/>
      <color theme="8"/>
      <name val="Calibri"/>
      <family val="2"/>
      <scheme val="minor"/>
    </font>
    <font>
      <sz val="11"/>
      <color theme="5"/>
      <name val="Calibri"/>
      <family val="2"/>
      <scheme val="minor"/>
    </font>
    <font>
      <sz val="7"/>
      <color rgb="FFFF0000"/>
      <name val="Arial"/>
      <family val="2"/>
    </font>
    <font>
      <b/>
      <strike/>
      <sz val="11"/>
      <color theme="1"/>
      <name val="Calibri"/>
      <family val="2"/>
      <scheme val="minor"/>
    </font>
    <font>
      <i/>
      <sz val="11"/>
      <name val="Calibri"/>
      <family val="2"/>
      <scheme val="minor"/>
    </font>
    <font>
      <b/>
      <sz val="9"/>
      <color theme="1"/>
      <name val="Calibri"/>
      <family val="2"/>
      <scheme val="minor"/>
    </font>
    <font>
      <b/>
      <sz val="8"/>
      <color theme="0"/>
      <name val="Calibri"/>
      <family val="2"/>
      <scheme val="minor"/>
    </font>
    <font>
      <sz val="11"/>
      <color rgb="FFFF0000"/>
      <name val="Symbol"/>
      <family val="1"/>
      <charset val="2"/>
    </font>
    <font>
      <sz val="7"/>
      <color rgb="FFFF0000"/>
      <name val="Times New Roman"/>
      <family val="1"/>
    </font>
    <font>
      <sz val="11"/>
      <color rgb="FFFF0000"/>
      <name val="Arial"/>
      <family val="2"/>
    </font>
    <font>
      <i/>
      <sz val="11"/>
      <color rgb="FFFF0000"/>
      <name val="Arial"/>
      <family val="2"/>
    </font>
    <font>
      <sz val="10"/>
      <color indexed="8"/>
      <name val="Arial"/>
    </font>
    <font>
      <u/>
      <sz val="10"/>
      <color theme="10"/>
      <name val="Arial"/>
      <family val="2"/>
    </font>
    <font>
      <sz val="10"/>
      <name val="Arial"/>
    </font>
    <font>
      <sz val="9"/>
      <name val="SansSerif"/>
    </font>
    <font>
      <b/>
      <sz val="11"/>
      <color indexed="59"/>
      <name val="SansSerif"/>
    </font>
    <font>
      <sz val="9"/>
      <color indexed="72"/>
      <name val="SansSerif"/>
    </font>
    <font>
      <b/>
      <sz val="9"/>
      <color indexed="72"/>
      <name val="SansSerif"/>
    </font>
    <font>
      <b/>
      <sz val="7"/>
      <color indexed="72"/>
      <name val="SansSerif"/>
    </font>
    <font>
      <sz val="7"/>
      <color indexed="72"/>
      <name val="SansSerif"/>
    </font>
    <font>
      <b/>
      <sz val="10"/>
      <color indexed="8"/>
      <name val="Arial"/>
      <family val="2"/>
    </font>
    <font>
      <sz val="10"/>
      <color indexed="8"/>
      <name val="Arial"/>
      <family val="2"/>
    </font>
    <font>
      <sz val="10"/>
      <color theme="4"/>
      <name val="Arial"/>
      <family val="2"/>
    </font>
    <font>
      <b/>
      <sz val="10"/>
      <name val="Arial"/>
      <family val="2"/>
    </font>
  </fonts>
  <fills count="4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
      <patternFill patternType="solid">
        <fgColor theme="0"/>
        <bgColor indexed="64"/>
      </patternFill>
    </fill>
    <fill>
      <patternFill patternType="solid">
        <fgColor theme="6" tint="0.79998168889431442"/>
        <bgColor indexed="64"/>
      </patternFill>
    </fill>
    <fill>
      <patternFill patternType="solid">
        <fgColor indexed="22"/>
        <bgColor indexed="64"/>
      </patternFill>
    </fill>
    <fill>
      <patternFill patternType="solid">
        <fgColor indexed="9"/>
        <bgColor indexed="64"/>
      </patternFill>
    </fill>
    <fill>
      <patternFill patternType="solid">
        <fgColor theme="2" tint="-9.9978637043366805E-2"/>
        <bgColor indexed="64"/>
      </patternFill>
    </fill>
  </fills>
  <borders count="121">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style="medium">
        <color theme="0"/>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
      <left style="thin">
        <color theme="0"/>
      </left>
      <right style="medium">
        <color indexed="64"/>
      </right>
      <top style="thin">
        <color theme="0"/>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theme="0"/>
      </right>
      <top style="thin">
        <color theme="0"/>
      </top>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medium">
        <color theme="0"/>
      </right>
      <top/>
      <bottom/>
      <diagonal/>
    </border>
    <border>
      <left style="medium">
        <color theme="0"/>
      </left>
      <right style="medium">
        <color indexed="64"/>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FFFFFF"/>
      </left>
      <right style="medium">
        <color indexed="64"/>
      </right>
      <top style="medium">
        <color rgb="FFFFFFFF"/>
      </top>
      <bottom/>
      <diagonal/>
    </border>
    <border>
      <left/>
      <right/>
      <top style="medium">
        <color rgb="FFFFFFFF"/>
      </top>
      <bottom/>
      <diagonal/>
    </border>
    <border>
      <left style="medium">
        <color indexed="64"/>
      </left>
      <right/>
      <top/>
      <bottom/>
      <diagonal/>
    </border>
    <border>
      <left style="thin">
        <color indexed="64"/>
      </left>
      <right/>
      <top style="thin">
        <color indexed="64"/>
      </top>
      <bottom style="thin">
        <color indexed="64"/>
      </bottom>
      <diagonal/>
    </border>
    <border>
      <left style="medium">
        <color indexed="59"/>
      </left>
      <right/>
      <top style="medium">
        <color indexed="59"/>
      </top>
      <bottom style="medium">
        <color indexed="59"/>
      </bottom>
      <diagonal/>
    </border>
    <border>
      <left/>
      <right/>
      <top style="medium">
        <color indexed="59"/>
      </top>
      <bottom style="medium">
        <color indexed="59"/>
      </bottom>
      <diagonal/>
    </border>
    <border>
      <left/>
      <right style="medium">
        <color indexed="59"/>
      </right>
      <top style="medium">
        <color indexed="59"/>
      </top>
      <bottom style="medium">
        <color indexed="59"/>
      </bottom>
      <diagonal/>
    </border>
    <border>
      <left style="medium">
        <color indexed="59"/>
      </left>
      <right/>
      <top style="medium">
        <color indexed="59"/>
      </top>
      <bottom/>
      <diagonal/>
    </border>
    <border>
      <left/>
      <right/>
      <top style="medium">
        <color indexed="59"/>
      </top>
      <bottom/>
      <diagonal/>
    </border>
    <border>
      <left/>
      <right style="medium">
        <color indexed="59"/>
      </right>
      <top style="medium">
        <color indexed="59"/>
      </top>
      <bottom/>
      <diagonal/>
    </border>
    <border>
      <left style="medium">
        <color indexed="59"/>
      </left>
      <right/>
      <top/>
      <bottom style="medium">
        <color indexed="59"/>
      </bottom>
      <diagonal/>
    </border>
    <border>
      <left/>
      <right/>
      <top/>
      <bottom style="medium">
        <color indexed="59"/>
      </bottom>
      <diagonal/>
    </border>
    <border>
      <left/>
      <right style="medium">
        <color indexed="59"/>
      </right>
      <top/>
      <bottom style="medium">
        <color indexed="59"/>
      </bottom>
      <diagonal/>
    </border>
    <border>
      <left style="medium">
        <color indexed="59"/>
      </left>
      <right/>
      <top/>
      <bottom/>
      <diagonal/>
    </border>
    <border>
      <left/>
      <right style="medium">
        <color indexed="59"/>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medium">
        <color indexed="8"/>
      </right>
      <top/>
      <bottom style="medium">
        <color indexed="8"/>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s>
  <cellStyleXfs count="7">
    <xf numFmtId="0" fontId="0" fillId="0" borderId="0"/>
    <xf numFmtId="9" fontId="1" fillId="0" borderId="0" applyFont="0" applyFill="0" applyBorder="0" applyAlignment="0" applyProtection="0"/>
    <xf numFmtId="0" fontId="3" fillId="0" borderId="0"/>
    <xf numFmtId="0" fontId="23" fillId="0" borderId="0" applyNumberFormat="0" applyFill="0" applyBorder="0" applyAlignment="0" applyProtection="0"/>
    <xf numFmtId="0" fontId="40" fillId="0" borderId="0" applyFill="0" applyProtection="0"/>
    <xf numFmtId="0" fontId="41" fillId="0" borderId="0" applyNumberFormat="0" applyFill="0" applyBorder="0" applyAlignment="0" applyProtection="0"/>
    <xf numFmtId="0" fontId="42" fillId="0" borderId="0" applyNumberFormat="0" applyFont="0" applyFill="0" applyBorder="0" applyAlignment="0" applyProtection="0"/>
  </cellStyleXfs>
  <cellXfs count="716">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0" fontId="0" fillId="0" borderId="0" xfId="0" applyAlignment="1">
      <alignment horizontal="left" vertical="top" wrapText="1"/>
    </xf>
    <xf numFmtId="164" fontId="10" fillId="16" borderId="1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1" xfId="0" applyFont="1" applyFill="1" applyBorder="1" applyAlignment="1">
      <alignment horizontal="center" vertical="center" wrapText="1" readingOrder="1"/>
    </xf>
    <xf numFmtId="0" fontId="6" fillId="8" borderId="26" xfId="0" applyFont="1" applyFill="1" applyBorder="1" applyAlignment="1">
      <alignment horizontal="center" vertical="center" wrapText="1" readingOrder="1"/>
    </xf>
    <xf numFmtId="164" fontId="6" fillId="8" borderId="9" xfId="1" applyNumberFormat="1" applyFont="1" applyFill="1" applyBorder="1" applyAlignment="1" applyProtection="1">
      <alignment horizontal="center" vertical="center" wrapText="1" readingOrder="1"/>
    </xf>
    <xf numFmtId="2" fontId="6" fillId="8" borderId="9" xfId="0" applyNumberFormat="1" applyFont="1" applyFill="1" applyBorder="1" applyAlignment="1">
      <alignment horizontal="center" vertical="center" wrapText="1" readingOrder="1"/>
    </xf>
    <xf numFmtId="0" fontId="6" fillId="8" borderId="9" xfId="0" applyFont="1" applyFill="1" applyBorder="1" applyAlignment="1">
      <alignment horizontal="center" vertical="center" wrapText="1" readingOrder="1"/>
    </xf>
    <xf numFmtId="0" fontId="6" fillId="2" borderId="26" xfId="0" applyFont="1" applyFill="1" applyBorder="1" applyAlignment="1">
      <alignment horizontal="center" vertical="center" wrapText="1" readingOrder="1"/>
    </xf>
    <xf numFmtId="164" fontId="6" fillId="2" borderId="26" xfId="1" applyNumberFormat="1" applyFont="1" applyFill="1" applyBorder="1" applyAlignment="1" applyProtection="1">
      <alignment horizontal="center" vertical="center" wrapText="1" readingOrder="1"/>
    </xf>
    <xf numFmtId="2" fontId="6" fillId="2" borderId="26" xfId="0" applyNumberFormat="1" applyFont="1" applyFill="1" applyBorder="1" applyAlignment="1">
      <alignment horizontal="center" vertical="center" wrapText="1" readingOrder="1"/>
    </xf>
    <xf numFmtId="0" fontId="6" fillId="2" borderId="9" xfId="0" applyFont="1" applyFill="1" applyBorder="1" applyAlignment="1">
      <alignment horizontal="center" vertical="center" wrapText="1" readingOrder="1"/>
    </xf>
    <xf numFmtId="164" fontId="6" fillId="2" borderId="9" xfId="1" applyNumberFormat="1" applyFont="1" applyFill="1" applyBorder="1" applyAlignment="1" applyProtection="1">
      <alignment horizontal="center" vertical="center" wrapText="1" readingOrder="1"/>
    </xf>
    <xf numFmtId="2" fontId="6" fillId="2" borderId="9" xfId="0" applyNumberFormat="1" applyFont="1" applyFill="1" applyBorder="1" applyAlignment="1">
      <alignment horizontal="center" vertical="center" wrapText="1" readingOrder="1"/>
    </xf>
    <xf numFmtId="0" fontId="6" fillId="3" borderId="9" xfId="0" applyFont="1" applyFill="1" applyBorder="1" applyAlignment="1">
      <alignment horizontal="center" vertical="center" wrapText="1" readingOrder="1"/>
    </xf>
    <xf numFmtId="164" fontId="6" fillId="3" borderId="9" xfId="1" applyNumberFormat="1" applyFont="1" applyFill="1" applyBorder="1" applyAlignment="1" applyProtection="1">
      <alignment horizontal="center" vertical="center" wrapText="1" readingOrder="1"/>
    </xf>
    <xf numFmtId="2" fontId="6" fillId="3" borderId="9" xfId="0" applyNumberFormat="1" applyFont="1" applyFill="1" applyBorder="1" applyAlignment="1">
      <alignment horizontal="center" vertical="center" wrapText="1" readingOrder="1"/>
    </xf>
    <xf numFmtId="0" fontId="14" fillId="0" borderId="0" xfId="0" applyFont="1"/>
    <xf numFmtId="164" fontId="2" fillId="4" borderId="39" xfId="1" applyNumberFormat="1" applyFont="1" applyFill="1" applyBorder="1" applyAlignment="1" applyProtection="1">
      <alignment horizontal="center" vertical="center" wrapText="1"/>
    </xf>
    <xf numFmtId="2" fontId="2" fillId="4" borderId="39" xfId="2" applyNumberFormat="1" applyFont="1" applyFill="1" applyBorder="1" applyAlignment="1">
      <alignment horizontal="center" vertical="center" wrapText="1"/>
    </xf>
    <xf numFmtId="164" fontId="2" fillId="4" borderId="40" xfId="1" applyNumberFormat="1" applyFont="1" applyFill="1" applyBorder="1" applyAlignment="1" applyProtection="1">
      <alignment horizontal="center" vertical="center" wrapText="1"/>
    </xf>
    <xf numFmtId="0" fontId="8" fillId="9" borderId="41" xfId="0" applyFont="1" applyFill="1" applyBorder="1" applyAlignment="1">
      <alignment horizontal="center" vertical="center" textRotation="90" wrapText="1" readingOrder="1"/>
    </xf>
    <xf numFmtId="0" fontId="8" fillId="9" borderId="41" xfId="0" applyFont="1" applyFill="1" applyBorder="1" applyAlignment="1">
      <alignment horizontal="center" vertical="center" wrapText="1" readingOrder="1"/>
    </xf>
    <xf numFmtId="0" fontId="0" fillId="25" borderId="44" xfId="0" applyFill="1" applyBorder="1" applyAlignment="1">
      <alignment horizontal="center" vertical="center" wrapText="1"/>
    </xf>
    <xf numFmtId="0" fontId="6" fillId="11" borderId="9" xfId="0" applyFont="1" applyFill="1" applyBorder="1" applyAlignment="1">
      <alignment horizontal="center" vertical="center" wrapText="1"/>
    </xf>
    <xf numFmtId="2" fontId="6" fillId="11" borderId="9" xfId="0" applyNumberFormat="1" applyFont="1" applyFill="1" applyBorder="1" applyAlignment="1">
      <alignment horizontal="center" vertical="center" wrapText="1" readingOrder="1"/>
    </xf>
    <xf numFmtId="164" fontId="6" fillId="11" borderId="9" xfId="1" applyNumberFormat="1" applyFont="1" applyFill="1" applyBorder="1" applyAlignment="1" applyProtection="1">
      <alignment horizontal="center" vertical="center" wrapText="1" readingOrder="1"/>
    </xf>
    <xf numFmtId="164" fontId="8" fillId="3" borderId="9" xfId="1" applyNumberFormat="1" applyFont="1" applyFill="1" applyBorder="1" applyAlignment="1" applyProtection="1">
      <alignment horizontal="center" vertical="center" wrapText="1"/>
    </xf>
    <xf numFmtId="164" fontId="8" fillId="3" borderId="9" xfId="1" applyNumberFormat="1" applyFont="1" applyFill="1" applyBorder="1" applyAlignment="1" applyProtection="1">
      <alignment horizontal="center" vertical="center" wrapText="1"/>
      <protection locked="0"/>
    </xf>
    <xf numFmtId="164" fontId="8" fillId="2" borderId="9" xfId="1" applyNumberFormat="1" applyFont="1" applyFill="1" applyBorder="1" applyAlignment="1" applyProtection="1">
      <alignment horizontal="center" vertical="center" wrapText="1"/>
    </xf>
    <xf numFmtId="0" fontId="8" fillId="2" borderId="9" xfId="1" applyNumberFormat="1" applyFont="1" applyFill="1" applyBorder="1" applyAlignment="1" applyProtection="1">
      <alignment horizontal="center" vertical="center" wrapText="1"/>
    </xf>
    <xf numFmtId="164" fontId="8" fillId="2" borderId="9" xfId="1" applyNumberFormat="1"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164" fontId="8" fillId="22" borderId="9" xfId="1" applyNumberFormat="1" applyFont="1" applyFill="1" applyBorder="1" applyAlignment="1" applyProtection="1">
      <alignment horizontal="center" vertical="center" wrapText="1"/>
    </xf>
    <xf numFmtId="0" fontId="8" fillId="22" borderId="9" xfId="1" applyNumberFormat="1" applyFont="1" applyFill="1" applyBorder="1" applyAlignment="1" applyProtection="1">
      <alignment horizontal="center" vertical="center" wrapText="1"/>
    </xf>
    <xf numFmtId="164" fontId="8" fillId="22" borderId="9" xfId="1" applyNumberFormat="1" applyFont="1" applyFill="1" applyBorder="1" applyAlignment="1" applyProtection="1">
      <alignment horizontal="center" vertical="center" wrapText="1"/>
      <protection locked="0"/>
    </xf>
    <xf numFmtId="0" fontId="6" fillId="22" borderId="9" xfId="0" applyFont="1" applyFill="1" applyBorder="1" applyAlignment="1" applyProtection="1">
      <alignment horizontal="center" vertical="center" wrapText="1"/>
      <protection locked="0"/>
    </xf>
    <xf numFmtId="164" fontId="8" fillId="8" borderId="9" xfId="1" applyNumberFormat="1" applyFont="1" applyFill="1" applyBorder="1" applyAlignment="1" applyProtection="1">
      <alignment horizontal="center" vertical="center" wrapText="1"/>
    </xf>
    <xf numFmtId="0" fontId="6" fillId="8" borderId="9" xfId="0" applyFont="1" applyFill="1" applyBorder="1" applyAlignment="1">
      <alignment horizontal="center" vertical="center" wrapText="1"/>
    </xf>
    <xf numFmtId="164" fontId="8" fillId="8" borderId="9" xfId="1" applyNumberFormat="1"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2" fontId="6" fillId="8" borderId="26" xfId="0" applyNumberFormat="1" applyFont="1" applyFill="1" applyBorder="1" applyAlignment="1">
      <alignment horizontal="center" vertical="center" wrapText="1" readingOrder="1"/>
    </xf>
    <xf numFmtId="164" fontId="6" fillId="8" borderId="26" xfId="1" applyNumberFormat="1" applyFont="1" applyFill="1" applyBorder="1" applyAlignment="1" applyProtection="1">
      <alignment horizontal="center" vertical="center" wrapText="1" readingOrder="1"/>
    </xf>
    <xf numFmtId="164" fontId="8" fillId="8" borderId="26" xfId="1" applyNumberFormat="1" applyFont="1" applyFill="1" applyBorder="1" applyAlignment="1" applyProtection="1">
      <alignment horizontal="center" vertical="center" wrapText="1"/>
    </xf>
    <xf numFmtId="0" fontId="6" fillId="8" borderId="26" xfId="0" applyFont="1" applyFill="1" applyBorder="1" applyAlignment="1">
      <alignment horizontal="center" vertical="center" wrapText="1"/>
    </xf>
    <xf numFmtId="164" fontId="8" fillId="8" borderId="26" xfId="1" applyNumberFormat="1" applyFont="1" applyFill="1" applyBorder="1" applyAlignment="1" applyProtection="1">
      <alignment horizontal="center" vertical="center" wrapText="1"/>
      <protection locked="0"/>
    </xf>
    <xf numFmtId="0" fontId="6" fillId="8" borderId="26" xfId="0" applyFont="1" applyFill="1" applyBorder="1" applyAlignment="1" applyProtection="1">
      <alignment horizontal="center" vertical="center" wrapText="1"/>
      <protection locked="0"/>
    </xf>
    <xf numFmtId="0" fontId="6" fillId="8" borderId="12" xfId="0" applyFont="1" applyFill="1" applyBorder="1" applyAlignment="1">
      <alignment horizontal="center" vertical="center" wrapText="1" readingOrder="1"/>
    </xf>
    <xf numFmtId="2" fontId="6" fillId="8" borderId="12" xfId="0" applyNumberFormat="1" applyFont="1" applyFill="1" applyBorder="1" applyAlignment="1">
      <alignment horizontal="center" vertical="center" wrapText="1" readingOrder="1"/>
    </xf>
    <xf numFmtId="164" fontId="6" fillId="8" borderId="12" xfId="1" applyNumberFormat="1" applyFont="1" applyFill="1" applyBorder="1" applyAlignment="1" applyProtection="1">
      <alignment horizontal="center" vertical="center" wrapText="1" readingOrder="1"/>
    </xf>
    <xf numFmtId="164" fontId="8" fillId="8" borderId="12" xfId="1" applyNumberFormat="1" applyFont="1" applyFill="1" applyBorder="1" applyAlignment="1" applyProtection="1">
      <alignment horizontal="center" vertical="center" wrapText="1"/>
    </xf>
    <xf numFmtId="0" fontId="6" fillId="3" borderId="26" xfId="0" applyFont="1" applyFill="1" applyBorder="1" applyAlignment="1">
      <alignment horizontal="center" vertical="center" wrapText="1" readingOrder="1"/>
    </xf>
    <xf numFmtId="2" fontId="6" fillId="3" borderId="26" xfId="0" applyNumberFormat="1" applyFont="1" applyFill="1" applyBorder="1" applyAlignment="1">
      <alignment horizontal="center" vertical="center" wrapText="1" readingOrder="1"/>
    </xf>
    <xf numFmtId="164" fontId="6" fillId="3" borderId="26" xfId="1" applyNumberFormat="1" applyFont="1" applyFill="1" applyBorder="1" applyAlignment="1" applyProtection="1">
      <alignment horizontal="center" vertical="center" wrapText="1" readingOrder="1"/>
    </xf>
    <xf numFmtId="164" fontId="8" fillId="3" borderId="26" xfId="1" applyNumberFormat="1" applyFont="1" applyFill="1" applyBorder="1" applyAlignment="1" applyProtection="1">
      <alignment horizontal="center" vertical="center" wrapText="1"/>
    </xf>
    <xf numFmtId="2" fontId="6" fillId="3" borderId="12" xfId="0" applyNumberFormat="1" applyFont="1" applyFill="1" applyBorder="1" applyAlignment="1">
      <alignment horizontal="center" vertical="center" wrapText="1" readingOrder="1"/>
    </xf>
    <xf numFmtId="164" fontId="6" fillId="3" borderId="12" xfId="1" applyNumberFormat="1" applyFont="1" applyFill="1" applyBorder="1" applyAlignment="1" applyProtection="1">
      <alignment horizontal="center" vertical="center" wrapText="1" readingOrder="1"/>
    </xf>
    <xf numFmtId="164" fontId="8" fillId="3" borderId="12" xfId="1" applyNumberFormat="1" applyFont="1" applyFill="1" applyBorder="1" applyAlignment="1" applyProtection="1">
      <alignment horizontal="center" vertical="center" wrapText="1"/>
    </xf>
    <xf numFmtId="0" fontId="11" fillId="0" borderId="0" xfId="0" applyFont="1"/>
    <xf numFmtId="0" fontId="6" fillId="8" borderId="12" xfId="0" applyFont="1" applyFill="1" applyBorder="1" applyAlignment="1">
      <alignment horizontal="center" vertical="center" wrapText="1"/>
    </xf>
    <xf numFmtId="0" fontId="6" fillId="8" borderId="12" xfId="0" applyFont="1" applyFill="1" applyBorder="1" applyAlignment="1" applyProtection="1">
      <alignment horizontal="center" vertical="center" wrapText="1"/>
      <protection locked="0"/>
    </xf>
    <xf numFmtId="0" fontId="6" fillId="11" borderId="26" xfId="0" applyFont="1" applyFill="1" applyBorder="1" applyAlignment="1">
      <alignment horizontal="center" vertical="center" wrapText="1"/>
    </xf>
    <xf numFmtId="0" fontId="6" fillId="11" borderId="12" xfId="0" applyFont="1" applyFill="1" applyBorder="1" applyAlignment="1">
      <alignment horizontal="center" vertical="center" wrapText="1"/>
    </xf>
    <xf numFmtId="2" fontId="6" fillId="11" borderId="12" xfId="0" applyNumberFormat="1" applyFont="1" applyFill="1" applyBorder="1" applyAlignment="1">
      <alignment horizontal="center" vertical="center" wrapText="1" readingOrder="1"/>
    </xf>
    <xf numFmtId="164" fontId="6" fillId="11" borderId="12" xfId="1" applyNumberFormat="1" applyFont="1" applyFill="1" applyBorder="1" applyAlignment="1" applyProtection="1">
      <alignment horizontal="center" vertical="center" wrapText="1" readingOrder="1"/>
    </xf>
    <xf numFmtId="164" fontId="8" fillId="11" borderId="12" xfId="1" applyNumberFormat="1" applyFont="1" applyFill="1" applyBorder="1" applyAlignment="1" applyProtection="1">
      <alignment horizontal="center" vertical="center" wrapText="1"/>
    </xf>
    <xf numFmtId="164" fontId="8" fillId="11" borderId="12" xfId="1" applyNumberFormat="1" applyFont="1" applyFill="1" applyBorder="1" applyAlignment="1" applyProtection="1">
      <alignment horizontal="center" vertical="center" wrapText="1"/>
      <protection locked="0"/>
    </xf>
    <xf numFmtId="0" fontId="6" fillId="11" borderId="28" xfId="0" applyFont="1" applyFill="1" applyBorder="1" applyAlignment="1">
      <alignment horizontal="center" vertical="center" wrapText="1"/>
    </xf>
    <xf numFmtId="0" fontId="6" fillId="11" borderId="29" xfId="0" applyFont="1" applyFill="1" applyBorder="1" applyAlignment="1">
      <alignment horizontal="center" vertical="center" wrapText="1"/>
    </xf>
    <xf numFmtId="0" fontId="6" fillId="11" borderId="12" xfId="0" applyFont="1" applyFill="1" applyBorder="1" applyAlignment="1" applyProtection="1">
      <alignment horizontal="center" vertical="center" wrapText="1"/>
      <protection locked="0"/>
    </xf>
    <xf numFmtId="0" fontId="6" fillId="11" borderId="31" xfId="0" applyFont="1" applyFill="1" applyBorder="1" applyAlignment="1">
      <alignment horizontal="center" vertical="center" wrapText="1"/>
    </xf>
    <xf numFmtId="0" fontId="6" fillId="22" borderId="26" xfId="0" applyFont="1" applyFill="1" applyBorder="1" applyAlignment="1">
      <alignment horizontal="center" vertical="center" wrapText="1" readingOrder="1"/>
    </xf>
    <xf numFmtId="2" fontId="6" fillId="22" borderId="26" xfId="0" applyNumberFormat="1" applyFont="1" applyFill="1" applyBorder="1" applyAlignment="1">
      <alignment horizontal="center" vertical="center" wrapText="1" readingOrder="1"/>
    </xf>
    <xf numFmtId="164" fontId="6" fillId="22" borderId="26" xfId="1" applyNumberFormat="1" applyFont="1" applyFill="1" applyBorder="1" applyAlignment="1" applyProtection="1">
      <alignment horizontal="center" vertical="center" wrapText="1" readingOrder="1"/>
    </xf>
    <xf numFmtId="164" fontId="8" fillId="22" borderId="26" xfId="1" applyNumberFormat="1" applyFont="1" applyFill="1" applyBorder="1" applyAlignment="1" applyProtection="1">
      <alignment horizontal="center" vertical="center" wrapText="1"/>
    </xf>
    <xf numFmtId="164" fontId="8" fillId="22" borderId="26" xfId="1" applyNumberFormat="1" applyFont="1" applyFill="1" applyBorder="1" applyAlignment="1" applyProtection="1">
      <alignment horizontal="center" vertical="center" wrapText="1"/>
      <protection locked="0"/>
    </xf>
    <xf numFmtId="0" fontId="8" fillId="22" borderId="26" xfId="0" applyFont="1" applyFill="1" applyBorder="1" applyAlignment="1" applyProtection="1">
      <alignment horizontal="center" vertical="center" wrapText="1"/>
      <protection locked="0"/>
    </xf>
    <xf numFmtId="0" fontId="6" fillId="22" borderId="28" xfId="0" applyFont="1" applyFill="1" applyBorder="1" applyAlignment="1">
      <alignment horizontal="center" vertical="center" wrapText="1" readingOrder="1"/>
    </xf>
    <xf numFmtId="0" fontId="6" fillId="22" borderId="9" xfId="0" applyFont="1" applyFill="1" applyBorder="1" applyAlignment="1">
      <alignment horizontal="center" vertical="center" wrapText="1" readingOrder="1"/>
    </xf>
    <xf numFmtId="2" fontId="6" fillId="22" borderId="9" xfId="0" applyNumberFormat="1" applyFont="1" applyFill="1" applyBorder="1" applyAlignment="1">
      <alignment horizontal="center" vertical="center" wrapText="1" readingOrder="1"/>
    </xf>
    <xf numFmtId="164" fontId="6" fillId="22" borderId="9" xfId="1" applyNumberFormat="1" applyFont="1" applyFill="1" applyBorder="1" applyAlignment="1" applyProtection="1">
      <alignment horizontal="center" vertical="center" wrapText="1" readingOrder="1"/>
    </xf>
    <xf numFmtId="0" fontId="8" fillId="22" borderId="9" xfId="0" applyFont="1" applyFill="1" applyBorder="1" applyAlignment="1">
      <alignment horizontal="center" vertical="center" wrapText="1"/>
    </xf>
    <xf numFmtId="0" fontId="6" fillId="22" borderId="9" xfId="0" applyFont="1" applyFill="1" applyBorder="1" applyAlignment="1">
      <alignment horizontal="center" vertical="center" wrapText="1"/>
    </xf>
    <xf numFmtId="0" fontId="6" fillId="22" borderId="29" xfId="0" applyFont="1" applyFill="1" applyBorder="1" applyAlignment="1">
      <alignment horizontal="center" vertical="center" wrapText="1" readingOrder="1"/>
    </xf>
    <xf numFmtId="0" fontId="8" fillId="22" borderId="9" xfId="0" applyFont="1" applyFill="1" applyBorder="1" applyAlignment="1" applyProtection="1">
      <alignment horizontal="center" vertical="center" wrapText="1"/>
      <protection locked="0"/>
    </xf>
    <xf numFmtId="0" fontId="6" fillId="22" borderId="12" xfId="0" applyFont="1" applyFill="1" applyBorder="1" applyAlignment="1">
      <alignment horizontal="center" vertical="center" wrapText="1" readingOrder="1"/>
    </xf>
    <xf numFmtId="2" fontId="6" fillId="22" borderId="12" xfId="0" applyNumberFormat="1" applyFont="1" applyFill="1" applyBorder="1" applyAlignment="1">
      <alignment horizontal="center" vertical="center" wrapText="1" readingOrder="1"/>
    </xf>
    <xf numFmtId="164" fontId="6" fillId="22" borderId="12" xfId="1" applyNumberFormat="1" applyFont="1" applyFill="1" applyBorder="1" applyAlignment="1" applyProtection="1">
      <alignment horizontal="center" vertical="center" wrapText="1" readingOrder="1"/>
    </xf>
    <xf numFmtId="164" fontId="8" fillId="22" borderId="12" xfId="1" applyNumberFormat="1" applyFont="1" applyFill="1" applyBorder="1" applyAlignment="1" applyProtection="1">
      <alignment horizontal="center" vertical="center" wrapText="1"/>
    </xf>
    <xf numFmtId="0" fontId="8" fillId="22" borderId="12" xfId="0" applyFont="1" applyFill="1" applyBorder="1" applyAlignment="1">
      <alignment horizontal="center" vertical="center" wrapText="1"/>
    </xf>
    <xf numFmtId="164" fontId="8" fillId="22" borderId="12" xfId="1" applyNumberFormat="1" applyFont="1" applyFill="1" applyBorder="1" applyAlignment="1" applyProtection="1">
      <alignment horizontal="center" vertical="center" wrapText="1"/>
      <protection locked="0"/>
    </xf>
    <xf numFmtId="0" fontId="8" fillId="22" borderId="12" xfId="0" applyFont="1" applyFill="1" applyBorder="1" applyAlignment="1" applyProtection="1">
      <alignment horizontal="center" vertical="center" wrapText="1"/>
      <protection locked="0"/>
    </xf>
    <xf numFmtId="0" fontId="6" fillId="22" borderId="31" xfId="0" applyFont="1" applyFill="1" applyBorder="1" applyAlignment="1">
      <alignment horizontal="center" vertical="center" wrapText="1" readingOrder="1"/>
    </xf>
    <xf numFmtId="0" fontId="8" fillId="2" borderId="9" xfId="0" applyFont="1" applyFill="1" applyBorder="1" applyAlignment="1" applyProtection="1">
      <alignment horizontal="center" vertical="center" wrapText="1"/>
      <protection locked="0"/>
    </xf>
    <xf numFmtId="0" fontId="6" fillId="2" borderId="9" xfId="0" applyFont="1" applyFill="1" applyBorder="1" applyAlignment="1">
      <alignment horizontal="center" vertical="center" wrapText="1"/>
    </xf>
    <xf numFmtId="0" fontId="6" fillId="2" borderId="9" xfId="0" applyFont="1" applyFill="1" applyBorder="1" applyAlignment="1" applyProtection="1">
      <alignment horizontal="center" vertical="center" wrapText="1" readingOrder="1"/>
      <protection locked="0"/>
    </xf>
    <xf numFmtId="0" fontId="6" fillId="3" borderId="26" xfId="0" applyFont="1" applyFill="1" applyBorder="1" applyAlignment="1">
      <alignment horizontal="center" vertical="center" wrapText="1"/>
    </xf>
    <xf numFmtId="0" fontId="6" fillId="3" borderId="26" xfId="0" applyFont="1" applyFill="1" applyBorder="1" applyAlignment="1" applyProtection="1">
      <alignment horizontal="center" vertical="center" wrapText="1"/>
      <protection locked="0"/>
    </xf>
    <xf numFmtId="0" fontId="6" fillId="3" borderId="9" xfId="0" applyFont="1" applyFill="1" applyBorder="1" applyAlignment="1">
      <alignment horizontal="center" vertical="center" wrapText="1"/>
    </xf>
    <xf numFmtId="0" fontId="6" fillId="3" borderId="9" xfId="0" applyFont="1" applyFill="1" applyBorder="1" applyAlignment="1" applyProtection="1">
      <alignment horizontal="center" vertical="center" wrapText="1"/>
      <protection locked="0"/>
    </xf>
    <xf numFmtId="0" fontId="6" fillId="3" borderId="12" xfId="0" applyFont="1" applyFill="1" applyBorder="1" applyAlignment="1">
      <alignment horizontal="center" vertical="center" wrapText="1"/>
    </xf>
    <xf numFmtId="0" fontId="6" fillId="3" borderId="12" xfId="0" applyFont="1" applyFill="1" applyBorder="1" applyAlignment="1" applyProtection="1">
      <alignment horizontal="center" vertical="center" wrapText="1"/>
      <protection locked="0"/>
    </xf>
    <xf numFmtId="0" fontId="6" fillId="21" borderId="26" xfId="0" applyFont="1" applyFill="1" applyBorder="1" applyAlignment="1" applyProtection="1">
      <alignment horizontal="center" vertical="center" wrapText="1" readingOrder="1"/>
      <protection locked="0"/>
    </xf>
    <xf numFmtId="2" fontId="6" fillId="21" borderId="26" xfId="0" applyNumberFormat="1" applyFont="1" applyFill="1" applyBorder="1" applyAlignment="1">
      <alignment horizontal="center" vertical="center" wrapText="1" readingOrder="1"/>
    </xf>
    <xf numFmtId="164" fontId="6" fillId="21" borderId="26" xfId="1" applyNumberFormat="1" applyFont="1" applyFill="1" applyBorder="1" applyAlignment="1" applyProtection="1">
      <alignment horizontal="center" vertical="center" wrapText="1" readingOrder="1"/>
    </xf>
    <xf numFmtId="0" fontId="6" fillId="21" borderId="26" xfId="0" applyFont="1" applyFill="1" applyBorder="1" applyAlignment="1">
      <alignment horizontal="center" vertical="center" wrapText="1"/>
    </xf>
    <xf numFmtId="0" fontId="6" fillId="21" borderId="26" xfId="0" applyFont="1" applyFill="1" applyBorder="1" applyAlignment="1" applyProtection="1">
      <alignment horizontal="center" vertical="center" wrapText="1"/>
      <protection locked="0"/>
    </xf>
    <xf numFmtId="0" fontId="6" fillId="21" borderId="28" xfId="0" applyFont="1" applyFill="1" applyBorder="1" applyAlignment="1">
      <alignment horizontal="center" vertical="center" wrapText="1" readingOrder="1"/>
    </xf>
    <xf numFmtId="0" fontId="6" fillId="21" borderId="9" xfId="0" applyFont="1" applyFill="1" applyBorder="1" applyAlignment="1">
      <alignment horizontal="center" vertical="center" wrapText="1" readingOrder="1"/>
    </xf>
    <xf numFmtId="2" fontId="6" fillId="21" borderId="9" xfId="0" applyNumberFormat="1" applyFont="1" applyFill="1" applyBorder="1" applyAlignment="1">
      <alignment horizontal="center" vertical="center" wrapText="1" readingOrder="1"/>
    </xf>
    <xf numFmtId="164" fontId="6" fillId="21" borderId="9" xfId="1" applyNumberFormat="1" applyFont="1" applyFill="1" applyBorder="1" applyAlignment="1" applyProtection="1">
      <alignment horizontal="center" vertical="center" wrapText="1" readingOrder="1"/>
    </xf>
    <xf numFmtId="0" fontId="6" fillId="21" borderId="9" xfId="0" applyFont="1" applyFill="1" applyBorder="1" applyAlignment="1">
      <alignment horizontal="center" vertical="center" wrapText="1"/>
    </xf>
    <xf numFmtId="0" fontId="6" fillId="21" borderId="9" xfId="0" applyFont="1" applyFill="1" applyBorder="1" applyAlignment="1" applyProtection="1">
      <alignment horizontal="center" vertical="center" wrapText="1"/>
      <protection locked="0"/>
    </xf>
    <xf numFmtId="0" fontId="6" fillId="21" borderId="29" xfId="0" applyFont="1" applyFill="1" applyBorder="1" applyAlignment="1">
      <alignment horizontal="center" vertical="center" wrapText="1" readingOrder="1"/>
    </xf>
    <xf numFmtId="0" fontId="6" fillId="21" borderId="12" xfId="0" applyFont="1" applyFill="1" applyBorder="1" applyAlignment="1" applyProtection="1">
      <alignment horizontal="center" vertical="center" wrapText="1" readingOrder="1"/>
      <protection locked="0"/>
    </xf>
    <xf numFmtId="2" fontId="6" fillId="21" borderId="12" xfId="0" applyNumberFormat="1" applyFont="1" applyFill="1" applyBorder="1" applyAlignment="1">
      <alignment horizontal="center" vertical="center" wrapText="1" readingOrder="1"/>
    </xf>
    <xf numFmtId="164" fontId="6" fillId="21" borderId="12" xfId="1" applyNumberFormat="1" applyFont="1" applyFill="1" applyBorder="1" applyAlignment="1" applyProtection="1">
      <alignment horizontal="center" vertical="center" wrapText="1" readingOrder="1"/>
    </xf>
    <xf numFmtId="0" fontId="6" fillId="21" borderId="12" xfId="0" applyFont="1" applyFill="1" applyBorder="1" applyAlignment="1" applyProtection="1">
      <alignment horizontal="center" vertical="center" wrapText="1"/>
      <protection locked="0"/>
    </xf>
    <xf numFmtId="0" fontId="16" fillId="0" borderId="45" xfId="0" applyFont="1" applyBorder="1" applyAlignment="1">
      <alignment wrapText="1"/>
    </xf>
    <xf numFmtId="0" fontId="16" fillId="0" borderId="45" xfId="0" applyFont="1" applyBorder="1" applyAlignment="1">
      <alignment horizontal="center" wrapText="1"/>
    </xf>
    <xf numFmtId="0" fontId="18" fillId="26" borderId="46" xfId="0" applyFont="1" applyFill="1" applyBorder="1" applyAlignment="1">
      <alignment horizontal="center" vertical="center" wrapText="1" readingOrder="1"/>
    </xf>
    <xf numFmtId="0" fontId="18" fillId="26" borderId="47" xfId="0" applyFont="1" applyFill="1" applyBorder="1" applyAlignment="1">
      <alignment horizontal="center" vertical="center" wrapText="1" readingOrder="1"/>
    </xf>
    <xf numFmtId="0" fontId="18" fillId="26" borderId="48" xfId="0" applyFont="1" applyFill="1" applyBorder="1" applyAlignment="1">
      <alignment horizontal="center" vertical="center" wrapText="1" readingOrder="1"/>
    </xf>
    <xf numFmtId="0" fontId="19" fillId="26" borderId="47" xfId="0" applyFont="1" applyFill="1" applyBorder="1" applyAlignment="1">
      <alignment horizontal="center" vertical="center" textRotation="90" wrapText="1" readingOrder="1"/>
    </xf>
    <xf numFmtId="0" fontId="20" fillId="28" borderId="54" xfId="0" applyFont="1" applyFill="1" applyBorder="1" applyAlignment="1">
      <alignment horizontal="center" vertical="center" wrapText="1" readingOrder="1"/>
    </xf>
    <xf numFmtId="9" fontId="20" fillId="28" borderId="55" xfId="0" applyNumberFormat="1" applyFont="1" applyFill="1" applyBorder="1" applyAlignment="1">
      <alignment horizontal="center" vertical="center" wrapText="1" readingOrder="1"/>
    </xf>
    <xf numFmtId="0" fontId="20" fillId="28" borderId="55" xfId="0" applyFont="1" applyFill="1" applyBorder="1" applyAlignment="1">
      <alignment horizontal="center" vertical="center" wrapText="1" readingOrder="1"/>
    </xf>
    <xf numFmtId="0" fontId="20" fillId="28" borderId="56" xfId="0" applyFont="1" applyFill="1" applyBorder="1" applyAlignment="1">
      <alignment horizontal="center" vertical="center" wrapText="1" readingOrder="1"/>
    </xf>
    <xf numFmtId="9" fontId="20" fillId="28" borderId="51" xfId="0" applyNumberFormat="1" applyFont="1" applyFill="1" applyBorder="1" applyAlignment="1">
      <alignment horizontal="center" vertical="center" wrapText="1" readingOrder="1"/>
    </xf>
    <xf numFmtId="0" fontId="20" fillId="28" borderId="51" xfId="0" applyFont="1" applyFill="1" applyBorder="1" applyAlignment="1">
      <alignment horizontal="center" vertical="center" wrapText="1" readingOrder="1"/>
    </xf>
    <xf numFmtId="0" fontId="20" fillId="30" borderId="56" xfId="0" applyFont="1" applyFill="1" applyBorder="1" applyAlignment="1">
      <alignment horizontal="center" vertical="center" wrapText="1" readingOrder="1"/>
    </xf>
    <xf numFmtId="9" fontId="20" fillId="30" borderId="46" xfId="0" applyNumberFormat="1" applyFont="1" applyFill="1" applyBorder="1" applyAlignment="1">
      <alignment horizontal="center" vertical="center" wrapText="1" readingOrder="1"/>
    </xf>
    <xf numFmtId="0" fontId="20" fillId="30" borderId="46" xfId="0" applyFont="1" applyFill="1" applyBorder="1" applyAlignment="1">
      <alignment horizontal="center" vertical="center" wrapText="1" readingOrder="1"/>
    </xf>
    <xf numFmtId="0" fontId="23" fillId="31" borderId="51" xfId="3" applyFill="1" applyBorder="1" applyAlignment="1">
      <alignment horizontal="center" vertical="center" wrapText="1" readingOrder="1"/>
    </xf>
    <xf numFmtId="0" fontId="20" fillId="32" borderId="56" xfId="0" applyFont="1" applyFill="1" applyBorder="1" applyAlignment="1">
      <alignment horizontal="center" vertical="center" wrapText="1" readingOrder="1"/>
    </xf>
    <xf numFmtId="9" fontId="20" fillId="32" borderId="46" xfId="0" applyNumberFormat="1" applyFont="1" applyFill="1" applyBorder="1" applyAlignment="1">
      <alignment horizontal="center" vertical="center" wrapText="1" readingOrder="1"/>
    </xf>
    <xf numFmtId="0" fontId="20" fillId="32" borderId="46" xfId="0" applyFont="1" applyFill="1" applyBorder="1" applyAlignment="1">
      <alignment horizontal="center" vertical="center" wrapText="1" readingOrder="1"/>
    </xf>
    <xf numFmtId="0" fontId="20" fillId="34" borderId="56" xfId="0" applyFont="1" applyFill="1" applyBorder="1" applyAlignment="1">
      <alignment horizontal="center" vertical="center" wrapText="1" readingOrder="1"/>
    </xf>
    <xf numFmtId="9" fontId="20" fillId="34" borderId="46" xfId="0" applyNumberFormat="1" applyFont="1" applyFill="1" applyBorder="1" applyAlignment="1">
      <alignment horizontal="center" vertical="center" wrapText="1" readingOrder="1"/>
    </xf>
    <xf numFmtId="0" fontId="20" fillId="34" borderId="46" xfId="0" applyFont="1" applyFill="1" applyBorder="1" applyAlignment="1">
      <alignment horizontal="center" vertical="center" wrapText="1" readingOrder="1"/>
    </xf>
    <xf numFmtId="0" fontId="20" fillId="35" borderId="56" xfId="0" applyFont="1" applyFill="1" applyBorder="1" applyAlignment="1">
      <alignment horizontal="center" vertical="center" wrapText="1" readingOrder="1"/>
    </xf>
    <xf numFmtId="0" fontId="20" fillId="37" borderId="56" xfId="0" applyFont="1" applyFill="1" applyBorder="1" applyAlignment="1">
      <alignment horizontal="center" vertical="center" wrapText="1" readingOrder="1"/>
    </xf>
    <xf numFmtId="0" fontId="20" fillId="37" borderId="46" xfId="0" applyFont="1" applyFill="1" applyBorder="1" applyAlignment="1">
      <alignment horizontal="center" vertical="center" wrapText="1" readingOrder="1"/>
    </xf>
    <xf numFmtId="0" fontId="20" fillId="38" borderId="56" xfId="0" applyFont="1" applyFill="1" applyBorder="1" applyAlignment="1">
      <alignment horizontal="center" vertical="center" wrapText="1" readingOrder="1"/>
    </xf>
    <xf numFmtId="0" fontId="20" fillId="37" borderId="47" xfId="0" applyFont="1" applyFill="1" applyBorder="1" applyAlignment="1">
      <alignment horizontal="center" vertical="center" wrapText="1" readingOrder="1"/>
    </xf>
    <xf numFmtId="0" fontId="24" fillId="32" borderId="51" xfId="0" applyFont="1" applyFill="1" applyBorder="1" applyAlignment="1">
      <alignment horizontal="center" vertical="center" wrapText="1" readingOrder="1"/>
    </xf>
    <xf numFmtId="164" fontId="8" fillId="10" borderId="26" xfId="1" applyNumberFormat="1" applyFont="1" applyFill="1" applyBorder="1" applyAlignment="1" applyProtection="1">
      <alignment horizontal="center" vertical="center" wrapText="1"/>
    </xf>
    <xf numFmtId="164" fontId="8" fillId="10" borderId="9" xfId="1" applyNumberFormat="1" applyFont="1" applyFill="1" applyBorder="1" applyAlignment="1" applyProtection="1">
      <alignment horizontal="center" vertical="center" wrapText="1"/>
    </xf>
    <xf numFmtId="164" fontId="8" fillId="10" borderId="12" xfId="1" applyNumberFormat="1" applyFont="1" applyFill="1" applyBorder="1" applyAlignment="1" applyProtection="1">
      <alignment horizontal="center" vertical="center" wrapText="1"/>
    </xf>
    <xf numFmtId="164" fontId="6" fillId="18" borderId="26" xfId="1" applyNumberFormat="1" applyFont="1" applyFill="1" applyBorder="1" applyAlignment="1" applyProtection="1">
      <alignment horizontal="center" vertical="center" wrapText="1"/>
    </xf>
    <xf numFmtId="164" fontId="6" fillId="18" borderId="9" xfId="1" applyNumberFormat="1" applyFont="1" applyFill="1" applyBorder="1" applyAlignment="1" applyProtection="1">
      <alignment horizontal="center" vertical="center" wrapText="1"/>
    </xf>
    <xf numFmtId="164" fontId="8" fillId="21" borderId="9" xfId="1" applyNumberFormat="1" applyFont="1" applyFill="1" applyBorder="1" applyAlignment="1" applyProtection="1">
      <alignment horizontal="center" vertical="center" wrapText="1"/>
      <protection locked="0"/>
    </xf>
    <xf numFmtId="164" fontId="8" fillId="21" borderId="26" xfId="1" applyNumberFormat="1" applyFont="1" applyFill="1" applyBorder="1" applyAlignment="1" applyProtection="1">
      <alignment horizontal="center" vertical="center" wrapText="1"/>
      <protection locked="0"/>
    </xf>
    <xf numFmtId="164" fontId="6" fillId="18" borderId="12" xfId="1" applyNumberFormat="1" applyFont="1" applyFill="1" applyBorder="1" applyAlignment="1" applyProtection="1">
      <alignment horizontal="center" vertical="center" wrapText="1"/>
    </xf>
    <xf numFmtId="0" fontId="6" fillId="21" borderId="12" xfId="0" applyFont="1" applyFill="1" applyBorder="1" applyAlignment="1">
      <alignment horizontal="center" vertical="center" wrapText="1"/>
    </xf>
    <xf numFmtId="164" fontId="8" fillId="21" borderId="12" xfId="1" applyNumberFormat="1"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wrapText="1" readingOrder="1"/>
    </xf>
    <xf numFmtId="2" fontId="6" fillId="2" borderId="23" xfId="0" applyNumberFormat="1" applyFont="1" applyFill="1" applyBorder="1" applyAlignment="1">
      <alignment horizontal="center" vertical="center" wrapText="1" readingOrder="1"/>
    </xf>
    <xf numFmtId="164" fontId="6" fillId="2" borderId="23" xfId="1" applyNumberFormat="1" applyFont="1" applyFill="1" applyBorder="1" applyAlignment="1" applyProtection="1">
      <alignment horizontal="center" vertical="center" wrapText="1" readingOrder="1"/>
    </xf>
    <xf numFmtId="0" fontId="6" fillId="2" borderId="23" xfId="0" applyFont="1" applyFill="1" applyBorder="1" applyAlignment="1">
      <alignment horizontal="center" vertical="center" wrapText="1"/>
    </xf>
    <xf numFmtId="164" fontId="8" fillId="2" borderId="23" xfId="1" applyNumberFormat="1" applyFont="1" applyFill="1" applyBorder="1" applyAlignment="1" applyProtection="1">
      <alignment horizontal="center" vertical="center" wrapText="1"/>
    </xf>
    <xf numFmtId="164" fontId="8" fillId="2" borderId="23" xfId="1" applyNumberFormat="1"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164" fontId="8" fillId="3" borderId="26" xfId="1" applyNumberFormat="1" applyFont="1" applyFill="1" applyBorder="1" applyAlignment="1" applyProtection="1">
      <alignment horizontal="center" vertical="center" wrapText="1"/>
      <protection locked="0"/>
    </xf>
    <xf numFmtId="164" fontId="8" fillId="3" borderId="12" xfId="1" applyNumberFormat="1" applyFont="1" applyFill="1" applyBorder="1" applyAlignment="1" applyProtection="1">
      <alignment horizontal="center" vertical="center" wrapText="1"/>
      <protection locked="0"/>
    </xf>
    <xf numFmtId="164" fontId="8" fillId="11" borderId="9" xfId="1" applyNumberFormat="1" applyFont="1" applyFill="1" applyBorder="1" applyAlignment="1" applyProtection="1">
      <alignment horizontal="center" vertical="center" wrapText="1"/>
      <protection locked="0"/>
    </xf>
    <xf numFmtId="0" fontId="6" fillId="11" borderId="9" xfId="0" applyFont="1" applyFill="1" applyBorder="1" applyAlignment="1" applyProtection="1">
      <alignment horizontal="center" vertical="center" wrapText="1"/>
      <protection locked="0"/>
    </xf>
    <xf numFmtId="2" fontId="6" fillId="11" borderId="26" xfId="0" applyNumberFormat="1" applyFont="1" applyFill="1" applyBorder="1" applyAlignment="1">
      <alignment horizontal="center" vertical="center" wrapText="1" readingOrder="1"/>
    </xf>
    <xf numFmtId="164" fontId="6" fillId="11" borderId="26" xfId="1" applyNumberFormat="1" applyFont="1" applyFill="1" applyBorder="1" applyAlignment="1" applyProtection="1">
      <alignment horizontal="center" vertical="center" wrapText="1" readingOrder="1"/>
    </xf>
    <xf numFmtId="164" fontId="8" fillId="11" borderId="26" xfId="1" applyNumberFormat="1" applyFont="1" applyFill="1" applyBorder="1" applyAlignment="1" applyProtection="1">
      <alignment horizontal="center" vertical="center" wrapText="1"/>
      <protection locked="0"/>
    </xf>
    <xf numFmtId="0" fontId="6" fillId="11" borderId="26" xfId="0" applyFont="1" applyFill="1" applyBorder="1" applyAlignment="1" applyProtection="1">
      <alignment horizontal="center" vertical="center" wrapText="1"/>
      <protection locked="0"/>
    </xf>
    <xf numFmtId="164" fontId="8" fillId="8" borderId="12" xfId="1" applyNumberFormat="1" applyFont="1" applyFill="1" applyBorder="1" applyAlignment="1" applyProtection="1">
      <alignment horizontal="center" vertical="center" wrapText="1"/>
      <protection locked="0"/>
    </xf>
    <xf numFmtId="164" fontId="6" fillId="8" borderId="27" xfId="1" applyNumberFormat="1" applyFont="1" applyFill="1" applyBorder="1" applyAlignment="1" applyProtection="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164" fontId="6" fillId="8" borderId="13" xfId="1" applyNumberFormat="1" applyFont="1" applyFill="1" applyBorder="1" applyAlignment="1" applyProtection="1">
      <alignment horizontal="center" vertical="center" wrapText="1" readingOrder="1"/>
    </xf>
    <xf numFmtId="164" fontId="6" fillId="11" borderId="27" xfId="1" applyNumberFormat="1" applyFont="1" applyFill="1" applyBorder="1" applyAlignment="1" applyProtection="1">
      <alignment horizontal="center" vertical="center" wrapText="1" readingOrder="1"/>
    </xf>
    <xf numFmtId="164" fontId="6" fillId="11" borderId="10" xfId="1" applyNumberFormat="1" applyFont="1" applyFill="1" applyBorder="1" applyAlignment="1" applyProtection="1">
      <alignment horizontal="center" vertical="center" wrapText="1" readingOrder="1"/>
    </xf>
    <xf numFmtId="164" fontId="6" fillId="11" borderId="13" xfId="1" applyNumberFormat="1" applyFont="1" applyFill="1" applyBorder="1" applyAlignment="1" applyProtection="1">
      <alignment horizontal="center" vertical="center" wrapText="1" readingOrder="1"/>
    </xf>
    <xf numFmtId="164" fontId="6" fillId="22" borderId="27" xfId="1" applyNumberFormat="1" applyFont="1" applyFill="1" applyBorder="1" applyAlignment="1" applyProtection="1">
      <alignment horizontal="center" vertical="center" wrapText="1" readingOrder="1"/>
    </xf>
    <xf numFmtId="164" fontId="6" fillId="22" borderId="10" xfId="1" applyNumberFormat="1" applyFont="1" applyFill="1" applyBorder="1" applyAlignment="1" applyProtection="1">
      <alignment horizontal="center" vertical="center" wrapText="1" readingOrder="1"/>
    </xf>
    <xf numFmtId="0" fontId="6" fillId="22" borderId="10" xfId="0" applyFont="1" applyFill="1" applyBorder="1" applyAlignment="1">
      <alignment horizontal="center" vertical="center" wrapText="1" readingOrder="1"/>
    </xf>
    <xf numFmtId="164" fontId="6" fillId="22" borderId="13" xfId="1" applyNumberFormat="1" applyFont="1" applyFill="1" applyBorder="1" applyAlignment="1" applyProtection="1">
      <alignment horizontal="center" vertical="center" wrapText="1" readingOrder="1"/>
    </xf>
    <xf numFmtId="164" fontId="6" fillId="2" borderId="27" xfId="1" applyNumberFormat="1" applyFont="1" applyFill="1" applyBorder="1" applyAlignment="1" applyProtection="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164" fontId="6" fillId="2" borderId="24" xfId="1" applyNumberFormat="1" applyFont="1" applyFill="1" applyBorder="1" applyAlignment="1" applyProtection="1">
      <alignment horizontal="center" vertical="center" wrapText="1" readingOrder="1"/>
    </xf>
    <xf numFmtId="164" fontId="6" fillId="3" borderId="27" xfId="1" applyNumberFormat="1" applyFont="1" applyFill="1" applyBorder="1" applyAlignment="1" applyProtection="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6" fillId="21" borderId="27" xfId="1" applyNumberFormat="1" applyFont="1" applyFill="1" applyBorder="1" applyAlignment="1" applyProtection="1">
      <alignment horizontal="center" vertical="center" wrapText="1" readingOrder="1"/>
    </xf>
    <xf numFmtId="164" fontId="6" fillId="21" borderId="10" xfId="1" applyNumberFormat="1" applyFont="1" applyFill="1" applyBorder="1" applyAlignment="1" applyProtection="1">
      <alignment horizontal="center" vertical="center" wrapText="1" readingOrder="1"/>
    </xf>
    <xf numFmtId="164" fontId="6" fillId="21" borderId="13" xfId="1" applyNumberFormat="1" applyFont="1" applyFill="1" applyBorder="1" applyAlignment="1" applyProtection="1">
      <alignment horizontal="center" vertical="center" wrapText="1" readingOrder="1"/>
    </xf>
    <xf numFmtId="0" fontId="0" fillId="25" borderId="60" xfId="0"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18" xfId="0" applyFont="1" applyFill="1" applyBorder="1" applyAlignment="1">
      <alignment horizontal="center" vertical="center" wrapText="1" readingOrder="1"/>
    </xf>
    <xf numFmtId="0" fontId="6" fillId="8" borderId="18"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11" borderId="32"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19" xfId="0" applyFont="1" applyFill="1" applyBorder="1" applyAlignment="1">
      <alignment horizontal="center" vertical="center" wrapText="1"/>
    </xf>
    <xf numFmtId="0" fontId="6" fillId="22" borderId="32" xfId="0" applyFont="1" applyFill="1" applyBorder="1" applyAlignment="1">
      <alignment horizontal="center" vertical="center" wrapText="1"/>
    </xf>
    <xf numFmtId="0" fontId="6" fillId="22" borderId="18" xfId="0" applyFont="1" applyFill="1" applyBorder="1" applyAlignment="1">
      <alignment horizontal="center" vertical="center" wrapText="1"/>
    </xf>
    <xf numFmtId="0" fontId="6" fillId="22" borderId="18" xfId="0" applyFont="1" applyFill="1" applyBorder="1" applyAlignment="1">
      <alignment horizontal="center" vertical="center" wrapText="1" readingOrder="1"/>
    </xf>
    <xf numFmtId="0" fontId="6" fillId="22" borderId="19"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61"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21" borderId="32" xfId="0" applyFont="1" applyFill="1" applyBorder="1" applyAlignment="1">
      <alignment horizontal="center" vertical="center" wrapText="1"/>
    </xf>
    <xf numFmtId="0" fontId="6" fillId="21" borderId="18" xfId="0" applyFont="1" applyFill="1" applyBorder="1" applyAlignment="1">
      <alignment horizontal="center" vertical="center" wrapText="1"/>
    </xf>
    <xf numFmtId="0" fontId="6" fillId="21" borderId="19" xfId="0" applyFont="1" applyFill="1" applyBorder="1" applyAlignment="1">
      <alignment horizontal="center" vertical="center" wrapText="1" readingOrder="1"/>
    </xf>
    <xf numFmtId="0" fontId="8" fillId="9" borderId="66" xfId="0" applyFont="1" applyFill="1" applyBorder="1" applyAlignment="1">
      <alignment horizontal="center" vertical="center" textRotation="90" wrapText="1" readingOrder="1"/>
    </xf>
    <xf numFmtId="0" fontId="8" fillId="9" borderId="67" xfId="0" applyFont="1" applyFill="1" applyBorder="1" applyAlignment="1">
      <alignment horizontal="center" vertical="center" wrapText="1" readingOrder="1"/>
    </xf>
    <xf numFmtId="164" fontId="8" fillId="8" borderId="25" xfId="1" applyNumberFormat="1" applyFont="1" applyFill="1" applyBorder="1" applyAlignment="1" applyProtection="1">
      <alignment horizontal="center" vertical="center" wrapText="1"/>
    </xf>
    <xf numFmtId="0" fontId="6" fillId="8" borderId="28" xfId="0" applyFont="1" applyFill="1" applyBorder="1" applyAlignment="1" applyProtection="1">
      <alignment horizontal="center" vertical="center" wrapText="1"/>
      <protection locked="0"/>
    </xf>
    <xf numFmtId="164" fontId="8" fillId="8" borderId="11" xfId="1" applyNumberFormat="1" applyFont="1" applyFill="1" applyBorder="1" applyAlignment="1" applyProtection="1">
      <alignment horizontal="center" vertical="center" wrapText="1"/>
    </xf>
    <xf numFmtId="0" fontId="6" fillId="8" borderId="29" xfId="0" applyFont="1" applyFill="1" applyBorder="1" applyAlignment="1" applyProtection="1">
      <alignment horizontal="center" vertical="center" wrapText="1"/>
      <protection locked="0"/>
    </xf>
    <xf numFmtId="164" fontId="8" fillId="8" borderId="14" xfId="1" applyNumberFormat="1" applyFont="1" applyFill="1" applyBorder="1" applyAlignment="1" applyProtection="1">
      <alignment horizontal="center" vertical="center" wrapText="1"/>
    </xf>
    <xf numFmtId="164" fontId="8" fillId="11" borderId="25" xfId="1" applyNumberFormat="1" applyFont="1" applyFill="1" applyBorder="1" applyAlignment="1" applyProtection="1">
      <alignment horizontal="center" vertical="center" wrapText="1"/>
    </xf>
    <xf numFmtId="0" fontId="8" fillId="11" borderId="28" xfId="0" applyFont="1" applyFill="1" applyBorder="1" applyAlignment="1" applyProtection="1">
      <alignment horizontal="center" vertical="center" wrapText="1"/>
      <protection locked="0"/>
    </xf>
    <xf numFmtId="164" fontId="8" fillId="11" borderId="11" xfId="1" applyNumberFormat="1" applyFont="1" applyFill="1" applyBorder="1" applyAlignment="1" applyProtection="1">
      <alignment horizontal="center" vertical="center" wrapText="1"/>
    </xf>
    <xf numFmtId="0" fontId="8" fillId="11" borderId="29" xfId="0" applyFont="1" applyFill="1" applyBorder="1" applyAlignment="1" applyProtection="1">
      <alignment horizontal="center" vertical="center" wrapText="1"/>
      <protection locked="0"/>
    </xf>
    <xf numFmtId="164" fontId="8" fillId="11" borderId="14" xfId="1" applyNumberFormat="1" applyFont="1" applyFill="1" applyBorder="1" applyAlignment="1" applyProtection="1">
      <alignment horizontal="center" vertical="center" wrapText="1"/>
    </xf>
    <xf numFmtId="0" fontId="8" fillId="11" borderId="31" xfId="0" applyFont="1" applyFill="1" applyBorder="1" applyAlignment="1" applyProtection="1">
      <alignment horizontal="center" vertical="center" wrapText="1"/>
      <protection locked="0"/>
    </xf>
    <xf numFmtId="164" fontId="8" fillId="22" borderId="25" xfId="1" applyNumberFormat="1" applyFont="1" applyFill="1" applyBorder="1" applyAlignment="1" applyProtection="1">
      <alignment horizontal="center" vertical="center" wrapText="1"/>
    </xf>
    <xf numFmtId="0" fontId="8" fillId="22" borderId="28" xfId="0" applyFont="1" applyFill="1" applyBorder="1" applyAlignment="1" applyProtection="1">
      <alignment horizontal="center" vertical="center" wrapText="1"/>
      <protection locked="0"/>
    </xf>
    <xf numFmtId="164" fontId="8" fillId="22" borderId="11" xfId="1" applyNumberFormat="1" applyFont="1" applyFill="1" applyBorder="1" applyAlignment="1" applyProtection="1">
      <alignment horizontal="center" vertical="center" wrapText="1"/>
    </xf>
    <xf numFmtId="0" fontId="6" fillId="22" borderId="29" xfId="0" applyFont="1" applyFill="1" applyBorder="1" applyAlignment="1" applyProtection="1">
      <alignment horizontal="center" vertical="center" wrapText="1"/>
      <protection locked="0"/>
    </xf>
    <xf numFmtId="164" fontId="8" fillId="22" borderId="14" xfId="1" applyNumberFormat="1" applyFont="1" applyFill="1" applyBorder="1" applyAlignment="1" applyProtection="1">
      <alignment horizontal="center" vertical="center" wrapText="1"/>
    </xf>
    <xf numFmtId="0" fontId="8" fillId="22" borderId="31" xfId="0" applyFont="1" applyFill="1" applyBorder="1" applyAlignment="1" applyProtection="1">
      <alignment horizontal="center" vertical="center" wrapText="1"/>
      <protection locked="0"/>
    </xf>
    <xf numFmtId="164" fontId="8" fillId="2" borderId="25" xfId="1" applyNumberFormat="1" applyFont="1" applyFill="1" applyBorder="1" applyAlignment="1" applyProtection="1">
      <alignment horizontal="center" vertical="center" wrapText="1"/>
    </xf>
    <xf numFmtId="0" fontId="6" fillId="2" borderId="28" xfId="0" applyFont="1" applyFill="1" applyBorder="1" applyAlignment="1" applyProtection="1">
      <alignment horizontal="center" vertical="center" wrapText="1"/>
      <protection locked="0"/>
    </xf>
    <xf numFmtId="164" fontId="8" fillId="2" borderId="11" xfId="1" applyNumberFormat="1"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protection locked="0"/>
    </xf>
    <xf numFmtId="0" fontId="6" fillId="2" borderId="57" xfId="0" applyFont="1" applyFill="1" applyBorder="1" applyAlignment="1" applyProtection="1">
      <alignment horizontal="center" vertical="center" wrapText="1"/>
      <protection locked="0"/>
    </xf>
    <xf numFmtId="164" fontId="8" fillId="3" borderId="25" xfId="1" applyNumberFormat="1" applyFont="1" applyFill="1" applyBorder="1" applyAlignment="1" applyProtection="1">
      <alignment horizontal="center" vertical="center" wrapText="1"/>
    </xf>
    <xf numFmtId="0" fontId="6" fillId="3" borderId="28" xfId="0" applyFont="1" applyFill="1" applyBorder="1" applyAlignment="1" applyProtection="1">
      <alignment horizontal="center" vertical="center" wrapText="1"/>
      <protection locked="0"/>
    </xf>
    <xf numFmtId="164" fontId="8" fillId="3" borderId="11" xfId="1" applyNumberFormat="1" applyFont="1" applyFill="1" applyBorder="1" applyAlignment="1" applyProtection="1">
      <alignment horizontal="center" vertical="center" wrapText="1"/>
    </xf>
    <xf numFmtId="0" fontId="6" fillId="3" borderId="29" xfId="0" applyFont="1" applyFill="1" applyBorder="1" applyAlignment="1" applyProtection="1">
      <alignment horizontal="center" vertical="center" wrapText="1"/>
      <protection locked="0"/>
    </xf>
    <xf numFmtId="164" fontId="8" fillId="3" borderId="14" xfId="1" applyNumberFormat="1"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protection locked="0"/>
    </xf>
    <xf numFmtId="164" fontId="8" fillId="21" borderId="25" xfId="1" applyNumberFormat="1" applyFont="1" applyFill="1" applyBorder="1" applyAlignment="1" applyProtection="1">
      <alignment horizontal="center" vertical="center" wrapText="1"/>
    </xf>
    <xf numFmtId="0" fontId="6" fillId="21" borderId="28" xfId="0" applyFont="1" applyFill="1" applyBorder="1" applyAlignment="1" applyProtection="1">
      <alignment horizontal="center" vertical="center" wrapText="1"/>
      <protection locked="0"/>
    </xf>
    <xf numFmtId="164" fontId="8" fillId="21" borderId="11" xfId="1" applyNumberFormat="1" applyFont="1" applyFill="1" applyBorder="1" applyAlignment="1" applyProtection="1">
      <alignment horizontal="center" vertical="center" wrapText="1"/>
    </xf>
    <xf numFmtId="0" fontId="6" fillId="21" borderId="29" xfId="0" applyFont="1" applyFill="1" applyBorder="1" applyAlignment="1" applyProtection="1">
      <alignment horizontal="center" vertical="center" wrapText="1"/>
      <protection locked="0"/>
    </xf>
    <xf numFmtId="164" fontId="8" fillId="21" borderId="14" xfId="1" applyNumberFormat="1" applyFont="1" applyFill="1" applyBorder="1" applyAlignment="1" applyProtection="1">
      <alignment horizontal="center" vertical="center" wrapText="1"/>
    </xf>
    <xf numFmtId="0" fontId="6" fillId="21" borderId="31" xfId="0" applyFont="1" applyFill="1" applyBorder="1" applyAlignment="1" applyProtection="1">
      <alignment horizontal="center" vertical="center" wrapText="1"/>
      <protection locked="0"/>
    </xf>
    <xf numFmtId="0" fontId="6" fillId="8" borderId="27" xfId="0"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6" fillId="8" borderId="13" xfId="0" applyFont="1" applyFill="1" applyBorder="1" applyAlignment="1">
      <alignment horizontal="center" vertical="center" wrapText="1" readingOrder="1"/>
    </xf>
    <xf numFmtId="0" fontId="6" fillId="11" borderId="27"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6" fillId="11" borderId="13" xfId="0" applyFont="1" applyFill="1" applyBorder="1" applyAlignment="1">
      <alignment horizontal="center" vertical="center" wrapText="1"/>
    </xf>
    <xf numFmtId="0" fontId="6" fillId="22" borderId="27" xfId="0" applyFont="1" applyFill="1" applyBorder="1" applyAlignment="1">
      <alignment horizontal="center" vertical="center" wrapText="1" readingOrder="1"/>
    </xf>
    <xf numFmtId="0" fontId="6" fillId="22" borderId="13" xfId="0" applyFont="1" applyFill="1" applyBorder="1" applyAlignment="1">
      <alignment horizontal="center" vertical="center" wrapText="1" readingOrder="1"/>
    </xf>
    <xf numFmtId="0" fontId="6" fillId="2" borderId="27" xfId="0"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6" fillId="2" borderId="10" xfId="0" applyFont="1" applyFill="1" applyBorder="1" applyAlignment="1" applyProtection="1">
      <alignment horizontal="center" vertical="center" wrapText="1" readingOrder="1"/>
      <protection locked="0"/>
    </xf>
    <xf numFmtId="0" fontId="6" fillId="2" borderId="24" xfId="0" applyFont="1" applyFill="1" applyBorder="1" applyAlignment="1">
      <alignment horizontal="center" vertical="center" wrapText="1" readingOrder="1"/>
    </xf>
    <xf numFmtId="0" fontId="6" fillId="3" borderId="27" xfId="0"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6" fillId="3" borderId="13" xfId="0" applyFont="1" applyFill="1" applyBorder="1" applyAlignment="1">
      <alignment horizontal="center" vertical="center" wrapText="1" readingOrder="1"/>
    </xf>
    <xf numFmtId="0" fontId="6" fillId="21" borderId="27" xfId="0" applyFont="1" applyFill="1" applyBorder="1" applyAlignment="1">
      <alignment horizontal="center" vertical="center" wrapText="1" readingOrder="1"/>
    </xf>
    <xf numFmtId="0" fontId="6" fillId="21" borderId="10" xfId="0" applyFont="1" applyFill="1" applyBorder="1" applyAlignment="1">
      <alignment horizontal="center" vertical="center" wrapText="1" readingOrder="1"/>
    </xf>
    <xf numFmtId="0" fontId="6" fillId="21" borderId="13" xfId="0" applyFont="1" applyFill="1" applyBorder="1" applyAlignment="1">
      <alignment horizontal="center" vertical="center" wrapText="1" readingOrder="1"/>
    </xf>
    <xf numFmtId="2" fontId="2" fillId="4" borderId="68" xfId="2" applyNumberFormat="1" applyFont="1" applyFill="1" applyBorder="1" applyAlignment="1">
      <alignment horizontal="center" vertical="center" wrapText="1"/>
    </xf>
    <xf numFmtId="2" fontId="6" fillId="8" borderId="32" xfId="0" applyNumberFormat="1" applyFont="1" applyFill="1" applyBorder="1" applyAlignment="1">
      <alignment horizontal="center" vertical="center" wrapText="1" readingOrder="1"/>
    </xf>
    <xf numFmtId="2" fontId="6" fillId="8" borderId="18" xfId="0" applyNumberFormat="1" applyFont="1" applyFill="1" applyBorder="1" applyAlignment="1">
      <alignment horizontal="center" vertical="center" wrapText="1" readingOrder="1"/>
    </xf>
    <xf numFmtId="2" fontId="6" fillId="8" borderId="19" xfId="0" applyNumberFormat="1" applyFont="1" applyFill="1" applyBorder="1" applyAlignment="1">
      <alignment horizontal="center" vertical="center" wrapText="1" readingOrder="1"/>
    </xf>
    <xf numFmtId="2" fontId="6" fillId="11" borderId="32" xfId="0" applyNumberFormat="1" applyFont="1" applyFill="1" applyBorder="1" applyAlignment="1">
      <alignment horizontal="center" vertical="center" wrapText="1" readingOrder="1"/>
    </xf>
    <xf numFmtId="2" fontId="6" fillId="11" borderId="18" xfId="0" applyNumberFormat="1" applyFont="1" applyFill="1" applyBorder="1" applyAlignment="1">
      <alignment horizontal="center" vertical="center" wrapText="1" readingOrder="1"/>
    </xf>
    <xf numFmtId="2" fontId="6" fillId="11" borderId="19" xfId="0" applyNumberFormat="1" applyFont="1" applyFill="1" applyBorder="1" applyAlignment="1">
      <alignment horizontal="center" vertical="center" wrapText="1" readingOrder="1"/>
    </xf>
    <xf numFmtId="2" fontId="6" fillId="22" borderId="32" xfId="0" applyNumberFormat="1" applyFont="1" applyFill="1" applyBorder="1" applyAlignment="1">
      <alignment horizontal="center" vertical="center" wrapText="1" readingOrder="1"/>
    </xf>
    <xf numFmtId="2" fontId="6" fillId="22" borderId="18" xfId="0" applyNumberFormat="1" applyFont="1" applyFill="1" applyBorder="1" applyAlignment="1">
      <alignment horizontal="center" vertical="center" wrapText="1" readingOrder="1"/>
    </xf>
    <xf numFmtId="2" fontId="6" fillId="22" borderId="19" xfId="0" applyNumberFormat="1" applyFont="1" applyFill="1" applyBorder="1" applyAlignment="1">
      <alignment horizontal="center" vertical="center" wrapText="1" readingOrder="1"/>
    </xf>
    <xf numFmtId="2" fontId="6" fillId="2" borderId="32" xfId="0" applyNumberFormat="1" applyFont="1" applyFill="1" applyBorder="1" applyAlignment="1">
      <alignment horizontal="center" vertical="center" wrapText="1" readingOrder="1"/>
    </xf>
    <xf numFmtId="2" fontId="6" fillId="2" borderId="18" xfId="0" applyNumberFormat="1" applyFont="1" applyFill="1" applyBorder="1" applyAlignment="1">
      <alignment horizontal="center" vertical="center" wrapText="1" readingOrder="1"/>
    </xf>
    <xf numFmtId="2" fontId="6" fillId="2" borderId="61" xfId="0" applyNumberFormat="1" applyFont="1" applyFill="1" applyBorder="1" applyAlignment="1">
      <alignment horizontal="center" vertical="center" wrapText="1" readingOrder="1"/>
    </xf>
    <xf numFmtId="2" fontId="6" fillId="3" borderId="32" xfId="0" applyNumberFormat="1" applyFont="1" applyFill="1" applyBorder="1" applyAlignment="1">
      <alignment horizontal="center" vertical="center" wrapText="1" readingOrder="1"/>
    </xf>
    <xf numFmtId="2" fontId="6" fillId="3" borderId="18" xfId="0" applyNumberFormat="1" applyFont="1" applyFill="1" applyBorder="1" applyAlignment="1">
      <alignment horizontal="center" vertical="center" wrapText="1" readingOrder="1"/>
    </xf>
    <xf numFmtId="2" fontId="6" fillId="3" borderId="19" xfId="0" applyNumberFormat="1" applyFont="1" applyFill="1" applyBorder="1" applyAlignment="1">
      <alignment horizontal="center" vertical="center" wrapText="1" readingOrder="1"/>
    </xf>
    <xf numFmtId="2" fontId="6" fillId="21" borderId="32" xfId="0" applyNumberFormat="1" applyFont="1" applyFill="1" applyBorder="1" applyAlignment="1">
      <alignment horizontal="center" vertical="center" wrapText="1" readingOrder="1"/>
    </xf>
    <xf numFmtId="2" fontId="6" fillId="21" borderId="18" xfId="0" applyNumberFormat="1" applyFont="1" applyFill="1" applyBorder="1" applyAlignment="1">
      <alignment horizontal="center" vertical="center" wrapText="1" readingOrder="1"/>
    </xf>
    <xf numFmtId="2" fontId="6" fillId="21" borderId="19" xfId="0" applyNumberFormat="1" applyFont="1" applyFill="1" applyBorder="1" applyAlignment="1">
      <alignment horizontal="center" vertical="center" wrapText="1" readingOrder="1"/>
    </xf>
    <xf numFmtId="0" fontId="2" fillId="20" borderId="72" xfId="0" applyFont="1" applyFill="1" applyBorder="1" applyAlignment="1">
      <alignment horizontal="center" vertical="center" wrapText="1" readingOrder="1"/>
    </xf>
    <xf numFmtId="0" fontId="6" fillId="8" borderId="28"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6" fillId="8" borderId="31" xfId="0" applyFont="1" applyFill="1" applyBorder="1" applyAlignment="1">
      <alignment horizontal="center" vertical="center" wrapText="1" readingOrder="1"/>
    </xf>
    <xf numFmtId="0" fontId="6" fillId="2" borderId="28"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6" fillId="2" borderId="57" xfId="0" applyFont="1" applyFill="1" applyBorder="1" applyAlignment="1">
      <alignment horizontal="center" vertical="center" wrapText="1" readingOrder="1"/>
    </xf>
    <xf numFmtId="0" fontId="6" fillId="3" borderId="28" xfId="0" applyFont="1" applyFill="1" applyBorder="1" applyAlignment="1">
      <alignment horizontal="center" vertical="center" wrapText="1" readingOrder="1"/>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0" fontId="8" fillId="3" borderId="31" xfId="0" applyFont="1" applyFill="1" applyBorder="1" applyAlignment="1">
      <alignment horizontal="center" vertical="center" wrapText="1" readingOrder="1"/>
    </xf>
    <xf numFmtId="0" fontId="6" fillId="21" borderId="31" xfId="0" applyFont="1" applyFill="1" applyBorder="1" applyAlignment="1">
      <alignment horizontal="center" vertical="center" wrapText="1" readingOrder="1"/>
    </xf>
    <xf numFmtId="0" fontId="7" fillId="0" borderId="0" xfId="0" applyFont="1"/>
    <xf numFmtId="164" fontId="6" fillId="22" borderId="9" xfId="1" applyNumberFormat="1" applyFont="1" applyFill="1" applyBorder="1" applyAlignment="1">
      <alignment horizontal="center" vertical="center" wrapText="1" readingOrder="1"/>
    </xf>
    <xf numFmtId="164" fontId="6" fillId="22" borderId="10" xfId="1" applyNumberFormat="1" applyFont="1" applyFill="1" applyBorder="1" applyAlignment="1">
      <alignment horizontal="center" vertical="center" wrapText="1" readingOrder="1"/>
    </xf>
    <xf numFmtId="0" fontId="0" fillId="39" borderId="0" xfId="0" applyFill="1"/>
    <xf numFmtId="0" fontId="6" fillId="39" borderId="0" xfId="0" applyFont="1" applyFill="1"/>
    <xf numFmtId="0" fontId="7" fillId="39" borderId="0" xfId="0" applyFont="1" applyFill="1"/>
    <xf numFmtId="0" fontId="26" fillId="39" borderId="0" xfId="0" applyFont="1" applyFill="1"/>
    <xf numFmtId="1" fontId="26" fillId="39" borderId="0" xfId="1" applyNumberFormat="1" applyFont="1" applyFill="1" applyBorder="1"/>
    <xf numFmtId="0" fontId="26" fillId="39" borderId="0" xfId="0" applyFont="1" applyFill="1" applyAlignment="1">
      <alignment horizontal="left"/>
    </xf>
    <xf numFmtId="0" fontId="8" fillId="39" borderId="0" xfId="0" applyFont="1" applyFill="1"/>
    <xf numFmtId="0" fontId="25" fillId="39" borderId="0" xfId="0" applyFont="1" applyFill="1"/>
    <xf numFmtId="10" fontId="7" fillId="39" borderId="0" xfId="0" applyNumberFormat="1" applyFont="1" applyFill="1"/>
    <xf numFmtId="164" fontId="26" fillId="39" borderId="0" xfId="1" applyNumberFormat="1" applyFont="1" applyFill="1" applyBorder="1"/>
    <xf numFmtId="0" fontId="4" fillId="39" borderId="3" xfId="0" applyFont="1" applyFill="1" applyBorder="1" applyAlignment="1">
      <alignment horizontal="center" vertical="center" wrapText="1"/>
    </xf>
    <xf numFmtId="14" fontId="5" fillId="39" borderId="3" xfId="0" applyNumberFormat="1" applyFont="1" applyFill="1" applyBorder="1" applyAlignment="1">
      <alignment horizontal="center" vertical="center" wrapText="1"/>
    </xf>
    <xf numFmtId="0" fontId="5" fillId="39" borderId="3" xfId="0" applyFont="1" applyFill="1" applyBorder="1" applyAlignment="1">
      <alignment horizontal="center" vertical="center" wrapText="1"/>
    </xf>
    <xf numFmtId="0" fontId="0" fillId="39" borderId="3" xfId="0" applyFill="1" applyBorder="1" applyAlignment="1">
      <alignment wrapText="1"/>
    </xf>
    <xf numFmtId="14" fontId="0" fillId="39" borderId="3" xfId="0" applyNumberFormat="1" applyFill="1" applyBorder="1"/>
    <xf numFmtId="1" fontId="0" fillId="39" borderId="3" xfId="0" applyNumberFormat="1" applyFill="1" applyBorder="1"/>
    <xf numFmtId="164" fontId="0" fillId="39" borderId="3" xfId="1" applyNumberFormat="1" applyFont="1" applyFill="1" applyBorder="1" applyAlignment="1">
      <alignment horizontal="center"/>
    </xf>
    <xf numFmtId="2" fontId="0" fillId="39" borderId="3" xfId="0" applyNumberFormat="1" applyFill="1" applyBorder="1" applyAlignment="1">
      <alignment horizontal="center"/>
    </xf>
    <xf numFmtId="164" fontId="0" fillId="39" borderId="0" xfId="0" applyNumberFormat="1" applyFill="1" applyAlignment="1">
      <alignment horizontal="center"/>
    </xf>
    <xf numFmtId="164" fontId="0" fillId="39" borderId="0" xfId="1" applyNumberFormat="1" applyFont="1" applyFill="1"/>
    <xf numFmtId="9" fontId="0" fillId="39" borderId="0" xfId="1" applyFont="1" applyFill="1"/>
    <xf numFmtId="10" fontId="0" fillId="39" borderId="0" xfId="1" applyNumberFormat="1" applyFont="1" applyFill="1"/>
    <xf numFmtId="10" fontId="0" fillId="39" borderId="0" xfId="0" applyNumberFormat="1" applyFill="1"/>
    <xf numFmtId="9" fontId="6" fillId="2" borderId="30" xfId="1" applyFont="1" applyFill="1" applyBorder="1" applyAlignment="1">
      <alignment horizontal="center" vertical="center" wrapText="1"/>
    </xf>
    <xf numFmtId="0" fontId="6" fillId="22" borderId="26" xfId="0" applyFont="1" applyFill="1" applyBorder="1" applyAlignment="1">
      <alignment horizontal="center" vertical="center" wrapText="1"/>
    </xf>
    <xf numFmtId="9" fontId="6" fillId="22" borderId="11" xfId="0" applyNumberFormat="1" applyFont="1" applyFill="1" applyBorder="1" applyAlignment="1">
      <alignment horizontal="center" vertical="center" wrapText="1" readingOrder="1"/>
    </xf>
    <xf numFmtId="0" fontId="7" fillId="22" borderId="9" xfId="0" applyFont="1" applyFill="1" applyBorder="1" applyAlignment="1">
      <alignment horizontal="center" vertical="center" wrapText="1"/>
    </xf>
    <xf numFmtId="0" fontId="9" fillId="20" borderId="73" xfId="0" applyFont="1" applyFill="1" applyBorder="1" applyAlignment="1">
      <alignment horizontal="center" vertical="center" textRotation="90" wrapText="1" readingOrder="1"/>
    </xf>
    <xf numFmtId="0" fontId="8" fillId="8" borderId="27"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8" fillId="8" borderId="13" xfId="0" applyFont="1" applyFill="1" applyBorder="1" applyAlignment="1">
      <alignment horizontal="center" vertical="center" wrapText="1" readingOrder="1"/>
    </xf>
    <xf numFmtId="0" fontId="8" fillId="11" borderId="27"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22" borderId="27"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13" xfId="0" applyFont="1" applyFill="1" applyBorder="1" applyAlignment="1">
      <alignment horizontal="center" vertical="center" wrapText="1" readingOrder="1"/>
    </xf>
    <xf numFmtId="0" fontId="8" fillId="2" borderId="27"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24" xfId="0" applyFont="1" applyFill="1" applyBorder="1" applyAlignment="1">
      <alignment horizontal="center" vertical="center" wrapText="1" readingOrder="1"/>
    </xf>
    <xf numFmtId="0" fontId="8" fillId="3" borderId="27"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0" fontId="8" fillId="21" borderId="27" xfId="0" applyFont="1" applyFill="1" applyBorder="1" applyAlignment="1">
      <alignment horizontal="center" vertical="center" wrapText="1" readingOrder="1"/>
    </xf>
    <xf numFmtId="0" fontId="8" fillId="21" borderId="10" xfId="0" applyFont="1" applyFill="1" applyBorder="1" applyAlignment="1">
      <alignment horizontal="center" vertical="center" wrapText="1" readingOrder="1"/>
    </xf>
    <xf numFmtId="0" fontId="8" fillId="21" borderId="13" xfId="0" applyFont="1" applyFill="1" applyBorder="1" applyAlignment="1">
      <alignment horizontal="center" vertical="center" wrapText="1" readingOrder="1"/>
    </xf>
    <xf numFmtId="10" fontId="8" fillId="3" borderId="9" xfId="1" applyNumberFormat="1" applyFont="1" applyFill="1" applyBorder="1" applyAlignment="1" applyProtection="1">
      <alignment horizontal="center" vertical="center" wrapText="1"/>
    </xf>
    <xf numFmtId="0" fontId="6" fillId="8" borderId="27"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22" borderId="10"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21" borderId="13" xfId="0" applyFont="1" applyFill="1" applyBorder="1" applyAlignment="1">
      <alignment horizontal="center" vertical="center" wrapText="1"/>
    </xf>
    <xf numFmtId="0" fontId="2" fillId="0" borderId="3" xfId="0" applyFont="1" applyBorder="1" applyAlignment="1">
      <alignment horizontal="center" vertical="center"/>
    </xf>
    <xf numFmtId="0" fontId="29" fillId="0" borderId="3" xfId="0" applyFont="1" applyBorder="1" applyAlignment="1">
      <alignment horizontal="center" vertical="center"/>
    </xf>
    <xf numFmtId="0" fontId="25" fillId="0" borderId="3" xfId="0" applyFont="1" applyBorder="1" applyAlignment="1">
      <alignment horizontal="center" vertical="center"/>
    </xf>
    <xf numFmtId="0" fontId="27" fillId="0" borderId="3" xfId="0" applyFont="1" applyBorder="1" applyAlignment="1">
      <alignment horizontal="center" vertical="center"/>
    </xf>
    <xf numFmtId="0" fontId="11" fillId="0" borderId="3" xfId="0" applyFont="1" applyBorder="1" applyAlignment="1">
      <alignment horizontal="center" vertical="center" wrapText="1"/>
    </xf>
    <xf numFmtId="0" fontId="6" fillId="22" borderId="12"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11" fillId="39" borderId="0" xfId="0" applyFont="1" applyFill="1"/>
    <xf numFmtId="164" fontId="26" fillId="0" borderId="0" xfId="1" applyNumberFormat="1" applyFont="1" applyFill="1" applyBorder="1" applyAlignment="1">
      <alignment horizontal="left"/>
    </xf>
    <xf numFmtId="0" fontId="2" fillId="8" borderId="25" xfId="0" applyFont="1" applyFill="1" applyBorder="1" applyAlignment="1">
      <alignment horizontal="center" vertical="center" wrapText="1" readingOrder="1"/>
    </xf>
    <xf numFmtId="0" fontId="2" fillId="8" borderId="26" xfId="0" applyFont="1" applyFill="1" applyBorder="1" applyAlignment="1">
      <alignment horizontal="center" vertical="center" wrapText="1" readingOrder="1"/>
    </xf>
    <xf numFmtId="0" fontId="2" fillId="8" borderId="11" xfId="0" applyFont="1" applyFill="1" applyBorder="1" applyAlignment="1">
      <alignment horizontal="center" vertical="center" wrapText="1" readingOrder="1"/>
    </xf>
    <xf numFmtId="0" fontId="2" fillId="8" borderId="9" xfId="0" applyFont="1" applyFill="1" applyBorder="1" applyAlignment="1">
      <alignment horizontal="center" vertical="center" wrapText="1" readingOrder="1"/>
    </xf>
    <xf numFmtId="0" fontId="2" fillId="8" borderId="14" xfId="0" applyFont="1" applyFill="1" applyBorder="1" applyAlignment="1">
      <alignment horizontal="center" vertical="center" wrapText="1" readingOrder="1"/>
    </xf>
    <xf numFmtId="0" fontId="2" fillId="8" borderId="12" xfId="0" applyFont="1" applyFill="1" applyBorder="1" applyAlignment="1">
      <alignment horizontal="center" vertical="center" wrapText="1" readingOrder="1"/>
    </xf>
    <xf numFmtId="0" fontId="2" fillId="11" borderId="25" xfId="0" applyFont="1" applyFill="1" applyBorder="1" applyAlignment="1">
      <alignment horizontal="center" vertical="center" wrapText="1"/>
    </xf>
    <xf numFmtId="0" fontId="2" fillId="11" borderId="26"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1" borderId="9" xfId="0" applyFont="1" applyFill="1" applyBorder="1" applyAlignment="1">
      <alignment horizontal="center" vertical="center" wrapText="1"/>
    </xf>
    <xf numFmtId="0" fontId="2" fillId="11" borderId="14" xfId="0" applyFont="1" applyFill="1" applyBorder="1" applyAlignment="1">
      <alignment horizontal="center" vertical="center" wrapText="1"/>
    </xf>
    <xf numFmtId="0" fontId="2" fillId="11" borderId="12" xfId="0" applyFont="1" applyFill="1" applyBorder="1" applyAlignment="1">
      <alignment horizontal="center" vertical="center" wrapText="1"/>
    </xf>
    <xf numFmtId="0" fontId="2" fillId="22" borderId="25" xfId="0" applyFont="1" applyFill="1" applyBorder="1" applyAlignment="1">
      <alignment horizontal="center" vertical="center" wrapText="1" readingOrder="1"/>
    </xf>
    <xf numFmtId="0" fontId="2" fillId="22" borderId="26" xfId="0" applyFont="1" applyFill="1" applyBorder="1" applyAlignment="1">
      <alignment horizontal="center" vertical="center" wrapText="1" readingOrder="1"/>
    </xf>
    <xf numFmtId="0" fontId="2" fillId="22" borderId="11" xfId="0" applyFont="1" applyFill="1" applyBorder="1" applyAlignment="1">
      <alignment horizontal="center" vertical="center" wrapText="1" readingOrder="1"/>
    </xf>
    <xf numFmtId="0" fontId="2" fillId="22" borderId="9" xfId="0" applyFont="1" applyFill="1" applyBorder="1" applyAlignment="1">
      <alignment horizontal="center" vertical="center" wrapText="1" readingOrder="1"/>
    </xf>
    <xf numFmtId="0" fontId="2" fillId="22" borderId="14" xfId="0" applyFont="1" applyFill="1" applyBorder="1" applyAlignment="1">
      <alignment horizontal="center" vertical="center" wrapText="1" readingOrder="1"/>
    </xf>
    <xf numFmtId="0" fontId="2" fillId="22" borderId="12" xfId="0" applyFont="1" applyFill="1" applyBorder="1" applyAlignment="1">
      <alignment horizontal="center" vertical="center" wrapText="1" readingOrder="1"/>
    </xf>
    <xf numFmtId="0" fontId="2" fillId="2" borderId="25" xfId="0" applyFont="1" applyFill="1" applyBorder="1" applyAlignment="1">
      <alignment horizontal="center" vertical="center" wrapText="1" readingOrder="1"/>
    </xf>
    <xf numFmtId="0" fontId="2" fillId="2" borderId="26" xfId="0" applyFont="1" applyFill="1" applyBorder="1" applyAlignment="1">
      <alignment horizontal="center" vertical="center" wrapText="1" readingOrder="1"/>
    </xf>
    <xf numFmtId="0" fontId="2" fillId="2" borderId="11" xfId="0" applyFont="1" applyFill="1" applyBorder="1" applyAlignment="1">
      <alignment horizontal="center" vertical="center" wrapText="1" readingOrder="1"/>
    </xf>
    <xf numFmtId="0" fontId="2" fillId="2" borderId="9" xfId="0" applyFont="1" applyFill="1" applyBorder="1" applyAlignment="1">
      <alignment horizontal="center" vertical="center" wrapText="1" readingOrder="1"/>
    </xf>
    <xf numFmtId="0" fontId="32" fillId="2" borderId="9" xfId="0" applyFont="1" applyFill="1" applyBorder="1" applyAlignment="1">
      <alignment horizontal="center" vertical="center" wrapText="1" readingOrder="1"/>
    </xf>
    <xf numFmtId="0" fontId="2" fillId="2" borderId="11" xfId="0" applyFont="1" applyFill="1" applyBorder="1" applyAlignment="1" applyProtection="1">
      <alignment horizontal="center" vertical="center" wrapText="1" readingOrder="1"/>
      <protection locked="0"/>
    </xf>
    <xf numFmtId="0" fontId="2" fillId="2" borderId="9" xfId="0" applyFont="1" applyFill="1" applyBorder="1" applyAlignment="1" applyProtection="1">
      <alignment horizontal="center" vertical="center" wrapText="1" readingOrder="1"/>
      <protection locked="0"/>
    </xf>
    <xf numFmtId="0" fontId="2" fillId="2" borderId="30" xfId="0" applyFont="1" applyFill="1" applyBorder="1" applyAlignment="1">
      <alignment horizontal="center" vertical="center" wrapText="1" readingOrder="1"/>
    </xf>
    <xf numFmtId="0" fontId="2" fillId="2" borderId="23" xfId="0" applyFont="1" applyFill="1" applyBorder="1" applyAlignment="1">
      <alignment horizontal="center" vertical="center" wrapText="1" readingOrder="1"/>
    </xf>
    <xf numFmtId="0" fontId="2" fillId="3" borderId="25" xfId="0" applyFont="1" applyFill="1" applyBorder="1" applyAlignment="1">
      <alignment horizontal="center" vertical="center" wrapText="1" readingOrder="1"/>
    </xf>
    <xf numFmtId="0" fontId="2" fillId="3" borderId="26" xfId="0" applyFont="1" applyFill="1" applyBorder="1" applyAlignment="1">
      <alignment horizontal="center" vertical="center" wrapText="1" readingOrder="1"/>
    </xf>
    <xf numFmtId="0" fontId="2" fillId="3" borderId="11" xfId="0" applyFont="1" applyFill="1" applyBorder="1" applyAlignment="1">
      <alignment horizontal="center" vertical="center" wrapText="1" readingOrder="1"/>
    </xf>
    <xf numFmtId="0" fontId="2" fillId="3" borderId="9" xfId="0" applyFont="1" applyFill="1" applyBorder="1" applyAlignment="1">
      <alignment horizontal="center" vertical="center" wrapText="1" readingOrder="1"/>
    </xf>
    <xf numFmtId="0" fontId="32" fillId="3" borderId="9" xfId="0" applyFont="1" applyFill="1" applyBorder="1" applyAlignment="1">
      <alignment horizontal="center" vertical="center" wrapText="1" readingOrder="1"/>
    </xf>
    <xf numFmtId="0" fontId="2" fillId="3" borderId="14" xfId="0" applyFont="1" applyFill="1" applyBorder="1" applyAlignment="1">
      <alignment horizontal="center" vertical="center" wrapText="1" readingOrder="1"/>
    </xf>
    <xf numFmtId="0" fontId="2" fillId="3" borderId="12" xfId="0" applyFont="1" applyFill="1" applyBorder="1" applyAlignment="1">
      <alignment horizontal="center" vertical="center" wrapText="1" readingOrder="1"/>
    </xf>
    <xf numFmtId="0" fontId="2" fillId="21" borderId="25" xfId="0" applyFont="1" applyFill="1" applyBorder="1" applyAlignment="1">
      <alignment horizontal="center" vertical="center" wrapText="1" readingOrder="1"/>
    </xf>
    <xf numFmtId="0" fontId="2" fillId="21" borderId="26" xfId="0" applyFont="1" applyFill="1" applyBorder="1" applyAlignment="1">
      <alignment horizontal="center" vertical="center" wrapText="1" readingOrder="1"/>
    </xf>
    <xf numFmtId="0" fontId="2" fillId="21" borderId="11" xfId="0" applyFont="1" applyFill="1" applyBorder="1" applyAlignment="1">
      <alignment horizontal="center" vertical="center" wrapText="1" readingOrder="1"/>
    </xf>
    <xf numFmtId="0" fontId="2" fillId="21" borderId="9" xfId="0" applyFont="1" applyFill="1" applyBorder="1" applyAlignment="1">
      <alignment horizontal="center" vertical="center" wrapText="1" readingOrder="1"/>
    </xf>
    <xf numFmtId="0" fontId="2" fillId="21" borderId="14" xfId="0" applyFont="1" applyFill="1" applyBorder="1" applyAlignment="1">
      <alignment horizontal="center" vertical="center" wrapText="1" readingOrder="1"/>
    </xf>
    <xf numFmtId="0" fontId="2" fillId="21" borderId="12" xfId="0" applyFont="1" applyFill="1" applyBorder="1" applyAlignment="1">
      <alignment horizontal="center" vertical="center" wrapText="1" readingOrder="1"/>
    </xf>
    <xf numFmtId="0" fontId="32" fillId="21" borderId="12" xfId="0" applyFont="1" applyFill="1" applyBorder="1" applyAlignment="1">
      <alignment horizontal="center" vertical="center" wrapText="1" readingOrder="1"/>
    </xf>
    <xf numFmtId="0" fontId="6" fillId="40" borderId="9" xfId="0" applyFont="1" applyFill="1" applyBorder="1" applyAlignment="1">
      <alignment horizontal="center" vertical="center" wrapText="1" readingOrder="1"/>
    </xf>
    <xf numFmtId="0" fontId="6" fillId="40" borderId="12" xfId="0" applyFont="1" applyFill="1" applyBorder="1" applyAlignment="1">
      <alignment horizontal="center" vertical="center" wrapText="1" readingOrder="1"/>
    </xf>
    <xf numFmtId="0" fontId="8" fillId="21" borderId="9" xfId="0" applyFont="1" applyFill="1" applyBorder="1" applyAlignment="1" applyProtection="1">
      <alignment horizontal="center" vertical="center" wrapText="1"/>
      <protection locked="0"/>
    </xf>
    <xf numFmtId="0" fontId="7" fillId="3" borderId="29" xfId="0" applyFont="1" applyFill="1" applyBorder="1" applyAlignment="1">
      <alignment horizontal="center" vertical="center" wrapText="1" readingOrder="1"/>
    </xf>
    <xf numFmtId="0" fontId="33" fillId="21" borderId="9" xfId="0" applyFont="1" applyFill="1" applyBorder="1" applyAlignment="1">
      <alignment horizontal="center" vertical="center" wrapText="1" readingOrder="1"/>
    </xf>
    <xf numFmtId="0" fontId="33" fillId="21" borderId="10" xfId="0" applyFont="1" applyFill="1" applyBorder="1" applyAlignment="1">
      <alignment horizontal="center" vertical="center" wrapText="1" readingOrder="1"/>
    </xf>
    <xf numFmtId="2" fontId="2" fillId="22" borderId="39" xfId="2" applyNumberFormat="1" applyFont="1" applyFill="1" applyBorder="1" applyAlignment="1">
      <alignment horizontal="center" vertical="center" wrapText="1"/>
    </xf>
    <xf numFmtId="2" fontId="2" fillId="22" borderId="0" xfId="2" applyNumberFormat="1" applyFont="1" applyFill="1" applyAlignment="1">
      <alignment horizontal="center" vertical="center" wrapText="1"/>
    </xf>
    <xf numFmtId="0" fontId="14" fillId="0" borderId="3" xfId="0" applyFont="1" applyBorder="1" applyAlignment="1">
      <alignment horizontal="center" vertical="center" wrapText="1"/>
    </xf>
    <xf numFmtId="0" fontId="7" fillId="2" borderId="9" xfId="0" applyFont="1" applyFill="1" applyBorder="1" applyAlignment="1" applyProtection="1">
      <alignment horizontal="center" vertical="center" wrapText="1"/>
      <protection locked="0"/>
    </xf>
    <xf numFmtId="0" fontId="7" fillId="3" borderId="26"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8" fillId="11" borderId="12" xfId="0" applyFont="1"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1" fillId="0" borderId="75" xfId="0" applyFont="1" applyBorder="1" applyAlignment="1">
      <alignment horizontal="center" vertical="center" wrapText="1"/>
    </xf>
    <xf numFmtId="0" fontId="7" fillId="0" borderId="75" xfId="0" applyFont="1" applyBorder="1" applyAlignment="1">
      <alignment horizontal="center" vertical="center" wrapText="1"/>
    </xf>
    <xf numFmtId="0" fontId="30" fillId="0" borderId="75" xfId="0" applyFont="1" applyBorder="1" applyAlignment="1">
      <alignment horizontal="center" vertical="center" wrapText="1"/>
    </xf>
    <xf numFmtId="0" fontId="0" fillId="0" borderId="75" xfId="0" applyBorder="1" applyAlignment="1">
      <alignment horizontal="center" vertical="center" wrapText="1"/>
    </xf>
    <xf numFmtId="0" fontId="28" fillId="0" borderId="75" xfId="0" applyFont="1" applyBorder="1" applyAlignment="1">
      <alignment horizontal="center" vertical="center" wrapText="1"/>
    </xf>
    <xf numFmtId="0" fontId="31" fillId="0" borderId="75" xfId="0" applyFont="1" applyBorder="1" applyAlignment="1">
      <alignment horizontal="center" vertical="center" wrapText="1"/>
    </xf>
    <xf numFmtId="2" fontId="2" fillId="22" borderId="3" xfId="2"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9" fillId="0" borderId="3" xfId="0" applyFont="1" applyBorder="1" applyAlignment="1">
      <alignment horizontal="center" vertical="center" wrapText="1"/>
    </xf>
    <xf numFmtId="0" fontId="25" fillId="0" borderId="3" xfId="0" applyFont="1" applyBorder="1" applyAlignment="1">
      <alignment horizontal="center" vertical="center" wrapText="1"/>
    </xf>
    <xf numFmtId="0" fontId="27" fillId="0" borderId="3" xfId="0" applyFont="1" applyBorder="1" applyAlignment="1">
      <alignment horizontal="center" vertical="center" wrapText="1"/>
    </xf>
    <xf numFmtId="0" fontId="6" fillId="0" borderId="0" xfId="0" applyFont="1"/>
    <xf numFmtId="2" fontId="34" fillId="22" borderId="3" xfId="2" applyNumberFormat="1" applyFont="1" applyFill="1" applyBorder="1" applyAlignment="1">
      <alignment horizontal="center" vertical="center" wrapText="1"/>
    </xf>
    <xf numFmtId="0" fontId="35" fillId="20" borderId="5" xfId="0" applyFont="1" applyFill="1" applyBorder="1" applyAlignment="1">
      <alignment horizontal="center" vertical="center" textRotation="90" wrapText="1" readingOrder="1"/>
    </xf>
    <xf numFmtId="0" fontId="9" fillId="15" borderId="17" xfId="0" applyFont="1" applyFill="1" applyBorder="1" applyAlignment="1">
      <alignment horizontal="center" vertical="center" textRotation="90" wrapText="1" readingOrder="1"/>
    </xf>
    <xf numFmtId="0" fontId="36" fillId="0" borderId="0" xfId="0" applyFont="1" applyAlignment="1">
      <alignment horizontal="justify" vertical="center"/>
    </xf>
    <xf numFmtId="164" fontId="25" fillId="21" borderId="9" xfId="1" applyNumberFormat="1" applyFont="1" applyFill="1" applyBorder="1" applyAlignment="1" applyProtection="1">
      <alignment horizontal="center" vertical="center" wrapText="1"/>
      <protection locked="0"/>
    </xf>
    <xf numFmtId="0" fontId="8" fillId="8" borderId="31" xfId="0" applyFont="1" applyFill="1" applyBorder="1" applyAlignment="1" applyProtection="1">
      <alignment horizontal="center" vertical="center" wrapText="1"/>
      <protection locked="0"/>
    </xf>
    <xf numFmtId="0" fontId="38" fillId="0" borderId="0" xfId="0" applyFont="1" applyAlignment="1">
      <alignment horizontal="justify" vertical="center"/>
    </xf>
    <xf numFmtId="0" fontId="0" fillId="0" borderId="0" xfId="0" applyAlignment="1">
      <alignment horizontal="center"/>
    </xf>
    <xf numFmtId="0" fontId="23" fillId="33" borderId="1" xfId="3" applyFill="1" applyBorder="1" applyAlignment="1">
      <alignment horizontal="center" vertical="center" wrapText="1" readingOrder="1"/>
    </xf>
    <xf numFmtId="0" fontId="23" fillId="33" borderId="50" xfId="3" applyFill="1" applyBorder="1" applyAlignment="1">
      <alignment horizontal="center" vertical="center" wrapText="1" readingOrder="1"/>
    </xf>
    <xf numFmtId="0" fontId="24" fillId="34" borderId="1" xfId="0" applyFont="1" applyFill="1" applyBorder="1" applyAlignment="1">
      <alignment horizontal="center" vertical="center" wrapText="1" readingOrder="1"/>
    </xf>
    <xf numFmtId="0" fontId="24" fillId="34" borderId="50" xfId="0" applyFont="1" applyFill="1" applyBorder="1" applyAlignment="1">
      <alignment horizontal="center" vertical="center" wrapText="1" readingOrder="1"/>
    </xf>
    <xf numFmtId="0" fontId="23" fillId="36" borderId="52" xfId="3" applyFill="1" applyBorder="1" applyAlignment="1">
      <alignment horizontal="center" vertical="center" wrapText="1" readingOrder="1"/>
    </xf>
    <xf numFmtId="0" fontId="23" fillId="36" borderId="50" xfId="3" applyFill="1" applyBorder="1" applyAlignment="1">
      <alignment horizontal="center" vertical="center" wrapText="1" readingOrder="1"/>
    </xf>
    <xf numFmtId="0" fontId="24" fillId="37" borderId="52" xfId="0" applyFont="1" applyFill="1" applyBorder="1" applyAlignment="1">
      <alignment horizontal="center" vertical="center" wrapText="1" readingOrder="1"/>
    </xf>
    <xf numFmtId="0" fontId="24" fillId="37" borderId="50" xfId="0" applyFont="1" applyFill="1" applyBorder="1" applyAlignment="1">
      <alignment horizontal="center" vertical="center" wrapText="1" readingOrder="1"/>
    </xf>
    <xf numFmtId="0" fontId="21" fillId="29" borderId="52" xfId="0" applyFont="1" applyFill="1" applyBorder="1" applyAlignment="1">
      <alignment horizontal="center" vertical="center" wrapText="1" readingOrder="1"/>
    </xf>
    <xf numFmtId="0" fontId="21" fillId="29" borderId="50" xfId="0" applyFont="1" applyFill="1" applyBorder="1" applyAlignment="1">
      <alignment horizontal="center" vertical="center" wrapText="1" readingOrder="1"/>
    </xf>
    <xf numFmtId="0" fontId="24" fillId="30" borderId="1" xfId="0" applyFont="1" applyFill="1" applyBorder="1" applyAlignment="1">
      <alignment horizontal="center" vertical="center" wrapText="1" readingOrder="1"/>
    </xf>
    <xf numFmtId="0" fontId="24" fillId="30" borderId="50" xfId="0" applyFont="1" applyFill="1" applyBorder="1" applyAlignment="1">
      <alignment horizontal="center" vertical="center" wrapText="1" readingOrder="1"/>
    </xf>
    <xf numFmtId="0" fontId="17" fillId="26" borderId="45" xfId="0" applyFont="1" applyFill="1" applyBorder="1" applyAlignment="1">
      <alignment horizontal="center" vertical="center" wrapText="1" readingOrder="1"/>
    </xf>
    <xf numFmtId="0" fontId="23" fillId="27" borderId="1" xfId="3" applyFill="1" applyBorder="1" applyAlignment="1">
      <alignment horizontal="center" vertical="center" wrapText="1" readingOrder="1"/>
    </xf>
    <xf numFmtId="0" fontId="23" fillId="27" borderId="49" xfId="3" applyFill="1" applyBorder="1" applyAlignment="1">
      <alignment horizontal="center" vertical="center" wrapText="1" readingOrder="1"/>
    </xf>
    <xf numFmtId="0" fontId="23" fillId="27" borderId="50" xfId="3" applyFill="1" applyBorder="1" applyAlignment="1">
      <alignment horizontal="center" vertical="center" wrapText="1" readingOrder="1"/>
    </xf>
    <xf numFmtId="0" fontId="24" fillId="28" borderId="52" xfId="0" applyFont="1" applyFill="1" applyBorder="1" applyAlignment="1">
      <alignment horizontal="center" vertical="center" wrapText="1" readingOrder="1"/>
    </xf>
    <xf numFmtId="0" fontId="24" fillId="28" borderId="49" xfId="0" applyFont="1" applyFill="1" applyBorder="1" applyAlignment="1">
      <alignment horizontal="center" vertical="center" wrapText="1" readingOrder="1"/>
    </xf>
    <xf numFmtId="0" fontId="24" fillId="28" borderId="53" xfId="0" applyFont="1" applyFill="1" applyBorder="1" applyAlignment="1">
      <alignment horizontal="center" vertical="center" wrapText="1" readingOrder="1"/>
    </xf>
    <xf numFmtId="0" fontId="13" fillId="39" borderId="0" xfId="0" applyFont="1" applyFill="1" applyAlignment="1">
      <alignment horizontal="center"/>
    </xf>
    <xf numFmtId="0" fontId="8" fillId="39" borderId="0" xfId="0" applyFont="1" applyFill="1" applyAlignment="1">
      <alignment horizontal="left"/>
    </xf>
    <xf numFmtId="0" fontId="2" fillId="39" borderId="16" xfId="0" applyFont="1" applyFill="1" applyBorder="1" applyAlignment="1">
      <alignment horizontal="center"/>
    </xf>
    <xf numFmtId="164" fontId="2" fillId="6" borderId="26" xfId="0" applyNumberFormat="1" applyFont="1" applyFill="1" applyBorder="1" applyAlignment="1">
      <alignment horizontal="center" vertical="center" textRotation="90" wrapText="1"/>
    </xf>
    <xf numFmtId="164" fontId="2" fillId="6" borderId="6" xfId="0" applyNumberFormat="1" applyFont="1" applyFill="1" applyBorder="1" applyAlignment="1">
      <alignment horizontal="center" vertical="center" textRotation="90" wrapText="1"/>
    </xf>
    <xf numFmtId="164" fontId="2" fillId="6" borderId="9" xfId="0" applyNumberFormat="1" applyFont="1" applyFill="1" applyBorder="1" applyAlignment="1">
      <alignment horizontal="center" vertical="center" textRotation="90" wrapText="1"/>
    </xf>
    <xf numFmtId="164" fontId="2" fillId="6" borderId="12" xfId="0" applyNumberFormat="1" applyFont="1" applyFill="1" applyBorder="1" applyAlignment="1">
      <alignment horizontal="center" vertical="center" textRotation="90" wrapText="1"/>
    </xf>
    <xf numFmtId="164" fontId="2" fillId="9" borderId="26" xfId="0" applyNumberFormat="1" applyFont="1" applyFill="1" applyBorder="1" applyAlignment="1">
      <alignment horizontal="center" vertical="center" textRotation="90" wrapText="1"/>
    </xf>
    <xf numFmtId="164" fontId="2" fillId="9" borderId="6" xfId="0" applyNumberFormat="1" applyFont="1" applyFill="1" applyBorder="1" applyAlignment="1">
      <alignment horizontal="center" vertical="center" textRotation="90" wrapText="1"/>
    </xf>
    <xf numFmtId="164" fontId="2" fillId="9" borderId="12" xfId="0" applyNumberFormat="1" applyFont="1" applyFill="1" applyBorder="1" applyAlignment="1">
      <alignment horizontal="center" vertical="center" textRotation="90" wrapText="1"/>
    </xf>
    <xf numFmtId="164" fontId="2" fillId="12" borderId="26" xfId="0" applyNumberFormat="1" applyFont="1" applyFill="1" applyBorder="1" applyAlignment="1">
      <alignment horizontal="center" vertical="center" textRotation="90" wrapText="1"/>
    </xf>
    <xf numFmtId="164" fontId="2" fillId="12" borderId="9" xfId="0" applyNumberFormat="1" applyFont="1" applyFill="1" applyBorder="1" applyAlignment="1">
      <alignment horizontal="center" vertical="center" textRotation="90" wrapText="1"/>
    </xf>
    <xf numFmtId="164" fontId="2" fillId="12" borderId="12" xfId="0" applyNumberFormat="1" applyFont="1" applyFill="1" applyBorder="1" applyAlignment="1">
      <alignment horizontal="center" vertical="center" textRotation="90" wrapText="1"/>
    </xf>
    <xf numFmtId="164" fontId="2" fillId="13" borderId="26" xfId="0" applyNumberFormat="1" applyFont="1" applyFill="1" applyBorder="1" applyAlignment="1">
      <alignment horizontal="center" vertical="center" textRotation="90" wrapText="1"/>
    </xf>
    <xf numFmtId="164" fontId="2" fillId="13" borderId="9" xfId="0" applyNumberFormat="1" applyFont="1" applyFill="1" applyBorder="1" applyAlignment="1">
      <alignment horizontal="center" vertical="center" textRotation="90" wrapText="1"/>
    </xf>
    <xf numFmtId="164" fontId="2" fillId="13" borderId="23" xfId="0" applyNumberFormat="1" applyFont="1" applyFill="1" applyBorder="1" applyAlignment="1">
      <alignment horizontal="center" vertical="center" textRotation="90" wrapText="1"/>
    </xf>
    <xf numFmtId="164" fontId="2" fillId="15" borderId="26" xfId="0" applyNumberFormat="1" applyFont="1" applyFill="1" applyBorder="1" applyAlignment="1">
      <alignment horizontal="center" vertical="center" textRotation="90" wrapText="1"/>
    </xf>
    <xf numFmtId="164" fontId="2" fillId="15" borderId="9" xfId="0" applyNumberFormat="1" applyFont="1" applyFill="1" applyBorder="1" applyAlignment="1">
      <alignment horizontal="center" vertical="center" textRotation="90" wrapText="1"/>
    </xf>
    <xf numFmtId="164" fontId="2" fillId="15" borderId="23" xfId="0" applyNumberFormat="1" applyFont="1" applyFill="1" applyBorder="1" applyAlignment="1">
      <alignment horizontal="center" vertical="center" textRotation="90" wrapText="1"/>
    </xf>
    <xf numFmtId="164" fontId="2" fillId="15" borderId="12" xfId="0" applyNumberFormat="1" applyFont="1" applyFill="1" applyBorder="1" applyAlignment="1">
      <alignment horizontal="center" vertical="center" textRotation="90" wrapText="1"/>
    </xf>
    <xf numFmtId="164" fontId="2" fillId="17" borderId="26" xfId="0" applyNumberFormat="1" applyFont="1" applyFill="1" applyBorder="1" applyAlignment="1">
      <alignment horizontal="center" vertical="center" textRotation="90" wrapText="1"/>
    </xf>
    <xf numFmtId="164" fontId="2" fillId="17" borderId="6" xfId="0" applyNumberFormat="1" applyFont="1" applyFill="1" applyBorder="1" applyAlignment="1">
      <alignment horizontal="center" vertical="center" textRotation="90" wrapText="1"/>
    </xf>
    <xf numFmtId="164" fontId="2" fillId="17" borderId="12" xfId="0" applyNumberFormat="1" applyFont="1" applyFill="1" applyBorder="1" applyAlignment="1">
      <alignment horizontal="center" vertical="center" textRotation="90" wrapText="1"/>
    </xf>
    <xf numFmtId="0" fontId="2" fillId="12" borderId="3" xfId="0" applyFont="1" applyFill="1" applyBorder="1" applyAlignment="1">
      <alignment horizontal="center" vertical="center" wrapText="1"/>
    </xf>
    <xf numFmtId="0" fontId="2" fillId="12" borderId="74" xfId="0" applyFont="1" applyFill="1" applyBorder="1" applyAlignment="1">
      <alignment horizontal="center" vertical="center" wrapText="1"/>
    </xf>
    <xf numFmtId="0" fontId="2" fillId="12" borderId="0" xfId="0" applyFont="1" applyFill="1" applyAlignment="1">
      <alignment horizontal="center" vertical="center" wrapText="1"/>
    </xf>
    <xf numFmtId="0" fontId="2" fillId="24" borderId="58" xfId="0" applyFont="1" applyFill="1" applyBorder="1" applyAlignment="1">
      <alignment horizontal="center" vertical="center" wrapText="1"/>
    </xf>
    <xf numFmtId="0" fontId="2" fillId="24" borderId="2" xfId="0" applyFont="1" applyFill="1" applyBorder="1" applyAlignment="1">
      <alignment horizontal="center" vertical="center" wrapText="1"/>
    </xf>
    <xf numFmtId="0" fontId="2" fillId="24" borderId="59" xfId="0" applyFont="1" applyFill="1" applyBorder="1" applyAlignment="1">
      <alignment horizontal="center" vertical="center" wrapText="1"/>
    </xf>
    <xf numFmtId="0" fontId="2" fillId="24" borderId="15" xfId="0" applyFont="1" applyFill="1" applyBorder="1" applyAlignment="1">
      <alignment horizontal="center" vertical="center" wrapText="1"/>
    </xf>
    <xf numFmtId="164" fontId="2" fillId="6" borderId="27"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8" fillId="7" borderId="37" xfId="0" applyFont="1" applyFill="1" applyBorder="1" applyAlignment="1">
      <alignment horizontal="center" vertical="center" wrapText="1" readingOrder="1"/>
    </xf>
    <xf numFmtId="0" fontId="8" fillId="7" borderId="8" xfId="0" applyFont="1" applyFill="1" applyBorder="1" applyAlignment="1">
      <alignment horizontal="center" vertical="center" wrapText="1" readingOrder="1"/>
    </xf>
    <xf numFmtId="0" fontId="8" fillId="7" borderId="30" xfId="0" applyFont="1" applyFill="1" applyBorder="1" applyAlignment="1">
      <alignment horizontal="center" vertical="center" wrapText="1" readingOrder="1"/>
    </xf>
    <xf numFmtId="164" fontId="6" fillId="23" borderId="35" xfId="1" applyNumberFormat="1" applyFont="1" applyFill="1" applyBorder="1" applyAlignment="1" applyProtection="1">
      <alignment horizontal="center" vertical="center" wrapText="1" readingOrder="1"/>
    </xf>
    <xf numFmtId="164" fontId="6" fillId="23" borderId="36" xfId="1" applyNumberFormat="1" applyFont="1" applyFill="1" applyBorder="1" applyAlignment="1" applyProtection="1">
      <alignment horizontal="center" vertical="center" wrapText="1" readingOrder="1"/>
    </xf>
    <xf numFmtId="164" fontId="6" fillId="23" borderId="6" xfId="1" applyNumberFormat="1" applyFont="1" applyFill="1" applyBorder="1" applyAlignment="1" applyProtection="1">
      <alignment horizontal="center" vertical="center" wrapText="1" readingOrder="1"/>
    </xf>
    <xf numFmtId="0" fontId="8" fillId="9" borderId="43" xfId="0" applyFont="1" applyFill="1" applyBorder="1" applyAlignment="1">
      <alignment horizontal="center" vertical="center" wrapText="1" readingOrder="1"/>
    </xf>
    <xf numFmtId="0" fontId="8" fillId="9" borderId="65" xfId="0" applyFont="1" applyFill="1" applyBorder="1" applyAlignment="1">
      <alignment horizontal="center" vertical="center" wrapText="1" readingOrder="1"/>
    </xf>
    <xf numFmtId="0" fontId="8" fillId="9" borderId="62" xfId="0" applyFont="1" applyFill="1" applyBorder="1" applyAlignment="1">
      <alignment horizontal="center" vertical="center" wrapText="1" readingOrder="1"/>
    </xf>
    <xf numFmtId="0" fontId="8" fillId="9" borderId="42" xfId="0" applyFont="1" applyFill="1" applyBorder="1" applyAlignment="1">
      <alignment horizontal="center" vertical="center" wrapText="1" readingOrder="1"/>
    </xf>
    <xf numFmtId="0" fontId="8" fillId="9" borderId="63" xfId="0" applyFont="1" applyFill="1" applyBorder="1" applyAlignment="1">
      <alignment horizontal="center" vertical="center" wrapText="1" readingOrder="1"/>
    </xf>
    <xf numFmtId="0" fontId="8" fillId="9" borderId="64" xfId="0" applyFont="1" applyFill="1" applyBorder="1" applyAlignment="1">
      <alignment horizontal="center" vertical="center" wrapText="1" readingOrder="1"/>
    </xf>
    <xf numFmtId="0" fontId="2" fillId="4" borderId="20" xfId="2" applyFont="1" applyFill="1" applyBorder="1" applyAlignment="1">
      <alignment horizontal="center" vertical="center" wrapText="1"/>
    </xf>
    <xf numFmtId="0" fontId="2" fillId="4" borderId="21" xfId="2" applyFont="1" applyFill="1" applyBorder="1" applyAlignment="1">
      <alignment horizontal="center" vertical="center" wrapText="1"/>
    </xf>
    <xf numFmtId="0" fontId="2" fillId="4" borderId="59"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2" fillId="4" borderId="38" xfId="2" applyFont="1" applyFill="1" applyBorder="1" applyAlignment="1">
      <alignment horizontal="center" vertical="center" wrapText="1"/>
    </xf>
    <xf numFmtId="0" fontId="9" fillId="19" borderId="69" xfId="0" applyFont="1" applyFill="1" applyBorder="1" applyAlignment="1">
      <alignment horizontal="center" vertical="center" wrapText="1" readingOrder="1"/>
    </xf>
    <xf numFmtId="0" fontId="9" fillId="19" borderId="70" xfId="0" applyFont="1" applyFill="1" applyBorder="1" applyAlignment="1">
      <alignment horizontal="center" vertical="center" wrapText="1" readingOrder="1"/>
    </xf>
    <xf numFmtId="0" fontId="9" fillId="19" borderId="71" xfId="0" applyFont="1" applyFill="1" applyBorder="1" applyAlignment="1">
      <alignment horizontal="center" vertical="center" wrapText="1" readingOrder="1"/>
    </xf>
    <xf numFmtId="0" fontId="8" fillId="17" borderId="25" xfId="0" applyFont="1" applyFill="1" applyBorder="1" applyAlignment="1">
      <alignment horizontal="center" vertical="center" textRotation="90" wrapText="1"/>
    </xf>
    <xf numFmtId="0" fontId="8" fillId="17" borderId="8" xfId="0" applyFont="1" applyFill="1" applyBorder="1" applyAlignment="1">
      <alignment horizontal="center" vertical="center" textRotation="90" wrapText="1"/>
    </xf>
    <xf numFmtId="0" fontId="8" fillId="17" borderId="14" xfId="0" applyFont="1" applyFill="1" applyBorder="1" applyAlignment="1">
      <alignment horizontal="center" vertical="center" textRotation="90" wrapText="1"/>
    </xf>
    <xf numFmtId="0" fontId="6" fillId="18" borderId="25" xfId="0" applyFont="1" applyFill="1" applyBorder="1" applyAlignment="1">
      <alignment horizontal="center" vertical="center" wrapText="1"/>
    </xf>
    <xf numFmtId="0" fontId="6" fillId="18" borderId="8"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8" fillId="13" borderId="25" xfId="0" applyFont="1" applyFill="1" applyBorder="1" applyAlignment="1">
      <alignment horizontal="center" vertical="center" textRotation="90" wrapText="1"/>
    </xf>
    <xf numFmtId="0" fontId="8" fillId="13" borderId="11" xfId="0" applyFont="1" applyFill="1" applyBorder="1" applyAlignment="1">
      <alignment horizontal="center" vertical="center" textRotation="90" wrapText="1"/>
    </xf>
    <xf numFmtId="0" fontId="8" fillId="13" borderId="30" xfId="0" applyFont="1" applyFill="1" applyBorder="1" applyAlignment="1">
      <alignment horizontal="center" vertical="center" textRotation="90" wrapText="1"/>
    </xf>
    <xf numFmtId="0" fontId="8" fillId="14" borderId="11" xfId="0" applyFont="1" applyFill="1" applyBorder="1" applyAlignment="1">
      <alignment horizontal="center" vertical="center" wrapText="1" readingOrder="1"/>
    </xf>
    <xf numFmtId="0" fontId="8" fillId="15" borderId="25" xfId="0" applyFont="1" applyFill="1" applyBorder="1" applyAlignment="1">
      <alignment horizontal="center" vertical="center" textRotation="90" wrapText="1"/>
    </xf>
    <xf numFmtId="0" fontId="8" fillId="15" borderId="11" xfId="0" applyFont="1" applyFill="1" applyBorder="1" applyAlignment="1">
      <alignment horizontal="center" vertical="center" textRotation="90" wrapText="1"/>
    </xf>
    <xf numFmtId="0" fontId="8" fillId="15" borderId="30" xfId="0" applyFont="1" applyFill="1" applyBorder="1" applyAlignment="1">
      <alignment horizontal="center" vertical="center" textRotation="90" wrapText="1"/>
    </xf>
    <xf numFmtId="0" fontId="8" fillId="15" borderId="14" xfId="0" applyFont="1" applyFill="1" applyBorder="1" applyAlignment="1">
      <alignment horizontal="center" vertical="center" textRotation="90" wrapText="1"/>
    </xf>
    <xf numFmtId="0" fontId="10" fillId="16" borderId="11" xfId="0" applyFont="1" applyFill="1" applyBorder="1" applyAlignment="1">
      <alignment horizontal="center" vertical="center" wrapText="1" readingOrder="1"/>
    </xf>
    <xf numFmtId="0" fontId="10" fillId="16" borderId="30" xfId="0" applyFont="1" applyFill="1" applyBorder="1" applyAlignment="1">
      <alignment horizontal="center" vertical="center" wrapText="1" readingOrder="1"/>
    </xf>
    <xf numFmtId="0" fontId="10" fillId="16" borderId="14" xfId="0" applyFont="1" applyFill="1" applyBorder="1" applyAlignment="1">
      <alignment horizontal="center" vertical="center" wrapText="1" readingOrder="1"/>
    </xf>
    <xf numFmtId="164" fontId="2" fillId="17" borderId="27"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0" fontId="10" fillId="14" borderId="25" xfId="0" applyFont="1" applyFill="1" applyBorder="1" applyAlignment="1">
      <alignment horizontal="center" vertical="center" wrapText="1" readingOrder="1"/>
    </xf>
    <xf numFmtId="0" fontId="10" fillId="14" borderId="11" xfId="0" applyFont="1" applyFill="1" applyBorder="1" applyAlignment="1">
      <alignment horizontal="center" vertical="center" wrapText="1" readingOrder="1"/>
    </xf>
    <xf numFmtId="164" fontId="2" fillId="13" borderId="27"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4" xfId="0" applyNumberFormat="1" applyFont="1" applyFill="1" applyBorder="1" applyAlignment="1">
      <alignment horizontal="center" vertical="center" textRotation="90" wrapText="1"/>
    </xf>
    <xf numFmtId="0" fontId="8" fillId="6" borderId="25" xfId="0" applyFont="1" applyFill="1" applyBorder="1" applyAlignment="1">
      <alignment horizontal="center" vertical="center" textRotation="90" wrapText="1"/>
    </xf>
    <xf numFmtId="0" fontId="8" fillId="6" borderId="8" xfId="0" applyFont="1" applyFill="1" applyBorder="1" applyAlignment="1">
      <alignment horizontal="center" vertical="center" textRotation="90" wrapText="1"/>
    </xf>
    <xf numFmtId="0" fontId="8" fillId="6" borderId="11" xfId="0" applyFont="1" applyFill="1" applyBorder="1" applyAlignment="1">
      <alignment horizontal="center" vertical="center" textRotation="90" wrapText="1"/>
    </xf>
    <xf numFmtId="0" fontId="8" fillId="6" borderId="14" xfId="0" applyFont="1" applyFill="1" applyBorder="1" applyAlignment="1">
      <alignment horizontal="center" vertical="center" textRotation="90" wrapText="1"/>
    </xf>
    <xf numFmtId="0" fontId="8" fillId="7" borderId="11" xfId="0" applyFont="1" applyFill="1" applyBorder="1" applyAlignment="1">
      <alignment horizontal="center" vertical="center" wrapText="1" readingOrder="1"/>
    </xf>
    <xf numFmtId="0" fontId="8" fillId="7" borderId="14" xfId="0" applyFont="1" applyFill="1" applyBorder="1" applyAlignment="1">
      <alignment horizontal="center" vertical="center" wrapText="1" readingOrder="1"/>
    </xf>
    <xf numFmtId="0" fontId="8" fillId="9" borderId="25" xfId="0" applyFont="1" applyFill="1" applyBorder="1" applyAlignment="1">
      <alignment horizontal="center" vertical="center" textRotation="90" wrapText="1"/>
    </xf>
    <xf numFmtId="0" fontId="8" fillId="9" borderId="8" xfId="0" applyFont="1" applyFill="1" applyBorder="1" applyAlignment="1">
      <alignment horizontal="center" vertical="center" textRotation="90" wrapText="1"/>
    </xf>
    <xf numFmtId="0" fontId="8" fillId="9" borderId="14" xfId="0" applyFont="1" applyFill="1" applyBorder="1" applyAlignment="1">
      <alignment horizontal="center" vertical="center" textRotation="90" wrapText="1"/>
    </xf>
    <xf numFmtId="0" fontId="8" fillId="10" borderId="25"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2" borderId="25" xfId="0" applyFont="1" applyFill="1" applyBorder="1" applyAlignment="1">
      <alignment horizontal="center" vertical="center" textRotation="90" wrapText="1"/>
    </xf>
    <xf numFmtId="0" fontId="8" fillId="12" borderId="11" xfId="0" applyFont="1" applyFill="1" applyBorder="1" applyAlignment="1">
      <alignment horizontal="center" vertical="center" textRotation="90" wrapText="1"/>
    </xf>
    <xf numFmtId="0" fontId="8" fillId="12" borderId="14" xfId="0" applyFont="1" applyFill="1" applyBorder="1" applyAlignment="1">
      <alignment horizontal="center" vertical="center" textRotation="90" wrapText="1"/>
    </xf>
    <xf numFmtId="0" fontId="8" fillId="23" borderId="25" xfId="0" applyFont="1" applyFill="1" applyBorder="1" applyAlignment="1">
      <alignment horizontal="center" vertical="center" wrapText="1" readingOrder="1"/>
    </xf>
    <xf numFmtId="0" fontId="8" fillId="23" borderId="11" xfId="0" applyFont="1" applyFill="1" applyBorder="1" applyAlignment="1">
      <alignment horizontal="center" vertical="center" wrapText="1" readingOrder="1"/>
    </xf>
    <xf numFmtId="0" fontId="8" fillId="23" borderId="14" xfId="0" applyFont="1" applyFill="1" applyBorder="1" applyAlignment="1">
      <alignment horizontal="center" vertical="center" wrapText="1" readingOrder="1"/>
    </xf>
    <xf numFmtId="0" fontId="8" fillId="14" borderId="30" xfId="0" applyFont="1" applyFill="1" applyBorder="1" applyAlignment="1">
      <alignment horizontal="center" vertical="center" wrapText="1" readingOrder="1"/>
    </xf>
    <xf numFmtId="0" fontId="8" fillId="14" borderId="33"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164" fontId="2" fillId="9" borderId="27"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8" fillId="7" borderId="23" xfId="1" applyNumberFormat="1" applyFont="1" applyFill="1" applyBorder="1" applyAlignment="1" applyProtection="1">
      <alignment horizontal="center" vertical="center" wrapText="1" readingOrder="1"/>
    </xf>
    <xf numFmtId="164" fontId="8" fillId="7" borderId="6" xfId="1" applyNumberFormat="1" applyFont="1" applyFill="1" applyBorder="1" applyAlignment="1" applyProtection="1">
      <alignment horizontal="center" vertical="center" wrapText="1" readingOrder="1"/>
    </xf>
    <xf numFmtId="164" fontId="8" fillId="7" borderId="35" xfId="1" applyNumberFormat="1" applyFont="1" applyFill="1" applyBorder="1" applyAlignment="1" applyProtection="1">
      <alignment horizontal="center" vertical="center" wrapText="1" readingOrder="1"/>
    </xf>
    <xf numFmtId="164" fontId="2" fillId="15" borderId="27"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4"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10" fillId="16" borderId="37"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10" fillId="16" borderId="8" xfId="0" applyFont="1" applyFill="1" applyBorder="1" applyAlignment="1">
      <alignment horizontal="center" vertical="center" wrapText="1" readingOrder="1"/>
    </xf>
    <xf numFmtId="164" fontId="8" fillId="14" borderId="23" xfId="1" applyNumberFormat="1" applyFont="1" applyFill="1" applyBorder="1" applyAlignment="1" applyProtection="1">
      <alignment horizontal="center" vertical="center" wrapText="1" readingOrder="1"/>
    </xf>
    <xf numFmtId="164" fontId="8" fillId="14" borderId="36" xfId="1" applyNumberFormat="1" applyFont="1" applyFill="1" applyBorder="1" applyAlignment="1" applyProtection="1">
      <alignment horizontal="center" vertical="center" wrapText="1" readingOrder="1"/>
    </xf>
    <xf numFmtId="164" fontId="8" fillId="14" borderId="6" xfId="1" applyNumberFormat="1" applyFont="1" applyFill="1" applyBorder="1" applyAlignment="1" applyProtection="1">
      <alignment horizontal="center" vertical="center" wrapText="1" readingOrder="1"/>
    </xf>
    <xf numFmtId="164" fontId="10" fillId="14" borderId="35" xfId="1" applyNumberFormat="1" applyFont="1" applyFill="1" applyBorder="1" applyAlignment="1" applyProtection="1">
      <alignment horizontal="center" vertical="center" wrapText="1" readingOrder="1"/>
    </xf>
    <xf numFmtId="164" fontId="10" fillId="14" borderId="36" xfId="1" applyNumberFormat="1" applyFont="1" applyFill="1" applyBorder="1" applyAlignment="1" applyProtection="1">
      <alignment horizontal="center" vertical="center" wrapText="1" readingOrder="1"/>
    </xf>
    <xf numFmtId="164" fontId="2" fillId="12" borderId="27"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164" fontId="10" fillId="16" borderId="23" xfId="1" applyNumberFormat="1" applyFont="1" applyFill="1" applyBorder="1" applyAlignment="1" applyProtection="1">
      <alignment horizontal="center" vertical="center" wrapText="1" readingOrder="1"/>
    </xf>
    <xf numFmtId="164" fontId="10" fillId="16" borderId="36" xfId="1" applyNumberFormat="1" applyFont="1" applyFill="1" applyBorder="1" applyAlignment="1" applyProtection="1">
      <alignment horizontal="center" vertical="center" wrapText="1" readingOrder="1"/>
    </xf>
    <xf numFmtId="164" fontId="10" fillId="16" borderId="34" xfId="1" applyNumberFormat="1" applyFont="1" applyFill="1" applyBorder="1" applyAlignment="1" applyProtection="1">
      <alignment horizontal="center" vertical="center" wrapText="1" readingOrder="1"/>
    </xf>
    <xf numFmtId="164" fontId="10" fillId="16" borderId="6" xfId="1" applyNumberFormat="1" applyFont="1" applyFill="1" applyBorder="1" applyAlignment="1" applyProtection="1">
      <alignment horizontal="center" vertical="center" wrapText="1" readingOrder="1"/>
    </xf>
    <xf numFmtId="164" fontId="10" fillId="16" borderId="35" xfId="1" applyNumberFormat="1" applyFont="1" applyFill="1" applyBorder="1" applyAlignment="1" applyProtection="1">
      <alignment horizontal="center" vertical="center" wrapText="1" readingOrder="1"/>
    </xf>
    <xf numFmtId="164" fontId="6" fillId="23" borderId="23" xfId="1" applyNumberFormat="1" applyFont="1" applyFill="1" applyBorder="1" applyAlignment="1" applyProtection="1">
      <alignment horizontal="center" vertical="center" wrapText="1" readingOrder="1"/>
    </xf>
    <xf numFmtId="164" fontId="6" fillId="23" borderId="34" xfId="1" applyNumberFormat="1" applyFont="1" applyFill="1" applyBorder="1" applyAlignment="1" applyProtection="1">
      <alignment horizontal="center" vertical="center" wrapText="1" readingOrder="1"/>
    </xf>
    <xf numFmtId="164" fontId="8" fillId="7" borderId="36" xfId="1" applyNumberFormat="1" applyFont="1" applyFill="1" applyBorder="1" applyAlignment="1" applyProtection="1">
      <alignment horizontal="center" vertical="center" wrapText="1" readingOrder="1"/>
    </xf>
    <xf numFmtId="164" fontId="8" fillId="7" borderId="34" xfId="1" applyNumberFormat="1" applyFont="1" applyFill="1" applyBorder="1" applyAlignment="1" applyProtection="1">
      <alignment horizontal="center" vertical="center" wrapText="1" readingOrder="1"/>
    </xf>
    <xf numFmtId="0" fontId="43" fillId="0" borderId="0" xfId="6" applyNumberFormat="1" applyFont="1" applyFill="1" applyBorder="1" applyAlignment="1" applyProtection="1">
      <alignment horizontal="left" vertical="top" wrapText="1"/>
    </xf>
    <xf numFmtId="0" fontId="44" fillId="0" borderId="0" xfId="6" applyNumberFormat="1" applyFont="1" applyFill="1" applyBorder="1" applyAlignment="1" applyProtection="1">
      <alignment horizontal="center" vertical="center" wrapText="1"/>
    </xf>
    <xf numFmtId="0" fontId="42" fillId="0" borderId="0" xfId="6" applyNumberFormat="1" applyFont="1" applyFill="1" applyBorder="1" applyAlignment="1"/>
    <xf numFmtId="0" fontId="42" fillId="0" borderId="0" xfId="6" applyNumberFormat="1" applyFont="1" applyFill="1" applyBorder="1" applyAlignment="1"/>
    <xf numFmtId="0" fontId="45" fillId="0" borderId="0" xfId="6" applyNumberFormat="1" applyFont="1" applyFill="1" applyBorder="1" applyAlignment="1" applyProtection="1">
      <alignment horizontal="left" vertical="top" wrapText="1"/>
    </xf>
    <xf numFmtId="0" fontId="44" fillId="0" borderId="0" xfId="6" applyNumberFormat="1" applyFont="1" applyFill="1" applyBorder="1" applyAlignment="1" applyProtection="1">
      <alignment horizontal="right" vertical="center" wrapText="1"/>
    </xf>
    <xf numFmtId="0" fontId="44" fillId="0" borderId="0" xfId="6" applyNumberFormat="1" applyFont="1" applyFill="1" applyBorder="1" applyAlignment="1" applyProtection="1">
      <alignment horizontal="left" vertical="center" wrapText="1"/>
    </xf>
    <xf numFmtId="0" fontId="44" fillId="0" borderId="76" xfId="6" applyFont="1" applyBorder="1" applyAlignment="1">
      <alignment horizontal="left" vertical="center" wrapText="1"/>
    </xf>
    <xf numFmtId="0" fontId="44" fillId="0" borderId="77" xfId="6" applyFont="1" applyBorder="1" applyAlignment="1">
      <alignment horizontal="left" vertical="center" wrapText="1"/>
    </xf>
    <xf numFmtId="0" fontId="44" fillId="0" borderId="78" xfId="6" applyFont="1" applyBorder="1" applyAlignment="1">
      <alignment horizontal="left" vertical="center" wrapText="1"/>
    </xf>
    <xf numFmtId="0" fontId="44" fillId="0" borderId="79" xfId="6" applyFont="1" applyBorder="1" applyAlignment="1">
      <alignment horizontal="left" vertical="center" wrapText="1"/>
    </xf>
    <xf numFmtId="0" fontId="44" fillId="0" borderId="80" xfId="6" applyFont="1" applyBorder="1" applyAlignment="1">
      <alignment horizontal="left" vertical="center" wrapText="1"/>
    </xf>
    <xf numFmtId="0" fontId="44" fillId="0" borderId="81" xfId="6" applyFont="1" applyBorder="1" applyAlignment="1">
      <alignment horizontal="left" vertical="center" wrapText="1"/>
    </xf>
    <xf numFmtId="0" fontId="44" fillId="0" borderId="82" xfId="6" applyFont="1" applyBorder="1" applyAlignment="1">
      <alignment horizontal="left" vertical="center" wrapText="1"/>
    </xf>
    <xf numFmtId="0" fontId="44" fillId="0" borderId="83" xfId="6" applyFont="1" applyBorder="1" applyAlignment="1">
      <alignment horizontal="left" vertical="center" wrapText="1"/>
    </xf>
    <xf numFmtId="0" fontId="44" fillId="0" borderId="84" xfId="6" applyFont="1" applyBorder="1" applyAlignment="1">
      <alignment horizontal="left" vertical="center" wrapText="1"/>
    </xf>
    <xf numFmtId="0" fontId="44" fillId="0" borderId="85" xfId="6" applyFont="1" applyBorder="1" applyAlignment="1">
      <alignment horizontal="left" vertical="center" wrapText="1"/>
    </xf>
    <xf numFmtId="0" fontId="44" fillId="0" borderId="86" xfId="6" applyFont="1" applyBorder="1" applyAlignment="1">
      <alignment horizontal="left" vertical="center" wrapText="1"/>
    </xf>
    <xf numFmtId="0" fontId="46" fillId="41" borderId="87" xfId="6" applyFont="1" applyFill="1" applyBorder="1" applyAlignment="1">
      <alignment horizontal="center" vertical="center" wrapText="1"/>
    </xf>
    <xf numFmtId="0" fontId="46" fillId="41" borderId="88" xfId="6" applyFont="1" applyFill="1" applyBorder="1" applyAlignment="1">
      <alignment horizontal="center" vertical="center" wrapText="1"/>
    </xf>
    <xf numFmtId="0" fontId="46" fillId="41" borderId="89" xfId="6" applyFont="1" applyFill="1" applyBorder="1" applyAlignment="1">
      <alignment horizontal="center" vertical="center" wrapText="1"/>
    </xf>
    <xf numFmtId="0" fontId="47" fillId="42" borderId="87" xfId="6" applyFont="1" applyFill="1" applyBorder="1" applyAlignment="1">
      <alignment horizontal="center" vertical="center" wrapText="1"/>
    </xf>
    <xf numFmtId="0" fontId="47" fillId="42" borderId="88" xfId="6" applyFont="1" applyFill="1" applyBorder="1" applyAlignment="1">
      <alignment horizontal="center" vertical="center" wrapText="1"/>
    </xf>
    <xf numFmtId="0" fontId="47" fillId="42" borderId="89" xfId="6" applyFont="1" applyFill="1" applyBorder="1" applyAlignment="1">
      <alignment horizontal="center" vertical="center" wrapText="1"/>
    </xf>
    <xf numFmtId="0" fontId="47" fillId="42" borderId="90" xfId="6" applyNumberFormat="1" applyFont="1" applyFill="1" applyBorder="1" applyAlignment="1" applyProtection="1">
      <alignment horizontal="center" vertical="center" wrapText="1"/>
    </xf>
    <xf numFmtId="0" fontId="47" fillId="42" borderId="91" xfId="6" applyFont="1" applyFill="1" applyBorder="1" applyAlignment="1">
      <alignment horizontal="center" vertical="center" wrapText="1"/>
    </xf>
    <xf numFmtId="0" fontId="47" fillId="42" borderId="92" xfId="6" applyFont="1" applyFill="1" applyBorder="1" applyAlignment="1">
      <alignment horizontal="center" vertical="center" wrapText="1"/>
    </xf>
    <xf numFmtId="0" fontId="48" fillId="42" borderId="93" xfId="6" applyFont="1" applyFill="1" applyBorder="1" applyAlignment="1">
      <alignment horizontal="left" vertical="center" wrapText="1"/>
    </xf>
    <xf numFmtId="0" fontId="48" fillId="42" borderId="94" xfId="6" applyFont="1" applyFill="1" applyBorder="1" applyAlignment="1">
      <alignment horizontal="left" vertical="center" wrapText="1"/>
    </xf>
    <xf numFmtId="0" fontId="48" fillId="42" borderId="95" xfId="6" applyFont="1" applyFill="1" applyBorder="1" applyAlignment="1">
      <alignment horizontal="left" vertical="center" wrapText="1"/>
    </xf>
    <xf numFmtId="0" fontId="48" fillId="42" borderId="91" xfId="6" applyFont="1" applyFill="1" applyBorder="1" applyAlignment="1">
      <alignment horizontal="left" vertical="center" wrapText="1"/>
    </xf>
    <xf numFmtId="0" fontId="48" fillId="42" borderId="93" xfId="6" applyFont="1" applyFill="1" applyBorder="1" applyAlignment="1">
      <alignment horizontal="center" vertical="center" wrapText="1"/>
    </xf>
    <xf numFmtId="0" fontId="48" fillId="42" borderId="95" xfId="6" applyFont="1" applyFill="1" applyBorder="1" applyAlignment="1">
      <alignment horizontal="center" vertical="center" wrapText="1"/>
    </xf>
    <xf numFmtId="0" fontId="48" fillId="42" borderId="91" xfId="6" applyFont="1" applyFill="1" applyBorder="1" applyAlignment="1">
      <alignment horizontal="center" vertical="center" wrapText="1"/>
    </xf>
    <xf numFmtId="0" fontId="47" fillId="41" borderId="90" xfId="6" applyNumberFormat="1" applyFont="1" applyFill="1" applyBorder="1" applyAlignment="1" applyProtection="1">
      <alignment horizontal="center" vertical="center" wrapText="1"/>
    </xf>
    <xf numFmtId="0" fontId="47" fillId="41" borderId="87" xfId="6" applyFont="1" applyFill="1" applyBorder="1" applyAlignment="1">
      <alignment horizontal="center" vertical="center" wrapText="1"/>
    </xf>
    <xf numFmtId="0" fontId="47" fillId="41" borderId="88" xfId="6" applyFont="1" applyFill="1" applyBorder="1" applyAlignment="1">
      <alignment horizontal="center" vertical="center" wrapText="1"/>
    </xf>
    <xf numFmtId="0" fontId="47" fillId="41" borderId="89" xfId="6" applyFont="1" applyFill="1" applyBorder="1" applyAlignment="1">
      <alignment horizontal="center" vertical="center" wrapText="1"/>
    </xf>
    <xf numFmtId="0" fontId="48" fillId="42" borderId="96" xfId="6" applyFont="1" applyFill="1" applyBorder="1" applyAlignment="1">
      <alignment horizontal="left" vertical="center" wrapText="1"/>
    </xf>
    <xf numFmtId="0" fontId="48" fillId="42" borderId="97" xfId="6" applyFont="1" applyFill="1" applyBorder="1" applyAlignment="1">
      <alignment horizontal="left" vertical="center" wrapText="1"/>
    </xf>
    <xf numFmtId="0" fontId="48" fillId="42" borderId="98" xfId="6" applyFont="1" applyFill="1" applyBorder="1" applyAlignment="1">
      <alignment horizontal="left" vertical="center" wrapText="1"/>
    </xf>
    <xf numFmtId="0" fontId="48" fillId="42" borderId="96" xfId="6" applyFont="1" applyFill="1" applyBorder="1" applyAlignment="1">
      <alignment horizontal="center" vertical="center" wrapText="1"/>
    </xf>
    <xf numFmtId="0" fontId="48" fillId="42" borderId="97" xfId="6" applyFont="1" applyFill="1" applyBorder="1" applyAlignment="1">
      <alignment horizontal="center" vertical="center" wrapText="1"/>
    </xf>
    <xf numFmtId="0" fontId="48" fillId="42" borderId="98" xfId="6" applyFont="1" applyFill="1" applyBorder="1" applyAlignment="1">
      <alignment horizontal="center" vertical="center" wrapText="1"/>
    </xf>
    <xf numFmtId="0" fontId="48" fillId="42" borderId="99" xfId="6" applyNumberFormat="1" applyFont="1" applyFill="1" applyBorder="1" applyAlignment="1" applyProtection="1">
      <alignment horizontal="center" vertical="center" wrapText="1"/>
    </xf>
    <xf numFmtId="0" fontId="48" fillId="42" borderId="99" xfId="6" applyNumberFormat="1" applyFont="1" applyFill="1" applyBorder="1" applyAlignment="1" applyProtection="1">
      <alignment horizontal="left" vertical="center" wrapText="1"/>
    </xf>
    <xf numFmtId="0" fontId="48" fillId="42" borderId="100" xfId="6" applyFont="1" applyFill="1" applyBorder="1" applyAlignment="1">
      <alignment horizontal="left" vertical="center" wrapText="1"/>
    </xf>
    <xf numFmtId="0" fontId="48" fillId="42" borderId="101" xfId="6" applyFont="1" applyFill="1" applyBorder="1" applyAlignment="1">
      <alignment horizontal="left" vertical="center" wrapText="1"/>
    </xf>
    <xf numFmtId="0" fontId="48" fillId="42" borderId="102" xfId="6" applyFont="1" applyFill="1" applyBorder="1" applyAlignment="1">
      <alignment horizontal="left" vertical="center" wrapText="1"/>
    </xf>
    <xf numFmtId="0" fontId="48" fillId="42" borderId="92" xfId="6" applyFont="1" applyFill="1" applyBorder="1" applyAlignment="1">
      <alignment horizontal="left" vertical="center" wrapText="1"/>
    </xf>
    <xf numFmtId="0" fontId="48" fillId="42" borderId="92" xfId="6" applyFont="1" applyFill="1" applyBorder="1" applyAlignment="1">
      <alignment horizontal="center" vertical="center" wrapText="1"/>
    </xf>
    <xf numFmtId="0" fontId="48" fillId="42" borderId="103" xfId="6" applyFont="1" applyFill="1" applyBorder="1" applyAlignment="1">
      <alignment horizontal="center" vertical="center" wrapText="1"/>
    </xf>
    <xf numFmtId="0" fontId="48" fillId="42" borderId="103" xfId="6" applyFont="1" applyFill="1" applyBorder="1" applyAlignment="1">
      <alignment horizontal="left" vertical="center" wrapText="1"/>
    </xf>
    <xf numFmtId="0" fontId="48" fillId="42" borderId="104" xfId="6" applyFont="1" applyFill="1" applyBorder="1" applyAlignment="1">
      <alignment horizontal="left" vertical="center" wrapText="1"/>
    </xf>
    <xf numFmtId="0" fontId="48" fillId="42" borderId="105" xfId="6" applyFont="1" applyFill="1" applyBorder="1" applyAlignment="1">
      <alignment horizontal="left" vertical="center" wrapText="1"/>
    </xf>
    <xf numFmtId="0" fontId="48" fillId="42" borderId="106" xfId="6" applyFont="1" applyFill="1" applyBorder="1" applyAlignment="1">
      <alignment horizontal="left" vertical="center" wrapText="1"/>
    </xf>
    <xf numFmtId="0" fontId="48" fillId="42" borderId="107" xfId="6" applyFont="1" applyFill="1" applyBorder="1" applyAlignment="1">
      <alignment horizontal="left" vertical="center" wrapText="1"/>
    </xf>
    <xf numFmtId="0" fontId="48" fillId="42" borderId="108" xfId="6" applyFont="1" applyFill="1" applyBorder="1" applyAlignment="1">
      <alignment horizontal="left" vertical="center" wrapText="1"/>
    </xf>
    <xf numFmtId="0" fontId="48" fillId="42" borderId="109" xfId="6" applyFont="1" applyFill="1" applyBorder="1" applyAlignment="1">
      <alignment horizontal="left" vertical="center" wrapText="1"/>
    </xf>
    <xf numFmtId="0" fontId="48" fillId="42" borderId="107" xfId="6" applyFont="1" applyFill="1" applyBorder="1" applyAlignment="1">
      <alignment horizontal="center" vertical="center" wrapText="1"/>
    </xf>
    <xf numFmtId="0" fontId="48" fillId="42" borderId="109" xfId="6" applyFont="1" applyFill="1" applyBorder="1" applyAlignment="1">
      <alignment horizontal="center" vertical="center" wrapText="1"/>
    </xf>
    <xf numFmtId="0" fontId="48" fillId="42" borderId="110" xfId="6" applyFont="1" applyFill="1" applyBorder="1" applyAlignment="1">
      <alignment horizontal="center" vertical="center" wrapText="1"/>
    </xf>
    <xf numFmtId="0" fontId="48" fillId="42" borderId="110" xfId="6" applyFont="1" applyFill="1" applyBorder="1" applyAlignment="1">
      <alignment horizontal="left" vertical="center" wrapText="1"/>
    </xf>
    <xf numFmtId="0" fontId="49" fillId="0" borderId="0" xfId="4" applyFont="1" applyFill="1" applyAlignment="1" applyProtection="1">
      <alignment horizontal="center" vertical="center"/>
    </xf>
    <xf numFmtId="0" fontId="40" fillId="0" borderId="0" xfId="4" applyFill="1" applyProtection="1"/>
    <xf numFmtId="0" fontId="49" fillId="0" borderId="0" xfId="4" applyFont="1" applyFill="1" applyAlignment="1" applyProtection="1">
      <alignment horizontal="center" vertical="center"/>
    </xf>
    <xf numFmtId="0" fontId="40" fillId="0" borderId="0" xfId="4" applyFill="1" applyAlignment="1" applyProtection="1">
      <alignment horizontal="center" vertical="center" wrapText="1"/>
    </xf>
    <xf numFmtId="0" fontId="40" fillId="0" borderId="0" xfId="4" applyFill="1" applyAlignment="1" applyProtection="1">
      <alignment horizontal="center" vertical="center" wrapText="1"/>
    </xf>
    <xf numFmtId="0" fontId="50" fillId="0" borderId="111" xfId="4" applyFont="1" applyFill="1" applyBorder="1" applyAlignment="1" applyProtection="1">
      <alignment horizontal="center" vertical="center" wrapText="1"/>
    </xf>
    <xf numFmtId="0" fontId="50" fillId="0" borderId="112" xfId="4" applyFont="1" applyFill="1" applyBorder="1" applyAlignment="1" applyProtection="1">
      <alignment horizontal="center" vertical="center" wrapText="1"/>
    </xf>
    <xf numFmtId="0" fontId="50" fillId="43" borderId="112" xfId="4" applyFont="1" applyFill="1" applyBorder="1" applyAlignment="1" applyProtection="1">
      <alignment horizontal="center" vertical="center" wrapText="1"/>
    </xf>
    <xf numFmtId="0" fontId="50" fillId="0" borderId="2" xfId="4" applyFont="1" applyFill="1" applyBorder="1" applyAlignment="1" applyProtection="1">
      <alignment horizontal="center" vertical="center" wrapText="1"/>
    </xf>
    <xf numFmtId="0" fontId="40" fillId="0" borderId="69" xfId="4" applyFill="1" applyBorder="1" applyAlignment="1" applyProtection="1">
      <alignment horizontal="center" vertical="center" wrapText="1"/>
    </xf>
    <xf numFmtId="0" fontId="40" fillId="0" borderId="70" xfId="4" applyFill="1" applyBorder="1" applyAlignment="1" applyProtection="1">
      <alignment horizontal="center" vertical="center" wrapText="1"/>
    </xf>
    <xf numFmtId="0" fontId="50" fillId="0" borderId="70" xfId="4" applyFont="1" applyFill="1" applyBorder="1" applyAlignment="1" applyProtection="1">
      <alignment vertical="center" wrapText="1"/>
    </xf>
    <xf numFmtId="0" fontId="40" fillId="0" borderId="70" xfId="4" applyFill="1" applyBorder="1" applyAlignment="1" applyProtection="1">
      <alignment vertical="center" wrapText="1"/>
    </xf>
    <xf numFmtId="0" fontId="40" fillId="0" borderId="71" xfId="4" applyFill="1" applyBorder="1" applyAlignment="1" applyProtection="1">
      <alignment horizontal="center" vertical="center" wrapText="1"/>
    </xf>
    <xf numFmtId="0" fontId="40" fillId="0" borderId="113" xfId="4" applyFill="1" applyBorder="1" applyAlignment="1" applyProtection="1">
      <alignment horizontal="center" vertical="center" wrapText="1"/>
    </xf>
    <xf numFmtId="0" fontId="40" fillId="0" borderId="3" xfId="4" applyFill="1" applyBorder="1" applyAlignment="1" applyProtection="1">
      <alignment horizontal="center" vertical="center" wrapText="1"/>
    </xf>
    <xf numFmtId="0" fontId="50" fillId="0" borderId="3" xfId="4" applyFont="1" applyFill="1" applyBorder="1" applyAlignment="1" applyProtection="1">
      <alignment horizontal="center" vertical="center" wrapText="1"/>
    </xf>
    <xf numFmtId="0" fontId="40" fillId="43" borderId="3" xfId="4" applyFill="1" applyBorder="1" applyAlignment="1" applyProtection="1">
      <alignment horizontal="center" vertical="center" wrapText="1"/>
    </xf>
    <xf numFmtId="0" fontId="40" fillId="0" borderId="114" xfId="4" applyFill="1" applyBorder="1" applyAlignment="1" applyProtection="1">
      <alignment horizontal="center" vertical="center" wrapText="1"/>
    </xf>
    <xf numFmtId="0" fontId="40" fillId="0" borderId="115" xfId="4" applyFill="1" applyBorder="1" applyAlignment="1" applyProtection="1">
      <alignment horizontal="center" vertical="center" wrapText="1"/>
    </xf>
    <xf numFmtId="0" fontId="40" fillId="0" borderId="116" xfId="4" applyFill="1" applyBorder="1" applyAlignment="1" applyProtection="1">
      <alignment horizontal="center" vertical="center" wrapText="1"/>
    </xf>
    <xf numFmtId="0" fontId="40" fillId="0" borderId="117" xfId="4" applyFill="1" applyBorder="1" applyAlignment="1" applyProtection="1">
      <alignment horizontal="center" vertical="center" wrapText="1"/>
    </xf>
    <xf numFmtId="0" fontId="40" fillId="0" borderId="118" xfId="4" applyFill="1" applyBorder="1" applyAlignment="1" applyProtection="1">
      <alignment horizontal="center" vertical="center" wrapText="1"/>
    </xf>
    <xf numFmtId="0" fontId="40" fillId="0" borderId="22" xfId="4" applyFill="1" applyBorder="1" applyAlignment="1" applyProtection="1">
      <alignment horizontal="center" vertical="center" wrapText="1"/>
    </xf>
    <xf numFmtId="0" fontId="50" fillId="0" borderId="22" xfId="4" applyFont="1" applyFill="1" applyBorder="1" applyAlignment="1" applyProtection="1">
      <alignment horizontal="center" vertical="center" wrapText="1"/>
    </xf>
    <xf numFmtId="0" fontId="40" fillId="43" borderId="22" xfId="4" applyFill="1" applyBorder="1" applyAlignment="1" applyProtection="1">
      <alignment horizontal="center" vertical="center" wrapText="1"/>
    </xf>
    <xf numFmtId="0" fontId="40" fillId="0" borderId="15" xfId="4" applyFill="1" applyBorder="1" applyAlignment="1" applyProtection="1">
      <alignment horizontal="center" vertical="center" wrapText="1"/>
    </xf>
    <xf numFmtId="0" fontId="3" fillId="0" borderId="119" xfId="4" applyFont="1" applyFill="1" applyBorder="1" applyAlignment="1" applyProtection="1">
      <alignment horizontal="center" vertical="center" wrapText="1"/>
    </xf>
    <xf numFmtId="0" fontId="3" fillId="0" borderId="120" xfId="4" applyFont="1" applyFill="1" applyBorder="1" applyAlignment="1" applyProtection="1">
      <alignment horizontal="center" vertical="center" wrapText="1"/>
    </xf>
    <xf numFmtId="0" fontId="3" fillId="0" borderId="120" xfId="4" applyFont="1" applyFill="1" applyBorder="1" applyAlignment="1" applyProtection="1">
      <alignment horizontal="center" vertical="center" wrapText="1"/>
    </xf>
    <xf numFmtId="0" fontId="41" fillId="0" borderId="120" xfId="5" applyFill="1" applyBorder="1" applyAlignment="1" applyProtection="1">
      <alignment horizontal="center" vertical="center" wrapText="1"/>
    </xf>
    <xf numFmtId="0" fontId="51" fillId="0" borderId="0" xfId="4" applyFont="1" applyFill="1" applyProtection="1"/>
    <xf numFmtId="0" fontId="3" fillId="0" borderId="113" xfId="4" applyFont="1" applyFill="1" applyBorder="1" applyAlignment="1" applyProtection="1">
      <alignment horizontal="center" vertical="center" wrapText="1"/>
    </xf>
    <xf numFmtId="0" fontId="3" fillId="0" borderId="3" xfId="4" applyFont="1" applyFill="1" applyBorder="1" applyAlignment="1" applyProtection="1">
      <alignment horizontal="center" vertical="center" wrapText="1"/>
    </xf>
    <xf numFmtId="0" fontId="3" fillId="0" borderId="3" xfId="4" applyFont="1" applyFill="1" applyBorder="1" applyAlignment="1" applyProtection="1">
      <alignment horizontal="center" vertical="center" wrapText="1"/>
    </xf>
    <xf numFmtId="0" fontId="41" fillId="0" borderId="3" xfId="5" applyFill="1" applyBorder="1" applyAlignment="1" applyProtection="1">
      <alignment horizontal="center" vertical="center" wrapText="1"/>
    </xf>
    <xf numFmtId="0" fontId="3" fillId="0" borderId="113" xfId="4" applyFont="1" applyFill="1" applyBorder="1" applyAlignment="1" applyProtection="1">
      <alignment horizontal="center" vertical="center" wrapText="1"/>
    </xf>
    <xf numFmtId="0" fontId="41" fillId="0" borderId="3" xfId="5" applyFill="1" applyBorder="1" applyAlignment="1" applyProtection="1">
      <alignment horizontal="center" vertical="center" wrapText="1"/>
    </xf>
    <xf numFmtId="0" fontId="52" fillId="0" borderId="3" xfId="4" applyFont="1" applyFill="1" applyBorder="1" applyAlignment="1" applyProtection="1">
      <alignment horizontal="center" vertical="center" wrapText="1"/>
    </xf>
    <xf numFmtId="0" fontId="3" fillId="0" borderId="118" xfId="4" applyFont="1" applyFill="1" applyBorder="1" applyAlignment="1" applyProtection="1">
      <alignment horizontal="center" vertical="center" wrapText="1"/>
    </xf>
    <xf numFmtId="0" fontId="3" fillId="0" borderId="22" xfId="4" applyFont="1" applyFill="1" applyBorder="1" applyAlignment="1" applyProtection="1">
      <alignment horizontal="center" vertical="center" wrapText="1"/>
    </xf>
    <xf numFmtId="0" fontId="41" fillId="0" borderId="22" xfId="5" applyFill="1" applyBorder="1" applyAlignment="1" applyProtection="1">
      <alignment horizontal="center" vertical="center" wrapText="1"/>
    </xf>
    <xf numFmtId="0" fontId="50" fillId="0" borderId="0" xfId="4" applyFont="1" applyFill="1" applyProtection="1"/>
  </cellXfs>
  <cellStyles count="7">
    <cellStyle name="Hipervínculo" xfId="3" builtinId="8"/>
    <cellStyle name="Hipervínculo 2" xfId="5" xr:uid="{8D05840A-CAF8-4C52-8CF8-594C2DAD1390}"/>
    <cellStyle name="Normal" xfId="0" builtinId="0"/>
    <cellStyle name="Normal 2" xfId="2" xr:uid="{7624BDF4-0364-4662-AF9D-C258E38E2BF1}"/>
    <cellStyle name="Normal 3" xfId="4" xr:uid="{791D320E-9A72-4FEF-B3BA-2AFCACA1D211}"/>
    <cellStyle name="Normal 4" xfId="6" xr:uid="{01F77950-08AB-4977-B5CB-5935A8547180}"/>
    <cellStyle name="Porcentaje" xfId="1" builtinId="5"/>
  </cellStyles>
  <dxfs count="1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FF99FF"/>
      <color rgb="FFE5E5FF"/>
      <color rgb="FFFFEB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6.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7.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1.xml"/><Relationship Id="rId1" Type="http://schemas.microsoft.com/office/2011/relationships/chartStyle" Target="style2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4.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6.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7.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8.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2.xml"/><Relationship Id="rId1" Type="http://schemas.microsoft.com/office/2011/relationships/chartStyle" Target="style3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1.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2.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3.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4.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5.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6.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37.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38.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39.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3.xml"/><Relationship Id="rId1" Type="http://schemas.microsoft.com/office/2011/relationships/chartStyle" Target="style4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2.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3.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Ex4.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5538-4426-8C84-908BDAE9543A}"/>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5538-4426-8C84-908BDAE9543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3°T '!$B$45:$B$50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'!$C$45:$C$50</c:f>
              <c:numCache>
                <c:formatCode>0.0%</c:formatCode>
                <c:ptCount val="6"/>
                <c:pt idx="0">
                  <c:v>0.77272727272727271</c:v>
                </c:pt>
                <c:pt idx="1">
                  <c:v>0.2</c:v>
                </c:pt>
                <c:pt idx="2">
                  <c:v>0.4861111111111111</c:v>
                </c:pt>
                <c:pt idx="3">
                  <c:v>0.34615384615384615</c:v>
                </c:pt>
                <c:pt idx="4">
                  <c:v>0.4946031746031746</c:v>
                </c:pt>
                <c:pt idx="5">
                  <c:v>0.60265454545454544</c:v>
                </c:pt>
              </c:numCache>
            </c:numRef>
          </c:val>
          <c:extLst>
            <c:ext xmlns:c16="http://schemas.microsoft.com/office/drawing/2014/chart" uri="{C3380CC4-5D6E-409C-BE32-E72D297353CC}">
              <c16:uniqueId val="{00000000-7326-4817-8665-1DD0B88D9F38}"/>
            </c:ext>
          </c:extLst>
        </c:ser>
        <c:dLbls>
          <c:showLegendKey val="0"/>
          <c:showVal val="0"/>
          <c:showCatName val="0"/>
          <c:showSerName val="0"/>
          <c:showPercent val="0"/>
          <c:showBubbleSize val="0"/>
        </c:dLbls>
        <c:gapWidth val="150"/>
        <c:axId val="1731968287"/>
        <c:axId val="1731972607"/>
      </c:barChart>
      <c:catAx>
        <c:axId val="1731968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972607"/>
        <c:crosses val="autoZero"/>
        <c:auto val="1"/>
        <c:lblAlgn val="ctr"/>
        <c:lblOffset val="100"/>
        <c:noMultiLvlLbl val="0"/>
      </c:catAx>
      <c:valAx>
        <c:axId val="17319726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968287"/>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A396-4633-A9CB-D755CC50FF42}"/>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A396-4633-A9CB-D755CC50FF42}"/>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28776346899588E-2"/>
          <c:y val="2.5111997589986782E-2"/>
          <c:w val="0.93304722563862263"/>
          <c:h val="0.82375516887939804"/>
        </c:manualLayout>
      </c:layout>
      <c:barChart>
        <c:barDir val="col"/>
        <c:grouping val="clustered"/>
        <c:varyColors val="0"/>
        <c:ser>
          <c:idx val="0"/>
          <c:order val="0"/>
          <c:spPr>
            <a:solidFill>
              <a:schemeClr val="accent6"/>
            </a:solidFill>
            <a:ln>
              <a:noFill/>
            </a:ln>
            <a:effectLst/>
          </c:spPr>
          <c:invertIfNegative val="0"/>
          <c:cat>
            <c:strRef>
              <c:f>'Gantt 4°T'!$B$45:$B$50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4°T'!$C$45:$C$50</c:f>
              <c:numCache>
                <c:formatCode>0.0%</c:formatCode>
                <c:ptCount val="6"/>
                <c:pt idx="0">
                  <c:v>1</c:v>
                </c:pt>
                <c:pt idx="1">
                  <c:v>0.2</c:v>
                </c:pt>
                <c:pt idx="2">
                  <c:v>1</c:v>
                </c:pt>
                <c:pt idx="3">
                  <c:v>0.93703703703703711</c:v>
                </c:pt>
                <c:pt idx="4">
                  <c:v>0.95227272727272727</c:v>
                </c:pt>
                <c:pt idx="5">
                  <c:v>0.70833333333333337</c:v>
                </c:pt>
              </c:numCache>
            </c:numRef>
          </c:val>
          <c:extLst>
            <c:ext xmlns:c16="http://schemas.microsoft.com/office/drawing/2014/chart" uri="{C3380CC4-5D6E-409C-BE32-E72D297353CC}">
              <c16:uniqueId val="{00000000-3804-467F-AAA7-79A01FB1CCEE}"/>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360049253161201E-2"/>
          <c:y val="2.4895286687490362E-2"/>
          <c:w val="0.93261756762864301"/>
          <c:h val="0.74986223810964991"/>
        </c:manualLayout>
      </c:layout>
      <c:barChart>
        <c:barDir val="col"/>
        <c:grouping val="clustered"/>
        <c:varyColors val="0"/>
        <c:ser>
          <c:idx val="0"/>
          <c:order val="0"/>
          <c:spPr>
            <a:solidFill>
              <a:schemeClr val="accent1"/>
            </a:solidFill>
            <a:ln>
              <a:noFill/>
            </a:ln>
            <a:effectLst/>
          </c:spPr>
          <c:invertIfNegative val="0"/>
          <c:cat>
            <c:strRef>
              <c:f>'Gantt 4°T'!$B$62:$B$67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4°T'!$C$62:$C$67</c:f>
              <c:numCache>
                <c:formatCode>0%</c:formatCode>
                <c:ptCount val="6"/>
                <c:pt idx="0">
                  <c:v>1</c:v>
                </c:pt>
                <c:pt idx="1">
                  <c:v>0.2</c:v>
                </c:pt>
                <c:pt idx="2">
                  <c:v>1</c:v>
                </c:pt>
                <c:pt idx="3">
                  <c:v>0.93703703703703711</c:v>
                </c:pt>
                <c:pt idx="4">
                  <c:v>0.95227272727272727</c:v>
                </c:pt>
                <c:pt idx="5">
                  <c:v>0.70833333333333337</c:v>
                </c:pt>
              </c:numCache>
            </c:numRef>
          </c:val>
          <c:extLst>
            <c:ext xmlns:c16="http://schemas.microsoft.com/office/drawing/2014/chart" uri="{C3380CC4-5D6E-409C-BE32-E72D297353CC}">
              <c16:uniqueId val="{00000000-E3CB-4150-8B4A-E25F4C474CC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DE-4FC4-B5C6-4DD10D99B991}"/>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DE-4FC4-B5C6-4DD10D99B991}"/>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DE-4FC4-B5C6-4DD10D99B991}"/>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DE-4FC4-B5C6-4DD10D99B991}"/>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DE-4FC4-B5C6-4DD10D99B991}"/>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4°T'!$C$78:$C$82</c:f>
              <c:numCache>
                <c:formatCode>0.00%</c:formatCode>
                <c:ptCount val="5"/>
                <c:pt idx="0">
                  <c:v>1</c:v>
                </c:pt>
                <c:pt idx="1">
                  <c:v>1</c:v>
                </c:pt>
                <c:pt idx="2">
                  <c:v>1</c:v>
                </c:pt>
                <c:pt idx="3">
                  <c:v>1</c:v>
                </c:pt>
                <c:pt idx="4">
                  <c:v>1</c:v>
                </c:pt>
              </c:numCache>
            </c:numRef>
          </c:val>
          <c:extLst>
            <c:ext xmlns:c16="http://schemas.microsoft.com/office/drawing/2014/chart" uri="{C3380CC4-5D6E-409C-BE32-E72D297353CC}">
              <c16:uniqueId val="{00000005-81DE-4FC4-B5C6-4DD10D99B991}"/>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0B4-4245-95AA-AC0849C07F85}"/>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B4-4245-95AA-AC0849C07F85}"/>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B4-4245-95AA-AC0849C07F8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4°T'!$B$119:$B$121</c:f>
              <c:strCache>
                <c:ptCount val="3"/>
                <c:pt idx="0">
                  <c:v>Información</c:v>
                </c:pt>
                <c:pt idx="1">
                  <c:v>Diálogo</c:v>
                </c:pt>
                <c:pt idx="2">
                  <c:v>Responsabilidad</c:v>
                </c:pt>
              </c:strCache>
            </c:strRef>
          </c:cat>
          <c:val>
            <c:numRef>
              <c:f>'Gantt 4°T'!$C$119:$C$121</c:f>
              <c:numCache>
                <c:formatCode>0.00%</c:formatCode>
                <c:ptCount val="3"/>
                <c:pt idx="0">
                  <c:v>1</c:v>
                </c:pt>
                <c:pt idx="1">
                  <c:v>1</c:v>
                </c:pt>
                <c:pt idx="2">
                  <c:v>1</c:v>
                </c:pt>
              </c:numCache>
            </c:numRef>
          </c:val>
          <c:extLst>
            <c:ext xmlns:c16="http://schemas.microsoft.com/office/drawing/2014/chart" uri="{C3380CC4-5D6E-409C-BE32-E72D297353CC}">
              <c16:uniqueId val="{00000003-D0B4-4245-95AA-AC0849C07F85}"/>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CDE-4AC0-AAFC-D6D5D2478286}"/>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DE-4AC0-AAFC-D6D5D2478286}"/>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CDE-4AC0-AAFC-D6D5D2478286}"/>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CDE-4AC0-AAFC-D6D5D2478286}"/>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CDE-4AC0-AAFC-D6D5D2478286}"/>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4°T'!$C$138:$C$142</c:f>
              <c:numCache>
                <c:formatCode>0.00%</c:formatCode>
                <c:ptCount val="5"/>
                <c:pt idx="0">
                  <c:v>1</c:v>
                </c:pt>
                <c:pt idx="1">
                  <c:v>1</c:v>
                </c:pt>
                <c:pt idx="2">
                  <c:v>0.78749999999999998</c:v>
                </c:pt>
                <c:pt idx="3">
                  <c:v>1</c:v>
                </c:pt>
                <c:pt idx="4">
                  <c:v>1</c:v>
                </c:pt>
              </c:numCache>
            </c:numRef>
          </c:val>
          <c:extLst>
            <c:ext xmlns:c16="http://schemas.microsoft.com/office/drawing/2014/chart" uri="{C3380CC4-5D6E-409C-BE32-E72D297353CC}">
              <c16:uniqueId val="{00000005-BCDE-4AC0-AAFC-D6D5D2478286}"/>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3D4-4E21-94CC-EF7CA5036AD4}"/>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3D4-4E21-94CC-EF7CA5036AD4}"/>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3D4-4E21-94CC-EF7CA5036AD4}"/>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3D4-4E21-94CC-EF7CA5036AD4}"/>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3D4-4E21-94CC-EF7CA5036AD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4°T'!$C$155:$C$159</c:f>
              <c:numCache>
                <c:formatCode>0.00%</c:formatCode>
                <c:ptCount val="5"/>
                <c:pt idx="0">
                  <c:v>1</c:v>
                </c:pt>
                <c:pt idx="1">
                  <c:v>1</c:v>
                </c:pt>
                <c:pt idx="2">
                  <c:v>0.25</c:v>
                </c:pt>
                <c:pt idx="3">
                  <c:v>1</c:v>
                </c:pt>
                <c:pt idx="4">
                  <c:v>0.95000000000000007</c:v>
                </c:pt>
              </c:numCache>
            </c:numRef>
          </c:val>
          <c:extLst>
            <c:ext xmlns:c16="http://schemas.microsoft.com/office/drawing/2014/chart" uri="{C3380CC4-5D6E-409C-BE32-E72D297353CC}">
              <c16:uniqueId val="{00000005-13D4-4E21-94CC-EF7CA5036AD4}"/>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4°T'!$C$174:$C$197</c:f>
              <c:numCache>
                <c:formatCode>0.00%</c:formatCode>
                <c:ptCount val="24"/>
                <c:pt idx="0">
                  <c:v>0.5</c:v>
                </c:pt>
                <c:pt idx="1">
                  <c:v>0.25</c:v>
                </c:pt>
                <c:pt idx="2">
                  <c:v>1</c:v>
                </c:pt>
                <c:pt idx="3">
                  <c:v>0.5</c:v>
                </c:pt>
                <c:pt idx="4">
                  <c:v>0.5</c:v>
                </c:pt>
                <c:pt idx="5">
                  <c:v>0.5</c:v>
                </c:pt>
                <c:pt idx="6">
                  <c:v>0</c:v>
                </c:pt>
                <c:pt idx="7">
                  <c:v>0</c:v>
                </c:pt>
                <c:pt idx="8">
                  <c:v>0.5</c:v>
                </c:pt>
                <c:pt idx="9">
                  <c:v>0.5</c:v>
                </c:pt>
                <c:pt idx="10">
                  <c:v>0.5</c:v>
                </c:pt>
                <c:pt idx="11">
                  <c:v>0</c:v>
                </c:pt>
                <c:pt idx="12">
                  <c:v>0</c:v>
                </c:pt>
                <c:pt idx="13">
                  <c:v>0.4</c:v>
                </c:pt>
                <c:pt idx="14">
                  <c:v>0</c:v>
                </c:pt>
                <c:pt idx="15">
                  <c:v>0</c:v>
                </c:pt>
                <c:pt idx="16">
                  <c:v>0.31119999999999998</c:v>
                </c:pt>
                <c:pt idx="17">
                  <c:v>0.375</c:v>
                </c:pt>
                <c:pt idx="18">
                  <c:v>0.5</c:v>
                </c:pt>
                <c:pt idx="19">
                  <c:v>0.5</c:v>
                </c:pt>
                <c:pt idx="20">
                  <c:v>0.41670000000000001</c:v>
                </c:pt>
                <c:pt idx="21">
                  <c:v>0.5</c:v>
                </c:pt>
                <c:pt idx="22">
                  <c:v>0.5</c:v>
                </c:pt>
                <c:pt idx="23">
                  <c:v>0.25</c:v>
                </c:pt>
              </c:numCache>
            </c:numRef>
          </c:val>
          <c:extLst>
            <c:ext xmlns:c16="http://schemas.microsoft.com/office/drawing/2014/chart" uri="{C3380CC4-5D6E-409C-BE32-E72D297353CC}">
              <c16:uniqueId val="{00000000-6E63-4272-B076-E546F1B6FD5E}"/>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949F-489C-A1B2-E007756CB6D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49F-489C-A1B2-E007756CB6DA}"/>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949F-489C-A1B2-E007756CB6DA}"/>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949F-489C-A1B2-E007756CB6DA}"/>
              </c:ext>
            </c:extLst>
          </c:dPt>
          <c:dPt>
            <c:idx val="4"/>
            <c:bubble3D val="0"/>
            <c:spPr>
              <a:noFill/>
              <a:ln w="19050">
                <a:solidFill>
                  <a:schemeClr val="lt1"/>
                </a:solidFill>
              </a:ln>
              <a:effectLst/>
            </c:spPr>
            <c:extLst>
              <c:ext xmlns:c16="http://schemas.microsoft.com/office/drawing/2014/chart" uri="{C3380CC4-5D6E-409C-BE32-E72D297353CC}">
                <c16:uniqueId val="{00000009-949F-489C-A1B2-E007756CB6DA}"/>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949F-489C-A1B2-E007756CB6DA}"/>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949F-489C-A1B2-E007756CB6DA}"/>
              </c:ext>
            </c:extLst>
          </c:dPt>
          <c:dPt>
            <c:idx val="1"/>
            <c:bubble3D val="0"/>
            <c:spPr>
              <a:solidFill>
                <a:schemeClr val="tx1"/>
              </a:solidFill>
              <a:ln w="19050">
                <a:noFill/>
              </a:ln>
              <a:effectLst/>
            </c:spPr>
            <c:extLst>
              <c:ext xmlns:c16="http://schemas.microsoft.com/office/drawing/2014/chart" uri="{C3380CC4-5D6E-409C-BE32-E72D297353CC}">
                <c16:uniqueId val="{0000000E-949F-489C-A1B2-E007756CB6DA}"/>
              </c:ext>
            </c:extLst>
          </c:dPt>
          <c:dPt>
            <c:idx val="2"/>
            <c:bubble3D val="0"/>
            <c:spPr>
              <a:noFill/>
              <a:ln w="19050">
                <a:noFill/>
              </a:ln>
              <a:effectLst/>
            </c:spPr>
            <c:extLst>
              <c:ext xmlns:c16="http://schemas.microsoft.com/office/drawing/2014/chart" uri="{C3380CC4-5D6E-409C-BE32-E72D297353CC}">
                <c16:uniqueId val="{00000010-949F-489C-A1B2-E007756CB6DA}"/>
              </c:ext>
            </c:extLst>
          </c:dPt>
          <c:val>
            <c:numLit>
              <c:formatCode>General</c:formatCode>
              <c:ptCount val="3"/>
              <c:pt idx="0">
                <c:v>44.1</c:v>
              </c:pt>
              <c:pt idx="1">
                <c:v>2</c:v>
              </c:pt>
              <c:pt idx="2">
                <c:v>153.9</c:v>
              </c:pt>
            </c:numLit>
          </c:val>
          <c:extLst>
            <c:ext xmlns:c16="http://schemas.microsoft.com/office/drawing/2014/chart" uri="{C3380CC4-5D6E-409C-BE32-E72D297353CC}">
              <c16:uniqueId val="{00000011-949F-489C-A1B2-E007756CB6DA}"/>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52774361377393E-2"/>
          <c:y val="2.4799117501616647E-2"/>
          <c:w val="0.93304722563862263"/>
          <c:h val="0.82375516887939804"/>
        </c:manualLayout>
      </c:layout>
      <c:barChart>
        <c:barDir val="col"/>
        <c:grouping val="clustered"/>
        <c:varyColors val="0"/>
        <c:ser>
          <c:idx val="0"/>
          <c:order val="0"/>
          <c:spPr>
            <a:solidFill>
              <a:schemeClr val="accent6"/>
            </a:solidFill>
            <a:ln>
              <a:noFill/>
            </a:ln>
            <a:effectLst/>
          </c:spPr>
          <c:invertIfNegative val="0"/>
          <c:cat>
            <c:strRef>
              <c:f>'Gantt 3°T '!$B$62:$B$67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'!$C$62:$C$67</c:f>
              <c:numCache>
                <c:formatCode>0%</c:formatCode>
                <c:ptCount val="6"/>
                <c:pt idx="0">
                  <c:v>1</c:v>
                </c:pt>
                <c:pt idx="1">
                  <c:v>0.3</c:v>
                </c:pt>
                <c:pt idx="2">
                  <c:v>0.65104166666666663</c:v>
                </c:pt>
                <c:pt idx="3">
                  <c:v>0.46</c:v>
                </c:pt>
                <c:pt idx="4">
                  <c:v>0.66841269841269835</c:v>
                </c:pt>
                <c:pt idx="5">
                  <c:v>0.80303030303030287</c:v>
                </c:pt>
              </c:numCache>
            </c:numRef>
          </c:val>
          <c:extLst>
            <c:ext xmlns:c16="http://schemas.microsoft.com/office/drawing/2014/chart" uri="{C3380CC4-5D6E-409C-BE32-E72D297353CC}">
              <c16:uniqueId val="{00000000-96D2-4586-9509-EFF42EEC4E07}"/>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4º</a:t>
            </a:r>
            <a:r>
              <a:rPr lang="es-CO" sz="1600" b="1" baseline="0"/>
              <a:t> trimestre de 2023 - Consolidado vigencia</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4°T'!$C$32</c:f>
              <c:strCache>
                <c:ptCount val="1"/>
                <c:pt idx="0">
                  <c:v>28/01/2023</c:v>
                </c:pt>
              </c:strCache>
            </c:strRef>
          </c:tx>
          <c:spPr>
            <a:noFill/>
            <a:ln>
              <a:noFill/>
            </a:ln>
            <a:effectLst/>
          </c:spPr>
          <c:invertIfNegative val="0"/>
          <c:errBars>
            <c:errBarType val="plus"/>
            <c:errValType val="cust"/>
            <c:noEndCap val="1"/>
            <c:plus>
              <c:numRef>
                <c:f>'Gantt 4°T'!$G$32:$G$37</c:f>
                <c:numCache>
                  <c:formatCode>General</c:formatCode>
                  <c:ptCount val="6"/>
                  <c:pt idx="0">
                    <c:v>338</c:v>
                  </c:pt>
                  <c:pt idx="1">
                    <c:v>67.600000000000009</c:v>
                  </c:pt>
                  <c:pt idx="2">
                    <c:v>338</c:v>
                  </c:pt>
                  <c:pt idx="3">
                    <c:v>316.71851851851852</c:v>
                  </c:pt>
                  <c:pt idx="4">
                    <c:v>321.86818181818182</c:v>
                  </c:pt>
                  <c:pt idx="5">
                    <c:v>239.41666666666669</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4°T'!$B$32:$B$37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FCE4-42EF-88AE-C3744F04D0FC}"/>
            </c:ext>
          </c:extLst>
        </c:ser>
        <c:ser>
          <c:idx val="1"/>
          <c:order val="1"/>
          <c:spPr>
            <a:solidFill>
              <a:schemeClr val="accent2"/>
            </a:solidFill>
            <a:ln>
              <a:noFill/>
            </a:ln>
            <a:effectLst/>
          </c:spPr>
          <c:invertIfNegative val="0"/>
          <c:cat>
            <c:strRef>
              <c:f>'Gantt 4°T'!$B$32:$B$37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FCE4-42EF-88AE-C3744F04D0FC}"/>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1°T'!$C$45:$C$50</c:f>
              <c:numCache>
                <c:formatCode>0.0%</c:formatCode>
                <c:ptCount val="6"/>
                <c:pt idx="0">
                  <c:v>0.38030303030303031</c:v>
                </c:pt>
                <c:pt idx="1">
                  <c:v>0.9</c:v>
                </c:pt>
                <c:pt idx="2">
                  <c:v>0.26298701298701299</c:v>
                </c:pt>
                <c:pt idx="3">
                  <c:v>0.25</c:v>
                </c:pt>
                <c:pt idx="4">
                  <c:v>0.30357142857142855</c:v>
                </c:pt>
                <c:pt idx="5">
                  <c:v>0.24608499999999997</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1°T'!$B$67:$B$72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1°T'!$C$67:$C$72</c:f>
              <c:numCache>
                <c:formatCode>0%</c:formatCode>
                <c:ptCount val="6"/>
                <c:pt idx="0">
                  <c:v>1</c:v>
                </c:pt>
                <c:pt idx="1">
                  <c:v>0.9</c:v>
                </c:pt>
                <c:pt idx="2">
                  <c:v>0.9285714285714286</c:v>
                </c:pt>
                <c:pt idx="3">
                  <c:v>1</c:v>
                </c:pt>
                <c:pt idx="4">
                  <c:v>0.93333333333333335</c:v>
                </c:pt>
                <c:pt idx="5">
                  <c:v>0.95</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4.6225577932528086E-2"/>
                  <c:y val="-0.130373330422393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2"/>
              <c:layout>
                <c:manualLayout>
                  <c:x val="4.021363891477004E-2"/>
                  <c:y val="-5.7137458327897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A7-49F7-B61C-936FD79B9EB9}"/>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7.1614078889976951E-2"/>
                  <c:y val="3.84073590583708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1°T'!$B$90:$B$94</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1°T'!$C$90:$C$94</c:f>
              <c:numCache>
                <c:formatCode>0.00%</c:formatCode>
                <c:ptCount val="5"/>
                <c:pt idx="0">
                  <c:v>0.25</c:v>
                </c:pt>
                <c:pt idx="1">
                  <c:v>0.55000000000000004</c:v>
                </c:pt>
                <c:pt idx="2">
                  <c:v>0.5</c:v>
                </c:pt>
                <c:pt idx="3">
                  <c:v>0.25</c:v>
                </c:pt>
                <c:pt idx="4">
                  <c:v>0.29166666666666663</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3.3204299400326973E-2"/>
                  <c:y val="-0.295298916535707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0.11593654591623906"/>
                  <c:y val="0.229934862616484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3.6329746030927764E-3"/>
                  <c:y val="7.127721689220709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1°T'!$B$135:$B$137</c:f>
              <c:strCache>
                <c:ptCount val="3"/>
                <c:pt idx="0">
                  <c:v>Información</c:v>
                </c:pt>
                <c:pt idx="1">
                  <c:v>Diálogo</c:v>
                </c:pt>
                <c:pt idx="2">
                  <c:v>Responsabilidad</c:v>
                </c:pt>
              </c:strCache>
            </c:strRef>
          </c:cat>
          <c:val>
            <c:numRef>
              <c:f>'Gantt 1°T'!$C$135:$C$137</c:f>
              <c:numCache>
                <c:formatCode>0.00%</c:formatCode>
                <c:ptCount val="3"/>
                <c:pt idx="0">
                  <c:v>0.25</c:v>
                </c:pt>
                <c:pt idx="1">
                  <c:v>9.0909090909090912E-2</c:v>
                </c:pt>
                <c:pt idx="2">
                  <c:v>0.3125</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8.5049829649209235E-2"/>
                  <c:y val="0.30113942598194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0.1388003971862124"/>
                  <c:y val="-0.140655108747245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9.9350685847789666E-2"/>
                  <c:y val="0.204970212512712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0.12700272298175075"/>
                  <c:y val="-3.53823899389180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1°T'!$B$154:$B$158</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1°T'!$C$154:$C$158</c:f>
              <c:numCache>
                <c:formatCode>0.00%</c:formatCode>
                <c:ptCount val="5"/>
                <c:pt idx="0">
                  <c:v>0.25</c:v>
                </c:pt>
                <c:pt idx="1">
                  <c:v>0.25</c:v>
                </c:pt>
                <c:pt idx="2">
                  <c:v>0</c:v>
                </c:pt>
                <c:pt idx="3">
                  <c:v>0</c:v>
                </c:pt>
                <c:pt idx="4">
                  <c:v>0.25</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1°T'!$C$174:$C$178</c:f>
              <c:numCache>
                <c:formatCode>0.00%</c:formatCode>
                <c:ptCount val="5"/>
                <c:pt idx="0">
                  <c:v>0.25</c:v>
                </c:pt>
                <c:pt idx="1">
                  <c:v>0.375</c:v>
                </c:pt>
                <c:pt idx="2">
                  <c:v>0</c:v>
                </c:pt>
                <c:pt idx="3">
                  <c:v>0</c:v>
                </c:pt>
                <c:pt idx="4">
                  <c:v>0.25</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1°T'!$B$194:$B$217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1°T'!$C$194:$C$217</c:f>
              <c:numCache>
                <c:formatCode>0.00%</c:formatCode>
                <c:ptCount val="24"/>
                <c:pt idx="0">
                  <c:v>0.25</c:v>
                </c:pt>
                <c:pt idx="1">
                  <c:v>0.25</c:v>
                </c:pt>
                <c:pt idx="2">
                  <c:v>1</c:v>
                </c:pt>
                <c:pt idx="3">
                  <c:v>0.25</c:v>
                </c:pt>
                <c:pt idx="4">
                  <c:v>0.25</c:v>
                </c:pt>
                <c:pt idx="5">
                  <c:v>0.25</c:v>
                </c:pt>
                <c:pt idx="6">
                  <c:v>0.25</c:v>
                </c:pt>
                <c:pt idx="7">
                  <c:v>0.25</c:v>
                </c:pt>
                <c:pt idx="8">
                  <c:v>0.25</c:v>
                </c:pt>
                <c:pt idx="9">
                  <c:v>0.25</c:v>
                </c:pt>
                <c:pt idx="10">
                  <c:v>0.25</c:v>
                </c:pt>
                <c:pt idx="11">
                  <c:v>0</c:v>
                </c:pt>
                <c:pt idx="12">
                  <c:v>0</c:v>
                </c:pt>
                <c:pt idx="13">
                  <c:v>0.1</c:v>
                </c:pt>
                <c:pt idx="14">
                  <c:v>0</c:v>
                </c:pt>
                <c:pt idx="15">
                  <c:v>0</c:v>
                </c:pt>
                <c:pt idx="16">
                  <c:v>0.03</c:v>
                </c:pt>
                <c:pt idx="17">
                  <c:v>0.125</c:v>
                </c:pt>
                <c:pt idx="18">
                  <c:v>0.25</c:v>
                </c:pt>
                <c:pt idx="19">
                  <c:v>0.25</c:v>
                </c:pt>
                <c:pt idx="20">
                  <c:v>0.16669999999999999</c:v>
                </c:pt>
                <c:pt idx="21">
                  <c:v>0.25</c:v>
                </c:pt>
                <c:pt idx="22">
                  <c:v>0.25</c:v>
                </c:pt>
                <c:pt idx="23">
                  <c:v>0</c:v>
                </c:pt>
              </c:numCache>
            </c:numRef>
          </c:val>
          <c:extLst>
            <c:ext xmlns:c16="http://schemas.microsoft.com/office/drawing/2014/chart" uri="{C3380CC4-5D6E-409C-BE32-E72D297353CC}">
              <c16:uniqueId val="{00000000-6CEA-4258-A161-D335C58552E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DC0-4969-B6BB-7BD7EB88F2D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C0-4969-B6BB-7BD7EB88F2DB}"/>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DC0-4969-B6BB-7BD7EB88F2DB}"/>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DC0-4969-B6BB-7BD7EB88F2DB}"/>
              </c:ext>
            </c:extLst>
          </c:dPt>
          <c:dPt>
            <c:idx val="4"/>
            <c:bubble3D val="0"/>
            <c:spPr>
              <a:noFill/>
              <a:ln w="19050">
                <a:solidFill>
                  <a:schemeClr val="lt1"/>
                </a:solidFill>
              </a:ln>
              <a:effectLst/>
            </c:spPr>
            <c:extLst>
              <c:ext xmlns:c16="http://schemas.microsoft.com/office/drawing/2014/chart" uri="{C3380CC4-5D6E-409C-BE32-E72D297353CC}">
                <c16:uniqueId val="{00000009-1DC0-4969-B6BB-7BD7EB88F2DB}"/>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DC0-4969-B6BB-7BD7EB88F2DB}"/>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DC0-4969-B6BB-7BD7EB88F2DB}"/>
              </c:ext>
            </c:extLst>
          </c:dPt>
          <c:dPt>
            <c:idx val="1"/>
            <c:bubble3D val="0"/>
            <c:spPr>
              <a:solidFill>
                <a:schemeClr val="tx1"/>
              </a:solidFill>
              <a:ln w="19050">
                <a:noFill/>
              </a:ln>
              <a:effectLst/>
            </c:spPr>
            <c:extLst>
              <c:ext xmlns:c16="http://schemas.microsoft.com/office/drawing/2014/chart" uri="{C3380CC4-5D6E-409C-BE32-E72D297353CC}">
                <c16:uniqueId val="{0000000E-1DC0-4969-B6BB-7BD7EB88F2DB}"/>
              </c:ext>
            </c:extLst>
          </c:dPt>
          <c:dPt>
            <c:idx val="2"/>
            <c:bubble3D val="0"/>
            <c:spPr>
              <a:noFill/>
              <a:ln w="19050">
                <a:noFill/>
              </a:ln>
              <a:effectLst/>
            </c:spPr>
            <c:extLst>
              <c:ext xmlns:c16="http://schemas.microsoft.com/office/drawing/2014/chart" uri="{C3380CC4-5D6E-409C-BE32-E72D297353CC}">
                <c16:uniqueId val="{00000010-1DC0-4969-B6BB-7BD7EB88F2DB}"/>
              </c:ext>
            </c:extLst>
          </c:dPt>
          <c:val>
            <c:numLit>
              <c:formatCode>General</c:formatCode>
              <c:ptCount val="3"/>
              <c:pt idx="0">
                <c:v>44.1</c:v>
              </c:pt>
              <c:pt idx="1">
                <c:v>2</c:v>
              </c:pt>
              <c:pt idx="2">
                <c:v>153.9</c:v>
              </c:pt>
            </c:numLit>
          </c:val>
          <c:extLst>
            <c:ext xmlns:c16="http://schemas.microsoft.com/office/drawing/2014/chart" uri="{C3380CC4-5D6E-409C-BE32-E72D297353CC}">
              <c16:uniqueId val="{00000011-1DC0-4969-B6BB-7BD7EB88F2D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576-4DE2-8D22-E8D2CEF27D1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576-4DE2-8D22-E8D2CEF27D17}"/>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576-4DE2-8D22-E8D2CEF27D17}"/>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576-4DE2-8D22-E8D2CEF27D17}"/>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76-4DE2-8D22-E8D2CEF27D1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3°T '!$C$78:$C$82</c:f>
              <c:numCache>
                <c:formatCode>0.00%</c:formatCode>
                <c:ptCount val="5"/>
                <c:pt idx="0">
                  <c:v>0.75</c:v>
                </c:pt>
                <c:pt idx="1">
                  <c:v>0.625</c:v>
                </c:pt>
                <c:pt idx="2">
                  <c:v>0.83333333333333337</c:v>
                </c:pt>
                <c:pt idx="3">
                  <c:v>0.75</c:v>
                </c:pt>
                <c:pt idx="4">
                  <c:v>0.875</c:v>
                </c:pt>
              </c:numCache>
            </c:numRef>
          </c:val>
          <c:extLst>
            <c:ext xmlns:c16="http://schemas.microsoft.com/office/drawing/2014/chart" uri="{C3380CC4-5D6E-409C-BE32-E72D297353CC}">
              <c16:uniqueId val="{00000005-3576-4DE2-8D22-E8D2CEF27D1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1°T'!$C$32</c:f>
              <c:strCache>
                <c:ptCount val="1"/>
                <c:pt idx="0">
                  <c:v>28/01/2023</c:v>
                </c:pt>
              </c:strCache>
            </c:strRef>
          </c:tx>
          <c:spPr>
            <a:noFill/>
            <a:ln>
              <a:noFill/>
            </a:ln>
            <a:effectLst/>
          </c:spPr>
          <c:invertIfNegative val="0"/>
          <c:errBars>
            <c:errBarType val="plus"/>
            <c:errValType val="cust"/>
            <c:noEndCap val="1"/>
            <c:plus>
              <c:numRef>
                <c:f>'Gantt 1°T'!$G$32:$G$37</c:f>
                <c:numCache>
                  <c:formatCode>General</c:formatCode>
                  <c:ptCount val="6"/>
                  <c:pt idx="0">
                    <c:v>128.54242424242423</c:v>
                  </c:pt>
                  <c:pt idx="1">
                    <c:v>304.2</c:v>
                  </c:pt>
                  <c:pt idx="2">
                    <c:v>88.889610389610397</c:v>
                  </c:pt>
                  <c:pt idx="3">
                    <c:v>84.5</c:v>
                  </c:pt>
                  <c:pt idx="4">
                    <c:v>102.60714285714285</c:v>
                  </c:pt>
                  <c:pt idx="5">
                    <c:v>83.176729999999992</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7568-4C96-B452-0EA3B0E04AE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7568-4C96-B452-0EA3B0E04AE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008761685676387E-2"/>
          <c:y val="5.1097849363942419E-2"/>
          <c:w val="0.93304722563862263"/>
          <c:h val="0.82375516887939804"/>
        </c:manualLayout>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2°T'!$C$45:$C$50</c:f>
              <c:numCache>
                <c:formatCode>0.0%</c:formatCode>
                <c:ptCount val="6"/>
                <c:pt idx="0">
                  <c:v>0.57424242424242433</c:v>
                </c:pt>
                <c:pt idx="1">
                  <c:v>0</c:v>
                </c:pt>
                <c:pt idx="2">
                  <c:v>0.26136363636363635</c:v>
                </c:pt>
                <c:pt idx="3">
                  <c:v>0.25490196078431371</c:v>
                </c:pt>
                <c:pt idx="4">
                  <c:v>0.39649122807017545</c:v>
                </c:pt>
                <c:pt idx="5">
                  <c:v>0.38649545454545459</c:v>
                </c:pt>
              </c:numCache>
            </c:numRef>
          </c:val>
          <c:extLst>
            <c:ext xmlns:c16="http://schemas.microsoft.com/office/drawing/2014/chart" uri="{C3380CC4-5D6E-409C-BE32-E72D297353CC}">
              <c16:uniqueId val="{00000000-3717-4526-B035-FD1D2A316E4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360049253161201E-2"/>
          <c:y val="2.4895286687490362E-2"/>
          <c:w val="0.93261756762864301"/>
          <c:h val="0.74986223810964991"/>
        </c:manualLayout>
      </c:layout>
      <c:barChart>
        <c:barDir val="col"/>
        <c:grouping val="clustered"/>
        <c:varyColors val="0"/>
        <c:ser>
          <c:idx val="0"/>
          <c:order val="0"/>
          <c:spPr>
            <a:solidFill>
              <a:schemeClr val="accent1"/>
            </a:solidFill>
            <a:ln>
              <a:noFill/>
            </a:ln>
            <a:effectLst/>
          </c:spPr>
          <c:invertIfNegative val="0"/>
          <c:cat>
            <c:strRef>
              <c:f>'Gantt 2°T'!$B$62:$B$67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2°T'!$C$62:$C$67</c:f>
              <c:numCache>
                <c:formatCode>0%</c:formatCode>
                <c:ptCount val="6"/>
                <c:pt idx="0">
                  <c:v>1</c:v>
                </c:pt>
                <c:pt idx="1">
                  <c:v>0</c:v>
                </c:pt>
                <c:pt idx="2">
                  <c:v>0.52500000000000002</c:v>
                </c:pt>
                <c:pt idx="3">
                  <c:v>0.58823529411764708</c:v>
                </c:pt>
                <c:pt idx="4">
                  <c:v>0.75789473684210529</c:v>
                </c:pt>
                <c:pt idx="5">
                  <c:v>0.79545454545454541</c:v>
                </c:pt>
              </c:numCache>
            </c:numRef>
          </c:val>
          <c:extLst>
            <c:ext xmlns:c16="http://schemas.microsoft.com/office/drawing/2014/chart" uri="{C3380CC4-5D6E-409C-BE32-E72D297353CC}">
              <c16:uniqueId val="{00000000-FD63-4717-BF8D-84995118B1C3}"/>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3F-41B5-8ED0-538361EE5EA2}"/>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3F-41B5-8ED0-538361EE5EA2}"/>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63F-41B5-8ED0-538361EE5EA2}"/>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63F-41B5-8ED0-538361EE5EA2}"/>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63F-41B5-8ED0-538361EE5EA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2°T'!$C$78:$C$82</c:f>
              <c:numCache>
                <c:formatCode>0.00%</c:formatCode>
                <c:ptCount val="5"/>
                <c:pt idx="0">
                  <c:v>0.5</c:v>
                </c:pt>
                <c:pt idx="1">
                  <c:v>0.57499999999999996</c:v>
                </c:pt>
                <c:pt idx="2">
                  <c:v>0.66666666666666663</c:v>
                </c:pt>
                <c:pt idx="3">
                  <c:v>0.5</c:v>
                </c:pt>
                <c:pt idx="4">
                  <c:v>0.58333333333333326</c:v>
                </c:pt>
              </c:numCache>
            </c:numRef>
          </c:val>
          <c:extLst>
            <c:ext xmlns:c16="http://schemas.microsoft.com/office/drawing/2014/chart" uri="{C3380CC4-5D6E-409C-BE32-E72D297353CC}">
              <c16:uniqueId val="{00000005-263F-41B5-8ED0-538361EE5EA2}"/>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C39-453B-848B-BDB7021BDC92}"/>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39-453B-848B-BDB7021BDC92}"/>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39-453B-848B-BDB7021BDC9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2°T'!$B$119:$B$121</c:f>
              <c:strCache>
                <c:ptCount val="3"/>
                <c:pt idx="0">
                  <c:v>Información</c:v>
                </c:pt>
                <c:pt idx="1">
                  <c:v>Diálogo</c:v>
                </c:pt>
                <c:pt idx="2">
                  <c:v>Responsabilidad</c:v>
                </c:pt>
              </c:strCache>
            </c:strRef>
          </c:cat>
          <c:val>
            <c:numRef>
              <c:f>'Gantt 2°T'!$C$119:$C$121</c:f>
              <c:numCache>
                <c:formatCode>0.00%</c:formatCode>
                <c:ptCount val="3"/>
                <c:pt idx="0">
                  <c:v>0.33333333333333331</c:v>
                </c:pt>
                <c:pt idx="1">
                  <c:v>9.0909090909090912E-2</c:v>
                </c:pt>
                <c:pt idx="2">
                  <c:v>0.25</c:v>
                </c:pt>
              </c:numCache>
            </c:numRef>
          </c:val>
          <c:extLst>
            <c:ext xmlns:c16="http://schemas.microsoft.com/office/drawing/2014/chart" uri="{C3380CC4-5D6E-409C-BE32-E72D297353CC}">
              <c16:uniqueId val="{00000003-CC39-453B-848B-BDB7021BDC92}"/>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6E-478B-9D4C-44A72BE25EF3}"/>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6E-478B-9D4C-44A72BE25EF3}"/>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46E-478B-9D4C-44A72BE25EF3}"/>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6E-478B-9D4C-44A72BE25EF3}"/>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6E-478B-9D4C-44A72BE25EF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2°T'!$C$138:$C$142</c:f>
              <c:numCache>
                <c:formatCode>0.00%</c:formatCode>
                <c:ptCount val="5"/>
                <c:pt idx="0">
                  <c:v>0.3888888888888889</c:v>
                </c:pt>
                <c:pt idx="1">
                  <c:v>0.27777777777777773</c:v>
                </c:pt>
                <c:pt idx="2">
                  <c:v>0.16666666666666666</c:v>
                </c:pt>
                <c:pt idx="3">
                  <c:v>0</c:v>
                </c:pt>
                <c:pt idx="4">
                  <c:v>0.1111111111111111</c:v>
                </c:pt>
              </c:numCache>
            </c:numRef>
          </c:val>
          <c:extLst>
            <c:ext xmlns:c16="http://schemas.microsoft.com/office/drawing/2014/chart" uri="{C3380CC4-5D6E-409C-BE32-E72D297353CC}">
              <c16:uniqueId val="{00000005-046E-478B-9D4C-44A72BE25EF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9A-43A9-B69E-D0F9994BEBA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9A-43A9-B69E-D0F9994BEBA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9A-43A9-B69E-D0F9994BEBA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9A-43A9-B69E-D0F9994BEBA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9A-43A9-B69E-D0F9994BEBA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2°T'!$C$155:$C$159</c:f>
              <c:numCache>
                <c:formatCode>0.00%</c:formatCode>
                <c:ptCount val="5"/>
                <c:pt idx="0">
                  <c:v>8.3333333333333329E-2</c:v>
                </c:pt>
                <c:pt idx="1">
                  <c:v>0.5625</c:v>
                </c:pt>
                <c:pt idx="2">
                  <c:v>0</c:v>
                </c:pt>
                <c:pt idx="3">
                  <c:v>0</c:v>
                </c:pt>
                <c:pt idx="4">
                  <c:v>0.45</c:v>
                </c:pt>
              </c:numCache>
            </c:numRef>
          </c:val>
          <c:extLst>
            <c:ext xmlns:c16="http://schemas.microsoft.com/office/drawing/2014/chart" uri="{C3380CC4-5D6E-409C-BE32-E72D297353CC}">
              <c16:uniqueId val="{00000005-FA9A-43A9-B69E-D0F9994BEBA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2°T'!$C$174:$C$197</c:f>
              <c:numCache>
                <c:formatCode>0.00%</c:formatCode>
                <c:ptCount val="24"/>
                <c:pt idx="0">
                  <c:v>0.5</c:v>
                </c:pt>
                <c:pt idx="1">
                  <c:v>0.25</c:v>
                </c:pt>
                <c:pt idx="2">
                  <c:v>1</c:v>
                </c:pt>
                <c:pt idx="3">
                  <c:v>0.5</c:v>
                </c:pt>
                <c:pt idx="4">
                  <c:v>0.5</c:v>
                </c:pt>
                <c:pt idx="5">
                  <c:v>0.5</c:v>
                </c:pt>
                <c:pt idx="6">
                  <c:v>0</c:v>
                </c:pt>
                <c:pt idx="7">
                  <c:v>0</c:v>
                </c:pt>
                <c:pt idx="8">
                  <c:v>0.5</c:v>
                </c:pt>
                <c:pt idx="9">
                  <c:v>0.5</c:v>
                </c:pt>
                <c:pt idx="10">
                  <c:v>0.5</c:v>
                </c:pt>
                <c:pt idx="11">
                  <c:v>0</c:v>
                </c:pt>
                <c:pt idx="12">
                  <c:v>0</c:v>
                </c:pt>
                <c:pt idx="13">
                  <c:v>0.4</c:v>
                </c:pt>
                <c:pt idx="14">
                  <c:v>0</c:v>
                </c:pt>
                <c:pt idx="15">
                  <c:v>0</c:v>
                </c:pt>
                <c:pt idx="16">
                  <c:v>0.31119999999999998</c:v>
                </c:pt>
                <c:pt idx="17">
                  <c:v>0.375</c:v>
                </c:pt>
                <c:pt idx="18">
                  <c:v>0.5</c:v>
                </c:pt>
                <c:pt idx="19">
                  <c:v>0.5</c:v>
                </c:pt>
                <c:pt idx="20">
                  <c:v>0.41670000000000001</c:v>
                </c:pt>
                <c:pt idx="21">
                  <c:v>0.5</c:v>
                </c:pt>
                <c:pt idx="22">
                  <c:v>0.5</c:v>
                </c:pt>
                <c:pt idx="23">
                  <c:v>0.25</c:v>
                </c:pt>
              </c:numCache>
            </c:numRef>
          </c:val>
          <c:extLst>
            <c:ext xmlns:c16="http://schemas.microsoft.com/office/drawing/2014/chart" uri="{C3380CC4-5D6E-409C-BE32-E72D297353CC}">
              <c16:uniqueId val="{00000000-776F-404B-B4E8-580F746D9FA9}"/>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A778-4D4A-ADDF-9A4592BB4C0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78-4D4A-ADDF-9A4592BB4C04}"/>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A778-4D4A-ADDF-9A4592BB4C04}"/>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A778-4D4A-ADDF-9A4592BB4C04}"/>
              </c:ext>
            </c:extLst>
          </c:dPt>
          <c:dPt>
            <c:idx val="4"/>
            <c:bubble3D val="0"/>
            <c:spPr>
              <a:noFill/>
              <a:ln w="19050">
                <a:solidFill>
                  <a:schemeClr val="lt1"/>
                </a:solidFill>
              </a:ln>
              <a:effectLst/>
            </c:spPr>
            <c:extLst>
              <c:ext xmlns:c16="http://schemas.microsoft.com/office/drawing/2014/chart" uri="{C3380CC4-5D6E-409C-BE32-E72D297353CC}">
                <c16:uniqueId val="{00000009-A778-4D4A-ADDF-9A4592BB4C04}"/>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A778-4D4A-ADDF-9A4592BB4C04}"/>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A778-4D4A-ADDF-9A4592BB4C04}"/>
              </c:ext>
            </c:extLst>
          </c:dPt>
          <c:dPt>
            <c:idx val="1"/>
            <c:bubble3D val="0"/>
            <c:spPr>
              <a:solidFill>
                <a:schemeClr val="tx1"/>
              </a:solidFill>
              <a:ln w="19050">
                <a:noFill/>
              </a:ln>
              <a:effectLst/>
            </c:spPr>
            <c:extLst>
              <c:ext xmlns:c16="http://schemas.microsoft.com/office/drawing/2014/chart" uri="{C3380CC4-5D6E-409C-BE32-E72D297353CC}">
                <c16:uniqueId val="{0000000E-A778-4D4A-ADDF-9A4592BB4C04}"/>
              </c:ext>
            </c:extLst>
          </c:dPt>
          <c:dPt>
            <c:idx val="2"/>
            <c:bubble3D val="0"/>
            <c:spPr>
              <a:noFill/>
              <a:ln w="19050">
                <a:noFill/>
              </a:ln>
              <a:effectLst/>
            </c:spPr>
            <c:extLst>
              <c:ext xmlns:c16="http://schemas.microsoft.com/office/drawing/2014/chart" uri="{C3380CC4-5D6E-409C-BE32-E72D297353CC}">
                <c16:uniqueId val="{00000010-A778-4D4A-ADDF-9A4592BB4C04}"/>
              </c:ext>
            </c:extLst>
          </c:dPt>
          <c:val>
            <c:numLit>
              <c:formatCode>General</c:formatCode>
              <c:ptCount val="3"/>
              <c:pt idx="0">
                <c:v>44.1</c:v>
              </c:pt>
              <c:pt idx="1">
                <c:v>2</c:v>
              </c:pt>
              <c:pt idx="2">
                <c:v>153.9</c:v>
              </c:pt>
            </c:numLit>
          </c:val>
          <c:extLst>
            <c:ext xmlns:c16="http://schemas.microsoft.com/office/drawing/2014/chart" uri="{C3380CC4-5D6E-409C-BE32-E72D297353CC}">
              <c16:uniqueId val="{00000011-A778-4D4A-ADDF-9A4592BB4C0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AE-46E0-AC8A-03D97F0E6B2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AE-46E0-AC8A-03D97F0E6B2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9AE-46E0-AC8A-03D97F0E6B2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'!$B$119:$B$121</c:f>
              <c:strCache>
                <c:ptCount val="3"/>
                <c:pt idx="0">
                  <c:v>Información</c:v>
                </c:pt>
                <c:pt idx="1">
                  <c:v>Diálogo</c:v>
                </c:pt>
                <c:pt idx="2">
                  <c:v>Responsabilidad</c:v>
                </c:pt>
              </c:strCache>
            </c:strRef>
          </c:cat>
          <c:val>
            <c:numRef>
              <c:f>'Gantt 3°T '!$C$119:$C$121</c:f>
              <c:numCache>
                <c:formatCode>0.00%</c:formatCode>
                <c:ptCount val="3"/>
                <c:pt idx="0">
                  <c:v>0.5</c:v>
                </c:pt>
                <c:pt idx="1">
                  <c:v>0.625</c:v>
                </c:pt>
                <c:pt idx="2">
                  <c:v>0.45</c:v>
                </c:pt>
              </c:numCache>
            </c:numRef>
          </c:val>
          <c:extLst>
            <c:ext xmlns:c16="http://schemas.microsoft.com/office/drawing/2014/chart" uri="{C3380CC4-5D6E-409C-BE32-E72D297353CC}">
              <c16:uniqueId val="{00000003-A9AE-46E0-AC8A-03D97F0E6B2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2°T'!$C$32</c:f>
              <c:strCache>
                <c:ptCount val="1"/>
                <c:pt idx="0">
                  <c:v>28/01/2023</c:v>
                </c:pt>
              </c:strCache>
            </c:strRef>
          </c:tx>
          <c:spPr>
            <a:noFill/>
            <a:ln>
              <a:noFill/>
            </a:ln>
            <a:effectLst/>
          </c:spPr>
          <c:invertIfNegative val="0"/>
          <c:errBars>
            <c:errBarType val="plus"/>
            <c:errValType val="cust"/>
            <c:noEndCap val="1"/>
            <c:plus>
              <c:numRef>
                <c:f>'Gantt 2°T'!$G$32:$G$37</c:f>
                <c:numCache>
                  <c:formatCode>General</c:formatCode>
                  <c:ptCount val="6"/>
                  <c:pt idx="0">
                    <c:v>194.09393939393942</c:v>
                  </c:pt>
                  <c:pt idx="1">
                    <c:v>0</c:v>
                  </c:pt>
                  <c:pt idx="2">
                    <c:v>88.340909090909093</c:v>
                  </c:pt>
                  <c:pt idx="3">
                    <c:v>86.156862745098039</c:v>
                  </c:pt>
                  <c:pt idx="4">
                    <c:v>134.01403508771929</c:v>
                  </c:pt>
                  <c:pt idx="5">
                    <c:v>130.63546363636365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0893-4173-9FBA-C63012D0E644}"/>
            </c:ext>
          </c:extLst>
        </c:ser>
        <c:ser>
          <c:idx val="1"/>
          <c:order val="1"/>
          <c:spPr>
            <a:solidFill>
              <a:schemeClr val="accent2"/>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0893-4173-9FBA-C63012D0E644}"/>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46-4A1C-89A9-16E27A4A0068}"/>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46-4A1C-89A9-16E27A4A0068}"/>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46-4A1C-89A9-16E27A4A0068}"/>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46-4A1C-89A9-16E27A4A0068}"/>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46-4A1C-89A9-16E27A4A0068}"/>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3°T '!$C$138:$C$142</c:f>
              <c:numCache>
                <c:formatCode>0.00%</c:formatCode>
                <c:ptCount val="5"/>
                <c:pt idx="0">
                  <c:v>0.4375</c:v>
                </c:pt>
                <c:pt idx="1">
                  <c:v>0.4</c:v>
                </c:pt>
                <c:pt idx="2">
                  <c:v>0.16666666666666666</c:v>
                </c:pt>
                <c:pt idx="3">
                  <c:v>1</c:v>
                </c:pt>
                <c:pt idx="4">
                  <c:v>0.29166666666666663</c:v>
                </c:pt>
              </c:numCache>
            </c:numRef>
          </c:val>
          <c:extLst>
            <c:ext xmlns:c16="http://schemas.microsoft.com/office/drawing/2014/chart" uri="{C3380CC4-5D6E-409C-BE32-E72D297353CC}">
              <c16:uniqueId val="{00000005-C446-4A1C-89A9-16E27A4A0068}"/>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F8-4444-B29F-75668CDED1A4}"/>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F8-4444-B29F-75668CDED1A4}"/>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F8-4444-B29F-75668CDED1A4}"/>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F8-4444-B29F-75668CDED1A4}"/>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7F8-4444-B29F-75668CDED1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3°T '!$C$155:$C$159</c:f>
              <c:numCache>
                <c:formatCode>0.00%</c:formatCode>
                <c:ptCount val="5"/>
                <c:pt idx="0">
                  <c:v>0.49916666666666665</c:v>
                </c:pt>
                <c:pt idx="1">
                  <c:v>0.53125</c:v>
                </c:pt>
                <c:pt idx="2">
                  <c:v>0.14000000000000001</c:v>
                </c:pt>
                <c:pt idx="3">
                  <c:v>0</c:v>
                </c:pt>
                <c:pt idx="4">
                  <c:v>0.66666666666666663</c:v>
                </c:pt>
              </c:numCache>
            </c:numRef>
          </c:val>
          <c:extLst>
            <c:ext xmlns:c16="http://schemas.microsoft.com/office/drawing/2014/chart" uri="{C3380CC4-5D6E-409C-BE32-E72D297353CC}">
              <c16:uniqueId val="{00000005-B7F8-4444-B29F-75668CDED1A4}"/>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3°T '!$C$174:$C$197</c:f>
              <c:numCache>
                <c:formatCode>0.00%</c:formatCode>
                <c:ptCount val="24"/>
                <c:pt idx="0">
                  <c:v>0.75</c:v>
                </c:pt>
                <c:pt idx="1">
                  <c:v>0.5</c:v>
                </c:pt>
                <c:pt idx="2">
                  <c:v>1</c:v>
                </c:pt>
                <c:pt idx="3">
                  <c:v>0.75</c:v>
                </c:pt>
                <c:pt idx="4">
                  <c:v>0.75</c:v>
                </c:pt>
                <c:pt idx="5">
                  <c:v>0.75</c:v>
                </c:pt>
                <c:pt idx="6">
                  <c:v>0.75</c:v>
                </c:pt>
                <c:pt idx="7">
                  <c:v>0.75</c:v>
                </c:pt>
                <c:pt idx="8">
                  <c:v>0.75</c:v>
                </c:pt>
                <c:pt idx="9">
                  <c:v>0.75</c:v>
                </c:pt>
                <c:pt idx="10">
                  <c:v>0</c:v>
                </c:pt>
                <c:pt idx="11">
                  <c:v>0</c:v>
                </c:pt>
                <c:pt idx="12">
                  <c:v>0</c:v>
                </c:pt>
                <c:pt idx="13">
                  <c:v>0.8</c:v>
                </c:pt>
                <c:pt idx="14">
                  <c:v>0</c:v>
                </c:pt>
                <c:pt idx="15">
                  <c:v>0</c:v>
                </c:pt>
                <c:pt idx="16">
                  <c:v>0.625</c:v>
                </c:pt>
                <c:pt idx="17">
                  <c:v>0.625</c:v>
                </c:pt>
                <c:pt idx="18">
                  <c:v>0.75</c:v>
                </c:pt>
                <c:pt idx="19">
                  <c:v>0.75</c:v>
                </c:pt>
                <c:pt idx="20">
                  <c:v>0.70840000000000003</c:v>
                </c:pt>
                <c:pt idx="21">
                  <c:v>0.75</c:v>
                </c:pt>
                <c:pt idx="22">
                  <c:v>0.75</c:v>
                </c:pt>
                <c:pt idx="23">
                  <c:v>0</c:v>
                </c:pt>
              </c:numCache>
            </c:numRef>
          </c:val>
          <c:extLst>
            <c:ext xmlns:c16="http://schemas.microsoft.com/office/drawing/2014/chart" uri="{C3380CC4-5D6E-409C-BE32-E72D297353CC}">
              <c16:uniqueId val="{00000000-BEC4-4EC1-B7CB-3FE91CC867E5}"/>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A5C-4EE7-9031-2E7007BE442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A5C-4EE7-9031-2E7007BE4423}"/>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A5C-4EE7-9031-2E7007BE4423}"/>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A5C-4EE7-9031-2E7007BE4423}"/>
              </c:ext>
            </c:extLst>
          </c:dPt>
          <c:dPt>
            <c:idx val="4"/>
            <c:bubble3D val="0"/>
            <c:spPr>
              <a:noFill/>
              <a:ln w="19050">
                <a:solidFill>
                  <a:schemeClr val="lt1"/>
                </a:solidFill>
              </a:ln>
              <a:effectLst/>
            </c:spPr>
            <c:extLst>
              <c:ext xmlns:c16="http://schemas.microsoft.com/office/drawing/2014/chart" uri="{C3380CC4-5D6E-409C-BE32-E72D297353CC}">
                <c16:uniqueId val="{00000009-1A5C-4EE7-9031-2E7007BE4423}"/>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A5C-4EE7-9031-2E7007BE4423}"/>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A5C-4EE7-9031-2E7007BE4423}"/>
              </c:ext>
            </c:extLst>
          </c:dPt>
          <c:dPt>
            <c:idx val="1"/>
            <c:bubble3D val="0"/>
            <c:spPr>
              <a:solidFill>
                <a:schemeClr val="tx1"/>
              </a:solidFill>
              <a:ln w="19050">
                <a:noFill/>
              </a:ln>
              <a:effectLst/>
            </c:spPr>
            <c:extLst>
              <c:ext xmlns:c16="http://schemas.microsoft.com/office/drawing/2014/chart" uri="{C3380CC4-5D6E-409C-BE32-E72D297353CC}">
                <c16:uniqueId val="{0000000E-1A5C-4EE7-9031-2E7007BE4423}"/>
              </c:ext>
            </c:extLst>
          </c:dPt>
          <c:dPt>
            <c:idx val="2"/>
            <c:bubble3D val="0"/>
            <c:spPr>
              <a:noFill/>
              <a:ln w="19050">
                <a:noFill/>
              </a:ln>
              <a:effectLst/>
            </c:spPr>
            <c:extLst>
              <c:ext xmlns:c16="http://schemas.microsoft.com/office/drawing/2014/chart" uri="{C3380CC4-5D6E-409C-BE32-E72D297353CC}">
                <c16:uniqueId val="{00000010-1A5C-4EE7-9031-2E7007BE4423}"/>
              </c:ext>
            </c:extLst>
          </c:dPt>
          <c:val>
            <c:numLit>
              <c:formatCode>General</c:formatCode>
              <c:ptCount val="3"/>
              <c:pt idx="0">
                <c:v>44.1</c:v>
              </c:pt>
              <c:pt idx="1">
                <c:v>2</c:v>
              </c:pt>
              <c:pt idx="2">
                <c:v>153.9</c:v>
              </c:pt>
            </c:numLit>
          </c:val>
          <c:extLst>
            <c:ext xmlns:c16="http://schemas.microsoft.com/office/drawing/2014/chart" uri="{C3380CC4-5D6E-409C-BE32-E72D297353CC}">
              <c16:uniqueId val="{00000011-1A5C-4EE7-9031-2E7007BE442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3º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3°T '!$C$32</c:f>
              <c:strCache>
                <c:ptCount val="1"/>
                <c:pt idx="0">
                  <c:v>28/01/2023</c:v>
                </c:pt>
              </c:strCache>
            </c:strRef>
          </c:tx>
          <c:spPr>
            <a:noFill/>
            <a:ln>
              <a:noFill/>
            </a:ln>
            <a:effectLst/>
          </c:spPr>
          <c:invertIfNegative val="0"/>
          <c:errBars>
            <c:errBarType val="plus"/>
            <c:errValType val="cust"/>
            <c:noEndCap val="1"/>
            <c:plus>
              <c:numRef>
                <c:f>'Gantt 3°T '!$G$32:$G$37</c:f>
                <c:numCache>
                  <c:formatCode>General</c:formatCode>
                  <c:ptCount val="6"/>
                  <c:pt idx="0">
                    <c:v>261.18181818181819</c:v>
                  </c:pt>
                  <c:pt idx="1">
                    <c:v>67.600000000000009</c:v>
                  </c:pt>
                  <c:pt idx="2">
                    <c:v>164.30555555555554</c:v>
                  </c:pt>
                  <c:pt idx="3">
                    <c:v>117</c:v>
                  </c:pt>
                  <c:pt idx="4">
                    <c:v>167.17587301587301</c:v>
                  </c:pt>
                  <c:pt idx="5">
                    <c:v>203.69723636363636</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3°T '!$B$32:$B$37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E59A-438F-AB97-2D1063AF6BB5}"/>
            </c:ext>
          </c:extLst>
        </c:ser>
        <c:ser>
          <c:idx val="1"/>
          <c:order val="1"/>
          <c:spPr>
            <a:solidFill>
              <a:schemeClr val="accent2"/>
            </a:solidFill>
            <a:ln>
              <a:noFill/>
            </a:ln>
            <a:effectLst/>
          </c:spPr>
          <c:invertIfNegative val="0"/>
          <c:cat>
            <c:strRef>
              <c:f>'Gantt 3°T '!$B$32:$B$37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E59A-438F-AB97-2D1063AF6BB5}"/>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_xlchart.v2.6</cx:f>
      </cx:strDim>
      <cx:numDim type="val">
        <cx:f>_xlchart.v2.7</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withinLinear" id="17">
  <a:schemeClr val="accent4"/>
</cs:colorStyle>
</file>

<file path=xl/charts/colors2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withinLinear" id="17">
  <a:schemeClr val="accent4"/>
</cs:colorStyle>
</file>

<file path=xl/charts/colors3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40.xml><?xml version="1.0" encoding="utf-8"?>
<cs:colorStyle xmlns:cs="http://schemas.microsoft.com/office/drawing/2012/chartStyle" xmlns:a="http://schemas.openxmlformats.org/drawingml/2006/main" meth="withinLinear" id="16">
  <a:schemeClr val="accent3"/>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microsoft.com/office/2014/relationships/chartEx" Target="../charts/chartEx2.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0.xml"/><Relationship Id="rId5" Type="http://schemas.openxmlformats.org/officeDocument/2006/relationships/chart" Target="../charts/chart15.xml"/><Relationship Id="rId10" Type="http://schemas.openxmlformats.org/officeDocument/2006/relationships/chart" Target="../charts/chart19.xml"/><Relationship Id="rId4" Type="http://schemas.openxmlformats.org/officeDocument/2006/relationships/chart" Target="../charts/chart14.xml"/><Relationship Id="rId9"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8" Type="http://schemas.microsoft.com/office/2014/relationships/chartEx" Target="../charts/chartEx3.xml"/><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0.xml"/><Relationship Id="rId5" Type="http://schemas.openxmlformats.org/officeDocument/2006/relationships/chart" Target="../charts/chart25.xml"/><Relationship Id="rId10" Type="http://schemas.openxmlformats.org/officeDocument/2006/relationships/chart" Target="../charts/chart29.xml"/><Relationship Id="rId4" Type="http://schemas.openxmlformats.org/officeDocument/2006/relationships/chart" Target="../charts/chart24.xml"/><Relationship Id="rId9" Type="http://schemas.openxmlformats.org/officeDocument/2006/relationships/chart" Target="../charts/chart28.xml"/></Relationships>
</file>

<file path=xl/drawings/_rels/drawing8.xml.rels><?xml version="1.0" encoding="UTF-8" standalone="yes"?>
<Relationships xmlns="http://schemas.openxmlformats.org/package/2006/relationships"><Relationship Id="rId8" Type="http://schemas.microsoft.com/office/2014/relationships/chartEx" Target="../charts/chartEx4.xml"/><Relationship Id="rId3" Type="http://schemas.openxmlformats.org/officeDocument/2006/relationships/chart" Target="../charts/chart33.xml"/><Relationship Id="rId7" Type="http://schemas.openxmlformats.org/officeDocument/2006/relationships/chart" Target="../charts/chart37.xml"/><Relationship Id="rId2" Type="http://schemas.openxmlformats.org/officeDocument/2006/relationships/chart" Target="../charts/chart32.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0.xml"/><Relationship Id="rId5" Type="http://schemas.openxmlformats.org/officeDocument/2006/relationships/chart" Target="../charts/chart35.xml"/><Relationship Id="rId10" Type="http://schemas.openxmlformats.org/officeDocument/2006/relationships/chart" Target="../charts/chart39.xml"/><Relationship Id="rId4" Type="http://schemas.openxmlformats.org/officeDocument/2006/relationships/chart" Target="../charts/chart34.xml"/><Relationship Id="rId9" Type="http://schemas.openxmlformats.org/officeDocument/2006/relationships/chart" Target="../charts/chart3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7B016B73-D052-446E-B3E9-406AC71A63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198439</xdr:colOff>
      <xdr:row>59</xdr:row>
      <xdr:rowOff>230188</xdr:rowOff>
    </xdr:from>
    <xdr:to>
      <xdr:col>6</xdr:col>
      <xdr:colOff>1436689</xdr:colOff>
      <xdr:row>76</xdr:row>
      <xdr:rowOff>39688</xdr:rowOff>
    </xdr:to>
    <xdr:graphicFrame macro="">
      <xdr:nvGraphicFramePr>
        <xdr:cNvPr id="3" name="Gráfico 2">
          <a:extLst>
            <a:ext uri="{FF2B5EF4-FFF2-40B4-BE49-F238E27FC236}">
              <a16:creationId xmlns:a16="http://schemas.microsoft.com/office/drawing/2014/main" id="{A40C7EEC-329A-4941-BBFC-9B33CDB78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238126</xdr:colOff>
      <xdr:row>76</xdr:row>
      <xdr:rowOff>142475</xdr:rowOff>
    </xdr:from>
    <xdr:to>
      <xdr:col>6</xdr:col>
      <xdr:colOff>1531937</xdr:colOff>
      <xdr:row>98</xdr:row>
      <xdr:rowOff>174624</xdr:rowOff>
    </xdr:to>
    <xdr:graphicFrame macro="">
      <xdr:nvGraphicFramePr>
        <xdr:cNvPr id="5" name="Gráfico 4">
          <a:extLst>
            <a:ext uri="{FF2B5EF4-FFF2-40B4-BE49-F238E27FC236}">
              <a16:creationId xmlns:a16="http://schemas.microsoft.com/office/drawing/2014/main" id="{EA269D74-B4CF-4E90-A965-13371E6E78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208358</xdr:colOff>
      <xdr:row>114</xdr:row>
      <xdr:rowOff>174626</xdr:rowOff>
    </xdr:from>
    <xdr:to>
      <xdr:col>6</xdr:col>
      <xdr:colOff>1393031</xdr:colOff>
      <xdr:row>133</xdr:row>
      <xdr:rowOff>55563</xdr:rowOff>
    </xdr:to>
    <xdr:graphicFrame macro="">
      <xdr:nvGraphicFramePr>
        <xdr:cNvPr id="6" name="Gráfico 5">
          <a:extLst>
            <a:ext uri="{FF2B5EF4-FFF2-40B4-BE49-F238E27FC236}">
              <a16:creationId xmlns:a16="http://schemas.microsoft.com/office/drawing/2014/main" id="{5AAF103A-19F8-47BA-8967-EB205651A5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160734</xdr:colOff>
      <xdr:row>133</xdr:row>
      <xdr:rowOff>71438</xdr:rowOff>
    </xdr:from>
    <xdr:to>
      <xdr:col>6</xdr:col>
      <xdr:colOff>1365250</xdr:colOff>
      <xdr:row>149</xdr:row>
      <xdr:rowOff>158750</xdr:rowOff>
    </xdr:to>
    <xdr:graphicFrame macro="">
      <xdr:nvGraphicFramePr>
        <xdr:cNvPr id="7" name="Gráfico 6">
          <a:extLst>
            <a:ext uri="{FF2B5EF4-FFF2-40B4-BE49-F238E27FC236}">
              <a16:creationId xmlns:a16="http://schemas.microsoft.com/office/drawing/2014/main" id="{15A17188-274E-424E-8631-C000ED3E3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180577</xdr:colOff>
      <xdr:row>150</xdr:row>
      <xdr:rowOff>91282</xdr:rowOff>
    </xdr:from>
    <xdr:to>
      <xdr:col>6</xdr:col>
      <xdr:colOff>1420811</xdr:colOff>
      <xdr:row>171</xdr:row>
      <xdr:rowOff>79376</xdr:rowOff>
    </xdr:to>
    <xdr:graphicFrame macro="">
      <xdr:nvGraphicFramePr>
        <xdr:cNvPr id="8" name="Gráfico 7">
          <a:extLst>
            <a:ext uri="{FF2B5EF4-FFF2-40B4-BE49-F238E27FC236}">
              <a16:creationId xmlns:a16="http://schemas.microsoft.com/office/drawing/2014/main" id="{D841A7B7-2C0A-49B5-ABF1-EE86FDBB27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236140</xdr:colOff>
      <xdr:row>100</xdr:row>
      <xdr:rowOff>47624</xdr:rowOff>
    </xdr:from>
    <xdr:to>
      <xdr:col>6</xdr:col>
      <xdr:colOff>1468437</xdr:colOff>
      <xdr:row>113</xdr:row>
      <xdr:rowOff>142875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17EDA7A5-115B-4F2C-9AEA-4AF02293C09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236140" y="1928812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144860</xdr:colOff>
      <xdr:row>171</xdr:row>
      <xdr:rowOff>186132</xdr:rowOff>
    </xdr:from>
    <xdr:to>
      <xdr:col>6</xdr:col>
      <xdr:colOff>1377157</xdr:colOff>
      <xdr:row>200</xdr:row>
      <xdr:rowOff>127000</xdr:rowOff>
    </xdr:to>
    <xdr:graphicFrame macro="">
      <xdr:nvGraphicFramePr>
        <xdr:cNvPr id="10" name="Gráfico 9">
          <a:extLst>
            <a:ext uri="{FF2B5EF4-FFF2-40B4-BE49-F238E27FC236}">
              <a16:creationId xmlns:a16="http://schemas.microsoft.com/office/drawing/2014/main" id="{C188CAE2-0B19-425D-A0C7-7ACBB511D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12D5C365-70B0-4831-8047-F3A2C0DB0F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EA11114C-1881-4630-93F8-BF15D723E356}"/>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7A409873-5D8C-42C0-A7CF-1B57ABFCAEB2}"/>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48,4%</a:t>
          </a:fld>
          <a:endParaRPr lang="es-CO" sz="5400" b="1">
            <a:solidFill>
              <a:sysClr val="windowText" lastClr="000000"/>
            </a:solidFill>
          </a:endParaRPr>
        </a:p>
      </xdr:txBody>
    </xdr:sp>
    <xdr:clientData/>
  </xdr:twoCellAnchor>
  <xdr:twoCellAnchor>
    <xdr:from>
      <xdr:col>0</xdr:col>
      <xdr:colOff>318294</xdr:colOff>
      <xdr:row>16</xdr:row>
      <xdr:rowOff>131763</xdr:rowOff>
    </xdr:from>
    <xdr:to>
      <xdr:col>7</xdr:col>
      <xdr:colOff>57945</xdr:colOff>
      <xdr:row>39</xdr:row>
      <xdr:rowOff>146845</xdr:rowOff>
    </xdr:to>
    <xdr:graphicFrame macro="">
      <xdr:nvGraphicFramePr>
        <xdr:cNvPr id="14" name="Gráfico 13">
          <a:extLst>
            <a:ext uri="{FF2B5EF4-FFF2-40B4-BE49-F238E27FC236}">
              <a16:creationId xmlns:a16="http://schemas.microsoft.com/office/drawing/2014/main" id="{D0350254-9CBF-477B-9C5D-49DD932D6C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279796</xdr:colOff>
      <xdr:row>41</xdr:row>
      <xdr:rowOff>98820</xdr:rowOff>
    </xdr:from>
    <xdr:to>
      <xdr:col>6</xdr:col>
      <xdr:colOff>1488281</xdr:colOff>
      <xdr:row>55</xdr:row>
      <xdr:rowOff>175020</xdr:rowOff>
    </xdr:to>
    <xdr:graphicFrame macro="">
      <xdr:nvGraphicFramePr>
        <xdr:cNvPr id="15" name="Gráfico 14">
          <a:extLst>
            <a:ext uri="{FF2B5EF4-FFF2-40B4-BE49-F238E27FC236}">
              <a16:creationId xmlns:a16="http://schemas.microsoft.com/office/drawing/2014/main" id="{1748770B-864F-9D8E-1813-78EFB94408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C83A524F-C3A1-442C-8DFA-D2BD02597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164796</xdr:colOff>
      <xdr:row>41</xdr:row>
      <xdr:rowOff>24948</xdr:rowOff>
    </xdr:from>
    <xdr:to>
      <xdr:col>7</xdr:col>
      <xdr:colOff>38362</xdr:colOff>
      <xdr:row>58</xdr:row>
      <xdr:rowOff>79376</xdr:rowOff>
    </xdr:to>
    <xdr:graphicFrame macro="">
      <xdr:nvGraphicFramePr>
        <xdr:cNvPr id="3" name="Gráfico 2">
          <a:extLst>
            <a:ext uri="{FF2B5EF4-FFF2-40B4-BE49-F238E27FC236}">
              <a16:creationId xmlns:a16="http://schemas.microsoft.com/office/drawing/2014/main" id="{90149296-C700-4E5E-BFE1-D2B9BD8557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281971</xdr:colOff>
      <xdr:row>60</xdr:row>
      <xdr:rowOff>115283</xdr:rowOff>
    </xdr:from>
    <xdr:to>
      <xdr:col>7</xdr:col>
      <xdr:colOff>69641</xdr:colOff>
      <xdr:row>75</xdr:row>
      <xdr:rowOff>66522</xdr:rowOff>
    </xdr:to>
    <xdr:graphicFrame macro="">
      <xdr:nvGraphicFramePr>
        <xdr:cNvPr id="4" name="Gráfico 3">
          <a:extLst>
            <a:ext uri="{FF2B5EF4-FFF2-40B4-BE49-F238E27FC236}">
              <a16:creationId xmlns:a16="http://schemas.microsoft.com/office/drawing/2014/main" id="{E1808F6E-A93A-4CE9-AFEA-D7A5A0A785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331107</xdr:colOff>
      <xdr:row>76</xdr:row>
      <xdr:rowOff>110726</xdr:rowOff>
    </xdr:from>
    <xdr:to>
      <xdr:col>7</xdr:col>
      <xdr:colOff>69168</xdr:colOff>
      <xdr:row>98</xdr:row>
      <xdr:rowOff>142875</xdr:rowOff>
    </xdr:to>
    <xdr:graphicFrame macro="">
      <xdr:nvGraphicFramePr>
        <xdr:cNvPr id="5" name="Gráfico 4">
          <a:extLst>
            <a:ext uri="{FF2B5EF4-FFF2-40B4-BE49-F238E27FC236}">
              <a16:creationId xmlns:a16="http://schemas.microsoft.com/office/drawing/2014/main" id="{5EADDA4F-2D33-4F77-90A9-1273E4F6FD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335356</xdr:colOff>
      <xdr:row>114</xdr:row>
      <xdr:rowOff>129268</xdr:rowOff>
    </xdr:from>
    <xdr:to>
      <xdr:col>6</xdr:col>
      <xdr:colOff>1520029</xdr:colOff>
      <xdr:row>133</xdr:row>
      <xdr:rowOff>10205</xdr:rowOff>
    </xdr:to>
    <xdr:graphicFrame macro="">
      <xdr:nvGraphicFramePr>
        <xdr:cNvPr id="6" name="Gráfico 5">
          <a:extLst>
            <a:ext uri="{FF2B5EF4-FFF2-40B4-BE49-F238E27FC236}">
              <a16:creationId xmlns:a16="http://schemas.microsoft.com/office/drawing/2014/main" id="{D1CA8AB2-CC82-4C5C-B819-413A75FFB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335359</xdr:colOff>
      <xdr:row>133</xdr:row>
      <xdr:rowOff>166689</xdr:rowOff>
    </xdr:from>
    <xdr:to>
      <xdr:col>6</xdr:col>
      <xdr:colOff>1528536</xdr:colOff>
      <xdr:row>150</xdr:row>
      <xdr:rowOff>63501</xdr:rowOff>
    </xdr:to>
    <xdr:graphicFrame macro="">
      <xdr:nvGraphicFramePr>
        <xdr:cNvPr id="7" name="Gráfico 6">
          <a:extLst>
            <a:ext uri="{FF2B5EF4-FFF2-40B4-BE49-F238E27FC236}">
              <a16:creationId xmlns:a16="http://schemas.microsoft.com/office/drawing/2014/main" id="{DC32857A-5F62-4FDC-AE5C-1D00B375D2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337059</xdr:colOff>
      <xdr:row>151</xdr:row>
      <xdr:rowOff>161586</xdr:rowOff>
    </xdr:from>
    <xdr:to>
      <xdr:col>7</xdr:col>
      <xdr:colOff>10204</xdr:colOff>
      <xdr:row>172</xdr:row>
      <xdr:rowOff>149680</xdr:rowOff>
    </xdr:to>
    <xdr:graphicFrame macro="">
      <xdr:nvGraphicFramePr>
        <xdr:cNvPr id="8" name="Gráfico 7">
          <a:extLst>
            <a:ext uri="{FF2B5EF4-FFF2-40B4-BE49-F238E27FC236}">
              <a16:creationId xmlns:a16="http://schemas.microsoft.com/office/drawing/2014/main" id="{C7E28E13-1DCC-4A8D-B8E8-B36DDD5418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324584</xdr:colOff>
      <xdr:row>100</xdr:row>
      <xdr:rowOff>15875</xdr:rowOff>
    </xdr:from>
    <xdr:to>
      <xdr:col>7</xdr:col>
      <xdr:colOff>1131</xdr:colOff>
      <xdr:row>113</xdr:row>
      <xdr:rowOff>111126</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B221D163-8A74-42FC-B931-8B7A63A95C2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24584" y="19256375"/>
              <a:ext cx="12573397"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321000</xdr:colOff>
      <xdr:row>173</xdr:row>
      <xdr:rowOff>44769</xdr:rowOff>
    </xdr:from>
    <xdr:to>
      <xdr:col>6</xdr:col>
      <xdr:colOff>1548005</xdr:colOff>
      <xdr:row>201</xdr:row>
      <xdr:rowOff>176137</xdr:rowOff>
    </xdr:to>
    <xdr:graphicFrame macro="">
      <xdr:nvGraphicFramePr>
        <xdr:cNvPr id="10" name="Gráfico 9">
          <a:extLst>
            <a:ext uri="{FF2B5EF4-FFF2-40B4-BE49-F238E27FC236}">
              <a16:creationId xmlns:a16="http://schemas.microsoft.com/office/drawing/2014/main" id="{C61CF5D0-68C6-4F1B-B6E2-2FB7A56A77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8D4BD803-E058-4F12-8B69-1869952D7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AAA2FDA1-E37B-4B60-8E00-7BE1D2A4B5F0}"/>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028B767C-572B-4709-BB64-2F6E5C70275C}"/>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80,0%</a:t>
          </a:fld>
          <a:endParaRPr lang="es-CO" sz="5400" b="1">
            <a:solidFill>
              <a:sysClr val="windowText" lastClr="000000"/>
            </a:solidFill>
          </a:endParaRPr>
        </a:p>
      </xdr:txBody>
    </xdr:sp>
    <xdr:clientData/>
  </xdr:twoCellAnchor>
  <xdr:twoCellAnchor>
    <xdr:from>
      <xdr:col>0</xdr:col>
      <xdr:colOff>336438</xdr:colOff>
      <xdr:row>16</xdr:row>
      <xdr:rowOff>19693</xdr:rowOff>
    </xdr:from>
    <xdr:to>
      <xdr:col>7</xdr:col>
      <xdr:colOff>87994</xdr:colOff>
      <xdr:row>39</xdr:row>
      <xdr:rowOff>34775</xdr:rowOff>
    </xdr:to>
    <xdr:graphicFrame macro="">
      <xdr:nvGraphicFramePr>
        <xdr:cNvPr id="14" name="Gráfico 13">
          <a:extLst>
            <a:ext uri="{FF2B5EF4-FFF2-40B4-BE49-F238E27FC236}">
              <a16:creationId xmlns:a16="http://schemas.microsoft.com/office/drawing/2014/main" id="{ADBBF814-011A-4CB0-AAC7-7C6888394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7</xdr:col>
      <xdr:colOff>0</xdr:colOff>
      <xdr:row>2</xdr:row>
      <xdr:rowOff>695325</xdr:rowOff>
    </xdr:to>
    <xdr:pic>
      <xdr:nvPicPr>
        <xdr:cNvPr id="2" name="Picture 1">
          <a:extLst>
            <a:ext uri="{FF2B5EF4-FFF2-40B4-BE49-F238E27FC236}">
              <a16:creationId xmlns:a16="http://schemas.microsoft.com/office/drawing/2014/main" id="{0D40CE58-7859-49A0-BED9-6FFAB6497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 y="19050"/>
          <a:ext cx="3505200" cy="82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0</xdr:colOff>
      <xdr:row>2</xdr:row>
      <xdr:rowOff>0</xdr:rowOff>
    </xdr:from>
    <xdr:to>
      <xdr:col>36</xdr:col>
      <xdr:colOff>0</xdr:colOff>
      <xdr:row>2</xdr:row>
      <xdr:rowOff>561975</xdr:rowOff>
    </xdr:to>
    <xdr:pic>
      <xdr:nvPicPr>
        <xdr:cNvPr id="3" name="Picture 2">
          <a:extLst>
            <a:ext uri="{FF2B5EF4-FFF2-40B4-BE49-F238E27FC236}">
              <a16:creationId xmlns:a16="http://schemas.microsoft.com/office/drawing/2014/main" id="{9F16B3AF-DBD4-40FF-B73B-96F41BF64E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071175" y="152400"/>
          <a:ext cx="10572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2382</xdr:colOff>
      <xdr:row>41</xdr:row>
      <xdr:rowOff>142874</xdr:rowOff>
    </xdr:from>
    <xdr:to>
      <xdr:col>6</xdr:col>
      <xdr:colOff>1552575</xdr:colOff>
      <xdr:row>62</xdr:row>
      <xdr:rowOff>83341</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291704</xdr:colOff>
      <xdr:row>65</xdr:row>
      <xdr:rowOff>35720</xdr:rowOff>
    </xdr:from>
    <xdr:to>
      <xdr:col>7</xdr:col>
      <xdr:colOff>0</xdr:colOff>
      <xdr:row>85</xdr:row>
      <xdr:rowOff>27781</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261938</xdr:colOff>
      <xdr:row>88</xdr:row>
      <xdr:rowOff>146444</xdr:rowOff>
    </xdr:from>
    <xdr:to>
      <xdr:col>6</xdr:col>
      <xdr:colOff>1547812</xdr:colOff>
      <xdr:row>110</xdr:row>
      <xdr:rowOff>178593</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17858</xdr:colOff>
      <xdr:row>131</xdr:row>
      <xdr:rowOff>23813</xdr:rowOff>
    </xdr:from>
    <xdr:to>
      <xdr:col>6</xdr:col>
      <xdr:colOff>1535906</xdr:colOff>
      <xdr:row>149</xdr:row>
      <xdr:rowOff>95250</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29764</xdr:colOff>
      <xdr:row>150</xdr:row>
      <xdr:rowOff>0</xdr:rowOff>
    </xdr:from>
    <xdr:to>
      <xdr:col>7</xdr:col>
      <xdr:colOff>11905</xdr:colOff>
      <xdr:row>168</xdr:row>
      <xdr:rowOff>63500</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169</xdr:row>
      <xdr:rowOff>178593</xdr:rowOff>
    </xdr:from>
    <xdr:to>
      <xdr:col>7</xdr:col>
      <xdr:colOff>11905</xdr:colOff>
      <xdr:row>192</xdr:row>
      <xdr:rowOff>11906</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112</xdr:row>
      <xdr:rowOff>1</xdr:rowOff>
    </xdr:from>
    <xdr:to>
      <xdr:col>6</xdr:col>
      <xdr:colOff>1547812</xdr:colOff>
      <xdr:row>130</xdr:row>
      <xdr:rowOff>35717</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21526501"/>
              <a:ext cx="12576572" cy="346471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192</xdr:row>
      <xdr:rowOff>182164</xdr:rowOff>
    </xdr:from>
    <xdr:to>
      <xdr:col>6</xdr:col>
      <xdr:colOff>1524001</xdr:colOff>
      <xdr:row>224</xdr:row>
      <xdr:rowOff>107156</xdr:rowOff>
    </xdr:to>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158750</xdr:rowOff>
    </xdr:from>
    <xdr:to>
      <xdr:col>5</xdr:col>
      <xdr:colOff>219075</xdr:colOff>
      <xdr:row>24</xdr:row>
      <xdr:rowOff>0</xdr:rowOff>
    </xdr:to>
    <xdr:graphicFrame macro="">
      <xdr:nvGraphicFramePr>
        <xdr:cNvPr id="13" name="Gráfico 1">
          <a:extLst>
            <a:ext uri="{FF2B5EF4-FFF2-40B4-BE49-F238E27FC236}">
              <a16:creationId xmlns:a16="http://schemas.microsoft.com/office/drawing/2014/main" id="{46B8F31B-D433-4A0A-91EA-2181F5CF9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8" name="Rectángulo 17">
          <a:extLst>
            <a:ext uri="{FF2B5EF4-FFF2-40B4-BE49-F238E27FC236}">
              <a16:creationId xmlns:a16="http://schemas.microsoft.com/office/drawing/2014/main" id="{5A630BC2-CE83-411C-B639-5185F1E678D6}"/>
            </a:ext>
          </a:extLst>
        </xdr:cNvPr>
        <xdr:cNvSpPr/>
      </xdr:nvSpPr>
      <xdr:spPr>
        <a:xfrm>
          <a:off x="5553075" y="526256"/>
          <a:ext cx="1302933"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21" name="CuadroTexto 20">
          <a:extLst>
            <a:ext uri="{FF2B5EF4-FFF2-40B4-BE49-F238E27FC236}">
              <a16:creationId xmlns:a16="http://schemas.microsoft.com/office/drawing/2014/main" id="{7ED9C1CE-A39B-4FB3-B323-42952C7E6F1D}"/>
            </a:ext>
          </a:extLst>
        </xdr:cNvPr>
        <xdr:cNvSpPr txBox="1"/>
      </xdr:nvSpPr>
      <xdr:spPr>
        <a:xfrm>
          <a:off x="5376863" y="2607468"/>
          <a:ext cx="1271588"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39,0%</a:t>
          </a:fld>
          <a:endParaRPr lang="es-CO" sz="5400" b="1">
            <a:solidFill>
              <a:sysClr val="windowText" lastClr="000000"/>
            </a:solidFill>
          </a:endParaRPr>
        </a:p>
      </xdr:txBody>
    </xdr:sp>
    <xdr:clientData/>
  </xdr:twoCellAnchor>
  <xdr:twoCellAnchor>
    <xdr:from>
      <xdr:col>0</xdr:col>
      <xdr:colOff>302419</xdr:colOff>
      <xdr:row>16</xdr:row>
      <xdr:rowOff>8731</xdr:rowOff>
    </xdr:from>
    <xdr:to>
      <xdr:col>7</xdr:col>
      <xdr:colOff>61913</xdr:colOff>
      <xdr:row>40</xdr:row>
      <xdr:rowOff>23020</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A32859FD-7A05-4B02-B667-E26349175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67</xdr:row>
      <xdr:rowOff>174625</xdr:rowOff>
    </xdr:from>
    <xdr:to>
      <xdr:col>6</xdr:col>
      <xdr:colOff>1424781</xdr:colOff>
      <xdr:row>84</xdr:row>
      <xdr:rowOff>174625</xdr:rowOff>
    </xdr:to>
    <xdr:graphicFrame macro="">
      <xdr:nvGraphicFramePr>
        <xdr:cNvPr id="3" name="Gráfico 2">
          <a:extLst>
            <a:ext uri="{FF2B5EF4-FFF2-40B4-BE49-F238E27FC236}">
              <a16:creationId xmlns:a16="http://schemas.microsoft.com/office/drawing/2014/main" id="{CADCD82D-285A-430F-9267-4CDF15CFC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40</xdr:row>
      <xdr:rowOff>230189</xdr:rowOff>
    </xdr:from>
    <xdr:to>
      <xdr:col>6</xdr:col>
      <xdr:colOff>1343421</xdr:colOff>
      <xdr:row>55</xdr:row>
      <xdr:rowOff>127000</xdr:rowOff>
    </xdr:to>
    <xdr:graphicFrame macro="">
      <xdr:nvGraphicFramePr>
        <xdr:cNvPr id="4" name="Gráfico 3">
          <a:extLst>
            <a:ext uri="{FF2B5EF4-FFF2-40B4-BE49-F238E27FC236}">
              <a16:creationId xmlns:a16="http://schemas.microsoft.com/office/drawing/2014/main" id="{D363B5FB-C134-4F35-A626-E19C41193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285751</xdr:colOff>
      <xdr:row>76</xdr:row>
      <xdr:rowOff>110725</xdr:rowOff>
    </xdr:from>
    <xdr:to>
      <xdr:col>7</xdr:col>
      <xdr:colOff>23812</xdr:colOff>
      <xdr:row>98</xdr:row>
      <xdr:rowOff>142874</xdr:rowOff>
    </xdr:to>
    <xdr:graphicFrame macro="">
      <xdr:nvGraphicFramePr>
        <xdr:cNvPr id="5" name="Gráfico 4">
          <a:extLst>
            <a:ext uri="{FF2B5EF4-FFF2-40B4-BE49-F238E27FC236}">
              <a16:creationId xmlns:a16="http://schemas.microsoft.com/office/drawing/2014/main" id="{C6560380-B4A0-4336-8847-8EEDC3FB4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303608</xdr:colOff>
      <xdr:row>114</xdr:row>
      <xdr:rowOff>47626</xdr:rowOff>
    </xdr:from>
    <xdr:to>
      <xdr:col>6</xdr:col>
      <xdr:colOff>1488281</xdr:colOff>
      <xdr:row>132</xdr:row>
      <xdr:rowOff>119063</xdr:rowOff>
    </xdr:to>
    <xdr:graphicFrame macro="">
      <xdr:nvGraphicFramePr>
        <xdr:cNvPr id="6" name="Gráfico 5">
          <a:extLst>
            <a:ext uri="{FF2B5EF4-FFF2-40B4-BE49-F238E27FC236}">
              <a16:creationId xmlns:a16="http://schemas.microsoft.com/office/drawing/2014/main" id="{4637DC21-486C-45DA-93F9-B90A3EC5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17859</xdr:colOff>
      <xdr:row>133</xdr:row>
      <xdr:rowOff>71438</xdr:rowOff>
    </xdr:from>
    <xdr:to>
      <xdr:col>7</xdr:col>
      <xdr:colOff>0</xdr:colOff>
      <xdr:row>149</xdr:row>
      <xdr:rowOff>158750</xdr:rowOff>
    </xdr:to>
    <xdr:graphicFrame macro="">
      <xdr:nvGraphicFramePr>
        <xdr:cNvPr id="7" name="Gráfico 6">
          <a:extLst>
            <a:ext uri="{FF2B5EF4-FFF2-40B4-BE49-F238E27FC236}">
              <a16:creationId xmlns:a16="http://schemas.microsoft.com/office/drawing/2014/main" id="{5225E427-FE17-4B62-B0DB-215ECCAC1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5952</xdr:colOff>
      <xdr:row>150</xdr:row>
      <xdr:rowOff>11907</xdr:rowOff>
    </xdr:from>
    <xdr:to>
      <xdr:col>7</xdr:col>
      <xdr:colOff>23811</xdr:colOff>
      <xdr:row>171</xdr:row>
      <xdr:rowOff>1</xdr:rowOff>
    </xdr:to>
    <xdr:graphicFrame macro="">
      <xdr:nvGraphicFramePr>
        <xdr:cNvPr id="8" name="Gráfico 7">
          <a:extLst>
            <a:ext uri="{FF2B5EF4-FFF2-40B4-BE49-F238E27FC236}">
              <a16:creationId xmlns:a16="http://schemas.microsoft.com/office/drawing/2014/main" id="{AA8E73FA-2201-4431-9A25-CA0641D72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100</xdr:row>
      <xdr:rowOff>15874</xdr:rowOff>
    </xdr:from>
    <xdr:to>
      <xdr:col>6</xdr:col>
      <xdr:colOff>1547812</xdr:colOff>
      <xdr:row>113</xdr:row>
      <xdr:rowOff>111125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E19F2594-5FFC-4D84-925D-444990311E5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1925637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33735</xdr:colOff>
      <xdr:row>171</xdr:row>
      <xdr:rowOff>106757</xdr:rowOff>
    </xdr:from>
    <xdr:to>
      <xdr:col>7</xdr:col>
      <xdr:colOff>43657</xdr:colOff>
      <xdr:row>200</xdr:row>
      <xdr:rowOff>47625</xdr:rowOff>
    </xdr:to>
    <xdr:graphicFrame macro="">
      <xdr:nvGraphicFramePr>
        <xdr:cNvPr id="10" name="Gráfico 9">
          <a:extLst>
            <a:ext uri="{FF2B5EF4-FFF2-40B4-BE49-F238E27FC236}">
              <a16:creationId xmlns:a16="http://schemas.microsoft.com/office/drawing/2014/main" id="{D77A12DA-B5AA-43EE-812F-3A2B45C4C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CD7E2F69-B230-4069-BF45-148FCCF8A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08C735CC-B5E1-4FDD-A1F9-29446C24BF50}"/>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4307EC79-50D0-41EC-B3D4-02AC74A4C6E5}"/>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31,2%</a:t>
          </a:fld>
          <a:endParaRPr lang="es-CO" sz="5400" b="1">
            <a:solidFill>
              <a:sysClr val="windowText" lastClr="000000"/>
            </a:solidFill>
          </a:endParaRPr>
        </a:p>
      </xdr:txBody>
    </xdr:sp>
    <xdr:clientData/>
  </xdr:twoCellAnchor>
  <xdr:twoCellAnchor>
    <xdr:from>
      <xdr:col>1</xdr:col>
      <xdr:colOff>16670</xdr:colOff>
      <xdr:row>15</xdr:row>
      <xdr:rowOff>143669</xdr:rowOff>
    </xdr:from>
    <xdr:to>
      <xdr:col>7</xdr:col>
      <xdr:colOff>101602</xdr:colOff>
      <xdr:row>38</xdr:row>
      <xdr:rowOff>158751</xdr:rowOff>
    </xdr:to>
    <xdr:graphicFrame macro="">
      <xdr:nvGraphicFramePr>
        <xdr:cNvPr id="14" name="Gráfico 13">
          <a:extLst>
            <a:ext uri="{FF2B5EF4-FFF2-40B4-BE49-F238E27FC236}">
              <a16:creationId xmlns:a16="http://schemas.microsoft.com/office/drawing/2014/main" id="{1698D6F9-4CB5-4FB8-A5DE-654341577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4</xdr:col>
      <xdr:colOff>54382</xdr:colOff>
      <xdr:row>2</xdr:row>
      <xdr:rowOff>164226</xdr:rowOff>
    </xdr:from>
    <xdr:ext cx="4452689" cy="1782924"/>
    <xdr:sp macro="" textlink="">
      <xdr:nvSpPr>
        <xdr:cNvPr id="15" name="Rectángulo 14">
          <a:extLst>
            <a:ext uri="{FF2B5EF4-FFF2-40B4-BE49-F238E27FC236}">
              <a16:creationId xmlns:a16="http://schemas.microsoft.com/office/drawing/2014/main" id="{E5037214-C3CC-0B89-9982-44A8DA21BBE9}"/>
            </a:ext>
          </a:extLst>
        </xdr:cNvPr>
        <xdr:cNvSpPr/>
      </xdr:nvSpPr>
      <xdr:spPr>
        <a:xfrm rot="19227123">
          <a:off x="8388757" y="592851"/>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oneCellAnchor>
    <xdr:from>
      <xdr:col>4</xdr:col>
      <xdr:colOff>904874</xdr:colOff>
      <xdr:row>102</xdr:row>
      <xdr:rowOff>111125</xdr:rowOff>
    </xdr:from>
    <xdr:ext cx="4452689" cy="1782924"/>
    <xdr:sp macro="" textlink="">
      <xdr:nvSpPr>
        <xdr:cNvPr id="16" name="Rectángulo 15">
          <a:extLst>
            <a:ext uri="{FF2B5EF4-FFF2-40B4-BE49-F238E27FC236}">
              <a16:creationId xmlns:a16="http://schemas.microsoft.com/office/drawing/2014/main" id="{54F69C5E-7692-4F3A-BD78-9CCB6E0E5782}"/>
            </a:ext>
          </a:extLst>
        </xdr:cNvPr>
        <xdr:cNvSpPr/>
      </xdr:nvSpPr>
      <xdr:spPr>
        <a:xfrm rot="19227123">
          <a:off x="9239249" y="19732625"/>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wsDr>
</file>

<file path=xl/drawings/drawing9.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4"/>
    <tableColumn id="4" xr3:uid="{040E8AD4-A5A1-4A15-B17B-A8FF6E860BDE}" name="SOLICITUD" dataDxfId="13"/>
    <tableColumn id="6" xr3:uid="{74B0E0A0-1D79-4E9E-A328-3BBC76B4EB02}" name="INCLUSIÒN" dataDxfId="12"/>
    <tableColumn id="5" xr3:uid="{2E3705C7-5358-49C6-A2F9-282E66EBA29E}" name="OBSERVACIÒN" dataDxfId="11"/>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OneDrive%20-%20Instituto%20Nacional%20de%20Vias%20-%20INVIAS/AppData/Local/Microsoft/Windows/INetCache/Content.MSO/C4%20AC" TargetMode="External"/><Relationship Id="rId2" Type="http://schemas.openxmlformats.org/officeDocument/2006/relationships/hyperlink" Target="../../../../../../../../../../../../../../../../../../../../OneDrive%20-%20Instituto%20Nacional%20de%20Vias%20-%20INVIAS/AppData/Local/Microsoft/Windows/INetCache/Content.MSO/C3%20RDC" TargetMode="External"/><Relationship Id="rId1" Type="http://schemas.openxmlformats.org/officeDocument/2006/relationships/hyperlink" Target="../../../../../../../../../../../../../../../../../../../../OneDrive%20-%20Instituto%20Nacional%20de%20Vias%20-%20INVIAS/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OneDrive%20-%20Instituto%20Nacional%20de%20Vias%20-%20INVIAS/AppData/Local/Microsoft/Windows/INetCache/Content.MSO/C5%20trans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hyperlink" Target="https://invias.sharepoint.com/:f:/s/GRUPOATENCINALCIUDADANO/EoVEsCLWaUFJqf9qPCeOZxABEmG2c1vuepQGpurJu1zMgA?e=AiGXBw"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invias-my.sharepoint.com/:f:/g/personal/oap_invias_gov_co/Eg6_4nM1riBKvsO1Oba71ysBFFkYLcvLe9MtHCocok-8Ow?e=v5CPFI" TargetMode="External"/><Relationship Id="rId13" Type="http://schemas.openxmlformats.org/officeDocument/2006/relationships/hyperlink" Target="https://invias-my.sharepoint.com/:f:/g/personal/oap_invias_gov_co/EmAu-yiw8d9JmKkkptQISZcBPZPObKhEU410AYGAGSDJSg?e=DdGjOb" TargetMode="External"/><Relationship Id="rId18" Type="http://schemas.openxmlformats.org/officeDocument/2006/relationships/hyperlink" Target="https://invias-my.sharepoint.com/:f:/g/personal/oap_invias_gov_co/EpHhdLCX_F1HkbbwVez0AvMBDhSfp--CnwP3_q-KjBQiWg?e=NLbEwF" TargetMode="External"/><Relationship Id="rId3" Type="http://schemas.openxmlformats.org/officeDocument/2006/relationships/hyperlink" Target="https://invias-my.sharepoint.com/:f:/g/personal/oap_invias_gov_co/Epq4MnRRXRROuPk1NZBvSwoBpe-P1MDXcfJMxmlyPld5Jw?e=kzkb08" TargetMode="External"/><Relationship Id="rId21" Type="http://schemas.openxmlformats.org/officeDocument/2006/relationships/printerSettings" Target="../printerSettings/printerSettings6.bin"/><Relationship Id="rId7" Type="http://schemas.openxmlformats.org/officeDocument/2006/relationships/hyperlink" Target="https://invias-my.sharepoint.com/:f:/g/personal/oap_invias_gov_co/EiESQ8qjeVhMt5_dxcmXhXABKarzNoU1-oRANW0lNa2AEQ?e=dll1jA" TargetMode="External"/><Relationship Id="rId12" Type="http://schemas.openxmlformats.org/officeDocument/2006/relationships/hyperlink" Target="https://invias-my.sharepoint.com/:f:/g/personal/oap_invias_gov_co/EqC4nxhXGrRPhkQJJie08ksBPYo2UTVoPxSr5QCBYoep9w?e=0n0KhU" TargetMode="External"/><Relationship Id="rId17" Type="http://schemas.openxmlformats.org/officeDocument/2006/relationships/hyperlink" Target="https://invias-my.sharepoint.com/:f:/g/personal/oap_invias_gov_co/EnUHJRDuJh9GpeGB8EEmOw8BNSUcJCFKq_orNRjNXMyohw?e=1l2S7m" TargetMode="External"/><Relationship Id="rId2" Type="http://schemas.openxmlformats.org/officeDocument/2006/relationships/hyperlink" Target="https://invias-my.sharepoint.com/:f:/g/personal/oap_invias_gov_co/Ei_c6pLweDxJtYcl10fDBYcB0RBzoyB23hweqpWf-0mNVQ?e=wQeTXZ" TargetMode="External"/><Relationship Id="rId16" Type="http://schemas.openxmlformats.org/officeDocument/2006/relationships/hyperlink" Target="https://invias-my.sharepoint.com/:f:/g/personal/oap_invias_gov_co/Etc-y5VZT5pBg_DohiCOUF0BGjCH4QMgzBuQb41eF5W4bQ?e=xdPHJ6" TargetMode="External"/><Relationship Id="rId20" Type="http://schemas.openxmlformats.org/officeDocument/2006/relationships/hyperlink" Target="https://invias-my.sharepoint.com/:f:/g/personal/oap_invias_gov_co/Erq0lyFALxJCnIXXq1u1WLwBvBhxihv2a4BUMpDQ1FpYtQ?e=GNnw3v" TargetMode="External"/><Relationship Id="rId1" Type="http://schemas.openxmlformats.org/officeDocument/2006/relationships/hyperlink" Target="https://invias-my.sharepoint.com/:f:/g/personal/oap_invias_gov_co/Ei_c6pLweDxJtYcl10fDBYcB0RBzoyB23hweqpWf-0mNVQ?e=wQeTXZ" TargetMode="External"/><Relationship Id="rId6" Type="http://schemas.openxmlformats.org/officeDocument/2006/relationships/hyperlink" Target="https://invias-my.sharepoint.com/:f:/g/personal/oap_invias_gov_co/ErYyjQjDLZxNgm__1MWQGVQBXgpGeHvKqcyQpg42OjV9VA?e=jsDysW" TargetMode="External"/><Relationship Id="rId11" Type="http://schemas.openxmlformats.org/officeDocument/2006/relationships/hyperlink" Target="https://invias-my.sharepoint.com/:f:/g/personal/oap_invias_gov_co/EqC4nxhXGrRPhkQJJie08ksBPYo2UTVoPxSr5QCBYoep9w?e=0n0KhU" TargetMode="External"/><Relationship Id="rId5" Type="http://schemas.openxmlformats.org/officeDocument/2006/relationships/hyperlink" Target="https://invias-my.sharepoint.com/:f:/g/personal/oap_invias_gov_co/EmNKOiuLUhVLsvJEIRXGr-wBORV-htau4ET4w4czUbwZ3A?e=RcjD46" TargetMode="External"/><Relationship Id="rId15" Type="http://schemas.openxmlformats.org/officeDocument/2006/relationships/hyperlink" Target="https://invias-my.sharepoint.com/:f:/g/personal/oap_invias_gov_co/Elk6lhIn38lHlNn6nea_Wg0BFPuRr33_fnlJ4IHZgDBJ5g?e=1WY6TS" TargetMode="External"/><Relationship Id="rId10" Type="http://schemas.openxmlformats.org/officeDocument/2006/relationships/hyperlink" Target="https://invias-my.sharepoint.com/:f:/g/personal/oap_invias_gov_co/EiMHzeeatYBOoXUwU0TiKGIBbIWpoFhoQ8KyudOA-oYiCQ?e=DdFzD2" TargetMode="External"/><Relationship Id="rId19" Type="http://schemas.openxmlformats.org/officeDocument/2006/relationships/hyperlink" Target="https://invias-my.sharepoint.com/:f:/g/personal/oap_invias_gov_co/EkHSaX42jMpLgJXf3oY_MFIBPTUYe1hIwY4_Jz_jMxxYdQ?e=v2Ir8U" TargetMode="External"/><Relationship Id="rId4" Type="http://schemas.openxmlformats.org/officeDocument/2006/relationships/hyperlink" Target="https://invias-my.sharepoint.com/:f:/g/personal/oap_invias_gov_co/Ej34pL6e8wZLk4-2zDpObyMBUaTDPMDSXFm_unIJy1RsJA?e=sXRgze" TargetMode="External"/><Relationship Id="rId9" Type="http://schemas.openxmlformats.org/officeDocument/2006/relationships/hyperlink" Target="https://invias-my.sharepoint.com/:f:/g/personal/oap_invias_gov_co/EiMHzeeatYBOoXUwU0TiKGIBbIWpoFhoQ8KyudOA-oYiCQ?e=DdFzD2" TargetMode="External"/><Relationship Id="rId14" Type="http://schemas.openxmlformats.org/officeDocument/2006/relationships/hyperlink" Target="https://invias-my.sharepoint.com/:f:/g/personal/oap_invias_gov_co/EmAu-yiw8d9JmKkkptQISZcBPZPObKhEU410AYGAGSDJSg?e=DdGjOb"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D30" sqref="A29:D30"/>
    </sheetView>
  </sheetViews>
  <sheetFormatPr baseColWidth="10" defaultRowHeight="1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c r="A2" t="s">
        <v>129</v>
      </c>
      <c r="B2" t="s">
        <v>125</v>
      </c>
      <c r="C2" t="s">
        <v>126</v>
      </c>
      <c r="D2" t="s">
        <v>127</v>
      </c>
      <c r="E2" t="s">
        <v>128</v>
      </c>
      <c r="F2" t="s">
        <v>130</v>
      </c>
    </row>
    <row r="3" spans="1:6">
      <c r="A3">
        <v>1</v>
      </c>
      <c r="B3" s="9"/>
      <c r="C3" s="9"/>
      <c r="D3" s="9"/>
      <c r="E3" s="9"/>
      <c r="F3" s="9"/>
    </row>
    <row r="4" spans="1:6">
      <c r="A4">
        <v>2</v>
      </c>
      <c r="B4" s="9"/>
      <c r="C4" s="9"/>
      <c r="D4" s="9"/>
      <c r="E4" s="9"/>
      <c r="F4" s="9"/>
    </row>
    <row r="5" spans="1:6">
      <c r="A5">
        <v>3</v>
      </c>
      <c r="B5" s="9"/>
      <c r="C5" s="9"/>
      <c r="D5" s="9"/>
      <c r="E5" s="9"/>
      <c r="F5" s="9"/>
    </row>
    <row r="6" spans="1:6">
      <c r="A6">
        <v>4</v>
      </c>
      <c r="B6" s="9"/>
      <c r="C6" s="9"/>
      <c r="D6" s="9"/>
      <c r="E6" s="9"/>
      <c r="F6" s="9"/>
    </row>
    <row r="7" spans="1:6">
      <c r="A7">
        <v>5</v>
      </c>
      <c r="B7" s="9"/>
      <c r="C7" s="9"/>
      <c r="D7" s="9"/>
      <c r="E7" s="9"/>
      <c r="F7" s="9"/>
    </row>
    <row r="8" spans="1:6">
      <c r="A8">
        <v>6</v>
      </c>
      <c r="B8" s="9"/>
      <c r="C8" s="9"/>
      <c r="D8" s="9"/>
      <c r="E8" s="9"/>
      <c r="F8" s="9"/>
    </row>
    <row r="9" spans="1:6">
      <c r="A9">
        <v>7</v>
      </c>
      <c r="B9" s="9"/>
      <c r="C9" s="9"/>
      <c r="D9" s="9"/>
      <c r="E9" s="9"/>
      <c r="F9" s="9"/>
    </row>
    <row r="10" spans="1:6">
      <c r="A10">
        <v>8</v>
      </c>
      <c r="B10" s="9"/>
      <c r="C10" s="9"/>
      <c r="D10" s="9"/>
      <c r="E10" s="9"/>
      <c r="F10" s="9"/>
    </row>
    <row r="11" spans="1:6">
      <c r="A11">
        <v>9</v>
      </c>
      <c r="B11" s="9"/>
      <c r="C11" s="9"/>
      <c r="D11" s="9"/>
      <c r="E11" s="9"/>
      <c r="F11" s="9"/>
    </row>
    <row r="12" spans="1:6">
      <c r="A12">
        <v>10</v>
      </c>
      <c r="B12" s="9"/>
      <c r="C12" s="9"/>
      <c r="D12" s="9"/>
      <c r="E12" s="15"/>
      <c r="F12" s="15"/>
    </row>
    <row r="13" spans="1:6">
      <c r="A13">
        <v>11</v>
      </c>
      <c r="B13" s="9"/>
      <c r="C13" s="9"/>
      <c r="D13" s="9"/>
      <c r="E13" s="15"/>
      <c r="F13" s="15"/>
    </row>
    <row r="14" spans="1:6">
      <c r="A14">
        <v>12</v>
      </c>
      <c r="B14" s="9"/>
      <c r="C14" s="9"/>
      <c r="D14" s="9"/>
      <c r="E14" s="15"/>
      <c r="F14" s="15"/>
    </row>
    <row r="15" spans="1:6">
      <c r="A15">
        <v>13</v>
      </c>
      <c r="B15" s="9"/>
      <c r="C15" s="9"/>
      <c r="D15" s="9"/>
      <c r="E15" s="15"/>
      <c r="F15" s="15"/>
    </row>
    <row r="16" spans="1:6">
      <c r="A16">
        <v>14</v>
      </c>
      <c r="B16" s="9"/>
      <c r="C16" s="9"/>
      <c r="D16" s="9"/>
      <c r="E16" s="15"/>
      <c r="F16" s="15"/>
    </row>
    <row r="17" spans="1:6">
      <c r="A17">
        <v>15</v>
      </c>
      <c r="B17" s="9"/>
      <c r="C17" s="9"/>
      <c r="D17" s="9"/>
      <c r="E17" s="9"/>
      <c r="F17" s="9"/>
    </row>
    <row r="18" spans="1:6">
      <c r="A18">
        <v>16</v>
      </c>
      <c r="B18" s="9"/>
      <c r="C18" s="9"/>
      <c r="D18" s="9"/>
      <c r="E18" s="9"/>
      <c r="F18" s="9"/>
    </row>
    <row r="19" spans="1:6">
      <c r="A19">
        <v>17</v>
      </c>
      <c r="B19" s="9"/>
      <c r="C19" s="9"/>
      <c r="D19" s="9"/>
      <c r="E19" s="9"/>
      <c r="F19" s="9"/>
    </row>
    <row r="20" spans="1:6">
      <c r="A20">
        <v>18</v>
      </c>
      <c r="B20" s="12"/>
      <c r="C20" s="13"/>
      <c r="D20" s="14"/>
      <c r="E20" s="14"/>
      <c r="F20" s="14"/>
    </row>
    <row r="21" spans="1:6">
      <c r="A21">
        <v>19</v>
      </c>
      <c r="B21" s="12"/>
      <c r="C21" s="13"/>
      <c r="D21" s="14"/>
      <c r="E21" s="14"/>
      <c r="F21" s="14"/>
    </row>
    <row r="22" spans="1:6">
      <c r="A22">
        <v>20</v>
      </c>
      <c r="B22" s="12"/>
      <c r="C22" s="13"/>
      <c r="D22" s="14"/>
      <c r="E22" s="14"/>
      <c r="F22" s="14"/>
    </row>
    <row r="23" spans="1:6">
      <c r="A23">
        <v>21</v>
      </c>
      <c r="B23" s="12"/>
      <c r="C23" s="13"/>
      <c r="D23" s="14"/>
      <c r="E23" s="14"/>
      <c r="F23" s="14"/>
    </row>
    <row r="24" spans="1:6">
      <c r="A24">
        <v>22</v>
      </c>
      <c r="B24" s="12"/>
      <c r="C24" s="13"/>
      <c r="D24" s="14"/>
      <c r="E24" s="14"/>
      <c r="F24" s="14"/>
    </row>
    <row r="25" spans="1:6">
      <c r="A25">
        <v>23</v>
      </c>
      <c r="B25" s="12"/>
      <c r="C25" s="13"/>
      <c r="D25" s="14"/>
      <c r="E25" s="9"/>
      <c r="F25" s="14"/>
    </row>
    <row r="26" spans="1:6">
      <c r="A26">
        <v>24</v>
      </c>
      <c r="B26" s="12"/>
      <c r="C26" s="13"/>
      <c r="D26" s="14"/>
      <c r="E26" s="9"/>
      <c r="F26" s="14"/>
    </row>
    <row r="27" spans="1:6">
      <c r="A27">
        <v>25</v>
      </c>
      <c r="B27" s="12"/>
      <c r="C27" s="13"/>
      <c r="D27" s="14"/>
      <c r="E27" s="9"/>
      <c r="F27" s="14"/>
    </row>
    <row r="28" spans="1:6">
      <c r="A28">
        <v>26</v>
      </c>
      <c r="B28" s="12"/>
      <c r="C28" s="13"/>
      <c r="D28" s="14"/>
      <c r="E28" s="14"/>
      <c r="F28" s="14"/>
    </row>
    <row r="29" spans="1:6">
      <c r="A29">
        <v>27</v>
      </c>
      <c r="B29" s="12"/>
      <c r="C29" s="13"/>
      <c r="D29" s="14"/>
      <c r="E29" s="14"/>
      <c r="F29" s="14"/>
    </row>
    <row r="30" spans="1:6">
      <c r="A30">
        <v>28</v>
      </c>
      <c r="B30" s="12"/>
      <c r="C30" s="13"/>
      <c r="D30" s="14"/>
      <c r="E30" s="9"/>
      <c r="F30" s="14"/>
    </row>
    <row r="31" spans="1:6">
      <c r="A31">
        <v>29</v>
      </c>
      <c r="B31" s="12"/>
      <c r="C31" s="13"/>
      <c r="D31" s="14"/>
      <c r="E31" s="14"/>
      <c r="F31" s="14"/>
    </row>
    <row r="32" spans="1:6">
      <c r="A32">
        <v>30</v>
      </c>
      <c r="B32" s="12"/>
      <c r="C32" s="13"/>
      <c r="D32" s="14"/>
      <c r="E32" s="9"/>
      <c r="F32" s="14"/>
    </row>
    <row r="33" spans="1:6">
      <c r="A33">
        <v>31</v>
      </c>
      <c r="B33" s="12"/>
      <c r="C33" s="13"/>
      <c r="D33" s="14"/>
      <c r="E33" s="14"/>
      <c r="F33" s="11"/>
    </row>
    <row r="34" spans="1:6">
      <c r="A34">
        <v>32</v>
      </c>
      <c r="B34" s="12"/>
      <c r="C34" s="13"/>
      <c r="D34" s="14"/>
      <c r="E34" s="9"/>
      <c r="F34" s="14"/>
    </row>
    <row r="35" spans="1:6">
      <c r="A35">
        <v>33</v>
      </c>
      <c r="B35" s="12"/>
      <c r="C35" s="13"/>
      <c r="D35" s="14"/>
      <c r="E35" s="9"/>
      <c r="F35" s="14"/>
    </row>
    <row r="36" spans="1:6">
      <c r="A36">
        <v>34</v>
      </c>
      <c r="B36" s="12"/>
      <c r="C36" s="13"/>
      <c r="D36" s="14"/>
      <c r="E36" s="9"/>
      <c r="F36" s="14"/>
    </row>
    <row r="37" spans="1:6">
      <c r="A37">
        <v>35</v>
      </c>
      <c r="B37" s="12"/>
      <c r="C37" s="13"/>
      <c r="D37" s="14"/>
      <c r="E37" s="9"/>
      <c r="F37" s="14"/>
    </row>
    <row r="38" spans="1:6">
      <c r="A38">
        <v>36</v>
      </c>
      <c r="B38" s="12"/>
      <c r="C38" s="13"/>
      <c r="D38" s="14"/>
      <c r="E38" s="9"/>
      <c r="F38" s="14"/>
    </row>
    <row r="39" spans="1:6">
      <c r="A39">
        <v>37</v>
      </c>
      <c r="B39" s="12"/>
      <c r="C39" s="13"/>
      <c r="D39" s="14"/>
      <c r="E39" s="9"/>
      <c r="F39" s="14"/>
    </row>
    <row r="40" spans="1:6">
      <c r="A40">
        <v>38</v>
      </c>
      <c r="B40" s="12"/>
      <c r="C40" s="13"/>
      <c r="D40" s="14"/>
      <c r="E40" s="9"/>
      <c r="F40" s="14"/>
    </row>
    <row r="41" spans="1:6">
      <c r="A41">
        <v>39</v>
      </c>
      <c r="B41" s="12"/>
      <c r="C41" s="13"/>
      <c r="D41" s="14"/>
      <c r="E41" s="9"/>
      <c r="F41" s="14"/>
    </row>
    <row r="42" spans="1:6">
      <c r="A42">
        <v>40</v>
      </c>
      <c r="B42" s="12"/>
      <c r="C42" s="13"/>
      <c r="D42" s="14"/>
      <c r="E42" s="14"/>
      <c r="F42" s="14"/>
    </row>
    <row r="43" spans="1:6">
      <c r="A43">
        <v>41</v>
      </c>
      <c r="B43" s="12"/>
      <c r="C43" s="13"/>
      <c r="D43" s="14"/>
      <c r="E43" s="14"/>
      <c r="F43" s="14"/>
    </row>
    <row r="44" spans="1:6">
      <c r="A44">
        <v>42</v>
      </c>
      <c r="B44" s="12"/>
      <c r="C44" s="13"/>
      <c r="D44" s="14"/>
      <c r="E44" s="14"/>
      <c r="F44" s="14"/>
    </row>
    <row r="45" spans="1:6">
      <c r="A45">
        <v>43</v>
      </c>
      <c r="B45" s="12"/>
      <c r="C45" s="13"/>
      <c r="D45" s="14"/>
      <c r="E45" s="14"/>
      <c r="F45" s="14"/>
    </row>
    <row r="46" spans="1:6">
      <c r="A46">
        <v>44</v>
      </c>
      <c r="B46" s="12"/>
      <c r="C46" s="13"/>
      <c r="D46" s="14"/>
      <c r="E46" s="14"/>
      <c r="F46" s="14"/>
    </row>
    <row r="47" spans="1:6">
      <c r="A47">
        <v>45</v>
      </c>
      <c r="B47" s="12"/>
      <c r="C47" s="13"/>
      <c r="D47" s="14"/>
      <c r="E47" s="14"/>
      <c r="F47" s="14"/>
    </row>
    <row r="48" spans="1:6">
      <c r="A48">
        <v>46</v>
      </c>
      <c r="B48" s="12"/>
      <c r="C48" s="13"/>
      <c r="D48" s="14"/>
      <c r="E48" s="14"/>
      <c r="F48" s="14"/>
    </row>
    <row r="49" spans="1:6">
      <c r="A49">
        <v>47</v>
      </c>
      <c r="B49" s="12"/>
      <c r="C49" s="13"/>
      <c r="D49" s="14"/>
      <c r="E49" s="9"/>
      <c r="F49" s="14"/>
    </row>
    <row r="50" spans="1:6">
      <c r="A50">
        <v>48</v>
      </c>
      <c r="B50" s="12"/>
      <c r="C50" s="13"/>
      <c r="D50" s="14"/>
      <c r="E50" s="14"/>
      <c r="F50" s="14"/>
    </row>
    <row r="51" spans="1:6">
      <c r="A51">
        <v>49</v>
      </c>
      <c r="B51" s="12"/>
      <c r="C51" s="13"/>
      <c r="D51" s="14"/>
      <c r="E51" s="9"/>
      <c r="F51" s="14"/>
    </row>
    <row r="52" spans="1:6">
      <c r="A52">
        <v>50</v>
      </c>
      <c r="B52" s="12"/>
      <c r="C52" s="13"/>
      <c r="D52" s="14"/>
      <c r="E52" s="9"/>
      <c r="F52" s="14"/>
    </row>
    <row r="53" spans="1:6">
      <c r="A53">
        <v>51</v>
      </c>
      <c r="B53" s="12"/>
      <c r="C53" s="13"/>
      <c r="D53" s="14"/>
      <c r="E53" s="9"/>
      <c r="F53" s="16"/>
    </row>
    <row r="54" spans="1:6">
      <c r="A54">
        <v>52</v>
      </c>
      <c r="B54" s="12"/>
      <c r="C54" s="13"/>
      <c r="D54" s="14"/>
      <c r="E54" s="9"/>
      <c r="F54" s="16"/>
    </row>
    <row r="55" spans="1:6">
      <c r="A55">
        <v>53</v>
      </c>
      <c r="B55" s="12"/>
      <c r="C55" s="13"/>
      <c r="D55" s="14"/>
      <c r="E55" s="9"/>
      <c r="F55" s="14"/>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topLeftCell="A4" zoomScaleNormal="100" workbookViewId="0">
      <selection activeCell="B6" sqref="B6:B8"/>
    </sheetView>
  </sheetViews>
  <sheetFormatPr baseColWidth="10" defaultRowHeight="15"/>
  <cols>
    <col min="1" max="1" width="28.42578125" customWidth="1"/>
    <col min="2" max="2" width="22.28515625" customWidth="1"/>
    <col min="3" max="3" width="55.140625" customWidth="1"/>
    <col min="4" max="4" width="49.28515625" customWidth="1"/>
    <col min="6" max="6" width="31.7109375" customWidth="1"/>
  </cols>
  <sheetData>
    <row r="1" spans="1:11">
      <c r="A1" s="460" t="s">
        <v>406</v>
      </c>
      <c r="B1" s="460"/>
      <c r="C1" s="460"/>
      <c r="D1" s="460"/>
      <c r="E1" s="460"/>
      <c r="F1" s="460"/>
      <c r="G1" s="460"/>
      <c r="H1" s="460"/>
      <c r="I1" s="460"/>
      <c r="J1" s="460"/>
      <c r="K1" s="460"/>
    </row>
    <row r="4" spans="1:11" ht="24" thickBot="1">
      <c r="A4" s="132"/>
      <c r="B4" s="132"/>
      <c r="C4" s="133"/>
      <c r="D4" s="133"/>
      <c r="E4" s="132"/>
      <c r="F4" s="132"/>
      <c r="G4" s="473" t="s">
        <v>371</v>
      </c>
      <c r="H4" s="473"/>
      <c r="I4" s="473"/>
      <c r="J4" s="473"/>
      <c r="K4" s="473"/>
    </row>
    <row r="5" spans="1:11" ht="36.75" thickBot="1">
      <c r="A5" s="134" t="s">
        <v>372</v>
      </c>
      <c r="B5" s="135" t="s">
        <v>373</v>
      </c>
      <c r="C5" s="135" t="s">
        <v>374</v>
      </c>
      <c r="D5" s="136" t="s">
        <v>375</v>
      </c>
      <c r="E5" s="135" t="s">
        <v>376</v>
      </c>
      <c r="F5" s="135" t="s">
        <v>377</v>
      </c>
      <c r="G5" s="137" t="s">
        <v>378</v>
      </c>
      <c r="H5" s="137" t="s">
        <v>379</v>
      </c>
      <c r="I5" s="137" t="s">
        <v>380</v>
      </c>
      <c r="J5" s="137" t="s">
        <v>381</v>
      </c>
      <c r="K5" s="137" t="s">
        <v>382</v>
      </c>
    </row>
    <row r="6" spans="1:11" ht="49.5" customHeight="1" thickTop="1" thickBot="1">
      <c r="A6" s="474" t="s">
        <v>383</v>
      </c>
      <c r="B6" s="477" t="s">
        <v>384</v>
      </c>
      <c r="C6" s="477" t="s">
        <v>385</v>
      </c>
      <c r="D6" s="138" t="s">
        <v>386</v>
      </c>
      <c r="E6" s="139">
        <v>1</v>
      </c>
      <c r="F6" s="140" t="s">
        <v>387</v>
      </c>
      <c r="G6" s="140"/>
      <c r="H6" s="140" t="s">
        <v>7</v>
      </c>
      <c r="I6" s="140" t="s">
        <v>7</v>
      </c>
      <c r="J6" s="140"/>
      <c r="K6" s="140" t="s">
        <v>7</v>
      </c>
    </row>
    <row r="7" spans="1:11" ht="25.5" thickTop="1" thickBot="1">
      <c r="A7" s="475"/>
      <c r="B7" s="478"/>
      <c r="C7" s="478"/>
      <c r="D7" s="141" t="s">
        <v>388</v>
      </c>
      <c r="E7" s="139">
        <v>1</v>
      </c>
      <c r="F7" s="140" t="s">
        <v>387</v>
      </c>
      <c r="G7" s="140"/>
      <c r="H7" s="140" t="s">
        <v>7</v>
      </c>
      <c r="I7" s="140" t="s">
        <v>7</v>
      </c>
      <c r="J7" s="140"/>
      <c r="K7" s="140" t="s">
        <v>7</v>
      </c>
    </row>
    <row r="8" spans="1:11" ht="25.5" thickTop="1" thickBot="1">
      <c r="A8" s="476"/>
      <c r="B8" s="479"/>
      <c r="C8" s="479"/>
      <c r="D8" s="141" t="s">
        <v>389</v>
      </c>
      <c r="E8" s="142">
        <v>1</v>
      </c>
      <c r="F8" s="143" t="s">
        <v>387</v>
      </c>
      <c r="G8" s="143"/>
      <c r="H8" s="143" t="s">
        <v>7</v>
      </c>
      <c r="I8" s="143" t="s">
        <v>7</v>
      </c>
      <c r="J8" s="143"/>
      <c r="K8" s="143" t="s">
        <v>7</v>
      </c>
    </row>
    <row r="9" spans="1:11" ht="60.75" customHeight="1" thickTop="1" thickBot="1">
      <c r="A9" s="469" t="s">
        <v>8</v>
      </c>
      <c r="B9" s="471" t="s">
        <v>390</v>
      </c>
      <c r="C9" s="471" t="s">
        <v>391</v>
      </c>
      <c r="D9" s="144" t="s">
        <v>392</v>
      </c>
      <c r="E9" s="145">
        <v>1</v>
      </c>
      <c r="F9" s="146" t="s">
        <v>393</v>
      </c>
      <c r="G9" s="146"/>
      <c r="H9" s="146" t="s">
        <v>7</v>
      </c>
      <c r="I9" s="146" t="s">
        <v>7</v>
      </c>
      <c r="J9" s="146"/>
      <c r="K9" s="146" t="s">
        <v>7</v>
      </c>
    </row>
    <row r="10" spans="1:11" ht="24.75" thickBot="1">
      <c r="A10" s="470"/>
      <c r="B10" s="472"/>
      <c r="C10" s="472"/>
      <c r="D10" s="144" t="s">
        <v>394</v>
      </c>
      <c r="E10" s="145">
        <v>1</v>
      </c>
      <c r="F10" s="146" t="s">
        <v>88</v>
      </c>
      <c r="G10" s="146"/>
      <c r="H10" s="146" t="s">
        <v>7</v>
      </c>
      <c r="I10" s="146" t="s">
        <v>7</v>
      </c>
      <c r="J10" s="146" t="s">
        <v>7</v>
      </c>
      <c r="K10" s="146" t="s">
        <v>7</v>
      </c>
    </row>
    <row r="11" spans="1:11" ht="58.5" thickTop="1" thickBot="1">
      <c r="A11" s="147" t="s">
        <v>9</v>
      </c>
      <c r="B11" s="159" t="s">
        <v>407</v>
      </c>
      <c r="C11" s="159" t="s">
        <v>395</v>
      </c>
      <c r="D11" s="148" t="s">
        <v>396</v>
      </c>
      <c r="E11" s="149">
        <v>1</v>
      </c>
      <c r="F11" s="150" t="s">
        <v>397</v>
      </c>
      <c r="G11" s="150" t="s">
        <v>7</v>
      </c>
      <c r="H11" s="150" t="s">
        <v>7</v>
      </c>
      <c r="I11" s="150" t="s">
        <v>7</v>
      </c>
      <c r="J11" s="150" t="s">
        <v>7</v>
      </c>
      <c r="K11" s="150" t="s">
        <v>7</v>
      </c>
    </row>
    <row r="12" spans="1:11" ht="48.75" customHeight="1" thickBot="1">
      <c r="A12" s="461" t="s">
        <v>10</v>
      </c>
      <c r="B12" s="463" t="s">
        <v>408</v>
      </c>
      <c r="C12" s="463" t="s">
        <v>398</v>
      </c>
      <c r="D12" s="151" t="s">
        <v>399</v>
      </c>
      <c r="E12" s="152">
        <v>1</v>
      </c>
      <c r="F12" s="153" t="s">
        <v>400</v>
      </c>
      <c r="G12" s="153" t="s">
        <v>7</v>
      </c>
      <c r="H12" s="153" t="s">
        <v>7</v>
      </c>
      <c r="I12" s="153" t="s">
        <v>7</v>
      </c>
      <c r="J12" s="153" t="s">
        <v>7</v>
      </c>
      <c r="K12" s="153" t="s">
        <v>7</v>
      </c>
    </row>
    <row r="13" spans="1:11" ht="36.75" thickBot="1">
      <c r="A13" s="462"/>
      <c r="B13" s="464"/>
      <c r="C13" s="464"/>
      <c r="D13" s="154" t="s">
        <v>401</v>
      </c>
      <c r="E13" s="152">
        <v>1</v>
      </c>
      <c r="F13" s="153" t="s">
        <v>402</v>
      </c>
      <c r="G13" s="153" t="s">
        <v>7</v>
      </c>
      <c r="H13" s="153" t="s">
        <v>7</v>
      </c>
      <c r="I13" s="153" t="s">
        <v>7</v>
      </c>
      <c r="J13" s="153" t="s">
        <v>7</v>
      </c>
      <c r="K13" s="153" t="s">
        <v>7</v>
      </c>
    </row>
    <row r="14" spans="1:11" ht="63" customHeight="1" thickTop="1" thickBot="1">
      <c r="A14" s="465" t="s">
        <v>11</v>
      </c>
      <c r="B14" s="467" t="s">
        <v>409</v>
      </c>
      <c r="C14" s="467" t="s">
        <v>403</v>
      </c>
      <c r="D14" s="155" t="s">
        <v>404</v>
      </c>
      <c r="E14" s="156">
        <v>100</v>
      </c>
      <c r="F14" s="156" t="s">
        <v>402</v>
      </c>
      <c r="G14" s="156" t="s">
        <v>7</v>
      </c>
      <c r="H14" s="156" t="s">
        <v>7</v>
      </c>
      <c r="I14" s="156" t="s">
        <v>7</v>
      </c>
      <c r="J14" s="156" t="s">
        <v>7</v>
      </c>
      <c r="K14" s="156" t="s">
        <v>7</v>
      </c>
    </row>
    <row r="15" spans="1:11" ht="36.75" thickBot="1">
      <c r="A15" s="466"/>
      <c r="B15" s="468"/>
      <c r="C15" s="468"/>
      <c r="D15" s="157" t="s">
        <v>405</v>
      </c>
      <c r="E15" s="158">
        <v>4</v>
      </c>
      <c r="F15" s="158" t="s">
        <v>402</v>
      </c>
      <c r="G15" s="158" t="s">
        <v>7</v>
      </c>
      <c r="H15" s="158" t="s">
        <v>7</v>
      </c>
      <c r="I15" s="158" t="s">
        <v>7</v>
      </c>
      <c r="J15" s="158" t="s">
        <v>7</v>
      </c>
      <c r="K15" s="158" t="s">
        <v>7</v>
      </c>
    </row>
    <row r="16" spans="1:11" ht="15.75" thickTop="1"/>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48"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EE008-1012-41CF-B78D-AF42DAD25E69}">
  <sheetPr>
    <tabColor theme="8"/>
    <outlinePr applyStyles="1"/>
  </sheetPr>
  <dimension ref="A1:H202"/>
  <sheetViews>
    <sheetView topLeftCell="C52" zoomScaleNormal="100" workbookViewId="0">
      <selection activeCell="J66" sqref="J66"/>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c r="A1" s="480" t="s">
        <v>410</v>
      </c>
      <c r="B1" s="480"/>
      <c r="C1" s="480"/>
      <c r="D1" s="480"/>
      <c r="E1" s="480"/>
      <c r="F1" s="480"/>
      <c r="G1" s="480"/>
      <c r="H1" s="480"/>
    </row>
    <row r="2" spans="1:8">
      <c r="A2" s="316"/>
      <c r="B2" s="316"/>
      <c r="C2" s="316"/>
      <c r="D2" s="316"/>
      <c r="E2" s="316"/>
      <c r="F2" s="316"/>
      <c r="G2" s="316"/>
      <c r="H2" s="316"/>
    </row>
    <row r="3" spans="1:8">
      <c r="A3" s="316"/>
      <c r="B3" s="481" t="s">
        <v>638</v>
      </c>
      <c r="C3" s="481"/>
      <c r="D3" s="481"/>
      <c r="E3" s="317"/>
      <c r="F3" s="317"/>
      <c r="G3" s="317"/>
      <c r="H3" s="317"/>
    </row>
    <row r="4" spans="1:8">
      <c r="A4" s="316"/>
      <c r="B4" s="317"/>
      <c r="C4" s="317"/>
      <c r="D4" s="317"/>
      <c r="E4" s="317"/>
      <c r="F4" s="318"/>
      <c r="G4" s="318"/>
      <c r="H4" s="318"/>
    </row>
    <row r="5" spans="1:8">
      <c r="A5" s="316"/>
      <c r="B5" s="319" t="s">
        <v>432</v>
      </c>
      <c r="C5" s="319" t="s">
        <v>433</v>
      </c>
      <c r="D5" s="319" t="s">
        <v>434</v>
      </c>
      <c r="E5" s="319"/>
      <c r="F5" s="319"/>
      <c r="G5" s="316"/>
      <c r="H5" s="316"/>
    </row>
    <row r="6" spans="1:8">
      <c r="A6" s="316"/>
      <c r="B6" s="384">
        <f>F38</f>
        <v>0.483708325008325</v>
      </c>
      <c r="C6" s="319">
        <v>2</v>
      </c>
      <c r="D6" s="320">
        <f>SUM(B9:F9)-B6-C6</f>
        <v>197.51629167499166</v>
      </c>
      <c r="E6" s="319"/>
      <c r="F6" s="319"/>
      <c r="G6" s="316"/>
      <c r="H6" s="316"/>
    </row>
    <row r="7" spans="1:8">
      <c r="A7" s="316"/>
      <c r="B7" s="319" t="s">
        <v>435</v>
      </c>
      <c r="C7" s="319"/>
      <c r="D7" s="319"/>
      <c r="E7" s="319"/>
      <c r="F7" s="319"/>
      <c r="G7" s="318"/>
      <c r="H7" s="318"/>
    </row>
    <row r="8" spans="1:8">
      <c r="A8" s="316"/>
      <c r="B8" s="319" t="s">
        <v>436</v>
      </c>
      <c r="C8" s="319" t="s">
        <v>437</v>
      </c>
      <c r="D8" s="319" t="s">
        <v>438</v>
      </c>
      <c r="E8" s="319" t="s">
        <v>439</v>
      </c>
      <c r="F8" s="319" t="s">
        <v>440</v>
      </c>
      <c r="G8" s="318"/>
      <c r="H8" s="318"/>
    </row>
    <row r="9" spans="1:8">
      <c r="A9" s="316"/>
      <c r="B9" s="383">
        <v>25</v>
      </c>
      <c r="C9" s="319">
        <v>25</v>
      </c>
      <c r="D9" s="319">
        <v>25</v>
      </c>
      <c r="E9" s="321">
        <v>25</v>
      </c>
      <c r="F9" s="319">
        <f>SUM(B9:E9)</f>
        <v>100</v>
      </c>
      <c r="G9" s="318"/>
      <c r="H9" s="318"/>
    </row>
    <row r="10" spans="1:8">
      <c r="A10" s="316"/>
      <c r="B10" s="383"/>
      <c r="C10" s="319"/>
      <c r="D10" s="319"/>
      <c r="E10" s="319"/>
      <c r="F10" s="316"/>
      <c r="G10" s="316"/>
      <c r="H10" s="316"/>
    </row>
    <row r="11" spans="1:8">
      <c r="A11" s="316"/>
      <c r="B11" s="383"/>
      <c r="C11" s="319"/>
      <c r="D11" s="319"/>
      <c r="E11" s="319"/>
      <c r="F11" s="316"/>
      <c r="G11" s="316"/>
      <c r="H11" s="316"/>
    </row>
    <row r="12" spans="1:8">
      <c r="A12" s="316"/>
      <c r="B12" s="383"/>
      <c r="C12" s="317"/>
      <c r="D12" s="317"/>
      <c r="E12" s="317"/>
      <c r="F12" s="316"/>
      <c r="G12" s="316"/>
      <c r="H12" s="316"/>
    </row>
    <row r="13" spans="1:8">
      <c r="A13" s="316"/>
      <c r="B13" s="383"/>
      <c r="C13" s="318"/>
      <c r="D13" s="318"/>
      <c r="E13" s="318"/>
      <c r="F13" s="318"/>
      <c r="G13" s="318"/>
      <c r="H13" s="318"/>
    </row>
    <row r="14" spans="1:8">
      <c r="A14" s="316"/>
      <c r="B14" s="383"/>
      <c r="C14" s="318"/>
      <c r="D14" s="318"/>
      <c r="E14" s="318"/>
      <c r="F14" s="318"/>
      <c r="G14" s="318"/>
      <c r="H14" s="318"/>
    </row>
    <row r="15" spans="1:8" ht="15" customHeight="1">
      <c r="A15" s="316"/>
      <c r="B15" s="383"/>
      <c r="C15" s="318"/>
      <c r="D15" s="318"/>
      <c r="E15" s="318"/>
      <c r="F15" s="318"/>
      <c r="G15" s="318"/>
      <c r="H15" s="318"/>
    </row>
    <row r="16" spans="1:8">
      <c r="A16" s="316"/>
      <c r="B16" s="318"/>
      <c r="C16" s="318"/>
      <c r="D16" s="322"/>
      <c r="E16" s="323"/>
      <c r="F16" s="323"/>
      <c r="G16" s="323"/>
      <c r="H16" s="323"/>
    </row>
    <row r="17" spans="1:8">
      <c r="A17" s="316"/>
      <c r="B17" s="318"/>
      <c r="C17" s="318"/>
      <c r="D17" s="318"/>
      <c r="E17" s="318"/>
      <c r="F17" s="318"/>
      <c r="G17" s="318"/>
      <c r="H17" s="318"/>
    </row>
    <row r="18" spans="1:8">
      <c r="A18" s="316"/>
      <c r="B18" s="318"/>
      <c r="C18" s="318"/>
      <c r="D18" s="318"/>
      <c r="E18" s="324"/>
      <c r="F18" s="318"/>
      <c r="G18" s="318"/>
      <c r="H18" s="318"/>
    </row>
    <row r="19" spans="1:8">
      <c r="A19" s="316"/>
      <c r="B19" s="318"/>
      <c r="C19" s="318"/>
      <c r="D19" s="318"/>
      <c r="E19" s="318"/>
      <c r="F19" s="318"/>
      <c r="G19" s="318"/>
      <c r="H19" s="318"/>
    </row>
    <row r="20" spans="1:8">
      <c r="A20" s="316"/>
      <c r="B20" s="318"/>
      <c r="C20" s="318"/>
      <c r="D20" s="318"/>
      <c r="E20" s="318"/>
      <c r="F20" s="318"/>
      <c r="G20" s="318"/>
      <c r="H20" s="318"/>
    </row>
    <row r="21" spans="1:8">
      <c r="A21" s="316"/>
      <c r="B21" s="318"/>
      <c r="C21" s="318"/>
      <c r="D21" s="318"/>
      <c r="E21" s="318"/>
      <c r="F21" s="318"/>
      <c r="G21" s="318"/>
      <c r="H21" s="318"/>
    </row>
    <row r="22" spans="1:8">
      <c r="A22" s="316"/>
      <c r="B22" s="318"/>
      <c r="C22" s="318"/>
      <c r="D22" s="318"/>
      <c r="E22" s="318"/>
      <c r="F22" s="318"/>
      <c r="G22" s="318"/>
      <c r="H22" s="318"/>
    </row>
    <row r="23" spans="1:8">
      <c r="A23" s="316"/>
      <c r="B23" s="316"/>
      <c r="C23" s="316"/>
      <c r="D23" s="316"/>
      <c r="E23" s="316"/>
      <c r="F23" s="316"/>
      <c r="G23" s="316"/>
      <c r="H23" s="316"/>
    </row>
    <row r="24" spans="1:8">
      <c r="A24" s="316"/>
      <c r="B24" s="316"/>
      <c r="C24" s="316"/>
      <c r="D24" s="316"/>
      <c r="E24" s="316"/>
      <c r="F24" s="316"/>
      <c r="G24" s="316"/>
      <c r="H24" s="316"/>
    </row>
    <row r="25" spans="1:8">
      <c r="A25" s="316"/>
      <c r="B25" s="316"/>
      <c r="C25" s="316"/>
      <c r="D25" s="316"/>
      <c r="E25" s="316"/>
      <c r="F25" s="316"/>
      <c r="G25" s="316"/>
      <c r="H25" s="316"/>
    </row>
    <row r="26" spans="1:8">
      <c r="A26" s="316"/>
      <c r="B26" s="316"/>
      <c r="C26" s="316"/>
      <c r="D26" s="316"/>
      <c r="E26" s="316"/>
      <c r="F26" s="316"/>
      <c r="G26" s="316"/>
      <c r="H26" s="316"/>
    </row>
    <row r="27" spans="1:8">
      <c r="A27" s="316"/>
      <c r="B27" s="316"/>
      <c r="C27" s="316"/>
      <c r="D27" s="316"/>
      <c r="E27" s="316"/>
      <c r="F27" s="316"/>
      <c r="G27" s="316"/>
      <c r="H27" s="316"/>
    </row>
    <row r="28" spans="1:8">
      <c r="A28" s="316"/>
      <c r="B28" s="316"/>
      <c r="C28" s="316"/>
      <c r="D28" s="316"/>
      <c r="E28" s="316"/>
      <c r="F28" s="316"/>
      <c r="G28" s="316"/>
      <c r="H28" s="316"/>
    </row>
    <row r="29" spans="1:8">
      <c r="A29" s="316"/>
      <c r="B29" s="316"/>
      <c r="C29" s="316"/>
      <c r="D29" s="316"/>
      <c r="E29" s="316"/>
      <c r="F29" s="316"/>
      <c r="G29" s="316"/>
      <c r="H29" s="316"/>
    </row>
    <row r="30" spans="1:8">
      <c r="A30" s="316"/>
      <c r="B30" s="482"/>
      <c r="C30" s="482"/>
      <c r="D30" s="482"/>
      <c r="E30" s="482"/>
      <c r="F30" s="482"/>
      <c r="G30" s="482"/>
      <c r="H30" s="316"/>
    </row>
    <row r="31" spans="1:8">
      <c r="A31" s="316"/>
      <c r="B31" s="326" t="s">
        <v>79</v>
      </c>
      <c r="C31" s="327" t="s">
        <v>78</v>
      </c>
      <c r="D31" s="328" t="s">
        <v>80</v>
      </c>
      <c r="E31" s="328" t="s">
        <v>81</v>
      </c>
      <c r="F31" s="328" t="s">
        <v>82</v>
      </c>
      <c r="G31" s="328" t="s">
        <v>83</v>
      </c>
      <c r="H31" s="316"/>
    </row>
    <row r="32" spans="1:8">
      <c r="A32" s="316"/>
      <c r="B32" s="329" t="s">
        <v>86</v>
      </c>
      <c r="C32" s="330">
        <v>44954</v>
      </c>
      <c r="D32" s="330">
        <v>45291</v>
      </c>
      <c r="E32" s="331">
        <f>D32-C32+1</f>
        <v>338</v>
      </c>
      <c r="F32" s="332">
        <f>C45</f>
        <v>0.77272727272727271</v>
      </c>
      <c r="G32" s="333">
        <f>E32*F32</f>
        <v>261.18181818181819</v>
      </c>
      <c r="H32" s="316"/>
    </row>
    <row r="33" spans="1:8">
      <c r="A33" s="316"/>
      <c r="B33" s="329" t="s">
        <v>8</v>
      </c>
      <c r="C33" s="330">
        <v>44954</v>
      </c>
      <c r="D33" s="330">
        <v>45291</v>
      </c>
      <c r="E33" s="331">
        <f t="shared" ref="E33:E37" si="0">D33-C33+1</f>
        <v>338</v>
      </c>
      <c r="F33" s="332">
        <f t="shared" ref="F33:F37" si="1">C46</f>
        <v>0.2</v>
      </c>
      <c r="G33" s="333">
        <f t="shared" ref="G33:G37" si="2">E33*F33</f>
        <v>67.600000000000009</v>
      </c>
      <c r="H33" s="316"/>
    </row>
    <row r="34" spans="1:8">
      <c r="A34" s="316"/>
      <c r="B34" s="329" t="s">
        <v>9</v>
      </c>
      <c r="C34" s="330">
        <v>44954</v>
      </c>
      <c r="D34" s="330">
        <v>45291</v>
      </c>
      <c r="E34" s="331">
        <f t="shared" si="0"/>
        <v>338</v>
      </c>
      <c r="F34" s="332">
        <f t="shared" si="1"/>
        <v>0.4861111111111111</v>
      </c>
      <c r="G34" s="333">
        <f t="shared" si="2"/>
        <v>164.30555555555554</v>
      </c>
      <c r="H34" s="316"/>
    </row>
    <row r="35" spans="1:8">
      <c r="A35" s="316"/>
      <c r="B35" s="329" t="s">
        <v>10</v>
      </c>
      <c r="C35" s="330">
        <v>44954</v>
      </c>
      <c r="D35" s="330">
        <v>45291</v>
      </c>
      <c r="E35" s="331">
        <f t="shared" si="0"/>
        <v>338</v>
      </c>
      <c r="F35" s="332">
        <f t="shared" si="1"/>
        <v>0.34615384615384615</v>
      </c>
      <c r="G35" s="333">
        <f t="shared" si="2"/>
        <v>117</v>
      </c>
      <c r="H35" s="316"/>
    </row>
    <row r="36" spans="1:8">
      <c r="A36" s="316"/>
      <c r="B36" s="329" t="s">
        <v>11</v>
      </c>
      <c r="C36" s="330">
        <v>44954</v>
      </c>
      <c r="D36" s="330">
        <v>45291</v>
      </c>
      <c r="E36" s="331">
        <f t="shared" si="0"/>
        <v>338</v>
      </c>
      <c r="F36" s="332">
        <f t="shared" si="1"/>
        <v>0.4946031746031746</v>
      </c>
      <c r="G36" s="333">
        <f t="shared" si="2"/>
        <v>167.17587301587301</v>
      </c>
      <c r="H36" s="316"/>
    </row>
    <row r="37" spans="1:8">
      <c r="A37" s="316"/>
      <c r="B37" s="329" t="s">
        <v>73</v>
      </c>
      <c r="C37" s="330">
        <v>44954</v>
      </c>
      <c r="D37" s="330">
        <v>45291</v>
      </c>
      <c r="E37" s="331">
        <f t="shared" si="0"/>
        <v>338</v>
      </c>
      <c r="F37" s="332">
        <f t="shared" si="1"/>
        <v>0.60265454545454544</v>
      </c>
      <c r="G37" s="333">
        <f t="shared" si="2"/>
        <v>203.69723636363636</v>
      </c>
      <c r="H37" s="316"/>
    </row>
    <row r="38" spans="1:8">
      <c r="A38" s="316"/>
      <c r="B38" s="316"/>
      <c r="C38" s="316"/>
      <c r="D38" s="316"/>
      <c r="E38" s="316"/>
      <c r="F38" s="334">
        <f>AVERAGE(F32:F37)</f>
        <v>0.483708325008325</v>
      </c>
      <c r="G38" s="316"/>
      <c r="H38" s="316"/>
    </row>
    <row r="39" spans="1:8">
      <c r="A39" s="316"/>
      <c r="B39" s="316"/>
      <c r="C39" s="316"/>
      <c r="D39" s="316"/>
      <c r="E39" s="316"/>
      <c r="F39" s="316"/>
      <c r="G39" s="316"/>
      <c r="H39" s="316"/>
    </row>
    <row r="40" spans="1:8">
      <c r="A40" s="316"/>
      <c r="B40" s="316"/>
      <c r="C40" s="316"/>
      <c r="D40" s="316"/>
      <c r="E40" s="316"/>
      <c r="F40" s="316"/>
      <c r="G40" s="316"/>
      <c r="H40" s="316"/>
    </row>
    <row r="41" spans="1:8" ht="18.75">
      <c r="A41" s="480" t="s">
        <v>639</v>
      </c>
      <c r="B41" s="480"/>
      <c r="C41" s="480"/>
      <c r="D41" s="480"/>
      <c r="E41" s="480"/>
      <c r="F41" s="480"/>
      <c r="G41" s="480"/>
      <c r="H41" s="480"/>
    </row>
    <row r="42" spans="1:8">
      <c r="A42" s="316"/>
      <c r="B42" s="316"/>
      <c r="C42" s="316"/>
      <c r="D42" s="316"/>
      <c r="E42" s="316"/>
      <c r="F42" s="316"/>
      <c r="G42" s="316"/>
      <c r="H42" s="316"/>
    </row>
    <row r="43" spans="1:8">
      <c r="A43" s="316"/>
      <c r="B43" s="316"/>
      <c r="C43" s="316"/>
      <c r="D43" s="316"/>
      <c r="E43" s="316"/>
      <c r="F43" s="316"/>
      <c r="G43" s="316"/>
      <c r="H43" s="316"/>
    </row>
    <row r="44" spans="1:8">
      <c r="A44" s="316"/>
      <c r="B44" s="316"/>
      <c r="C44" s="316"/>
      <c r="D44" s="316"/>
      <c r="E44" s="316"/>
      <c r="F44" s="316"/>
      <c r="G44" s="316"/>
      <c r="H44" s="316"/>
    </row>
    <row r="45" spans="1:8">
      <c r="A45" s="316"/>
      <c r="B45" s="316" t="str">
        <f t="shared" ref="B45:B50" si="3">B32</f>
        <v>1 - Gestión del Riesgo de Corrupción “MAPA DE RIESGOS DE CORRUPCIÓN"</v>
      </c>
      <c r="C45" s="335">
        <f>'PAAC 2023'!H4</f>
        <v>0.77272727272727271</v>
      </c>
      <c r="D45" s="316"/>
      <c r="E45" s="316"/>
      <c r="F45" s="316"/>
      <c r="G45" s="316"/>
      <c r="H45" s="316"/>
    </row>
    <row r="46" spans="1:8">
      <c r="A46" s="316"/>
      <c r="B46" s="316" t="str">
        <f t="shared" si="3"/>
        <v xml:space="preserve"> 2 - Racionalización de Trámites</v>
      </c>
      <c r="C46" s="335">
        <f>'PAAC 2023'!H15</f>
        <v>0.2</v>
      </c>
      <c r="D46" s="316"/>
      <c r="E46" s="316"/>
      <c r="F46" s="316"/>
      <c r="G46" s="316"/>
      <c r="H46" s="316"/>
    </row>
    <row r="47" spans="1:8">
      <c r="A47" s="316"/>
      <c r="B47" s="316" t="str">
        <f t="shared" si="3"/>
        <v xml:space="preserve"> 3 - Rendición de Cuentas (RdC)</v>
      </c>
      <c r="C47" s="335">
        <f>'PAAC 2023'!H19</f>
        <v>0.4861111111111111</v>
      </c>
      <c r="D47" s="316"/>
      <c r="E47" s="316"/>
      <c r="F47" s="316"/>
      <c r="G47" s="316"/>
      <c r="H47" s="316"/>
    </row>
    <row r="48" spans="1:8">
      <c r="A48" s="316"/>
      <c r="B48" s="316" t="str">
        <f t="shared" si="3"/>
        <v xml:space="preserve"> 4 - Mecanismos para mejorar la Atención al Ciudadano</v>
      </c>
      <c r="C48" s="335">
        <f>'PAAC 2023'!H31</f>
        <v>0.34615384615384615</v>
      </c>
      <c r="D48" s="316"/>
      <c r="E48" s="316"/>
      <c r="F48" s="316"/>
      <c r="G48" s="316"/>
      <c r="H48" s="316"/>
    </row>
    <row r="49" spans="1:8">
      <c r="A49" s="316"/>
      <c r="B49" s="316" t="str">
        <f t="shared" si="3"/>
        <v xml:space="preserve"> 5 - Mecanismos para la Transparencia y Acceso a la Información</v>
      </c>
      <c r="C49" s="335">
        <f>'PAAC 2023'!H58</f>
        <v>0.4946031746031746</v>
      </c>
      <c r="D49" s="316"/>
      <c r="E49" s="316"/>
      <c r="F49" s="316"/>
      <c r="G49" s="316"/>
      <c r="H49" s="316"/>
    </row>
    <row r="50" spans="1:8">
      <c r="A50" s="316"/>
      <c r="B50" s="316" t="str">
        <f t="shared" si="3"/>
        <v>6- Iniciativas adicionales</v>
      </c>
      <c r="C50" s="335">
        <f>'PAAC 2023'!H80</f>
        <v>0.60265454545454544</v>
      </c>
      <c r="D50" s="316"/>
      <c r="E50" s="316"/>
      <c r="F50" s="316"/>
      <c r="G50" s="316"/>
      <c r="H50" s="316"/>
    </row>
    <row r="51" spans="1:8">
      <c r="A51" s="316"/>
      <c r="B51" s="316"/>
      <c r="C51" s="316"/>
      <c r="D51" s="316"/>
      <c r="E51" s="316"/>
      <c r="F51" s="316"/>
      <c r="G51" s="316"/>
      <c r="H51" s="316"/>
    </row>
    <row r="52" spans="1:8">
      <c r="A52" s="316"/>
      <c r="B52" s="316"/>
      <c r="C52" s="316"/>
      <c r="D52" s="316"/>
      <c r="E52" s="316"/>
      <c r="F52" s="316"/>
      <c r="G52" s="316"/>
      <c r="H52" s="316"/>
    </row>
    <row r="53" spans="1:8">
      <c r="A53" s="316"/>
      <c r="B53" s="316"/>
      <c r="C53" s="316"/>
      <c r="D53" s="316"/>
      <c r="E53" s="316"/>
      <c r="F53" s="316"/>
      <c r="G53" s="316"/>
      <c r="H53" s="316"/>
    </row>
    <row r="54" spans="1:8">
      <c r="A54" s="316"/>
      <c r="B54" s="316"/>
      <c r="C54" s="316"/>
      <c r="D54" s="316"/>
      <c r="E54" s="316"/>
      <c r="F54" s="316"/>
      <c r="G54" s="316"/>
      <c r="H54" s="316"/>
    </row>
    <row r="55" spans="1:8">
      <c r="A55" s="316"/>
      <c r="B55" s="316"/>
      <c r="C55" s="316"/>
      <c r="D55" s="316"/>
      <c r="E55" s="316"/>
      <c r="F55" s="316"/>
      <c r="G55" s="316"/>
      <c r="H55" s="316"/>
    </row>
    <row r="56" spans="1:8">
      <c r="A56" s="316"/>
      <c r="B56" s="316"/>
      <c r="C56" s="316"/>
      <c r="D56" s="316"/>
      <c r="E56" s="316"/>
      <c r="F56" s="316"/>
      <c r="G56" s="316"/>
      <c r="H56" s="316"/>
    </row>
    <row r="57" spans="1:8">
      <c r="A57" s="316"/>
      <c r="B57" s="316"/>
      <c r="C57" s="316"/>
      <c r="D57" s="316"/>
      <c r="E57" s="316"/>
      <c r="F57" s="316"/>
      <c r="G57" s="316"/>
      <c r="H57" s="316"/>
    </row>
    <row r="58" spans="1:8">
      <c r="A58" s="316"/>
      <c r="B58" s="316"/>
      <c r="C58" s="316"/>
      <c r="D58" s="316"/>
      <c r="E58" s="316"/>
      <c r="F58" s="316"/>
      <c r="G58" s="316"/>
      <c r="H58" s="316"/>
    </row>
    <row r="59" spans="1:8">
      <c r="A59" s="316"/>
      <c r="B59" s="316"/>
      <c r="C59" s="316"/>
      <c r="D59" s="316"/>
      <c r="E59" s="316"/>
      <c r="F59" s="316"/>
      <c r="G59" s="316"/>
      <c r="H59" s="316"/>
    </row>
    <row r="60" spans="1:8" ht="18.75">
      <c r="A60" s="480" t="s">
        <v>640</v>
      </c>
      <c r="B60" s="480"/>
      <c r="C60" s="480"/>
      <c r="D60" s="480"/>
      <c r="E60" s="480"/>
      <c r="F60" s="480"/>
      <c r="G60" s="480"/>
      <c r="H60" s="480"/>
    </row>
    <row r="61" spans="1:8">
      <c r="A61" s="316"/>
      <c r="B61" s="316"/>
      <c r="C61" s="316"/>
      <c r="D61" s="316"/>
      <c r="E61" s="316"/>
      <c r="F61" s="316"/>
      <c r="G61" s="316"/>
      <c r="H61" s="316"/>
    </row>
    <row r="62" spans="1:8">
      <c r="A62" s="316"/>
      <c r="B62" s="316" t="str">
        <f>B45</f>
        <v>1 - Gestión del Riesgo de Corrupción “MAPA DE RIESGOS DE CORRUPCIÓN"</v>
      </c>
      <c r="C62" s="336">
        <f>'PAAC 2023'!D4</f>
        <v>1</v>
      </c>
      <c r="D62" s="316"/>
      <c r="E62" s="316"/>
      <c r="F62" s="316"/>
      <c r="G62" s="316"/>
      <c r="H62" s="316"/>
    </row>
    <row r="63" spans="1:8">
      <c r="A63" s="316"/>
      <c r="B63" s="316" t="str">
        <f t="shared" ref="B63:B67" si="4">B46</f>
        <v xml:space="preserve"> 2 - Racionalización de Trámites</v>
      </c>
      <c r="C63" s="336">
        <f>'PAAC 2023'!D15</f>
        <v>0.3</v>
      </c>
      <c r="D63" s="316"/>
      <c r="E63" s="316"/>
      <c r="F63" s="316"/>
      <c r="G63" s="316"/>
      <c r="H63" s="316"/>
    </row>
    <row r="64" spans="1:8">
      <c r="A64" s="316"/>
      <c r="B64" s="316" t="str">
        <f t="shared" si="4"/>
        <v xml:space="preserve"> 3 - Rendición de Cuentas (RdC)</v>
      </c>
      <c r="C64" s="336">
        <f>'PAAC 2023'!D19</f>
        <v>0.65104166666666663</v>
      </c>
      <c r="D64" s="316"/>
      <c r="E64" s="316"/>
      <c r="F64" s="316"/>
      <c r="G64" s="316"/>
      <c r="H64" s="316"/>
    </row>
    <row r="65" spans="1:8">
      <c r="A65" s="316"/>
      <c r="B65" s="316" t="str">
        <f t="shared" si="4"/>
        <v xml:space="preserve"> 4 - Mecanismos para mejorar la Atención al Ciudadano</v>
      </c>
      <c r="C65" s="336">
        <f>'PAAC 2023'!D31</f>
        <v>0.46</v>
      </c>
      <c r="D65" s="316"/>
      <c r="E65" s="316"/>
      <c r="F65" s="316"/>
      <c r="G65" s="316"/>
      <c r="H65" s="316"/>
    </row>
    <row r="66" spans="1:8">
      <c r="A66" s="316"/>
      <c r="B66" s="316" t="str">
        <f t="shared" si="4"/>
        <v xml:space="preserve"> 5 - Mecanismos para la Transparencia y Acceso a la Información</v>
      </c>
      <c r="C66" s="336">
        <f>'PAAC 2023'!D58</f>
        <v>0.66841269841269835</v>
      </c>
      <c r="D66" s="316"/>
      <c r="E66" s="316"/>
      <c r="F66" s="316"/>
      <c r="G66" s="316"/>
      <c r="H66" s="316"/>
    </row>
    <row r="67" spans="1:8">
      <c r="A67" s="316"/>
      <c r="B67" s="316" t="str">
        <f t="shared" si="4"/>
        <v>6- Iniciativas adicionales</v>
      </c>
      <c r="C67" s="336">
        <f>'PAAC 2023'!D80</f>
        <v>0.80303030303030287</v>
      </c>
      <c r="D67" s="316"/>
      <c r="E67" s="316"/>
      <c r="F67" s="316"/>
      <c r="G67" s="316"/>
      <c r="H67" s="316"/>
    </row>
    <row r="68" spans="1:8">
      <c r="A68" s="316"/>
      <c r="B68" s="316"/>
      <c r="C68" s="316"/>
      <c r="D68" s="316"/>
      <c r="E68" s="316"/>
      <c r="F68" s="316"/>
      <c r="G68" s="316"/>
      <c r="H68" s="316"/>
    </row>
    <row r="69" spans="1:8">
      <c r="A69" s="316"/>
      <c r="B69" s="316"/>
      <c r="C69" s="316"/>
      <c r="D69" s="316"/>
      <c r="E69" s="316"/>
      <c r="F69" s="316"/>
      <c r="G69" s="316"/>
      <c r="H69" s="316"/>
    </row>
    <row r="70" spans="1:8">
      <c r="A70" s="316"/>
      <c r="B70" s="316"/>
      <c r="C70" s="316"/>
      <c r="D70" s="316"/>
      <c r="E70" s="316"/>
      <c r="F70" s="316"/>
      <c r="G70" s="316"/>
      <c r="H70" s="316"/>
    </row>
    <row r="71" spans="1:8">
      <c r="A71" s="316"/>
      <c r="B71" s="316"/>
      <c r="C71" s="316"/>
      <c r="D71" s="316"/>
      <c r="E71" s="316"/>
      <c r="F71" s="316"/>
      <c r="G71" s="316"/>
      <c r="H71" s="316"/>
    </row>
    <row r="72" spans="1:8">
      <c r="A72" s="316"/>
      <c r="B72" s="316"/>
      <c r="C72" s="316"/>
      <c r="D72" s="316"/>
      <c r="E72" s="316"/>
      <c r="F72" s="316"/>
      <c r="G72" s="316"/>
      <c r="H72" s="316"/>
    </row>
    <row r="73" spans="1:8">
      <c r="A73" s="316"/>
      <c r="B73" s="316"/>
      <c r="C73" s="316"/>
      <c r="D73" s="316"/>
      <c r="E73" s="316"/>
      <c r="F73" s="316"/>
      <c r="G73" s="316"/>
      <c r="H73" s="316"/>
    </row>
    <row r="74" spans="1:8">
      <c r="A74" s="316"/>
      <c r="B74" s="316"/>
      <c r="C74" s="316"/>
      <c r="D74" s="316"/>
      <c r="E74" s="316"/>
      <c r="F74" s="316"/>
      <c r="G74" s="316"/>
      <c r="H74" s="316"/>
    </row>
    <row r="75" spans="1:8">
      <c r="A75" s="316"/>
      <c r="B75" s="316"/>
      <c r="C75" s="316"/>
      <c r="D75" s="316"/>
      <c r="E75" s="316"/>
      <c r="F75" s="316"/>
      <c r="G75" s="316"/>
      <c r="H75" s="316"/>
    </row>
    <row r="76" spans="1:8" ht="18.75">
      <c r="A76" s="480" t="s">
        <v>503</v>
      </c>
      <c r="B76" s="480"/>
      <c r="C76" s="480"/>
      <c r="D76" s="480"/>
      <c r="E76" s="480"/>
      <c r="F76" s="480"/>
      <c r="G76" s="480"/>
      <c r="H76" s="480"/>
    </row>
    <row r="77" spans="1:8">
      <c r="A77" s="316"/>
      <c r="B77" s="316"/>
      <c r="C77" s="316"/>
      <c r="D77" s="316"/>
      <c r="E77" s="316"/>
      <c r="F77" s="316"/>
      <c r="G77" s="316"/>
      <c r="H77" s="316"/>
    </row>
    <row r="78" spans="1:8">
      <c r="A78" s="316"/>
      <c r="B78" s="316" t="s">
        <v>21</v>
      </c>
      <c r="C78" s="337">
        <f>'PAAC 2023'!M4</f>
        <v>0.75</v>
      </c>
      <c r="D78" s="316"/>
      <c r="E78" s="316"/>
      <c r="F78" s="316"/>
      <c r="G78" s="316"/>
      <c r="H78" s="316"/>
    </row>
    <row r="79" spans="1:8">
      <c r="A79" s="316"/>
      <c r="B79" s="316" t="s">
        <v>24</v>
      </c>
      <c r="C79" s="337">
        <f>'PAAC 2023'!M6</f>
        <v>0.625</v>
      </c>
      <c r="D79" s="316"/>
      <c r="E79" s="316"/>
      <c r="F79" s="316"/>
      <c r="G79" s="316"/>
      <c r="H79" s="316"/>
    </row>
    <row r="80" spans="1:8">
      <c r="A80" s="316"/>
      <c r="B80" s="316" t="s">
        <v>26</v>
      </c>
      <c r="C80" s="337">
        <f>'PAAC 2023'!M8</f>
        <v>0.83333333333333337</v>
      </c>
      <c r="D80" s="316"/>
      <c r="E80" s="316"/>
      <c r="F80" s="316"/>
      <c r="G80" s="316"/>
      <c r="H80" s="316"/>
    </row>
    <row r="81" spans="1:8">
      <c r="A81" s="316"/>
      <c r="B81" s="316" t="s">
        <v>28</v>
      </c>
      <c r="C81" s="337">
        <f>'PAAC 2023'!M11</f>
        <v>0.75</v>
      </c>
      <c r="D81" s="316"/>
      <c r="E81" s="316"/>
      <c r="F81" s="316"/>
      <c r="G81" s="316"/>
      <c r="H81" s="316"/>
    </row>
    <row r="82" spans="1:8">
      <c r="A82" s="316"/>
      <c r="B82" s="316" t="s">
        <v>31</v>
      </c>
      <c r="C82" s="337">
        <f>'PAAC 2023'!M13</f>
        <v>0.875</v>
      </c>
      <c r="D82" s="316"/>
      <c r="E82" s="316"/>
      <c r="F82" s="316"/>
      <c r="G82" s="316"/>
      <c r="H82" s="316"/>
    </row>
    <row r="83" spans="1:8">
      <c r="A83" s="316"/>
      <c r="B83" s="316"/>
      <c r="C83" s="337">
        <f>AVERAGE(C78:C82)</f>
        <v>0.76666666666666672</v>
      </c>
      <c r="D83" s="316"/>
      <c r="E83" s="316"/>
      <c r="F83" s="316"/>
      <c r="G83" s="316"/>
      <c r="H83" s="316"/>
    </row>
    <row r="84" spans="1:8">
      <c r="A84" s="316"/>
      <c r="B84" s="316"/>
      <c r="C84" s="316">
        <f>'PAAC 2023'!B4</f>
        <v>1</v>
      </c>
      <c r="D84" s="316"/>
      <c r="E84" s="316"/>
      <c r="F84" s="316"/>
      <c r="G84" s="316"/>
      <c r="H84" s="316"/>
    </row>
    <row r="85" spans="1:8">
      <c r="A85" s="316"/>
      <c r="B85" s="316"/>
      <c r="C85" s="338">
        <f>C83-C84</f>
        <v>-0.23333333333333328</v>
      </c>
      <c r="D85" s="316"/>
      <c r="E85" s="316"/>
      <c r="F85" s="316"/>
      <c r="G85" s="316"/>
      <c r="H85" s="316"/>
    </row>
    <row r="86" spans="1:8">
      <c r="A86" s="316"/>
      <c r="B86" s="316"/>
      <c r="C86" s="316"/>
      <c r="D86" s="316"/>
      <c r="E86" s="316"/>
      <c r="F86" s="316"/>
      <c r="G86" s="316"/>
      <c r="H86" s="316"/>
    </row>
    <row r="87" spans="1:8">
      <c r="A87" s="316"/>
      <c r="B87" s="316"/>
      <c r="C87" s="316"/>
      <c r="D87" s="316"/>
      <c r="E87" s="316"/>
      <c r="F87" s="316"/>
      <c r="G87" s="316"/>
      <c r="H87" s="316"/>
    </row>
    <row r="88" spans="1:8">
      <c r="A88" s="316"/>
      <c r="B88" s="316"/>
      <c r="C88" s="316"/>
      <c r="D88" s="316"/>
      <c r="E88" s="316"/>
      <c r="F88" s="316"/>
      <c r="G88" s="316"/>
      <c r="H88" s="316"/>
    </row>
    <row r="89" spans="1:8">
      <c r="A89" s="316"/>
      <c r="B89" s="316"/>
      <c r="C89" s="316"/>
      <c r="D89" s="316"/>
      <c r="E89" s="316"/>
      <c r="F89" s="316"/>
      <c r="G89" s="316"/>
      <c r="H89" s="316"/>
    </row>
    <row r="90" spans="1:8">
      <c r="A90" s="316"/>
      <c r="B90" s="316"/>
      <c r="C90" s="316"/>
      <c r="D90" s="316"/>
      <c r="E90" s="316"/>
      <c r="F90" s="316"/>
      <c r="G90" s="316"/>
      <c r="H90" s="316"/>
    </row>
    <row r="91" spans="1:8">
      <c r="A91" s="316"/>
      <c r="B91" s="316"/>
      <c r="C91" s="316"/>
      <c r="D91" s="316"/>
      <c r="E91" s="316"/>
      <c r="F91" s="316"/>
      <c r="G91" s="316"/>
      <c r="H91" s="316"/>
    </row>
    <row r="92" spans="1:8">
      <c r="A92" s="316"/>
      <c r="B92" s="316"/>
      <c r="C92" s="316"/>
      <c r="D92" s="316"/>
      <c r="E92" s="316"/>
      <c r="F92" s="316"/>
      <c r="G92" s="316"/>
      <c r="H92" s="316"/>
    </row>
    <row r="93" spans="1:8">
      <c r="A93" s="316"/>
      <c r="B93" s="316"/>
      <c r="C93" s="316"/>
      <c r="D93" s="316"/>
      <c r="E93" s="316"/>
      <c r="F93" s="316"/>
      <c r="G93" s="316"/>
      <c r="H93" s="316"/>
    </row>
    <row r="94" spans="1:8">
      <c r="A94" s="316"/>
      <c r="B94" s="316"/>
      <c r="C94" s="316"/>
      <c r="D94" s="316"/>
      <c r="E94" s="316"/>
      <c r="F94" s="316"/>
      <c r="G94" s="316"/>
      <c r="H94" s="316"/>
    </row>
    <row r="95" spans="1:8">
      <c r="A95" s="316"/>
      <c r="B95" s="316"/>
      <c r="C95" s="316"/>
      <c r="D95" s="316"/>
      <c r="E95" s="316"/>
      <c r="F95" s="316"/>
      <c r="G95" s="316"/>
      <c r="H95" s="316"/>
    </row>
    <row r="96" spans="1:8">
      <c r="A96" s="316"/>
      <c r="B96" s="316"/>
      <c r="C96" s="316"/>
      <c r="D96" s="316"/>
      <c r="E96" s="316"/>
      <c r="F96" s="316"/>
      <c r="G96" s="316"/>
      <c r="H96" s="316"/>
    </row>
    <row r="97" spans="1:8">
      <c r="A97" s="316"/>
      <c r="B97" s="316"/>
      <c r="C97" s="316"/>
      <c r="D97" s="316"/>
      <c r="E97" s="316"/>
      <c r="F97" s="316"/>
      <c r="G97" s="316"/>
      <c r="H97" s="316"/>
    </row>
    <row r="98" spans="1:8">
      <c r="A98" s="316"/>
      <c r="B98" s="316"/>
      <c r="C98" s="316"/>
      <c r="D98" s="316"/>
      <c r="E98" s="316"/>
      <c r="F98" s="316"/>
      <c r="G98" s="316"/>
      <c r="H98" s="316"/>
    </row>
    <row r="99" spans="1:8">
      <c r="A99" s="316"/>
      <c r="B99" s="316"/>
      <c r="C99" s="316"/>
      <c r="D99" s="316"/>
      <c r="E99" s="316"/>
      <c r="F99" s="316"/>
      <c r="G99" s="316"/>
      <c r="H99" s="316"/>
    </row>
    <row r="100" spans="1:8">
      <c r="A100" s="316"/>
      <c r="B100" s="316"/>
      <c r="C100" s="316"/>
      <c r="D100" s="316"/>
      <c r="E100" s="316"/>
      <c r="F100" s="316"/>
      <c r="G100" s="316"/>
      <c r="H100" s="316"/>
    </row>
    <row r="101" spans="1:8">
      <c r="A101" s="316"/>
      <c r="B101" s="316" t="str">
        <f>'PAAC 2023'!O15</f>
        <v>Implementar racionalización tecnológica para que el trámite "Permiso para movilización de carga extra dimensionada por las vías nacionales"  esté disponible totalmente en línea para los usuarios</v>
      </c>
      <c r="C101" s="337">
        <f>'PAAC 2023'!M15</f>
        <v>0.2</v>
      </c>
      <c r="D101" s="316"/>
      <c r="E101" s="316"/>
      <c r="F101" s="316"/>
      <c r="G101" s="316"/>
      <c r="H101" s="316"/>
    </row>
    <row r="102" spans="1:8">
      <c r="A102" s="316"/>
      <c r="B102" s="316" t="str">
        <f>'PAAC 2023'!O16</f>
        <v>Implementar racionalización tecnológica para que el trámite "Concepto técnico de ubicación de estaciones de servicios "  esté disponible totalmente en línea para los usuarios</v>
      </c>
      <c r="C102" s="337">
        <f>'PAAC 2023'!M16</f>
        <v>0.2</v>
      </c>
      <c r="D102" s="316"/>
      <c r="E102" s="316"/>
      <c r="F102" s="316"/>
      <c r="G102" s="316"/>
      <c r="H102" s="316"/>
    </row>
    <row r="103" spans="1:8">
      <c r="A103" s="316"/>
      <c r="B103" s="316"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337">
        <f>'PAAC 2023'!M17</f>
        <v>0.2</v>
      </c>
      <c r="D103" s="316"/>
      <c r="E103" s="316"/>
      <c r="F103" s="316"/>
      <c r="G103" s="316"/>
      <c r="H103" s="316"/>
    </row>
    <row r="104" spans="1:8">
      <c r="A104" s="316"/>
      <c r="B104" s="316" t="str">
        <f>'PAAC 2023'!O18</f>
        <v>Implementar racionalización tecnológica para que el trámite "Beneficio de tarifa diferencial o exenta en las estaciones de peaje a cargo del INVIAS"  esté disponible totalmente en línea para los usuarios</v>
      </c>
      <c r="C104" s="337">
        <f>'PAAC 2023'!M18</f>
        <v>0.2</v>
      </c>
      <c r="D104" s="316"/>
      <c r="E104" s="316"/>
      <c r="F104" s="316"/>
      <c r="G104" s="316"/>
      <c r="H104" s="316"/>
    </row>
    <row r="105" spans="1:8">
      <c r="A105" s="316"/>
      <c r="B105" s="316"/>
      <c r="C105" s="337"/>
      <c r="D105" s="316"/>
      <c r="E105" s="316"/>
      <c r="F105" s="316"/>
      <c r="G105" s="316"/>
      <c r="H105" s="316"/>
    </row>
    <row r="106" spans="1:8">
      <c r="A106" s="316"/>
      <c r="B106" s="316"/>
      <c r="C106" s="337"/>
      <c r="D106" s="316"/>
      <c r="E106" s="316"/>
      <c r="F106" s="316"/>
      <c r="G106" s="316"/>
      <c r="H106" s="316"/>
    </row>
    <row r="107" spans="1:8">
      <c r="A107" s="316"/>
      <c r="B107" s="316"/>
      <c r="C107" s="337"/>
      <c r="D107" s="316"/>
      <c r="E107" s="316"/>
      <c r="F107" s="316"/>
      <c r="G107" s="316"/>
      <c r="H107" s="316"/>
    </row>
    <row r="108" spans="1:8">
      <c r="A108" s="316"/>
      <c r="B108" s="316"/>
      <c r="C108" s="316"/>
      <c r="D108" s="316"/>
      <c r="E108" s="316"/>
      <c r="F108" s="316"/>
      <c r="G108" s="316"/>
      <c r="H108" s="316"/>
    </row>
    <row r="109" spans="1:8">
      <c r="A109" s="316"/>
      <c r="B109" s="316"/>
      <c r="C109" s="316"/>
      <c r="D109" s="316"/>
      <c r="E109" s="316"/>
      <c r="F109" s="316"/>
      <c r="G109" s="316"/>
      <c r="H109" s="316"/>
    </row>
    <row r="110" spans="1:8">
      <c r="A110" s="316"/>
      <c r="B110" s="316"/>
      <c r="C110" s="316"/>
      <c r="D110" s="316"/>
      <c r="E110" s="316"/>
      <c r="F110" s="316"/>
      <c r="G110" s="316"/>
      <c r="H110" s="316"/>
    </row>
    <row r="111" spans="1:8">
      <c r="A111" s="316"/>
      <c r="B111" s="316"/>
      <c r="C111" s="316"/>
      <c r="D111" s="316"/>
      <c r="E111" s="316"/>
      <c r="F111" s="316"/>
      <c r="G111" s="316"/>
      <c r="H111" s="316"/>
    </row>
    <row r="112" spans="1:8">
      <c r="A112" s="316"/>
      <c r="B112" s="316"/>
      <c r="C112" s="316"/>
      <c r="D112" s="316"/>
      <c r="E112" s="316"/>
      <c r="F112" s="316"/>
      <c r="G112" s="316"/>
      <c r="H112" s="316"/>
    </row>
    <row r="113" spans="1:8">
      <c r="A113" s="316"/>
      <c r="B113" s="316"/>
      <c r="C113" s="316"/>
      <c r="D113" s="316"/>
      <c r="E113" s="316"/>
      <c r="F113" s="316"/>
      <c r="G113" s="316"/>
      <c r="H113" s="316"/>
    </row>
    <row r="114" spans="1:8">
      <c r="A114" s="316"/>
      <c r="B114" s="316"/>
      <c r="C114" s="316"/>
      <c r="D114" s="316"/>
      <c r="E114" s="316"/>
      <c r="F114" s="316"/>
      <c r="G114" s="316"/>
      <c r="H114" s="316"/>
    </row>
    <row r="115" spans="1:8">
      <c r="A115" s="316"/>
      <c r="B115" s="316"/>
      <c r="C115" s="316"/>
      <c r="D115" s="316"/>
      <c r="E115" s="316"/>
      <c r="F115" s="316"/>
      <c r="G115" s="316"/>
      <c r="H115" s="316"/>
    </row>
    <row r="116" spans="1:8">
      <c r="A116" s="316"/>
      <c r="B116" s="316"/>
      <c r="C116" s="316"/>
      <c r="D116" s="316"/>
      <c r="E116" s="316"/>
      <c r="F116" s="316"/>
      <c r="G116" s="316"/>
      <c r="H116" s="316"/>
    </row>
    <row r="117" spans="1:8">
      <c r="A117" s="316"/>
      <c r="B117" s="316"/>
      <c r="C117" s="316"/>
      <c r="D117" s="316"/>
      <c r="E117" s="316"/>
      <c r="F117" s="316"/>
      <c r="G117" s="316"/>
      <c r="H117" s="316"/>
    </row>
    <row r="118" spans="1:8">
      <c r="A118" s="316"/>
      <c r="B118" s="316"/>
      <c r="C118" s="316"/>
      <c r="D118" s="316"/>
      <c r="E118" s="316"/>
      <c r="F118" s="316"/>
      <c r="G118" s="316"/>
      <c r="H118" s="316"/>
    </row>
    <row r="119" spans="1:8">
      <c r="A119" s="316"/>
      <c r="B119" s="316" t="str">
        <f>'PAAC 2023'!J19</f>
        <v>Información</v>
      </c>
      <c r="C119" s="337">
        <f>'PAAC 2023'!M19</f>
        <v>0.5</v>
      </c>
      <c r="D119" s="316"/>
      <c r="E119" s="316"/>
      <c r="F119" s="316"/>
      <c r="G119" s="316"/>
      <c r="H119" s="316"/>
    </row>
    <row r="120" spans="1:8">
      <c r="A120" s="316"/>
      <c r="B120" s="316" t="str">
        <f>'PAAC 2023'!J22</f>
        <v>Diálogo</v>
      </c>
      <c r="C120" s="337">
        <f>'PAAC 2023'!M22</f>
        <v>0.625</v>
      </c>
      <c r="D120" s="316"/>
      <c r="E120" s="316"/>
      <c r="F120" s="316"/>
      <c r="G120" s="316"/>
      <c r="H120" s="316"/>
    </row>
    <row r="121" spans="1:8">
      <c r="A121" s="316"/>
      <c r="B121" s="316" t="str">
        <f>'PAAC 2023'!J24</f>
        <v>Responsabilidad</v>
      </c>
      <c r="C121" s="337">
        <f>'PAAC 2023'!M24</f>
        <v>0.45</v>
      </c>
      <c r="D121" s="316"/>
      <c r="E121" s="316"/>
      <c r="F121" s="316"/>
      <c r="G121" s="316"/>
      <c r="H121" s="316"/>
    </row>
    <row r="122" spans="1:8">
      <c r="A122" s="316"/>
      <c r="B122" s="316"/>
      <c r="C122" s="337">
        <f>AVERAGE(C119:C121)</f>
        <v>0.52500000000000002</v>
      </c>
      <c r="D122" s="316"/>
      <c r="E122" s="316"/>
      <c r="F122" s="316"/>
      <c r="G122" s="316"/>
      <c r="H122" s="316"/>
    </row>
    <row r="123" spans="1:8">
      <c r="A123" s="316"/>
      <c r="B123" s="316"/>
      <c r="C123" s="316"/>
      <c r="D123" s="316"/>
      <c r="E123" s="316"/>
      <c r="F123" s="316"/>
      <c r="G123" s="316"/>
      <c r="H123" s="316"/>
    </row>
    <row r="124" spans="1:8">
      <c r="A124" s="316"/>
      <c r="B124" s="316"/>
      <c r="C124" s="316"/>
      <c r="D124" s="316"/>
      <c r="E124" s="316"/>
      <c r="F124" s="316"/>
      <c r="G124" s="316"/>
      <c r="H124" s="316"/>
    </row>
    <row r="125" spans="1:8">
      <c r="A125" s="316"/>
      <c r="B125" s="316"/>
      <c r="C125" s="316"/>
      <c r="D125" s="316"/>
      <c r="E125" s="316"/>
      <c r="F125" s="316"/>
      <c r="G125" s="316"/>
      <c r="H125" s="316"/>
    </row>
    <row r="126" spans="1:8">
      <c r="A126" s="316"/>
      <c r="B126" s="316"/>
      <c r="C126" s="316"/>
      <c r="D126" s="316"/>
      <c r="E126" s="316"/>
      <c r="F126" s="316"/>
      <c r="G126" s="316"/>
      <c r="H126" s="316"/>
    </row>
    <row r="127" spans="1:8">
      <c r="A127" s="316"/>
      <c r="B127" s="316"/>
      <c r="C127" s="316"/>
      <c r="D127" s="316"/>
      <c r="E127" s="316"/>
      <c r="F127" s="316"/>
      <c r="G127" s="316"/>
      <c r="H127" s="316"/>
    </row>
    <row r="128" spans="1:8">
      <c r="A128" s="316"/>
      <c r="B128" s="316"/>
      <c r="C128" s="316"/>
      <c r="D128" s="316"/>
      <c r="E128" s="316"/>
      <c r="F128" s="316"/>
      <c r="G128" s="316"/>
      <c r="H128" s="316"/>
    </row>
    <row r="129" spans="1:8">
      <c r="A129" s="316"/>
      <c r="B129" s="316"/>
      <c r="C129" s="316"/>
      <c r="D129" s="316"/>
      <c r="E129" s="316"/>
      <c r="F129" s="316"/>
      <c r="G129" s="316"/>
      <c r="H129" s="316"/>
    </row>
    <row r="130" spans="1:8">
      <c r="A130" s="316"/>
      <c r="B130" s="316"/>
      <c r="C130" s="316"/>
      <c r="D130" s="316"/>
      <c r="E130" s="316"/>
      <c r="F130" s="316"/>
      <c r="G130" s="316"/>
      <c r="H130" s="316"/>
    </row>
    <row r="131" spans="1:8">
      <c r="A131" s="316"/>
      <c r="B131" s="316"/>
      <c r="C131" s="316"/>
      <c r="D131" s="316"/>
      <c r="E131" s="316"/>
      <c r="F131" s="316"/>
      <c r="G131" s="316"/>
      <c r="H131" s="316"/>
    </row>
    <row r="132" spans="1:8">
      <c r="A132" s="316"/>
      <c r="B132" s="316"/>
      <c r="C132" s="316"/>
      <c r="D132" s="316"/>
      <c r="E132" s="316"/>
      <c r="F132" s="316"/>
      <c r="G132" s="316"/>
      <c r="H132" s="316"/>
    </row>
    <row r="133" spans="1:8">
      <c r="A133" s="316"/>
      <c r="B133" s="316"/>
      <c r="C133" s="316"/>
      <c r="D133" s="316"/>
      <c r="E133" s="316"/>
      <c r="F133" s="316"/>
      <c r="G133" s="316"/>
      <c r="H133" s="316"/>
    </row>
    <row r="134" spans="1:8">
      <c r="A134" s="316"/>
      <c r="B134" s="316"/>
      <c r="C134" s="316"/>
      <c r="D134" s="316"/>
      <c r="E134" s="316"/>
      <c r="F134" s="316"/>
      <c r="G134" s="316"/>
      <c r="H134" s="316"/>
    </row>
    <row r="135" spans="1:8">
      <c r="A135" s="316"/>
      <c r="B135" s="316"/>
      <c r="C135" s="316"/>
      <c r="D135" s="316"/>
      <c r="E135" s="316"/>
      <c r="F135" s="316"/>
      <c r="G135" s="316"/>
      <c r="H135" s="316"/>
    </row>
    <row r="136" spans="1:8">
      <c r="A136" s="316"/>
      <c r="B136" s="316"/>
      <c r="C136" s="316"/>
      <c r="D136" s="316"/>
      <c r="E136" s="316"/>
      <c r="F136" s="316"/>
      <c r="G136" s="316"/>
      <c r="H136" s="316"/>
    </row>
    <row r="137" spans="1:8">
      <c r="A137" s="316"/>
      <c r="B137" s="316"/>
      <c r="C137" s="316"/>
      <c r="D137" s="316"/>
      <c r="E137" s="316"/>
      <c r="F137" s="316"/>
      <c r="G137" s="316"/>
      <c r="H137" s="316"/>
    </row>
    <row r="138" spans="1:8">
      <c r="A138" s="316"/>
      <c r="B138" s="316" t="str">
        <f>'PAAC 2023'!J31</f>
        <v>1. Planeación estratégica del servicio al ciudadano</v>
      </c>
      <c r="C138" s="337">
        <f>'PAAC 2023'!M31</f>
        <v>0.4375</v>
      </c>
      <c r="D138" s="316"/>
      <c r="E138" s="316"/>
      <c r="F138" s="316"/>
      <c r="G138" s="316"/>
      <c r="H138" s="316"/>
    </row>
    <row r="139" spans="1:8">
      <c r="A139" s="316"/>
      <c r="B139" s="316" t="str">
        <f>'PAAC 2023'!J39</f>
        <v>2. Fortalecimiento del Talento humano al servicio del ciudadano</v>
      </c>
      <c r="C139" s="337">
        <f>'PAAC 2023'!M39</f>
        <v>0.4</v>
      </c>
      <c r="D139" s="316"/>
      <c r="E139" s="316"/>
      <c r="F139" s="316"/>
      <c r="G139" s="316"/>
      <c r="H139" s="316"/>
    </row>
    <row r="140" spans="1:8">
      <c r="A140" s="316"/>
      <c r="B140" s="316" t="str">
        <f>'PAAC 2023'!J44</f>
        <v>3. Gestión de relacionamiento con los ciudadanos</v>
      </c>
      <c r="C140" s="337">
        <f>'PAAC 2023'!M44</f>
        <v>0.16666666666666666</v>
      </c>
      <c r="D140" s="316"/>
      <c r="E140" s="316"/>
      <c r="F140" s="316"/>
      <c r="G140" s="316"/>
      <c r="H140" s="316"/>
    </row>
    <row r="141" spans="1:8">
      <c r="A141" s="316"/>
      <c r="B141" s="316" t="str">
        <f>'PAAC 2023'!J52</f>
        <v>4. Conocimiento al servicio al ciudadano</v>
      </c>
      <c r="C141" s="337">
        <f>'PAAC 2023'!M52</f>
        <v>1</v>
      </c>
      <c r="D141" s="316"/>
      <c r="E141" s="316"/>
      <c r="F141" s="316"/>
      <c r="G141" s="316"/>
      <c r="H141" s="316"/>
    </row>
    <row r="142" spans="1:8">
      <c r="A142" s="316"/>
      <c r="B142" s="316" t="str">
        <f>'PAAC 2023'!J54</f>
        <v>5. Evaluación de gestión y medición de la percepción ciudadana</v>
      </c>
      <c r="C142" s="337">
        <f>'PAAC 2023'!M54</f>
        <v>0.29166666666666663</v>
      </c>
      <c r="D142" s="316"/>
      <c r="E142" s="316"/>
      <c r="F142" s="316"/>
      <c r="G142" s="316"/>
      <c r="H142" s="316"/>
    </row>
    <row r="143" spans="1:8">
      <c r="A143" s="316"/>
      <c r="B143" s="316"/>
      <c r="C143" s="337">
        <f>AVERAGE(C138:C142)</f>
        <v>0.45916666666666661</v>
      </c>
      <c r="D143" s="316"/>
      <c r="E143" s="316"/>
      <c r="F143" s="316"/>
      <c r="G143" s="316"/>
      <c r="H143" s="316"/>
    </row>
    <row r="144" spans="1:8">
      <c r="A144" s="316"/>
      <c r="B144" s="316"/>
      <c r="C144" s="316"/>
      <c r="D144" s="316"/>
      <c r="E144" s="316"/>
      <c r="F144" s="316"/>
      <c r="G144" s="316"/>
      <c r="H144" s="316"/>
    </row>
    <row r="145" spans="1:8">
      <c r="A145" s="316"/>
      <c r="B145" s="316"/>
      <c r="C145" s="316"/>
      <c r="D145" s="316"/>
      <c r="E145" s="316"/>
      <c r="F145" s="316"/>
      <c r="G145" s="316"/>
      <c r="H145" s="316"/>
    </row>
    <row r="146" spans="1:8">
      <c r="A146" s="316"/>
      <c r="B146" s="316"/>
      <c r="C146" s="316"/>
      <c r="D146" s="316"/>
      <c r="E146" s="316"/>
      <c r="F146" s="316"/>
      <c r="G146" s="316"/>
      <c r="H146" s="316"/>
    </row>
    <row r="147" spans="1:8">
      <c r="A147" s="316"/>
      <c r="B147" s="316"/>
      <c r="C147" s="316"/>
      <c r="D147" s="316"/>
      <c r="E147" s="316"/>
      <c r="F147" s="316"/>
      <c r="G147" s="316"/>
      <c r="H147" s="316"/>
    </row>
    <row r="148" spans="1:8">
      <c r="A148" s="316"/>
      <c r="B148" s="316"/>
      <c r="C148" s="316"/>
      <c r="D148" s="316"/>
      <c r="E148" s="316"/>
      <c r="F148" s="316"/>
      <c r="G148" s="316"/>
      <c r="H148" s="316"/>
    </row>
    <row r="149" spans="1:8">
      <c r="A149" s="316"/>
      <c r="B149" s="316"/>
      <c r="C149" s="316"/>
      <c r="D149" s="316"/>
      <c r="E149" s="316"/>
      <c r="F149" s="316"/>
      <c r="G149" s="316"/>
      <c r="H149" s="316"/>
    </row>
    <row r="150" spans="1:8">
      <c r="A150" s="316"/>
      <c r="B150" s="316"/>
      <c r="C150" s="316"/>
      <c r="D150" s="316"/>
      <c r="E150" s="316"/>
      <c r="F150" s="316"/>
      <c r="G150" s="316"/>
      <c r="H150" s="316"/>
    </row>
    <row r="151" spans="1:8">
      <c r="A151" s="316"/>
      <c r="B151" s="316"/>
      <c r="C151" s="316"/>
      <c r="D151" s="316"/>
      <c r="E151" s="316"/>
      <c r="F151" s="316"/>
      <c r="G151" s="316"/>
      <c r="H151" s="316"/>
    </row>
    <row r="152" spans="1:8">
      <c r="A152" s="316"/>
      <c r="B152" s="316"/>
      <c r="C152" s="316"/>
      <c r="D152" s="316"/>
      <c r="E152" s="316"/>
      <c r="F152" s="316"/>
      <c r="G152" s="316"/>
      <c r="H152" s="316"/>
    </row>
    <row r="153" spans="1:8">
      <c r="A153" s="316"/>
      <c r="B153" s="316"/>
      <c r="C153" s="316"/>
      <c r="D153" s="316"/>
      <c r="E153" s="316"/>
      <c r="F153" s="316"/>
      <c r="G153" s="316"/>
      <c r="H153" s="316"/>
    </row>
    <row r="154" spans="1:8">
      <c r="A154" s="316"/>
      <c r="B154" s="316"/>
      <c r="C154" s="316"/>
      <c r="D154" s="316"/>
      <c r="E154" s="316"/>
      <c r="F154" s="316"/>
      <c r="G154" s="316"/>
      <c r="H154" s="316"/>
    </row>
    <row r="155" spans="1:8">
      <c r="A155" s="316"/>
      <c r="B155" s="316" t="str">
        <f>'PAAC 2023'!J58</f>
        <v>1. Lineamientos de Transparencia Activa</v>
      </c>
      <c r="C155" s="337">
        <f>'PAAC 2023'!M58</f>
        <v>0.49916666666666665</v>
      </c>
      <c r="D155" s="316"/>
      <c r="E155" s="316"/>
      <c r="F155" s="316"/>
      <c r="G155" s="316"/>
      <c r="H155" s="316"/>
    </row>
    <row r="156" spans="1:8">
      <c r="A156" s="316"/>
      <c r="B156" s="316" t="str">
        <f>'PAAC 2023'!J62</f>
        <v>2. Lineamientos de Transparencia Pasiva</v>
      </c>
      <c r="C156" s="337">
        <f>'PAAC 2023'!M62</f>
        <v>0.53125</v>
      </c>
      <c r="D156" s="316"/>
      <c r="E156" s="316"/>
      <c r="F156" s="316"/>
      <c r="G156" s="316"/>
      <c r="H156" s="316"/>
    </row>
    <row r="157" spans="1:8">
      <c r="A157" s="316"/>
      <c r="B157" s="316" t="str">
        <f>'PAAC 2023'!J70</f>
        <v>3. Elaboración los Instrumentos de Gestión de la Información</v>
      </c>
      <c r="C157" s="337">
        <f>'PAAC 2023'!M70</f>
        <v>0.14000000000000001</v>
      </c>
      <c r="D157" s="316"/>
      <c r="E157" s="316"/>
      <c r="F157" s="316"/>
      <c r="G157" s="316"/>
      <c r="H157" s="316"/>
    </row>
    <row r="158" spans="1:8">
      <c r="A158" s="316"/>
      <c r="B158" s="316" t="str">
        <f>'PAAC 2023'!J71</f>
        <v>4. Criterio Diferencial de Accesibilidad</v>
      </c>
      <c r="C158" s="337">
        <f>'PAAC 2023'!M71</f>
        <v>0</v>
      </c>
      <c r="D158" s="316"/>
      <c r="E158" s="316"/>
      <c r="F158" s="316"/>
      <c r="G158" s="316"/>
      <c r="H158" s="316"/>
    </row>
    <row r="159" spans="1:8">
      <c r="A159" s="316"/>
      <c r="B159" s="316" t="str">
        <f>'PAAC 2023'!J74</f>
        <v>5. Monitoreo del Acceso a la Información Pública</v>
      </c>
      <c r="C159" s="337">
        <f>'PAAC 2023'!M74</f>
        <v>0.66666666666666663</v>
      </c>
      <c r="D159" s="316"/>
      <c r="E159" s="316"/>
      <c r="F159" s="316"/>
      <c r="G159" s="316"/>
      <c r="H159" s="316"/>
    </row>
    <row r="160" spans="1:8">
      <c r="A160" s="316"/>
      <c r="B160" s="316"/>
      <c r="C160" s="337">
        <f>AVERAGE(C155:C159)</f>
        <v>0.36741666666666661</v>
      </c>
      <c r="D160" s="316"/>
      <c r="E160" s="316"/>
      <c r="F160" s="316"/>
      <c r="G160" s="316"/>
      <c r="H160" s="316"/>
    </row>
    <row r="161" spans="1:8">
      <c r="A161" s="316"/>
      <c r="B161" s="316"/>
      <c r="C161" s="316"/>
      <c r="D161" s="316"/>
      <c r="E161" s="316"/>
      <c r="F161" s="316"/>
      <c r="G161" s="316"/>
      <c r="H161" s="316"/>
    </row>
    <row r="162" spans="1:8">
      <c r="A162" s="316"/>
      <c r="B162" s="316"/>
      <c r="C162" s="316"/>
      <c r="D162" s="316"/>
      <c r="E162" s="316"/>
      <c r="F162" s="316"/>
      <c r="G162" s="316"/>
      <c r="H162" s="316"/>
    </row>
    <row r="163" spans="1:8">
      <c r="A163" s="316"/>
      <c r="B163" s="316"/>
      <c r="C163" s="316"/>
      <c r="D163" s="316"/>
      <c r="E163" s="316"/>
      <c r="F163" s="316"/>
      <c r="G163" s="316"/>
      <c r="H163" s="316"/>
    </row>
    <row r="164" spans="1:8">
      <c r="A164" s="316"/>
      <c r="B164" s="316"/>
      <c r="C164" s="316"/>
      <c r="D164" s="316"/>
      <c r="E164" s="316"/>
      <c r="F164" s="316"/>
      <c r="G164" s="316"/>
      <c r="H164" s="316"/>
    </row>
    <row r="165" spans="1:8">
      <c r="A165" s="316"/>
      <c r="B165" s="316"/>
      <c r="C165" s="316"/>
      <c r="D165" s="316"/>
      <c r="E165" s="316"/>
      <c r="F165" s="316"/>
      <c r="G165" s="316"/>
      <c r="H165" s="316"/>
    </row>
    <row r="166" spans="1:8">
      <c r="A166" s="316"/>
      <c r="B166" s="316"/>
      <c r="C166" s="316"/>
      <c r="D166" s="316"/>
      <c r="E166" s="316"/>
      <c r="F166" s="316"/>
      <c r="G166" s="316"/>
      <c r="H166" s="316"/>
    </row>
    <row r="167" spans="1:8">
      <c r="A167" s="316"/>
      <c r="B167" s="316"/>
      <c r="C167" s="316"/>
      <c r="D167" s="316"/>
      <c r="E167" s="316"/>
      <c r="F167" s="316"/>
      <c r="G167" s="316"/>
      <c r="H167" s="316"/>
    </row>
    <row r="168" spans="1:8">
      <c r="A168" s="316"/>
      <c r="B168" s="316"/>
      <c r="C168" s="316"/>
      <c r="D168" s="316"/>
      <c r="E168" s="316"/>
      <c r="F168" s="316"/>
      <c r="G168" s="316"/>
      <c r="H168" s="316"/>
    </row>
    <row r="169" spans="1:8">
      <c r="A169" s="316"/>
      <c r="B169" s="316"/>
      <c r="C169" s="316"/>
      <c r="D169" s="316"/>
      <c r="E169" s="316"/>
      <c r="F169" s="316"/>
      <c r="G169" s="316"/>
      <c r="H169" s="316"/>
    </row>
    <row r="170" spans="1:8">
      <c r="A170" s="316"/>
      <c r="B170" s="316"/>
      <c r="C170" s="316"/>
      <c r="D170" s="316"/>
      <c r="E170" s="316"/>
      <c r="F170" s="316"/>
      <c r="G170" s="316"/>
      <c r="H170" s="316"/>
    </row>
    <row r="171" spans="1:8">
      <c r="A171" s="316"/>
      <c r="B171" s="316"/>
      <c r="C171" s="316"/>
      <c r="D171" s="316"/>
      <c r="E171" s="316"/>
      <c r="F171" s="316"/>
      <c r="G171" s="316"/>
      <c r="H171" s="316"/>
    </row>
    <row r="172" spans="1:8">
      <c r="A172" s="316"/>
      <c r="B172" s="316"/>
      <c r="C172" s="316"/>
      <c r="D172" s="316"/>
      <c r="E172" s="316"/>
      <c r="F172" s="316"/>
      <c r="G172" s="316"/>
      <c r="H172" s="316"/>
    </row>
    <row r="173" spans="1:8">
      <c r="A173" s="316"/>
      <c r="B173" s="316"/>
      <c r="C173" s="316"/>
      <c r="D173" s="316"/>
      <c r="E173" s="316"/>
      <c r="F173" s="316"/>
      <c r="G173" s="316"/>
      <c r="H173" s="316"/>
    </row>
    <row r="174" spans="1:8">
      <c r="A174" s="316"/>
      <c r="B174" s="316" t="str">
        <f>'PAAC 2023'!O80</f>
        <v>Implementar una estrategia para la gestión de conflicto de intereses</v>
      </c>
      <c r="C174" s="337">
        <f>'PAAC 2023'!M80</f>
        <v>0.75</v>
      </c>
      <c r="D174" s="316"/>
      <c r="E174" s="316"/>
      <c r="F174" s="316"/>
      <c r="G174" s="316"/>
      <c r="H174" s="316"/>
    </row>
    <row r="175" spans="1:8">
      <c r="A175" s="316"/>
      <c r="B175" s="316" t="str">
        <f>'PAAC 2023'!O81</f>
        <v xml:space="preserve">Definir estrategias para la inducción o reinducción de los servidores públicos con el propósito de afianzar las temáticas del Código de buen gobierno. </v>
      </c>
      <c r="C175" s="337">
        <f>'PAAC 2023'!M81</f>
        <v>0.5</v>
      </c>
      <c r="D175" s="316"/>
      <c r="E175" s="316"/>
      <c r="F175" s="316"/>
      <c r="G175" s="316"/>
      <c r="H175" s="316"/>
    </row>
    <row r="176" spans="1:8">
      <c r="A176" s="316"/>
      <c r="B176" s="316"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337">
        <f>'PAAC 2023'!M82</f>
        <v>1</v>
      </c>
      <c r="D176" s="316"/>
      <c r="E176" s="316"/>
      <c r="F176" s="316"/>
      <c r="G176" s="316"/>
      <c r="H176" s="316"/>
    </row>
    <row r="177" spans="1:8">
      <c r="A177" s="316"/>
      <c r="B177" s="316" t="str">
        <f>'PAAC 2023'!O83</f>
        <v>Realizar sustentaciones previas con los grupos evaluadores para cada proceso de selección contractual y Audiencias Públicas para la adjudicación del contratista en modalidades distintas a la Licitación Pública.</v>
      </c>
      <c r="C177" s="337">
        <f>'PAAC 2023'!M83</f>
        <v>0.75</v>
      </c>
      <c r="D177" s="316"/>
      <c r="E177" s="316"/>
      <c r="F177" s="316"/>
      <c r="G177" s="316"/>
      <c r="H177" s="316"/>
    </row>
    <row r="178" spans="1:8">
      <c r="A178" s="316"/>
      <c r="B178" s="316" t="str">
        <f>'PAAC 2023'!O84</f>
        <v xml:space="preserve">Concertar estrategia para  fortalecer la revisión previa que realiza el área solicitante al interior del Instituto de los actos administrativos objeto de control de legalidad </v>
      </c>
      <c r="C178" s="337">
        <f>'PAAC 2023'!M84</f>
        <v>0.75</v>
      </c>
      <c r="D178" s="316"/>
      <c r="E178" s="316"/>
      <c r="F178" s="316"/>
      <c r="G178" s="316"/>
      <c r="H178" s="316"/>
    </row>
    <row r="179" spans="1:8">
      <c r="A179" s="316"/>
      <c r="B179" s="316" t="str">
        <f>'PAAC 2023'!O85</f>
        <v xml:space="preserve">Concertar estrategia para  fortalecer la revisión previa que realiza el área solicitante al interior del Instituto de los actos administrativos objeto de control de legalidad </v>
      </c>
      <c r="C179" s="337">
        <f>'PAAC 2023'!M85</f>
        <v>0.75</v>
      </c>
      <c r="D179" s="316"/>
      <c r="E179" s="316"/>
      <c r="F179" s="316"/>
      <c r="G179" s="316"/>
      <c r="H179" s="316"/>
    </row>
    <row r="180" spans="1:8">
      <c r="A180" s="316"/>
      <c r="B180" s="316" t="str">
        <f>'PAAC 2023'!O86</f>
        <v>*Documentar Buenas prácticas en materia de Integridad 
*Identificar mejoras para actualizar el Código de buen gobierno</v>
      </c>
      <c r="C180" s="337">
        <f>'PAAC 2023'!M86</f>
        <v>0.75</v>
      </c>
      <c r="D180" s="316"/>
      <c r="E180" s="316"/>
      <c r="F180" s="316"/>
      <c r="G180" s="316"/>
      <c r="H180" s="316"/>
    </row>
    <row r="181" spans="1:8">
      <c r="A181" s="316"/>
      <c r="B181" s="316" t="str">
        <f>'PAAC 2023'!O87</f>
        <v>Enviar memorando con lista de requisitos documentales y tiempos de entrega para los contratos que presenten algún requerimiento de ingreso al Comité de Contratación</v>
      </c>
      <c r="C181" s="337">
        <f>'PAAC 2023'!M87</f>
        <v>0.75</v>
      </c>
      <c r="D181" s="316"/>
      <c r="E181" s="316"/>
      <c r="F181" s="316"/>
      <c r="G181" s="316"/>
      <c r="H181" s="316"/>
    </row>
    <row r="182" spans="1:8">
      <c r="A182" s="316"/>
      <c r="B182" s="316" t="str">
        <f>'PAAC 2023'!O88</f>
        <v>Enviar memorando circular de la  SGCP con indicaciones y directrices para revisión y elaboración de minutas</v>
      </c>
      <c r="C182" s="337">
        <f>'PAAC 2023'!M88</f>
        <v>0.75</v>
      </c>
      <c r="D182" s="316"/>
      <c r="E182" s="316"/>
      <c r="F182" s="316"/>
      <c r="G182" s="316"/>
      <c r="H182" s="316"/>
    </row>
    <row r="183" spans="1:8">
      <c r="A183" s="316"/>
      <c r="B183" s="316" t="str">
        <f>'PAAC 2023'!O89</f>
        <v>Realizar requerimientos y seguimiento semanal, mensual y trimestral a las UE para  el trámite oportuno de revisión, aprobación y suscripción de los proyectos de actas de liquidación de los contratos y/o convenios</v>
      </c>
      <c r="C183" s="337">
        <f>'PAAC 2023'!M89</f>
        <v>0.75</v>
      </c>
      <c r="D183" s="316"/>
      <c r="E183" s="316"/>
      <c r="F183" s="316"/>
      <c r="G183" s="316"/>
      <c r="H183" s="316"/>
    </row>
    <row r="184" spans="1:8">
      <c r="A184" s="316"/>
      <c r="B184" s="316" t="str">
        <f>'PAAC 2023'!O90</f>
        <v xml:space="preserve">Realizar seguimiento oportuno a la gestión contractual de Estudios Técnicos </v>
      </c>
      <c r="C184" s="337">
        <f>'PAAC 2023'!M90</f>
        <v>0</v>
      </c>
      <c r="D184" s="316"/>
      <c r="E184" s="316"/>
      <c r="F184" s="316"/>
      <c r="G184" s="316"/>
      <c r="H184" s="316"/>
    </row>
    <row r="185" spans="1:8">
      <c r="A185" s="316"/>
      <c r="B185" s="316" t="str">
        <f>'PAAC 2023'!O91</f>
        <v>Elaborar informe de validación documental para regular y adoptar nuevas tecnologías identificadas en la cuarta y quinta rueda de innovación (antes "Regular y adoptar nuevas tecnologías identificadas en ruedas de innovación")</v>
      </c>
      <c r="C185" s="337">
        <f>'PAAC 2023'!M91</f>
        <v>0</v>
      </c>
      <c r="D185" s="316"/>
      <c r="E185" s="316"/>
      <c r="F185" s="316"/>
      <c r="G185" s="316"/>
      <c r="H185" s="316"/>
    </row>
    <row r="186" spans="1:8">
      <c r="A186" s="316"/>
      <c r="B186" s="316" t="str">
        <f>'PAAC 2023'!O92</f>
        <v xml:space="preserve">Actualizar Normas técnicas </v>
      </c>
      <c r="C186" s="337">
        <f>'PAAC 2023'!M92</f>
        <v>0</v>
      </c>
      <c r="D186" s="316"/>
      <c r="E186" s="316"/>
      <c r="F186" s="316"/>
      <c r="G186" s="316"/>
      <c r="H186" s="316"/>
    </row>
    <row r="187" spans="1:8">
      <c r="A187" s="316"/>
      <c r="B187" s="316" t="str">
        <f>'PAAC 2023'!O93</f>
        <v>Generar confianza en la comunidad a través de la siembra y reforestación de árboles</v>
      </c>
      <c r="C187" s="337">
        <f>'PAAC 2023'!M93</f>
        <v>0.8</v>
      </c>
      <c r="D187" s="316"/>
      <c r="E187" s="316"/>
      <c r="F187" s="316"/>
      <c r="G187" s="316"/>
      <c r="H187" s="316"/>
    </row>
    <row r="188" spans="1:8">
      <c r="A188" s="316"/>
      <c r="B188" s="316" t="str">
        <f>'PAAC 2023'!O94</f>
        <v>Generar conciencia en los niños escolares sobre el medioambiente y mejorar el paisaje mediante la arborización en el entorno de las escuelas rurales cercanas a los corredores viales a cargo del Instituto</v>
      </c>
      <c r="C188" s="337">
        <f>'PAAC 2023'!M94</f>
        <v>0</v>
      </c>
      <c r="D188" s="316"/>
      <c r="E188" s="316"/>
      <c r="F188" s="316"/>
      <c r="G188" s="316"/>
      <c r="H188" s="316"/>
    </row>
    <row r="189" spans="1:8">
      <c r="A189" s="316"/>
      <c r="B189" s="316" t="str">
        <f>'PAAC 2023'!O95</f>
        <v xml:space="preserve">Generar confianza en la comunidad garantizando la realización de reuniones de Consultas previas </v>
      </c>
      <c r="C189" s="337">
        <f>'PAAC 2023'!M95</f>
        <v>0</v>
      </c>
      <c r="D189" s="316"/>
      <c r="E189" s="316"/>
      <c r="F189" s="316"/>
      <c r="G189" s="316"/>
      <c r="H189" s="316"/>
    </row>
    <row r="190" spans="1:8">
      <c r="A190" s="316"/>
      <c r="B190" s="316" t="str">
        <f>'PAAC 2023'!O96</f>
        <v>Realizar reuniones con veedurías involucradas en los proyectos del INVIAS.</v>
      </c>
      <c r="C190" s="337">
        <f>'PAAC 2023'!M96</f>
        <v>0.625</v>
      </c>
      <c r="D190" s="316"/>
      <c r="E190" s="316"/>
      <c r="F190" s="316"/>
      <c r="G190" s="316"/>
      <c r="H190" s="316"/>
    </row>
    <row r="191" spans="1:8">
      <c r="A191" s="316"/>
      <c r="B191" s="316" t="str">
        <f>'PAAC 2023'!O97</f>
        <v>Realizar socializaciones con la comunidad</v>
      </c>
      <c r="C191" s="337">
        <f>'PAAC 2023'!M97</f>
        <v>0.625</v>
      </c>
      <c r="D191" s="316"/>
      <c r="E191" s="316"/>
      <c r="F191" s="316"/>
      <c r="G191" s="316"/>
      <c r="H191" s="316"/>
    </row>
    <row r="192" spans="1:8">
      <c r="A192" s="316"/>
      <c r="B192" s="316" t="str">
        <f>'PAAC 2023'!O98</f>
        <v xml:space="preserve">Realizar Obras Sociales que beneficien a la comunidad. </v>
      </c>
      <c r="C192" s="337">
        <f>'PAAC 2023'!M98</f>
        <v>0.75</v>
      </c>
      <c r="D192" s="316"/>
      <c r="E192" s="316"/>
      <c r="F192" s="316"/>
      <c r="G192" s="316"/>
      <c r="H192" s="316"/>
    </row>
    <row r="193" spans="1:8">
      <c r="A193" s="316"/>
      <c r="B193" s="316" t="str">
        <f>'PAAC 2023'!O99</f>
        <v>Incluir criterios de vinculación de mano de obra del área de influencia del proyecto en el 00% de los pliegos de condiciones</v>
      </c>
      <c r="C193" s="337">
        <f>'PAAC 2023'!M99</f>
        <v>0.75</v>
      </c>
      <c r="D193" s="316"/>
      <c r="E193" s="316"/>
      <c r="F193" s="316"/>
      <c r="G193" s="316"/>
      <c r="H193" s="316"/>
    </row>
    <row r="194" spans="1:8">
      <c r="A194" s="316"/>
      <c r="B194" s="316" t="str">
        <f>'PAAC 2023'!O100</f>
        <v>Realizar compensaciones de factores Socio-Prediales a la comunidad</v>
      </c>
      <c r="C194" s="337">
        <f>'PAAC 2023'!M100</f>
        <v>0.70840000000000003</v>
      </c>
      <c r="D194" s="316"/>
      <c r="E194" s="316"/>
      <c r="F194" s="316"/>
      <c r="G194" s="316"/>
      <c r="H194" s="316"/>
    </row>
    <row r="195" spans="1:8">
      <c r="A195" s="316"/>
      <c r="B195" s="316" t="str">
        <f>'PAAC 2023'!O101</f>
        <v>Atender el 100% de los requerimientos dando respuesta a la comunidad para el reporte y protección de fauna vulnerable a atropellamiento en las vías administradas por el INVIAS</v>
      </c>
      <c r="C195" s="337">
        <f>'PAAC 2023'!M101</f>
        <v>0.75</v>
      </c>
      <c r="D195" s="316"/>
      <c r="E195" s="316"/>
      <c r="F195" s="316"/>
      <c r="G195" s="316"/>
      <c r="H195" s="316"/>
    </row>
    <row r="196" spans="1:8">
      <c r="A196" s="316"/>
      <c r="B196" s="316" t="str">
        <f>'PAAC 2023'!O102</f>
        <v>Realizar reuniones de sensibilización o capacitaciones en temas de sostenibilidad dirigidas a grupos de interés</v>
      </c>
      <c r="C196" s="337">
        <f>'PAAC 2023'!M102</f>
        <v>0.75</v>
      </c>
      <c r="D196" s="316"/>
      <c r="E196" s="316"/>
      <c r="F196" s="316"/>
      <c r="G196" s="316"/>
      <c r="H196" s="316"/>
    </row>
    <row r="197" spans="1:8">
      <c r="A197" s="316"/>
      <c r="B197" s="316"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197" s="337">
        <f>'PAAC 2023'!M103</f>
        <v>0</v>
      </c>
      <c r="D197" s="316"/>
      <c r="E197" s="316"/>
      <c r="F197" s="316"/>
      <c r="G197" s="316"/>
      <c r="H197" s="316"/>
    </row>
    <row r="198" spans="1:8">
      <c r="A198" s="316"/>
      <c r="B198" s="316"/>
      <c r="C198" s="316"/>
      <c r="D198" s="316"/>
      <c r="E198" s="316"/>
      <c r="F198" s="316"/>
      <c r="G198" s="316"/>
      <c r="H198" s="316"/>
    </row>
    <row r="199" spans="1:8">
      <c r="A199" s="316"/>
      <c r="B199" s="316"/>
      <c r="C199" s="316"/>
      <c r="D199" s="316"/>
      <c r="E199" s="316"/>
      <c r="F199" s="316"/>
      <c r="G199" s="316"/>
      <c r="H199" s="316"/>
    </row>
    <row r="200" spans="1:8">
      <c r="A200" s="316"/>
      <c r="B200" s="316"/>
      <c r="C200" s="316"/>
      <c r="D200" s="316"/>
      <c r="E200" s="316"/>
      <c r="F200" s="316"/>
      <c r="G200" s="316"/>
      <c r="H200" s="316"/>
    </row>
    <row r="201" spans="1:8">
      <c r="A201" s="316"/>
      <c r="B201" s="316"/>
      <c r="C201" s="316"/>
      <c r="D201" s="316"/>
      <c r="E201" s="316"/>
      <c r="F201" s="316"/>
      <c r="G201" s="316"/>
      <c r="H201" s="316"/>
    </row>
    <row r="202" spans="1:8">
      <c r="A202" s="316"/>
      <c r="B202" s="316"/>
      <c r="C202" s="316"/>
      <c r="D202" s="316"/>
      <c r="E202" s="316"/>
      <c r="F202" s="316"/>
      <c r="G202" s="316"/>
      <c r="H202" s="316"/>
    </row>
  </sheetData>
  <sheetProtection algorithmName="SHA-512" hashValue="hBTqtuQuQJruTAhtms9VUMCanuylKjS+3JCUhtBWF2N+wAwEeYrTukbYhE4O1J/KOVqyfD/A4SyPWOHNOA0ZzQ==" saltValue="P9YvQAroqTlo2foCEhdD3w==" spinCount="100000" sheet="1" objects="1" scenarios="1"/>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3° trimestre de 2023</oddHeader>
    <oddFooter>&amp;ROficina Asesora de Planeación
INVIAS</oddFooter>
  </headerFooter>
  <rowBreaks count="1" manualBreakCount="1">
    <brk id="100"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5E267-988A-4C52-A708-E856E6F4F941}">
  <sheetPr>
    <tabColor theme="8"/>
    <outlinePr applyStyles="1"/>
  </sheetPr>
  <dimension ref="A1:H202"/>
  <sheetViews>
    <sheetView view="pageBreakPreview" zoomScale="60" zoomScaleNormal="80" workbookViewId="0">
      <selection activeCell="J59" sqref="J59"/>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c r="A1" s="480" t="s">
        <v>410</v>
      </c>
      <c r="B1" s="480"/>
      <c r="C1" s="480"/>
      <c r="D1" s="480"/>
      <c r="E1" s="480"/>
      <c r="F1" s="480"/>
      <c r="G1" s="480"/>
      <c r="H1" s="480"/>
    </row>
    <row r="2" spans="1:8">
      <c r="A2" s="316"/>
      <c r="B2" s="316"/>
      <c r="C2" s="316"/>
      <c r="D2" s="316"/>
      <c r="E2" s="316"/>
      <c r="F2" s="316"/>
      <c r="G2" s="316"/>
      <c r="H2" s="316"/>
    </row>
    <row r="3" spans="1:8">
      <c r="A3" s="316"/>
      <c r="B3" s="481" t="s">
        <v>779</v>
      </c>
      <c r="C3" s="481"/>
      <c r="D3" s="481"/>
      <c r="E3" s="317"/>
      <c r="F3" s="317"/>
      <c r="G3" s="317"/>
      <c r="H3" s="317"/>
    </row>
    <row r="4" spans="1:8">
      <c r="A4" s="316"/>
      <c r="B4" s="317"/>
      <c r="C4" s="317"/>
      <c r="D4" s="317"/>
      <c r="E4" s="317"/>
      <c r="F4" s="318"/>
      <c r="G4" s="318"/>
      <c r="H4" s="318"/>
    </row>
    <row r="5" spans="1:8">
      <c r="A5" s="316"/>
      <c r="B5" s="319" t="s">
        <v>432</v>
      </c>
      <c r="C5" s="319" t="s">
        <v>433</v>
      </c>
      <c r="D5" s="319" t="s">
        <v>434</v>
      </c>
      <c r="E5" s="319"/>
      <c r="F5" s="319"/>
      <c r="G5" s="316"/>
      <c r="H5" s="316"/>
    </row>
    <row r="6" spans="1:8">
      <c r="A6" s="316"/>
      <c r="B6" s="384">
        <f>F38</f>
        <v>0.79960718294051636</v>
      </c>
      <c r="C6" s="319">
        <v>2</v>
      </c>
      <c r="D6" s="320">
        <f>SUM(B9:F9)-B6-C6</f>
        <v>197.20039281705948</v>
      </c>
      <c r="E6" s="319"/>
      <c r="F6" s="319"/>
      <c r="G6" s="316"/>
      <c r="H6" s="316"/>
    </row>
    <row r="7" spans="1:8">
      <c r="A7" s="316"/>
      <c r="B7" s="319" t="s">
        <v>435</v>
      </c>
      <c r="C7" s="319"/>
      <c r="D7" s="319"/>
      <c r="E7" s="319"/>
      <c r="F7" s="319"/>
      <c r="G7" s="318"/>
      <c r="H7" s="318"/>
    </row>
    <row r="8" spans="1:8">
      <c r="A8" s="316"/>
      <c r="B8" s="319" t="s">
        <v>436</v>
      </c>
      <c r="C8" s="319" t="s">
        <v>437</v>
      </c>
      <c r="D8" s="319" t="s">
        <v>438</v>
      </c>
      <c r="E8" s="319" t="s">
        <v>439</v>
      </c>
      <c r="F8" s="319" t="s">
        <v>440</v>
      </c>
      <c r="G8" s="318"/>
      <c r="H8" s="318"/>
    </row>
    <row r="9" spans="1:8">
      <c r="A9" s="316"/>
      <c r="B9" s="383">
        <v>25</v>
      </c>
      <c r="C9" s="319">
        <v>25</v>
      </c>
      <c r="D9" s="319">
        <v>25</v>
      </c>
      <c r="E9" s="321">
        <v>25</v>
      </c>
      <c r="F9" s="319">
        <f>SUM(B9:E9)</f>
        <v>100</v>
      </c>
      <c r="G9" s="318"/>
      <c r="H9" s="318"/>
    </row>
    <row r="10" spans="1:8">
      <c r="A10" s="316"/>
      <c r="B10" s="383"/>
      <c r="C10" s="319"/>
      <c r="D10" s="319"/>
      <c r="E10" s="319"/>
      <c r="F10" s="316"/>
      <c r="G10" s="316"/>
      <c r="H10" s="316"/>
    </row>
    <row r="11" spans="1:8">
      <c r="A11" s="316"/>
      <c r="B11" s="383"/>
      <c r="C11" s="319"/>
      <c r="D11" s="319"/>
      <c r="E11" s="319"/>
      <c r="F11" s="316"/>
      <c r="G11" s="316"/>
      <c r="H11" s="316"/>
    </row>
    <row r="12" spans="1:8">
      <c r="A12" s="316"/>
      <c r="B12" s="383"/>
      <c r="C12" s="317"/>
      <c r="D12" s="317"/>
      <c r="E12" s="317"/>
      <c r="F12" s="316"/>
      <c r="G12" s="316"/>
      <c r="H12" s="316"/>
    </row>
    <row r="13" spans="1:8">
      <c r="A13" s="316"/>
      <c r="B13" s="383"/>
      <c r="C13" s="318"/>
      <c r="D13" s="318"/>
      <c r="E13" s="318"/>
      <c r="F13" s="318"/>
      <c r="G13" s="318"/>
      <c r="H13" s="318"/>
    </row>
    <row r="14" spans="1:8">
      <c r="A14" s="316"/>
      <c r="B14" s="383"/>
      <c r="C14" s="318"/>
      <c r="D14" s="318"/>
      <c r="E14" s="318"/>
      <c r="F14" s="318"/>
      <c r="G14" s="318"/>
      <c r="H14" s="318"/>
    </row>
    <row r="15" spans="1:8" ht="15" customHeight="1">
      <c r="A15" s="316"/>
      <c r="B15" s="383"/>
      <c r="C15" s="318"/>
      <c r="D15" s="318"/>
      <c r="E15" s="318"/>
      <c r="F15" s="318"/>
      <c r="G15" s="318"/>
      <c r="H15" s="318"/>
    </row>
    <row r="16" spans="1:8">
      <c r="A16" s="316"/>
      <c r="B16" s="318"/>
      <c r="C16" s="318"/>
      <c r="D16" s="322"/>
      <c r="E16" s="323"/>
      <c r="F16" s="323"/>
      <c r="G16" s="323"/>
      <c r="H16" s="323"/>
    </row>
    <row r="17" spans="1:8">
      <c r="A17" s="316"/>
      <c r="B17" s="318"/>
      <c r="C17" s="318"/>
      <c r="D17" s="318"/>
      <c r="E17" s="318"/>
      <c r="F17" s="318"/>
      <c r="G17" s="318"/>
      <c r="H17" s="318"/>
    </row>
    <row r="18" spans="1:8">
      <c r="A18" s="316"/>
      <c r="B18" s="318"/>
      <c r="C18" s="318"/>
      <c r="D18" s="318"/>
      <c r="E18" s="324"/>
      <c r="F18" s="318"/>
      <c r="G18" s="318"/>
      <c r="H18" s="318"/>
    </row>
    <row r="19" spans="1:8">
      <c r="A19" s="316"/>
      <c r="B19" s="318"/>
      <c r="C19" s="318"/>
      <c r="D19" s="318"/>
      <c r="E19" s="318"/>
      <c r="F19" s="318"/>
      <c r="G19" s="318"/>
      <c r="H19" s="318"/>
    </row>
    <row r="20" spans="1:8">
      <c r="A20" s="316"/>
      <c r="B20" s="318"/>
      <c r="C20" s="318"/>
      <c r="D20" s="318"/>
      <c r="E20" s="318"/>
      <c r="F20" s="318"/>
      <c r="G20" s="318"/>
      <c r="H20" s="318"/>
    </row>
    <row r="21" spans="1:8">
      <c r="A21" s="316"/>
      <c r="B21" s="318"/>
      <c r="C21" s="318"/>
      <c r="D21" s="318"/>
      <c r="E21" s="318"/>
      <c r="F21" s="318"/>
      <c r="G21" s="318"/>
      <c r="H21" s="318"/>
    </row>
    <row r="22" spans="1:8">
      <c r="A22" s="316"/>
      <c r="B22" s="318"/>
      <c r="C22" s="318"/>
      <c r="D22" s="318"/>
      <c r="E22" s="318"/>
      <c r="F22" s="318"/>
      <c r="G22" s="318"/>
      <c r="H22" s="318"/>
    </row>
    <row r="23" spans="1:8">
      <c r="A23" s="316"/>
      <c r="B23" s="316"/>
      <c r="C23" s="316"/>
      <c r="D23" s="316"/>
      <c r="E23" s="316"/>
      <c r="F23" s="316"/>
      <c r="G23" s="316"/>
      <c r="H23" s="316"/>
    </row>
    <row r="24" spans="1:8">
      <c r="A24" s="316"/>
      <c r="B24" s="316"/>
      <c r="C24" s="316"/>
      <c r="D24" s="316"/>
      <c r="E24" s="316"/>
      <c r="F24" s="316"/>
      <c r="G24" s="316"/>
      <c r="H24" s="316"/>
    </row>
    <row r="25" spans="1:8">
      <c r="A25" s="316"/>
      <c r="B25" s="316"/>
      <c r="C25" s="316"/>
      <c r="D25" s="316"/>
      <c r="E25" s="316"/>
      <c r="F25" s="316"/>
      <c r="G25" s="316"/>
      <c r="H25" s="316"/>
    </row>
    <row r="26" spans="1:8">
      <c r="A26" s="316"/>
      <c r="B26" s="316"/>
      <c r="C26" s="316"/>
      <c r="D26" s="316"/>
      <c r="E26" s="316"/>
      <c r="F26" s="316"/>
      <c r="G26" s="316"/>
      <c r="H26" s="316"/>
    </row>
    <row r="27" spans="1:8">
      <c r="A27" s="316"/>
      <c r="B27" s="316"/>
      <c r="C27" s="316"/>
      <c r="D27" s="316"/>
      <c r="E27" s="316"/>
      <c r="F27" s="316"/>
      <c r="G27" s="316"/>
      <c r="H27" s="316"/>
    </row>
    <row r="28" spans="1:8">
      <c r="A28" s="316"/>
      <c r="B28" s="316"/>
      <c r="C28" s="316"/>
      <c r="D28" s="316"/>
      <c r="E28" s="316"/>
      <c r="F28" s="316"/>
      <c r="G28" s="316"/>
      <c r="H28" s="316"/>
    </row>
    <row r="29" spans="1:8">
      <c r="A29" s="316"/>
      <c r="B29" s="316"/>
      <c r="C29" s="316"/>
      <c r="D29" s="316"/>
      <c r="E29" s="316"/>
      <c r="F29" s="316"/>
      <c r="G29" s="316"/>
      <c r="H29" s="316"/>
    </row>
    <row r="30" spans="1:8">
      <c r="A30" s="316"/>
      <c r="B30" s="482"/>
      <c r="C30" s="482"/>
      <c r="D30" s="482"/>
      <c r="E30" s="482"/>
      <c r="F30" s="482"/>
      <c r="G30" s="482"/>
      <c r="H30" s="316"/>
    </row>
    <row r="31" spans="1:8">
      <c r="A31" s="316"/>
      <c r="B31" s="326" t="s">
        <v>79</v>
      </c>
      <c r="C31" s="327" t="s">
        <v>78</v>
      </c>
      <c r="D31" s="328" t="s">
        <v>80</v>
      </c>
      <c r="E31" s="328" t="s">
        <v>81</v>
      </c>
      <c r="F31" s="328" t="s">
        <v>82</v>
      </c>
      <c r="G31" s="328" t="s">
        <v>83</v>
      </c>
      <c r="H31" s="316"/>
    </row>
    <row r="32" spans="1:8">
      <c r="A32" s="316"/>
      <c r="B32" s="329" t="s">
        <v>86</v>
      </c>
      <c r="C32" s="330">
        <v>44954</v>
      </c>
      <c r="D32" s="330">
        <v>45291</v>
      </c>
      <c r="E32" s="331">
        <f>D32-C32+1</f>
        <v>338</v>
      </c>
      <c r="F32" s="332">
        <f>C45</f>
        <v>1</v>
      </c>
      <c r="G32" s="333">
        <f>E32*F32</f>
        <v>338</v>
      </c>
      <c r="H32" s="316"/>
    </row>
    <row r="33" spans="1:8">
      <c r="A33" s="316"/>
      <c r="B33" s="329" t="s">
        <v>8</v>
      </c>
      <c r="C33" s="330">
        <v>44954</v>
      </c>
      <c r="D33" s="330">
        <v>45291</v>
      </c>
      <c r="E33" s="331">
        <f t="shared" ref="E33:E37" si="0">D33-C33+1</f>
        <v>338</v>
      </c>
      <c r="F33" s="332">
        <f t="shared" ref="F33:F37" si="1">C46</f>
        <v>0.2</v>
      </c>
      <c r="G33" s="333">
        <f t="shared" ref="G33:G37" si="2">E33*F33</f>
        <v>67.600000000000009</v>
      </c>
      <c r="H33" s="316"/>
    </row>
    <row r="34" spans="1:8">
      <c r="A34" s="316"/>
      <c r="B34" s="329" t="s">
        <v>9</v>
      </c>
      <c r="C34" s="330">
        <v>44954</v>
      </c>
      <c r="D34" s="330">
        <v>45291</v>
      </c>
      <c r="E34" s="331">
        <f t="shared" si="0"/>
        <v>338</v>
      </c>
      <c r="F34" s="332">
        <f t="shared" si="1"/>
        <v>1</v>
      </c>
      <c r="G34" s="333">
        <f t="shared" si="2"/>
        <v>338</v>
      </c>
      <c r="H34" s="316"/>
    </row>
    <row r="35" spans="1:8">
      <c r="A35" s="316"/>
      <c r="B35" s="329" t="s">
        <v>10</v>
      </c>
      <c r="C35" s="330">
        <v>44954</v>
      </c>
      <c r="D35" s="330">
        <v>45291</v>
      </c>
      <c r="E35" s="331">
        <f t="shared" si="0"/>
        <v>338</v>
      </c>
      <c r="F35" s="332">
        <f t="shared" si="1"/>
        <v>0.93703703703703711</v>
      </c>
      <c r="G35" s="333">
        <f t="shared" si="2"/>
        <v>316.71851851851852</v>
      </c>
      <c r="H35" s="316"/>
    </row>
    <row r="36" spans="1:8">
      <c r="A36" s="316"/>
      <c r="B36" s="329" t="s">
        <v>11</v>
      </c>
      <c r="C36" s="330">
        <v>44954</v>
      </c>
      <c r="D36" s="330">
        <v>45291</v>
      </c>
      <c r="E36" s="331">
        <f t="shared" si="0"/>
        <v>338</v>
      </c>
      <c r="F36" s="332">
        <f t="shared" si="1"/>
        <v>0.95227272727272727</v>
      </c>
      <c r="G36" s="333">
        <f t="shared" si="2"/>
        <v>321.86818181818182</v>
      </c>
      <c r="H36" s="316"/>
    </row>
    <row r="37" spans="1:8">
      <c r="A37" s="316"/>
      <c r="B37" s="329" t="s">
        <v>73</v>
      </c>
      <c r="C37" s="330">
        <v>44954</v>
      </c>
      <c r="D37" s="330">
        <v>45291</v>
      </c>
      <c r="E37" s="331">
        <f t="shared" si="0"/>
        <v>338</v>
      </c>
      <c r="F37" s="332">
        <f t="shared" si="1"/>
        <v>0.70833333333333337</v>
      </c>
      <c r="G37" s="333">
        <f t="shared" si="2"/>
        <v>239.41666666666669</v>
      </c>
      <c r="H37" s="316"/>
    </row>
    <row r="38" spans="1:8">
      <c r="A38" s="316"/>
      <c r="B38" s="316"/>
      <c r="C38" s="316"/>
      <c r="D38" s="316"/>
      <c r="E38" s="316"/>
      <c r="F38" s="334">
        <f>AVERAGE(F32:F37)</f>
        <v>0.79960718294051636</v>
      </c>
      <c r="G38" s="316"/>
      <c r="H38" s="316"/>
    </row>
    <row r="39" spans="1:8">
      <c r="A39" s="316"/>
      <c r="B39" s="316"/>
      <c r="C39" s="316"/>
      <c r="D39" s="316"/>
      <c r="E39" s="316"/>
      <c r="F39" s="316"/>
      <c r="G39" s="316"/>
      <c r="H39" s="316"/>
    </row>
    <row r="40" spans="1:8">
      <c r="A40" s="316"/>
      <c r="B40" s="316"/>
      <c r="C40" s="316"/>
      <c r="D40" s="316"/>
      <c r="E40" s="316"/>
      <c r="F40" s="316"/>
      <c r="G40" s="316"/>
      <c r="H40" s="316"/>
    </row>
    <row r="41" spans="1:8" ht="18.75">
      <c r="A41" s="480" t="s">
        <v>874</v>
      </c>
      <c r="B41" s="480"/>
      <c r="C41" s="480"/>
      <c r="D41" s="480"/>
      <c r="E41" s="480"/>
      <c r="F41" s="480"/>
      <c r="G41" s="480"/>
      <c r="H41" s="480"/>
    </row>
    <row r="42" spans="1:8">
      <c r="A42" s="316"/>
      <c r="B42" s="316"/>
      <c r="C42" s="316"/>
      <c r="D42" s="316"/>
      <c r="E42" s="316"/>
      <c r="F42" s="316"/>
      <c r="G42" s="316"/>
      <c r="H42" s="316"/>
    </row>
    <row r="43" spans="1:8">
      <c r="A43" s="316"/>
      <c r="B43" s="316"/>
      <c r="C43" s="316"/>
      <c r="D43" s="316"/>
      <c r="E43" s="316"/>
      <c r="F43" s="316"/>
      <c r="G43" s="316"/>
      <c r="H43" s="316"/>
    </row>
    <row r="44" spans="1:8">
      <c r="A44" s="316"/>
      <c r="B44" s="316"/>
      <c r="C44" s="316"/>
      <c r="D44" s="316"/>
      <c r="E44" s="316"/>
      <c r="F44" s="316"/>
      <c r="G44" s="316"/>
      <c r="H44" s="316"/>
    </row>
    <row r="45" spans="1:8">
      <c r="A45" s="316"/>
      <c r="B45" s="316" t="str">
        <f t="shared" ref="B45:B50" si="3">B32</f>
        <v>1 - Gestión del Riesgo de Corrupción “MAPA DE RIESGOS DE CORRUPCIÓN"</v>
      </c>
      <c r="C45" s="335">
        <f>'PAAC 2023'!I4</f>
        <v>1</v>
      </c>
      <c r="D45" s="316"/>
      <c r="E45" s="316"/>
      <c r="F45" s="316"/>
      <c r="G45" s="316"/>
      <c r="H45" s="316"/>
    </row>
    <row r="46" spans="1:8">
      <c r="A46" s="316"/>
      <c r="B46" s="316" t="str">
        <f t="shared" si="3"/>
        <v xml:space="preserve"> 2 - Racionalización de Trámites</v>
      </c>
      <c r="C46" s="335">
        <f>'PAAC 2023'!I15</f>
        <v>0.2</v>
      </c>
      <c r="D46" s="316"/>
      <c r="E46" s="316"/>
      <c r="F46" s="316"/>
      <c r="G46" s="316"/>
      <c r="H46" s="316"/>
    </row>
    <row r="47" spans="1:8">
      <c r="A47" s="316"/>
      <c r="B47" s="316" t="str">
        <f t="shared" si="3"/>
        <v xml:space="preserve"> 3 - Rendición de Cuentas (RdC)</v>
      </c>
      <c r="C47" s="335">
        <f>'PAAC 2023'!I19</f>
        <v>1</v>
      </c>
      <c r="D47" s="316"/>
      <c r="E47" s="316"/>
      <c r="F47" s="316"/>
      <c r="G47" s="316"/>
      <c r="H47" s="316"/>
    </row>
    <row r="48" spans="1:8">
      <c r="A48" s="316"/>
      <c r="B48" s="316" t="str">
        <f t="shared" si="3"/>
        <v xml:space="preserve"> 4 - Mecanismos para mejorar la Atención al Ciudadano</v>
      </c>
      <c r="C48" s="335">
        <f>'PAAC 2023'!I31</f>
        <v>0.93703703703703711</v>
      </c>
      <c r="D48" s="316"/>
      <c r="E48" s="316"/>
      <c r="F48" s="316"/>
      <c r="G48" s="316"/>
      <c r="H48" s="316"/>
    </row>
    <row r="49" spans="1:8">
      <c r="A49" s="316"/>
      <c r="B49" s="316" t="str">
        <f t="shared" si="3"/>
        <v xml:space="preserve"> 5 - Mecanismos para la Transparencia y Acceso a la Información</v>
      </c>
      <c r="C49" s="335">
        <f>'PAAC 2023'!I58</f>
        <v>0.95227272727272727</v>
      </c>
      <c r="D49" s="316"/>
      <c r="E49" s="316"/>
      <c r="F49" s="316"/>
      <c r="G49" s="316"/>
      <c r="H49" s="316"/>
    </row>
    <row r="50" spans="1:8">
      <c r="A50" s="316"/>
      <c r="B50" s="316" t="str">
        <f t="shared" si="3"/>
        <v>6- Iniciativas adicionales</v>
      </c>
      <c r="C50" s="335">
        <f>'PAAC 2023'!I80</f>
        <v>0.70833333333333337</v>
      </c>
      <c r="D50" s="316"/>
      <c r="E50" s="316"/>
      <c r="F50" s="316"/>
      <c r="G50" s="316"/>
      <c r="H50" s="316"/>
    </row>
    <row r="51" spans="1:8">
      <c r="A51" s="316"/>
      <c r="B51" s="316"/>
      <c r="C51" s="316"/>
      <c r="D51" s="316"/>
      <c r="E51" s="316"/>
      <c r="F51" s="316"/>
      <c r="G51" s="316"/>
      <c r="H51" s="316"/>
    </row>
    <row r="52" spans="1:8">
      <c r="A52" s="316"/>
      <c r="B52" s="316"/>
      <c r="C52" s="316"/>
      <c r="D52" s="316"/>
      <c r="E52" s="316"/>
      <c r="F52" s="316"/>
      <c r="G52" s="316"/>
      <c r="H52" s="316"/>
    </row>
    <row r="53" spans="1:8">
      <c r="A53" s="316"/>
      <c r="B53" s="316"/>
      <c r="C53" s="316"/>
      <c r="D53" s="316"/>
      <c r="E53" s="316"/>
      <c r="F53" s="316"/>
      <c r="G53" s="316"/>
      <c r="H53" s="316"/>
    </row>
    <row r="54" spans="1:8">
      <c r="A54" s="316"/>
      <c r="B54" s="316"/>
      <c r="C54" s="316"/>
      <c r="D54" s="316"/>
      <c r="E54" s="316"/>
      <c r="F54" s="316"/>
      <c r="G54" s="316"/>
      <c r="H54" s="316"/>
    </row>
    <row r="55" spans="1:8">
      <c r="A55" s="316"/>
      <c r="B55" s="316"/>
      <c r="C55" s="316"/>
      <c r="D55" s="316"/>
      <c r="E55" s="316"/>
      <c r="F55" s="316"/>
      <c r="G55" s="316"/>
      <c r="H55" s="316"/>
    </row>
    <row r="56" spans="1:8">
      <c r="A56" s="316"/>
      <c r="B56" s="316"/>
      <c r="C56" s="316"/>
      <c r="D56" s="316"/>
      <c r="E56" s="316"/>
      <c r="F56" s="316"/>
      <c r="G56" s="316"/>
      <c r="H56" s="316"/>
    </row>
    <row r="57" spans="1:8">
      <c r="A57" s="316"/>
      <c r="B57" s="316"/>
      <c r="C57" s="316"/>
      <c r="D57" s="316"/>
      <c r="E57" s="316"/>
      <c r="F57" s="316"/>
      <c r="G57" s="316"/>
      <c r="H57" s="316"/>
    </row>
    <row r="58" spans="1:8">
      <c r="A58" s="316"/>
      <c r="B58" s="316"/>
      <c r="C58" s="316"/>
      <c r="D58" s="316"/>
      <c r="E58" s="316"/>
      <c r="F58" s="316"/>
      <c r="G58" s="316"/>
      <c r="H58" s="316"/>
    </row>
    <row r="59" spans="1:8">
      <c r="A59" s="316"/>
      <c r="B59" s="316"/>
      <c r="C59" s="316"/>
      <c r="D59" s="316"/>
      <c r="E59" s="316"/>
      <c r="F59" s="316"/>
      <c r="G59" s="316"/>
      <c r="H59" s="316"/>
    </row>
    <row r="60" spans="1:8" ht="18.75">
      <c r="A60" s="480" t="s">
        <v>875</v>
      </c>
      <c r="B60" s="480"/>
      <c r="C60" s="480"/>
      <c r="D60" s="480"/>
      <c r="E60" s="480"/>
      <c r="F60" s="480"/>
      <c r="G60" s="480"/>
      <c r="H60" s="480"/>
    </row>
    <row r="61" spans="1:8">
      <c r="A61" s="316"/>
      <c r="B61" s="316"/>
      <c r="C61" s="316"/>
      <c r="D61" s="316"/>
      <c r="E61" s="316"/>
      <c r="F61" s="316"/>
      <c r="G61" s="316"/>
      <c r="H61" s="316"/>
    </row>
    <row r="62" spans="1:8">
      <c r="A62" s="316"/>
      <c r="B62" s="316" t="str">
        <f>B45</f>
        <v>1 - Gestión del Riesgo de Corrupción “MAPA DE RIESGOS DE CORRUPCIÓN"</v>
      </c>
      <c r="C62" s="336">
        <f>'PAAC 2023'!E4</f>
        <v>1</v>
      </c>
      <c r="D62" s="316"/>
      <c r="E62" s="316"/>
      <c r="F62" s="316"/>
      <c r="G62" s="316"/>
      <c r="H62" s="316"/>
    </row>
    <row r="63" spans="1:8">
      <c r="A63" s="316"/>
      <c r="B63" s="316" t="str">
        <f t="shared" ref="B63:B67" si="4">B46</f>
        <v xml:space="preserve"> 2 - Racionalización de Trámites</v>
      </c>
      <c r="C63" s="336">
        <f>'PAAC 2023'!E15</f>
        <v>0.2</v>
      </c>
      <c r="D63" s="316"/>
      <c r="E63" s="316"/>
      <c r="F63" s="316"/>
      <c r="G63" s="316"/>
      <c r="H63" s="316"/>
    </row>
    <row r="64" spans="1:8">
      <c r="A64" s="316"/>
      <c r="B64" s="316" t="str">
        <f t="shared" si="4"/>
        <v xml:space="preserve"> 3 - Rendición de Cuentas (RdC)</v>
      </c>
      <c r="C64" s="336">
        <f>'PAAC 2023'!E19</f>
        <v>1</v>
      </c>
      <c r="D64" s="316"/>
      <c r="E64" s="316"/>
      <c r="F64" s="316"/>
      <c r="G64" s="316"/>
      <c r="H64" s="316"/>
    </row>
    <row r="65" spans="1:8">
      <c r="A65" s="316"/>
      <c r="B65" s="316" t="str">
        <f t="shared" si="4"/>
        <v xml:space="preserve"> 4 - Mecanismos para mejorar la Atención al Ciudadano</v>
      </c>
      <c r="C65" s="336">
        <f>'PAAC 2023'!E31</f>
        <v>0.93703703703703711</v>
      </c>
      <c r="D65" s="316"/>
      <c r="E65" s="316"/>
      <c r="F65" s="316"/>
      <c r="G65" s="316"/>
      <c r="H65" s="316"/>
    </row>
    <row r="66" spans="1:8">
      <c r="A66" s="316"/>
      <c r="B66" s="316" t="str">
        <f t="shared" si="4"/>
        <v xml:space="preserve"> 5 - Mecanismos para la Transparencia y Acceso a la Información</v>
      </c>
      <c r="C66" s="336">
        <f>'PAAC 2023'!E58</f>
        <v>0.95227272727272727</v>
      </c>
      <c r="D66" s="316"/>
      <c r="E66" s="316"/>
      <c r="F66" s="316"/>
      <c r="G66" s="316"/>
      <c r="H66" s="316"/>
    </row>
    <row r="67" spans="1:8">
      <c r="A67" s="316"/>
      <c r="B67" s="316" t="str">
        <f t="shared" si="4"/>
        <v>6- Iniciativas adicionales</v>
      </c>
      <c r="C67" s="336">
        <f>'PAAC 2023'!E80</f>
        <v>0.70833333333333337</v>
      </c>
      <c r="D67" s="316"/>
      <c r="E67" s="316"/>
      <c r="F67" s="316"/>
      <c r="G67" s="316"/>
      <c r="H67" s="316"/>
    </row>
    <row r="68" spans="1:8">
      <c r="A68" s="316"/>
      <c r="B68" s="316"/>
      <c r="C68" s="316"/>
      <c r="D68" s="316"/>
      <c r="E68" s="316"/>
      <c r="F68" s="316"/>
      <c r="G68" s="316"/>
      <c r="H68" s="316"/>
    </row>
    <row r="69" spans="1:8">
      <c r="A69" s="316"/>
      <c r="B69" s="316"/>
      <c r="C69" s="316"/>
      <c r="D69" s="316"/>
      <c r="E69" s="316"/>
      <c r="F69" s="316"/>
      <c r="G69" s="316"/>
      <c r="H69" s="316"/>
    </row>
    <row r="70" spans="1:8">
      <c r="A70" s="316"/>
      <c r="B70" s="316"/>
      <c r="C70" s="316"/>
      <c r="D70" s="316"/>
      <c r="E70" s="316"/>
      <c r="F70" s="316"/>
      <c r="G70" s="316"/>
      <c r="H70" s="316"/>
    </row>
    <row r="71" spans="1:8">
      <c r="A71" s="316"/>
      <c r="B71" s="316"/>
      <c r="C71" s="316"/>
      <c r="D71" s="316"/>
      <c r="E71" s="316"/>
      <c r="F71" s="316"/>
      <c r="G71" s="316"/>
      <c r="H71" s="316"/>
    </row>
    <row r="72" spans="1:8">
      <c r="A72" s="316"/>
      <c r="B72" s="316"/>
      <c r="C72" s="316"/>
      <c r="D72" s="316"/>
      <c r="E72" s="316"/>
      <c r="F72" s="316"/>
      <c r="G72" s="316"/>
      <c r="H72" s="316"/>
    </row>
    <row r="73" spans="1:8">
      <c r="A73" s="316"/>
      <c r="B73" s="316"/>
      <c r="C73" s="316"/>
      <c r="D73" s="316"/>
      <c r="E73" s="316"/>
      <c r="F73" s="316"/>
      <c r="G73" s="316"/>
      <c r="H73" s="316"/>
    </row>
    <row r="74" spans="1:8">
      <c r="A74" s="316"/>
      <c r="B74" s="316"/>
      <c r="C74" s="316"/>
      <c r="D74" s="316"/>
      <c r="E74" s="316"/>
      <c r="F74" s="316"/>
      <c r="G74" s="316"/>
      <c r="H74" s="316"/>
    </row>
    <row r="75" spans="1:8">
      <c r="A75" s="316"/>
      <c r="B75" s="316"/>
      <c r="C75" s="316"/>
      <c r="D75" s="316"/>
      <c r="E75" s="316"/>
      <c r="F75" s="316"/>
      <c r="G75" s="316"/>
      <c r="H75" s="316"/>
    </row>
    <row r="76" spans="1:8" ht="18.75">
      <c r="A76" s="480" t="s">
        <v>780</v>
      </c>
      <c r="B76" s="480"/>
      <c r="C76" s="480"/>
      <c r="D76" s="480"/>
      <c r="E76" s="480"/>
      <c r="F76" s="480"/>
      <c r="G76" s="480"/>
      <c r="H76" s="480"/>
    </row>
    <row r="77" spans="1:8">
      <c r="A77" s="316"/>
      <c r="B77" s="316"/>
      <c r="C77" s="316"/>
      <c r="D77" s="316"/>
      <c r="E77" s="316"/>
      <c r="F77" s="316"/>
      <c r="G77" s="316"/>
      <c r="H77" s="316"/>
    </row>
    <row r="78" spans="1:8">
      <c r="A78" s="316"/>
      <c r="B78" s="316" t="s">
        <v>21</v>
      </c>
      <c r="C78" s="337">
        <f>'PAAC 2023'!N4</f>
        <v>1</v>
      </c>
      <c r="D78" s="316"/>
      <c r="E78" s="316"/>
      <c r="F78" s="316"/>
      <c r="G78" s="316"/>
      <c r="H78" s="316"/>
    </row>
    <row r="79" spans="1:8">
      <c r="A79" s="316"/>
      <c r="B79" s="316" t="s">
        <v>24</v>
      </c>
      <c r="C79" s="337">
        <f>'PAAC 2023'!N6</f>
        <v>1</v>
      </c>
      <c r="D79" s="316"/>
      <c r="E79" s="316"/>
      <c r="F79" s="316"/>
      <c r="G79" s="316"/>
      <c r="H79" s="316"/>
    </row>
    <row r="80" spans="1:8">
      <c r="A80" s="316"/>
      <c r="B80" s="316" t="s">
        <v>26</v>
      </c>
      <c r="C80" s="337">
        <f>'PAAC 2023'!N8</f>
        <v>1</v>
      </c>
      <c r="D80" s="316"/>
      <c r="E80" s="316"/>
      <c r="F80" s="316"/>
      <c r="G80" s="316"/>
      <c r="H80" s="316"/>
    </row>
    <row r="81" spans="1:8">
      <c r="A81" s="316"/>
      <c r="B81" s="316" t="s">
        <v>28</v>
      </c>
      <c r="C81" s="337">
        <f>'PAAC 2023'!N11</f>
        <v>1</v>
      </c>
      <c r="D81" s="316"/>
      <c r="E81" s="316"/>
      <c r="F81" s="316"/>
      <c r="G81" s="316"/>
      <c r="H81" s="316"/>
    </row>
    <row r="82" spans="1:8">
      <c r="A82" s="316"/>
      <c r="B82" s="316" t="s">
        <v>31</v>
      </c>
      <c r="C82" s="337">
        <f>'PAAC 2023'!N13</f>
        <v>1</v>
      </c>
      <c r="D82" s="316"/>
      <c r="E82" s="316"/>
      <c r="F82" s="316"/>
      <c r="G82" s="316"/>
      <c r="H82" s="316"/>
    </row>
    <row r="83" spans="1:8">
      <c r="A83" s="316"/>
      <c r="B83" s="316"/>
      <c r="C83" s="337">
        <f>AVERAGE(C78:C82)</f>
        <v>1</v>
      </c>
      <c r="D83" s="316"/>
      <c r="E83" s="316"/>
      <c r="F83" s="316"/>
      <c r="G83" s="316"/>
      <c r="H83" s="316"/>
    </row>
    <row r="84" spans="1:8">
      <c r="A84" s="316"/>
      <c r="B84" s="316"/>
      <c r="C84" s="316">
        <f>'PAAC 2023'!B4</f>
        <v>1</v>
      </c>
      <c r="D84" s="316"/>
      <c r="E84" s="316"/>
      <c r="F84" s="316"/>
      <c r="G84" s="316"/>
      <c r="H84" s="316"/>
    </row>
    <row r="85" spans="1:8">
      <c r="A85" s="316"/>
      <c r="B85" s="316"/>
      <c r="C85" s="338">
        <f>C83-C84</f>
        <v>0</v>
      </c>
      <c r="D85" s="316"/>
      <c r="E85" s="316"/>
      <c r="F85" s="316"/>
      <c r="G85" s="316"/>
      <c r="H85" s="316"/>
    </row>
    <row r="86" spans="1:8">
      <c r="A86" s="316"/>
      <c r="B86" s="316"/>
      <c r="C86" s="316"/>
      <c r="D86" s="316"/>
      <c r="E86" s="316"/>
      <c r="F86" s="316"/>
      <c r="G86" s="316"/>
      <c r="H86" s="316"/>
    </row>
    <row r="87" spans="1:8">
      <c r="A87" s="316"/>
      <c r="B87" s="316"/>
      <c r="C87" s="316"/>
      <c r="D87" s="316"/>
      <c r="E87" s="316"/>
      <c r="F87" s="316"/>
      <c r="G87" s="316"/>
      <c r="H87" s="316"/>
    </row>
    <row r="88" spans="1:8">
      <c r="A88" s="316"/>
      <c r="B88" s="316"/>
      <c r="C88" s="316"/>
      <c r="D88" s="316"/>
      <c r="E88" s="316"/>
      <c r="F88" s="316"/>
      <c r="G88" s="316"/>
      <c r="H88" s="316"/>
    </row>
    <row r="89" spans="1:8">
      <c r="A89" s="316"/>
      <c r="B89" s="316"/>
      <c r="C89" s="316"/>
      <c r="D89" s="316"/>
      <c r="E89" s="316"/>
      <c r="F89" s="316"/>
      <c r="G89" s="316"/>
      <c r="H89" s="316"/>
    </row>
    <row r="90" spans="1:8">
      <c r="A90" s="316"/>
      <c r="B90" s="316"/>
      <c r="C90" s="316"/>
      <c r="D90" s="316"/>
      <c r="E90" s="316"/>
      <c r="F90" s="316"/>
      <c r="G90" s="316"/>
      <c r="H90" s="316"/>
    </row>
    <row r="91" spans="1:8">
      <c r="A91" s="316"/>
      <c r="B91" s="316"/>
      <c r="C91" s="316"/>
      <c r="D91" s="316"/>
      <c r="E91" s="316"/>
      <c r="F91" s="316"/>
      <c r="G91" s="316"/>
      <c r="H91" s="316"/>
    </row>
    <row r="92" spans="1:8">
      <c r="A92" s="316"/>
      <c r="B92" s="316"/>
      <c r="C92" s="316"/>
      <c r="D92" s="316"/>
      <c r="E92" s="316"/>
      <c r="F92" s="316"/>
      <c r="G92" s="316"/>
      <c r="H92" s="316"/>
    </row>
    <row r="93" spans="1:8">
      <c r="A93" s="316"/>
      <c r="B93" s="316"/>
      <c r="C93" s="316"/>
      <c r="D93" s="316"/>
      <c r="E93" s="316"/>
      <c r="F93" s="316"/>
      <c r="G93" s="316"/>
      <c r="H93" s="316"/>
    </row>
    <row r="94" spans="1:8">
      <c r="A94" s="316"/>
      <c r="B94" s="316"/>
      <c r="C94" s="316"/>
      <c r="D94" s="316"/>
      <c r="E94" s="316"/>
      <c r="F94" s="316"/>
      <c r="G94" s="316"/>
      <c r="H94" s="316"/>
    </row>
    <row r="95" spans="1:8">
      <c r="A95" s="316"/>
      <c r="B95" s="316"/>
      <c r="C95" s="316"/>
      <c r="D95" s="316"/>
      <c r="E95" s="316"/>
      <c r="F95" s="316"/>
      <c r="G95" s="316"/>
      <c r="H95" s="316"/>
    </row>
    <row r="96" spans="1:8">
      <c r="A96" s="316"/>
      <c r="B96" s="316"/>
      <c r="C96" s="316"/>
      <c r="D96" s="316"/>
      <c r="E96" s="316"/>
      <c r="F96" s="316"/>
      <c r="G96" s="316"/>
      <c r="H96" s="316"/>
    </row>
    <row r="97" spans="1:8">
      <c r="A97" s="316"/>
      <c r="B97" s="316"/>
      <c r="C97" s="316"/>
      <c r="D97" s="316"/>
      <c r="E97" s="316"/>
      <c r="F97" s="316"/>
      <c r="G97" s="316"/>
      <c r="H97" s="316"/>
    </row>
    <row r="98" spans="1:8">
      <c r="A98" s="316"/>
      <c r="B98" s="316"/>
      <c r="C98" s="316"/>
      <c r="D98" s="316"/>
      <c r="E98" s="316"/>
      <c r="F98" s="316"/>
      <c r="G98" s="316"/>
      <c r="H98" s="316"/>
    </row>
    <row r="99" spans="1:8">
      <c r="A99" s="316"/>
      <c r="B99" s="316"/>
      <c r="C99" s="316"/>
      <c r="D99" s="316"/>
      <c r="E99" s="316"/>
      <c r="F99" s="316"/>
      <c r="G99" s="316"/>
      <c r="H99" s="316"/>
    </row>
    <row r="100" spans="1:8">
      <c r="A100" s="316"/>
      <c r="B100" s="316"/>
      <c r="C100" s="316"/>
      <c r="D100" s="316"/>
      <c r="E100" s="316"/>
      <c r="F100" s="316"/>
      <c r="G100" s="316"/>
      <c r="H100" s="316"/>
    </row>
    <row r="101" spans="1:8">
      <c r="A101" s="316"/>
      <c r="B101" s="316" t="str">
        <f>'PAAC 2023'!O15</f>
        <v>Implementar racionalización tecnológica para que el trámite "Permiso para movilización de carga extra dimensionada por las vías nacionales"  esté disponible totalmente en línea para los usuarios</v>
      </c>
      <c r="C101" s="337">
        <f>'PAAC 2023'!N15</f>
        <v>0.2</v>
      </c>
      <c r="D101" s="316"/>
      <c r="E101" s="316"/>
      <c r="F101" s="316"/>
      <c r="G101" s="316"/>
      <c r="H101" s="316"/>
    </row>
    <row r="102" spans="1:8">
      <c r="A102" s="316"/>
      <c r="B102" s="316" t="str">
        <f>'PAAC 2023'!O16</f>
        <v>Implementar racionalización tecnológica para que el trámite "Concepto técnico de ubicación de estaciones de servicios "  esté disponible totalmente en línea para los usuarios</v>
      </c>
      <c r="C102" s="337">
        <f>'PAAC 2023'!N16</f>
        <v>0.2</v>
      </c>
      <c r="D102" s="316"/>
      <c r="E102" s="316"/>
      <c r="F102" s="316"/>
      <c r="G102" s="316"/>
      <c r="H102" s="316"/>
    </row>
    <row r="103" spans="1:8">
      <c r="A103" s="316"/>
      <c r="B103" s="316"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337">
        <f>'PAAC 2023'!N17</f>
        <v>0.2</v>
      </c>
      <c r="D103" s="316"/>
      <c r="E103" s="316"/>
      <c r="F103" s="316"/>
      <c r="G103" s="316"/>
      <c r="H103" s="316"/>
    </row>
    <row r="104" spans="1:8">
      <c r="A104" s="316"/>
      <c r="B104" s="316" t="str">
        <f>'PAAC 2023'!O18</f>
        <v>Implementar racionalización tecnológica para que el trámite "Beneficio de tarifa diferencial o exenta en las estaciones de peaje a cargo del INVIAS"  esté disponible totalmente en línea para los usuarios</v>
      </c>
      <c r="C104" s="337">
        <f>'PAAC 2023'!N18</f>
        <v>0.2</v>
      </c>
      <c r="D104" s="316"/>
      <c r="E104" s="316"/>
      <c r="F104" s="316"/>
      <c r="G104" s="316"/>
      <c r="H104" s="316"/>
    </row>
    <row r="105" spans="1:8">
      <c r="A105" s="316"/>
      <c r="B105" s="316"/>
      <c r="C105" s="337"/>
      <c r="D105" s="316"/>
      <c r="E105" s="316"/>
      <c r="F105" s="316"/>
      <c r="G105" s="316"/>
      <c r="H105" s="316"/>
    </row>
    <row r="106" spans="1:8">
      <c r="A106" s="316"/>
      <c r="B106" s="316"/>
      <c r="C106" s="337"/>
      <c r="D106" s="316"/>
      <c r="E106" s="316"/>
      <c r="F106" s="316"/>
      <c r="G106" s="316"/>
      <c r="H106" s="316"/>
    </row>
    <row r="107" spans="1:8">
      <c r="A107" s="316"/>
      <c r="B107" s="316"/>
      <c r="C107" s="337"/>
      <c r="D107" s="316"/>
      <c r="E107" s="316"/>
      <c r="F107" s="316"/>
      <c r="G107" s="316"/>
      <c r="H107" s="316"/>
    </row>
    <row r="108" spans="1:8">
      <c r="A108" s="316"/>
      <c r="B108" s="316"/>
      <c r="C108" s="316"/>
      <c r="D108" s="316"/>
      <c r="E108" s="316"/>
      <c r="F108" s="316"/>
      <c r="G108" s="316"/>
      <c r="H108" s="316"/>
    </row>
    <row r="109" spans="1:8">
      <c r="A109" s="316"/>
      <c r="B109" s="316"/>
      <c r="C109" s="316"/>
      <c r="D109" s="316"/>
      <c r="E109" s="316"/>
      <c r="F109" s="316"/>
      <c r="G109" s="316"/>
      <c r="H109" s="316"/>
    </row>
    <row r="110" spans="1:8">
      <c r="A110" s="316"/>
      <c r="B110" s="316"/>
      <c r="C110" s="316"/>
      <c r="D110" s="316"/>
      <c r="E110" s="316"/>
      <c r="F110" s="316"/>
      <c r="G110" s="316"/>
      <c r="H110" s="316"/>
    </row>
    <row r="111" spans="1:8">
      <c r="A111" s="316"/>
      <c r="B111" s="316"/>
      <c r="C111" s="316"/>
      <c r="D111" s="316"/>
      <c r="E111" s="316"/>
      <c r="F111" s="316"/>
      <c r="G111" s="316"/>
      <c r="H111" s="316"/>
    </row>
    <row r="112" spans="1:8">
      <c r="A112" s="316"/>
      <c r="B112" s="316"/>
      <c r="C112" s="316"/>
      <c r="D112" s="316"/>
      <c r="E112" s="316"/>
      <c r="F112" s="316"/>
      <c r="G112" s="316"/>
      <c r="H112" s="316"/>
    </row>
    <row r="113" spans="1:8">
      <c r="A113" s="316"/>
      <c r="B113" s="316"/>
      <c r="C113" s="316"/>
      <c r="D113" s="316"/>
      <c r="E113" s="316"/>
      <c r="F113" s="316"/>
      <c r="G113" s="316"/>
      <c r="H113" s="316"/>
    </row>
    <row r="114" spans="1:8">
      <c r="A114" s="316"/>
      <c r="B114" s="316"/>
      <c r="C114" s="316"/>
      <c r="D114" s="316"/>
      <c r="E114" s="316"/>
      <c r="F114" s="316"/>
      <c r="G114" s="316"/>
      <c r="H114" s="316"/>
    </row>
    <row r="115" spans="1:8">
      <c r="A115" s="316"/>
      <c r="B115" s="316"/>
      <c r="C115" s="316"/>
      <c r="D115" s="316"/>
      <c r="E115" s="316"/>
      <c r="F115" s="316"/>
      <c r="G115" s="316"/>
      <c r="H115" s="316"/>
    </row>
    <row r="116" spans="1:8">
      <c r="A116" s="316"/>
      <c r="B116" s="316"/>
      <c r="C116" s="316"/>
      <c r="D116" s="316"/>
      <c r="E116" s="316"/>
      <c r="F116" s="316"/>
      <c r="G116" s="316"/>
      <c r="H116" s="316"/>
    </row>
    <row r="117" spans="1:8">
      <c r="A117" s="316"/>
      <c r="B117" s="316"/>
      <c r="C117" s="316"/>
      <c r="D117" s="316"/>
      <c r="E117" s="316"/>
      <c r="F117" s="316"/>
      <c r="G117" s="316"/>
      <c r="H117" s="316"/>
    </row>
    <row r="118" spans="1:8">
      <c r="A118" s="316"/>
      <c r="B118" s="316"/>
      <c r="C118" s="316"/>
      <c r="D118" s="316"/>
      <c r="E118" s="316"/>
      <c r="F118" s="316"/>
      <c r="G118" s="316"/>
      <c r="H118" s="316"/>
    </row>
    <row r="119" spans="1:8">
      <c r="A119" s="316"/>
      <c r="B119" s="316" t="str">
        <f>'PAAC 2023'!J19</f>
        <v>Información</v>
      </c>
      <c r="C119" s="337">
        <f>'PAAC 2023'!N19</f>
        <v>1</v>
      </c>
      <c r="D119" s="316"/>
      <c r="E119" s="316"/>
      <c r="F119" s="316"/>
      <c r="G119" s="316"/>
      <c r="H119" s="316"/>
    </row>
    <row r="120" spans="1:8">
      <c r="A120" s="316"/>
      <c r="B120" s="316" t="str">
        <f>'PAAC 2023'!J22</f>
        <v>Diálogo</v>
      </c>
      <c r="C120" s="337">
        <f>'PAAC 2023'!N22</f>
        <v>1</v>
      </c>
      <c r="D120" s="316"/>
      <c r="E120" s="316"/>
      <c r="F120" s="316"/>
      <c r="G120" s="316"/>
      <c r="H120" s="316"/>
    </row>
    <row r="121" spans="1:8">
      <c r="A121" s="316"/>
      <c r="B121" s="316" t="str">
        <f>'PAAC 2023'!J24</f>
        <v>Responsabilidad</v>
      </c>
      <c r="C121" s="337">
        <f>'PAAC 2023'!N24</f>
        <v>1</v>
      </c>
      <c r="D121" s="316"/>
      <c r="E121" s="316"/>
      <c r="F121" s="316"/>
      <c r="G121" s="316"/>
      <c r="H121" s="316"/>
    </row>
    <row r="122" spans="1:8">
      <c r="A122" s="316"/>
      <c r="B122" s="316"/>
      <c r="C122" s="337">
        <f>AVERAGE(C119:C121)</f>
        <v>1</v>
      </c>
      <c r="D122" s="316"/>
      <c r="E122" s="316"/>
      <c r="F122" s="316"/>
      <c r="G122" s="316"/>
      <c r="H122" s="316"/>
    </row>
    <row r="123" spans="1:8">
      <c r="A123" s="316"/>
      <c r="B123" s="316"/>
      <c r="C123" s="316"/>
      <c r="D123" s="316"/>
      <c r="E123" s="316"/>
      <c r="F123" s="316"/>
      <c r="G123" s="316"/>
      <c r="H123" s="316"/>
    </row>
    <row r="124" spans="1:8">
      <c r="A124" s="316"/>
      <c r="B124" s="316"/>
      <c r="C124" s="316"/>
      <c r="D124" s="316"/>
      <c r="E124" s="316"/>
      <c r="F124" s="316"/>
      <c r="G124" s="316"/>
      <c r="H124" s="316"/>
    </row>
    <row r="125" spans="1:8">
      <c r="A125" s="316"/>
      <c r="B125" s="316"/>
      <c r="C125" s="316"/>
      <c r="D125" s="316"/>
      <c r="E125" s="316"/>
      <c r="F125" s="316"/>
      <c r="G125" s="316"/>
      <c r="H125" s="316"/>
    </row>
    <row r="126" spans="1:8">
      <c r="A126" s="316"/>
      <c r="B126" s="316"/>
      <c r="C126" s="316"/>
      <c r="D126" s="316"/>
      <c r="E126" s="316"/>
      <c r="F126" s="316"/>
      <c r="G126" s="316"/>
      <c r="H126" s="316"/>
    </row>
    <row r="127" spans="1:8">
      <c r="A127" s="316"/>
      <c r="B127" s="316"/>
      <c r="C127" s="316"/>
      <c r="D127" s="316"/>
      <c r="E127" s="316"/>
      <c r="F127" s="316"/>
      <c r="G127" s="316"/>
      <c r="H127" s="316"/>
    </row>
    <row r="128" spans="1:8">
      <c r="A128" s="316"/>
      <c r="B128" s="316"/>
      <c r="C128" s="316"/>
      <c r="D128" s="316"/>
      <c r="E128" s="316"/>
      <c r="F128" s="316"/>
      <c r="G128" s="316"/>
      <c r="H128" s="316"/>
    </row>
    <row r="129" spans="1:8">
      <c r="A129" s="316"/>
      <c r="B129" s="316"/>
      <c r="C129" s="316"/>
      <c r="D129" s="316"/>
      <c r="E129" s="316"/>
      <c r="F129" s="316"/>
      <c r="G129" s="316"/>
      <c r="H129" s="316"/>
    </row>
    <row r="130" spans="1:8">
      <c r="A130" s="316"/>
      <c r="B130" s="316"/>
      <c r="C130" s="316"/>
      <c r="D130" s="316"/>
      <c r="E130" s="316"/>
      <c r="F130" s="316"/>
      <c r="G130" s="316"/>
      <c r="H130" s="316"/>
    </row>
    <row r="131" spans="1:8">
      <c r="A131" s="316"/>
      <c r="B131" s="316"/>
      <c r="C131" s="316"/>
      <c r="D131" s="316"/>
      <c r="E131" s="316"/>
      <c r="F131" s="316"/>
      <c r="G131" s="316"/>
      <c r="H131" s="316"/>
    </row>
    <row r="132" spans="1:8">
      <c r="A132" s="316"/>
      <c r="B132" s="316"/>
      <c r="C132" s="316"/>
      <c r="D132" s="316"/>
      <c r="E132" s="316"/>
      <c r="F132" s="316"/>
      <c r="G132" s="316"/>
      <c r="H132" s="316"/>
    </row>
    <row r="133" spans="1:8">
      <c r="A133" s="316"/>
      <c r="B133" s="316"/>
      <c r="C133" s="316"/>
      <c r="D133" s="316"/>
      <c r="E133" s="316"/>
      <c r="F133" s="316"/>
      <c r="G133" s="316"/>
      <c r="H133" s="316"/>
    </row>
    <row r="134" spans="1:8">
      <c r="A134" s="316"/>
      <c r="B134" s="316"/>
      <c r="C134" s="316"/>
      <c r="D134" s="316"/>
      <c r="E134" s="316"/>
      <c r="F134" s="316"/>
      <c r="G134" s="316"/>
      <c r="H134" s="316"/>
    </row>
    <row r="135" spans="1:8">
      <c r="A135" s="316"/>
      <c r="B135" s="316"/>
      <c r="C135" s="316"/>
      <c r="D135" s="316"/>
      <c r="E135" s="316"/>
      <c r="F135" s="316"/>
      <c r="G135" s="316"/>
      <c r="H135" s="316"/>
    </row>
    <row r="136" spans="1:8">
      <c r="A136" s="316"/>
      <c r="B136" s="316"/>
      <c r="C136" s="316"/>
      <c r="D136" s="316"/>
      <c r="E136" s="316"/>
      <c r="F136" s="316"/>
      <c r="G136" s="316"/>
      <c r="H136" s="316"/>
    </row>
    <row r="137" spans="1:8">
      <c r="A137" s="316"/>
      <c r="B137" s="316"/>
      <c r="C137" s="316"/>
      <c r="D137" s="316"/>
      <c r="E137" s="316"/>
      <c r="F137" s="316"/>
      <c r="G137" s="316"/>
      <c r="H137" s="316"/>
    </row>
    <row r="138" spans="1:8">
      <c r="A138" s="316"/>
      <c r="B138" s="316" t="str">
        <f>'PAAC 2023'!J31</f>
        <v>1. Planeación estratégica del servicio al ciudadano</v>
      </c>
      <c r="C138" s="337">
        <f>'PAAC 2023'!N31</f>
        <v>1</v>
      </c>
      <c r="D138" s="316"/>
      <c r="E138" s="316"/>
      <c r="F138" s="316"/>
      <c r="G138" s="316"/>
      <c r="H138" s="316"/>
    </row>
    <row r="139" spans="1:8">
      <c r="A139" s="316"/>
      <c r="B139" s="316" t="str">
        <f>'PAAC 2023'!J39</f>
        <v>2. Fortalecimiento del Talento humano al servicio del ciudadano</v>
      </c>
      <c r="C139" s="337">
        <f>'PAAC 2023'!N39</f>
        <v>1</v>
      </c>
      <c r="D139" s="316"/>
      <c r="E139" s="316"/>
      <c r="F139" s="316"/>
      <c r="G139" s="316"/>
      <c r="H139" s="316"/>
    </row>
    <row r="140" spans="1:8">
      <c r="A140" s="316"/>
      <c r="B140" s="316" t="str">
        <f>'PAAC 2023'!J44</f>
        <v>3. Gestión de relacionamiento con los ciudadanos</v>
      </c>
      <c r="C140" s="337">
        <f>'PAAC 2023'!N44</f>
        <v>0.78749999999999998</v>
      </c>
      <c r="D140" s="316"/>
      <c r="E140" s="316"/>
      <c r="F140" s="316"/>
      <c r="G140" s="316"/>
      <c r="H140" s="316"/>
    </row>
    <row r="141" spans="1:8">
      <c r="A141" s="316"/>
      <c r="B141" s="316" t="str">
        <f>'PAAC 2023'!J52</f>
        <v>4. Conocimiento al servicio al ciudadano</v>
      </c>
      <c r="C141" s="337">
        <f>'PAAC 2023'!N52</f>
        <v>1</v>
      </c>
      <c r="D141" s="316"/>
      <c r="E141" s="316"/>
      <c r="F141" s="316"/>
      <c r="G141" s="316"/>
      <c r="H141" s="316"/>
    </row>
    <row r="142" spans="1:8">
      <c r="A142" s="316"/>
      <c r="B142" s="316" t="str">
        <f>'PAAC 2023'!J54</f>
        <v>5. Evaluación de gestión y medición de la percepción ciudadana</v>
      </c>
      <c r="C142" s="337">
        <f>'PAAC 2023'!N54</f>
        <v>1</v>
      </c>
      <c r="D142" s="316"/>
      <c r="E142" s="316"/>
      <c r="F142" s="316"/>
      <c r="G142" s="316"/>
      <c r="H142" s="316"/>
    </row>
    <row r="143" spans="1:8">
      <c r="A143" s="316"/>
      <c r="B143" s="316"/>
      <c r="C143" s="337">
        <f>AVERAGE(C138:C142)</f>
        <v>0.95749999999999991</v>
      </c>
      <c r="D143" s="316"/>
      <c r="E143" s="316"/>
      <c r="F143" s="316"/>
      <c r="G143" s="316"/>
      <c r="H143" s="316"/>
    </row>
    <row r="144" spans="1:8">
      <c r="A144" s="316"/>
      <c r="B144" s="316"/>
      <c r="C144" s="316"/>
      <c r="D144" s="316"/>
      <c r="E144" s="316"/>
      <c r="F144" s="316"/>
      <c r="G144" s="316"/>
      <c r="H144" s="316"/>
    </row>
    <row r="145" spans="1:8">
      <c r="A145" s="316"/>
      <c r="B145" s="316"/>
      <c r="C145" s="316"/>
      <c r="D145" s="316"/>
      <c r="E145" s="316"/>
      <c r="F145" s="316"/>
      <c r="G145" s="316"/>
      <c r="H145" s="316"/>
    </row>
    <row r="146" spans="1:8">
      <c r="A146" s="316"/>
      <c r="B146" s="316"/>
      <c r="C146" s="316"/>
      <c r="D146" s="316"/>
      <c r="E146" s="316"/>
      <c r="F146" s="316"/>
      <c r="G146" s="316"/>
      <c r="H146" s="316"/>
    </row>
    <row r="147" spans="1:8">
      <c r="A147" s="316"/>
      <c r="B147" s="316"/>
      <c r="C147" s="316"/>
      <c r="D147" s="316"/>
      <c r="E147" s="316"/>
      <c r="F147" s="316"/>
      <c r="G147" s="316"/>
      <c r="H147" s="316"/>
    </row>
    <row r="148" spans="1:8">
      <c r="A148" s="316"/>
      <c r="B148" s="316"/>
      <c r="C148" s="316"/>
      <c r="D148" s="316"/>
      <c r="E148" s="316"/>
      <c r="F148" s="316"/>
      <c r="G148" s="316"/>
      <c r="H148" s="316"/>
    </row>
    <row r="149" spans="1:8">
      <c r="A149" s="316"/>
      <c r="B149" s="316"/>
      <c r="C149" s="316"/>
      <c r="D149" s="316"/>
      <c r="E149" s="316"/>
      <c r="F149" s="316"/>
      <c r="G149" s="316"/>
      <c r="H149" s="316"/>
    </row>
    <row r="150" spans="1:8">
      <c r="A150" s="316"/>
      <c r="B150" s="316"/>
      <c r="C150" s="316"/>
      <c r="D150" s="316"/>
      <c r="E150" s="316"/>
      <c r="F150" s="316"/>
      <c r="G150" s="316"/>
      <c r="H150" s="316"/>
    </row>
    <row r="151" spans="1:8">
      <c r="A151" s="316"/>
      <c r="B151" s="316"/>
      <c r="C151" s="316"/>
      <c r="D151" s="316"/>
      <c r="E151" s="316"/>
      <c r="F151" s="316"/>
      <c r="G151" s="316"/>
      <c r="H151" s="316"/>
    </row>
    <row r="152" spans="1:8">
      <c r="A152" s="316"/>
      <c r="B152" s="316"/>
      <c r="C152" s="316"/>
      <c r="D152" s="316"/>
      <c r="E152" s="316"/>
      <c r="F152" s="316"/>
      <c r="G152" s="316"/>
      <c r="H152" s="316"/>
    </row>
    <row r="153" spans="1:8">
      <c r="A153" s="316"/>
      <c r="B153" s="316"/>
      <c r="C153" s="316"/>
      <c r="D153" s="316"/>
      <c r="E153" s="316"/>
      <c r="F153" s="316"/>
      <c r="G153" s="316"/>
      <c r="H153" s="316"/>
    </row>
    <row r="154" spans="1:8">
      <c r="A154" s="316"/>
      <c r="B154" s="316"/>
      <c r="C154" s="316"/>
      <c r="D154" s="316"/>
      <c r="E154" s="316"/>
      <c r="F154" s="316"/>
      <c r="G154" s="316"/>
      <c r="H154" s="316"/>
    </row>
    <row r="155" spans="1:8">
      <c r="A155" s="316"/>
      <c r="B155" s="316" t="str">
        <f>'PAAC 2023'!J58</f>
        <v>1. Lineamientos de Transparencia Activa</v>
      </c>
      <c r="C155" s="337">
        <f>'PAAC 2023'!N58</f>
        <v>1</v>
      </c>
      <c r="D155" s="316"/>
      <c r="E155" s="316"/>
      <c r="F155" s="316"/>
      <c r="G155" s="316"/>
      <c r="H155" s="316"/>
    </row>
    <row r="156" spans="1:8">
      <c r="A156" s="316"/>
      <c r="B156" s="316" t="str">
        <f>'PAAC 2023'!J62</f>
        <v>2. Lineamientos de Transparencia Pasiva</v>
      </c>
      <c r="C156" s="337">
        <f>'PAAC 2023'!N62</f>
        <v>1</v>
      </c>
      <c r="D156" s="316"/>
      <c r="E156" s="316"/>
      <c r="F156" s="316"/>
      <c r="G156" s="316"/>
      <c r="H156" s="316"/>
    </row>
    <row r="157" spans="1:8">
      <c r="A157" s="316"/>
      <c r="B157" s="316" t="str">
        <f>'PAAC 2023'!J70</f>
        <v>3. Elaboración los Instrumentos de Gestión de la Información</v>
      </c>
      <c r="C157" s="337">
        <f>'PAAC 2023'!N70</f>
        <v>0.25</v>
      </c>
      <c r="D157" s="316"/>
      <c r="E157" s="316"/>
      <c r="F157" s="316"/>
      <c r="G157" s="316"/>
      <c r="H157" s="316"/>
    </row>
    <row r="158" spans="1:8">
      <c r="A158" s="316"/>
      <c r="B158" s="316" t="str">
        <f>'PAAC 2023'!J71</f>
        <v>4. Criterio Diferencial de Accesibilidad</v>
      </c>
      <c r="C158" s="337">
        <f>'PAAC 2023'!N71</f>
        <v>1</v>
      </c>
      <c r="D158" s="316"/>
      <c r="E158" s="316"/>
      <c r="F158" s="316"/>
      <c r="G158" s="316"/>
      <c r="H158" s="316"/>
    </row>
    <row r="159" spans="1:8">
      <c r="A159" s="316"/>
      <c r="B159" s="316" t="str">
        <f>'PAAC 2023'!J74</f>
        <v>5. Monitoreo del Acceso a la Información Pública</v>
      </c>
      <c r="C159" s="337">
        <f>'PAAC 2023'!N74</f>
        <v>0.95000000000000007</v>
      </c>
      <c r="D159" s="316"/>
      <c r="E159" s="316"/>
      <c r="F159" s="316"/>
      <c r="G159" s="316"/>
      <c r="H159" s="316"/>
    </row>
    <row r="160" spans="1:8">
      <c r="A160" s="316"/>
      <c r="B160" s="316"/>
      <c r="C160" s="337">
        <f>AVERAGE(C155:C159)</f>
        <v>0.84000000000000008</v>
      </c>
      <c r="D160" s="316"/>
      <c r="E160" s="316"/>
      <c r="F160" s="316"/>
      <c r="G160" s="316"/>
      <c r="H160" s="316"/>
    </row>
    <row r="161" spans="1:8">
      <c r="A161" s="316"/>
      <c r="B161" s="316"/>
      <c r="C161" s="316"/>
      <c r="D161" s="316"/>
      <c r="E161" s="316"/>
      <c r="F161" s="316"/>
      <c r="G161" s="316"/>
      <c r="H161" s="316"/>
    </row>
    <row r="162" spans="1:8">
      <c r="A162" s="316"/>
      <c r="B162" s="316"/>
      <c r="C162" s="316"/>
      <c r="D162" s="316"/>
      <c r="E162" s="316"/>
      <c r="F162" s="316"/>
      <c r="G162" s="316"/>
      <c r="H162" s="316"/>
    </row>
    <row r="163" spans="1:8">
      <c r="A163" s="316"/>
      <c r="B163" s="316"/>
      <c r="C163" s="316"/>
      <c r="D163" s="316"/>
      <c r="E163" s="316"/>
      <c r="F163" s="316"/>
      <c r="G163" s="316"/>
      <c r="H163" s="316"/>
    </row>
    <row r="164" spans="1:8">
      <c r="A164" s="316"/>
      <c r="B164" s="316"/>
      <c r="C164" s="316"/>
      <c r="D164" s="316"/>
      <c r="E164" s="316"/>
      <c r="F164" s="316"/>
      <c r="G164" s="316"/>
      <c r="H164" s="316"/>
    </row>
    <row r="165" spans="1:8">
      <c r="A165" s="316"/>
      <c r="B165" s="316"/>
      <c r="C165" s="316"/>
      <c r="D165" s="316"/>
      <c r="E165" s="316"/>
      <c r="F165" s="316"/>
      <c r="G165" s="316"/>
      <c r="H165" s="316"/>
    </row>
    <row r="166" spans="1:8">
      <c r="A166" s="316"/>
      <c r="B166" s="316"/>
      <c r="C166" s="316"/>
      <c r="D166" s="316"/>
      <c r="E166" s="316"/>
      <c r="F166" s="316"/>
      <c r="G166" s="316"/>
      <c r="H166" s="316"/>
    </row>
    <row r="167" spans="1:8">
      <c r="A167" s="316"/>
      <c r="B167" s="316"/>
      <c r="C167" s="316"/>
      <c r="D167" s="316"/>
      <c r="E167" s="316"/>
      <c r="F167" s="316"/>
      <c r="G167" s="316"/>
      <c r="H167" s="316"/>
    </row>
    <row r="168" spans="1:8">
      <c r="A168" s="316"/>
      <c r="B168" s="316"/>
      <c r="C168" s="316"/>
      <c r="D168" s="316"/>
      <c r="E168" s="316"/>
      <c r="F168" s="316"/>
      <c r="G168" s="316"/>
      <c r="H168" s="316"/>
    </row>
    <row r="169" spans="1:8">
      <c r="A169" s="316"/>
      <c r="B169" s="316"/>
      <c r="C169" s="316"/>
      <c r="D169" s="316"/>
      <c r="E169" s="316"/>
      <c r="F169" s="316"/>
      <c r="G169" s="316"/>
      <c r="H169" s="316"/>
    </row>
    <row r="170" spans="1:8">
      <c r="A170" s="316"/>
      <c r="B170" s="316"/>
      <c r="C170" s="316"/>
      <c r="D170" s="316"/>
      <c r="E170" s="316"/>
      <c r="F170" s="316"/>
      <c r="G170" s="316"/>
      <c r="H170" s="316"/>
    </row>
    <row r="171" spans="1:8">
      <c r="A171" s="316"/>
      <c r="B171" s="316"/>
      <c r="C171" s="316"/>
      <c r="D171" s="316"/>
      <c r="E171" s="316"/>
      <c r="F171" s="316"/>
      <c r="G171" s="316"/>
      <c r="H171" s="316"/>
    </row>
    <row r="172" spans="1:8">
      <c r="A172" s="316"/>
      <c r="B172" s="316"/>
      <c r="C172" s="316"/>
      <c r="D172" s="316"/>
      <c r="E172" s="316"/>
      <c r="F172" s="316"/>
      <c r="G172" s="316"/>
      <c r="H172" s="316"/>
    </row>
    <row r="173" spans="1:8">
      <c r="A173" s="316"/>
      <c r="B173" s="316"/>
      <c r="C173" s="316"/>
      <c r="D173" s="316"/>
      <c r="E173" s="316"/>
      <c r="F173" s="316"/>
      <c r="G173" s="316"/>
      <c r="H173" s="316"/>
    </row>
    <row r="174" spans="1:8">
      <c r="A174" s="316"/>
      <c r="B174" s="316" t="str">
        <f>'PAAC 2023'!O80</f>
        <v>Implementar una estrategia para la gestión de conflicto de intereses</v>
      </c>
      <c r="C174" s="337">
        <f>'PAAC 2023'!L80</f>
        <v>0.5</v>
      </c>
      <c r="D174" s="316"/>
      <c r="E174" s="316"/>
      <c r="F174" s="316"/>
      <c r="G174" s="316"/>
      <c r="H174" s="316"/>
    </row>
    <row r="175" spans="1:8">
      <c r="A175" s="316"/>
      <c r="B175" s="316" t="str">
        <f>'PAAC 2023'!O81</f>
        <v xml:space="preserve">Definir estrategias para la inducción o reinducción de los servidores públicos con el propósito de afianzar las temáticas del Código de buen gobierno. </v>
      </c>
      <c r="C175" s="337">
        <f>'PAAC 2023'!L81</f>
        <v>0.25</v>
      </c>
      <c r="D175" s="316"/>
      <c r="E175" s="316"/>
      <c r="F175" s="316"/>
      <c r="G175" s="316"/>
      <c r="H175" s="316"/>
    </row>
    <row r="176" spans="1:8">
      <c r="A176" s="316"/>
      <c r="B176" s="316"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337">
        <f>'PAAC 2023'!L82</f>
        <v>1</v>
      </c>
      <c r="D176" s="316"/>
      <c r="E176" s="316"/>
      <c r="F176" s="316"/>
      <c r="G176" s="316"/>
      <c r="H176" s="316"/>
    </row>
    <row r="177" spans="1:8">
      <c r="A177" s="316"/>
      <c r="B177" s="316" t="str">
        <f>'PAAC 2023'!O83</f>
        <v>Realizar sustentaciones previas con los grupos evaluadores para cada proceso de selección contractual y Audiencias Públicas para la adjudicación del contratista en modalidades distintas a la Licitación Pública.</v>
      </c>
      <c r="C177" s="337">
        <f>'PAAC 2023'!L83</f>
        <v>0.5</v>
      </c>
      <c r="D177" s="316"/>
      <c r="E177" s="316"/>
      <c r="F177" s="316"/>
      <c r="G177" s="316"/>
      <c r="H177" s="316"/>
    </row>
    <row r="178" spans="1:8">
      <c r="A178" s="316"/>
      <c r="B178" s="316" t="str">
        <f>'PAAC 2023'!O84</f>
        <v xml:space="preserve">Concertar estrategia para  fortalecer la revisión previa que realiza el área solicitante al interior del Instituto de los actos administrativos objeto de control de legalidad </v>
      </c>
      <c r="C178" s="337">
        <f>'PAAC 2023'!L84</f>
        <v>0.5</v>
      </c>
      <c r="D178" s="316"/>
      <c r="E178" s="316"/>
      <c r="F178" s="316"/>
      <c r="G178" s="316"/>
      <c r="H178" s="316"/>
    </row>
    <row r="179" spans="1:8">
      <c r="A179" s="316"/>
      <c r="B179" s="316" t="str">
        <f>'PAAC 2023'!O85</f>
        <v xml:space="preserve">Concertar estrategia para  fortalecer la revisión previa que realiza el área solicitante al interior del Instituto de los actos administrativos objeto de control de legalidad </v>
      </c>
      <c r="C179" s="337">
        <f>'PAAC 2023'!L85</f>
        <v>0.5</v>
      </c>
      <c r="D179" s="316"/>
      <c r="E179" s="316"/>
      <c r="F179" s="316"/>
      <c r="G179" s="316"/>
      <c r="H179" s="316"/>
    </row>
    <row r="180" spans="1:8">
      <c r="A180" s="316"/>
      <c r="B180" s="316" t="str">
        <f>'PAAC 2023'!O86</f>
        <v>*Documentar Buenas prácticas en materia de Integridad 
*Identificar mejoras para actualizar el Código de buen gobierno</v>
      </c>
      <c r="C180" s="337">
        <f>'PAAC 2023'!L86</f>
        <v>0</v>
      </c>
      <c r="D180" s="316"/>
      <c r="E180" s="316"/>
      <c r="F180" s="316"/>
      <c r="G180" s="316"/>
      <c r="H180" s="316"/>
    </row>
    <row r="181" spans="1:8">
      <c r="A181" s="316"/>
      <c r="B181" s="316" t="str">
        <f>'PAAC 2023'!O87</f>
        <v>Enviar memorando con lista de requisitos documentales y tiempos de entrega para los contratos que presenten algún requerimiento de ingreso al Comité de Contratación</v>
      </c>
      <c r="C181" s="337">
        <f>'PAAC 2023'!L87</f>
        <v>0</v>
      </c>
      <c r="D181" s="316"/>
      <c r="E181" s="316"/>
      <c r="F181" s="316"/>
      <c r="G181" s="316"/>
      <c r="H181" s="316"/>
    </row>
    <row r="182" spans="1:8">
      <c r="A182" s="316"/>
      <c r="B182" s="316" t="str">
        <f>'PAAC 2023'!O88</f>
        <v>Enviar memorando circular de la  SGCP con indicaciones y directrices para revisión y elaboración de minutas</v>
      </c>
      <c r="C182" s="337">
        <f>'PAAC 2023'!L88</f>
        <v>0.5</v>
      </c>
      <c r="D182" s="316"/>
      <c r="E182" s="316"/>
      <c r="F182" s="316"/>
      <c r="G182" s="316"/>
      <c r="H182" s="316"/>
    </row>
    <row r="183" spans="1:8">
      <c r="A183" s="316"/>
      <c r="B183" s="316" t="str">
        <f>'PAAC 2023'!O89</f>
        <v>Realizar requerimientos y seguimiento semanal, mensual y trimestral a las UE para  el trámite oportuno de revisión, aprobación y suscripción de los proyectos de actas de liquidación de los contratos y/o convenios</v>
      </c>
      <c r="C183" s="337">
        <f>'PAAC 2023'!L89</f>
        <v>0.5</v>
      </c>
      <c r="D183" s="316"/>
      <c r="E183" s="316"/>
      <c r="F183" s="316"/>
      <c r="G183" s="316"/>
      <c r="H183" s="316"/>
    </row>
    <row r="184" spans="1:8">
      <c r="A184" s="316"/>
      <c r="B184" s="316" t="str">
        <f>'PAAC 2023'!O90</f>
        <v xml:space="preserve">Realizar seguimiento oportuno a la gestión contractual de Estudios Técnicos </v>
      </c>
      <c r="C184" s="337">
        <f>'PAAC 2023'!L90</f>
        <v>0.5</v>
      </c>
      <c r="D184" s="316"/>
      <c r="E184" s="316"/>
      <c r="F184" s="316"/>
      <c r="G184" s="316"/>
      <c r="H184" s="316"/>
    </row>
    <row r="185" spans="1:8">
      <c r="A185" s="316"/>
      <c r="B185" s="316" t="str">
        <f>'PAAC 2023'!O91</f>
        <v>Elaborar informe de validación documental para regular y adoptar nuevas tecnologías identificadas en la cuarta y quinta rueda de innovación (antes "Regular y adoptar nuevas tecnologías identificadas en ruedas de innovación")</v>
      </c>
      <c r="C185" s="337">
        <f>'PAAC 2023'!L91</f>
        <v>0</v>
      </c>
      <c r="D185" s="316"/>
      <c r="E185" s="316"/>
      <c r="F185" s="316"/>
      <c r="G185" s="316"/>
      <c r="H185" s="316"/>
    </row>
    <row r="186" spans="1:8">
      <c r="A186" s="316"/>
      <c r="B186" s="316" t="str">
        <f>'PAAC 2023'!O92</f>
        <v xml:space="preserve">Actualizar Normas técnicas </v>
      </c>
      <c r="C186" s="337">
        <f>'PAAC 2023'!L92</f>
        <v>0</v>
      </c>
      <c r="D186" s="316"/>
      <c r="E186" s="316"/>
      <c r="F186" s="316"/>
      <c r="G186" s="316"/>
      <c r="H186" s="316"/>
    </row>
    <row r="187" spans="1:8">
      <c r="A187" s="316"/>
      <c r="B187" s="316" t="str">
        <f>'PAAC 2023'!O93</f>
        <v>Generar confianza en la comunidad a través de la siembra y reforestación de árboles</v>
      </c>
      <c r="C187" s="337">
        <f>'PAAC 2023'!L93</f>
        <v>0.4</v>
      </c>
      <c r="D187" s="316"/>
      <c r="E187" s="316"/>
      <c r="F187" s="316"/>
      <c r="G187" s="316"/>
      <c r="H187" s="316"/>
    </row>
    <row r="188" spans="1:8">
      <c r="A188" s="316"/>
      <c r="B188" s="316" t="str">
        <f>'PAAC 2023'!O94</f>
        <v>Generar conciencia en los niños escolares sobre el medioambiente y mejorar el paisaje mediante la arborización en el entorno de las escuelas rurales cercanas a los corredores viales a cargo del Instituto</v>
      </c>
      <c r="C188" s="337">
        <f>'PAAC 2023'!L94</f>
        <v>0</v>
      </c>
      <c r="D188" s="316"/>
      <c r="E188" s="316"/>
      <c r="F188" s="316"/>
      <c r="G188" s="316"/>
      <c r="H188" s="316"/>
    </row>
    <row r="189" spans="1:8">
      <c r="A189" s="316"/>
      <c r="B189" s="316" t="str">
        <f>'PAAC 2023'!O95</f>
        <v xml:space="preserve">Generar confianza en la comunidad garantizando la realización de reuniones de Consultas previas </v>
      </c>
      <c r="C189" s="337">
        <f>'PAAC 2023'!L95</f>
        <v>0</v>
      </c>
      <c r="D189" s="316"/>
      <c r="E189" s="316"/>
      <c r="F189" s="316"/>
      <c r="G189" s="316"/>
      <c r="H189" s="316"/>
    </row>
    <row r="190" spans="1:8">
      <c r="A190" s="316"/>
      <c r="B190" s="316" t="str">
        <f>'PAAC 2023'!O96</f>
        <v>Realizar reuniones con veedurías involucradas en los proyectos del INVIAS.</v>
      </c>
      <c r="C190" s="337">
        <f>'PAAC 2023'!L96</f>
        <v>0.31119999999999998</v>
      </c>
      <c r="D190" s="316"/>
      <c r="E190" s="316"/>
      <c r="F190" s="316"/>
      <c r="G190" s="316"/>
      <c r="H190" s="316"/>
    </row>
    <row r="191" spans="1:8">
      <c r="A191" s="316"/>
      <c r="B191" s="316" t="str">
        <f>'PAAC 2023'!O97</f>
        <v>Realizar socializaciones con la comunidad</v>
      </c>
      <c r="C191" s="337">
        <f>'PAAC 2023'!L97</f>
        <v>0.375</v>
      </c>
      <c r="D191" s="316"/>
      <c r="E191" s="316"/>
      <c r="F191" s="316"/>
      <c r="G191" s="316"/>
      <c r="H191" s="316"/>
    </row>
    <row r="192" spans="1:8">
      <c r="A192" s="316"/>
      <c r="B192" s="316" t="str">
        <f>'PAAC 2023'!O98</f>
        <v xml:space="preserve">Realizar Obras Sociales que beneficien a la comunidad. </v>
      </c>
      <c r="C192" s="337">
        <f>'PAAC 2023'!L98</f>
        <v>0.5</v>
      </c>
      <c r="D192" s="316"/>
      <c r="E192" s="316"/>
      <c r="F192" s="316"/>
      <c r="G192" s="316"/>
      <c r="H192" s="316"/>
    </row>
    <row r="193" spans="1:8">
      <c r="A193" s="316"/>
      <c r="B193" s="316" t="str">
        <f>'PAAC 2023'!O99</f>
        <v>Incluir criterios de vinculación de mano de obra del área de influencia del proyecto en el 00% de los pliegos de condiciones</v>
      </c>
      <c r="C193" s="337">
        <f>'PAAC 2023'!L99</f>
        <v>0.5</v>
      </c>
      <c r="D193" s="316"/>
      <c r="E193" s="316"/>
      <c r="F193" s="316"/>
      <c r="G193" s="316"/>
      <c r="H193" s="316"/>
    </row>
    <row r="194" spans="1:8">
      <c r="A194" s="316"/>
      <c r="B194" s="316" t="str">
        <f>'PAAC 2023'!O100</f>
        <v>Realizar compensaciones de factores Socio-Prediales a la comunidad</v>
      </c>
      <c r="C194" s="337">
        <f>'PAAC 2023'!L100</f>
        <v>0.41670000000000001</v>
      </c>
      <c r="D194" s="316"/>
      <c r="E194" s="316"/>
      <c r="F194" s="316"/>
      <c r="G194" s="316"/>
      <c r="H194" s="316"/>
    </row>
    <row r="195" spans="1:8">
      <c r="A195" s="316"/>
      <c r="B195" s="316" t="str">
        <f>'PAAC 2023'!O101</f>
        <v>Atender el 100% de los requerimientos dando respuesta a la comunidad para el reporte y protección de fauna vulnerable a atropellamiento en las vías administradas por el INVIAS</v>
      </c>
      <c r="C195" s="337">
        <f>'PAAC 2023'!L101</f>
        <v>0.5</v>
      </c>
      <c r="D195" s="316"/>
      <c r="E195" s="316"/>
      <c r="F195" s="316"/>
      <c r="G195" s="316"/>
      <c r="H195" s="316"/>
    </row>
    <row r="196" spans="1:8">
      <c r="A196" s="316"/>
      <c r="B196" s="316" t="str">
        <f>'PAAC 2023'!O102</f>
        <v>Realizar reuniones de sensibilización o capacitaciones en temas de sostenibilidad dirigidas a grupos de interés</v>
      </c>
      <c r="C196" s="337">
        <f>'PAAC 2023'!L102</f>
        <v>0.5</v>
      </c>
      <c r="D196" s="316"/>
      <c r="E196" s="316"/>
      <c r="F196" s="316"/>
      <c r="G196" s="316"/>
      <c r="H196" s="316"/>
    </row>
    <row r="197" spans="1:8">
      <c r="A197" s="316"/>
      <c r="B197" s="316"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197" s="337">
        <f>'PAAC 2023'!L103</f>
        <v>0.25</v>
      </c>
      <c r="D197" s="316"/>
      <c r="E197" s="316"/>
      <c r="F197" s="316"/>
      <c r="G197" s="316"/>
      <c r="H197" s="316"/>
    </row>
    <row r="198" spans="1:8">
      <c r="A198" s="316"/>
      <c r="B198" s="316"/>
      <c r="C198" s="316"/>
      <c r="D198" s="316"/>
      <c r="E198" s="316"/>
      <c r="F198" s="316"/>
      <c r="G198" s="316"/>
      <c r="H198" s="316"/>
    </row>
    <row r="199" spans="1:8">
      <c r="A199" s="316"/>
      <c r="B199" s="316"/>
      <c r="C199" s="316"/>
      <c r="D199" s="316"/>
      <c r="E199" s="316"/>
      <c r="F199" s="316"/>
      <c r="G199" s="316"/>
      <c r="H199" s="316"/>
    </row>
    <row r="200" spans="1:8">
      <c r="A200" s="316"/>
      <c r="B200" s="316"/>
      <c r="C200" s="316"/>
      <c r="D200" s="316"/>
      <c r="E200" s="316"/>
      <c r="F200" s="316"/>
      <c r="G200" s="316"/>
      <c r="H200" s="316"/>
    </row>
    <row r="201" spans="1:8">
      <c r="A201" s="316"/>
      <c r="B201" s="316"/>
      <c r="C201" s="316"/>
      <c r="D201" s="316"/>
      <c r="E201" s="316"/>
      <c r="F201" s="316"/>
      <c r="G201" s="316"/>
      <c r="H201" s="316"/>
    </row>
    <row r="202" spans="1:8">
      <c r="A202" s="316"/>
      <c r="B202" s="316"/>
      <c r="C202" s="316"/>
      <c r="D202" s="316"/>
      <c r="E202" s="316"/>
      <c r="F202" s="316"/>
      <c r="G202" s="316"/>
      <c r="H202" s="316"/>
    </row>
  </sheetData>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00"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dimension ref="A1:BP103"/>
  <sheetViews>
    <sheetView tabSelected="1" zoomScale="70" zoomScaleNormal="70" workbookViewId="0">
      <pane xSplit="15" ySplit="3" topLeftCell="P4" activePane="bottomRight" state="frozen"/>
      <selection activeCell="J42" sqref="J42"/>
      <selection pane="topRight" activeCell="J42" sqref="J42"/>
      <selection pane="bottomLeft" activeCell="J42" sqref="J42"/>
      <selection pane="bottomRight" activeCell="AY100" sqref="AY100"/>
    </sheetView>
  </sheetViews>
  <sheetFormatPr baseColWidth="10" defaultRowHeight="103.5" customHeight="1"/>
  <cols>
    <col min="1" max="1" width="5.85546875" style="1" customWidth="1"/>
    <col min="2" max="9" width="9.85546875" style="1" hidden="1" customWidth="1"/>
    <col min="10" max="10" width="29.7109375" customWidth="1"/>
    <col min="11" max="14" width="13.85546875" hidden="1" customWidth="1"/>
    <col min="15" max="15" width="47.28515625" style="2" customWidth="1"/>
    <col min="16" max="16" width="55.85546875" style="2" customWidth="1"/>
    <col min="17" max="18" width="5.7109375" style="2" customWidth="1"/>
    <col min="19" max="20" width="7.5703125" style="2" customWidth="1"/>
    <col min="21" max="22" width="5.7109375" style="2" customWidth="1"/>
    <col min="23" max="23" width="9.5703125" style="2" customWidth="1"/>
    <col min="24" max="24" width="6.7109375" style="2" customWidth="1"/>
    <col min="25" max="25" width="9.5703125" style="2" customWidth="1"/>
    <col min="26" max="26" width="6.85546875" style="2" customWidth="1"/>
    <col min="27" max="30" width="5.7109375" style="2" customWidth="1"/>
    <col min="31" max="31" width="61.7109375" style="2" customWidth="1"/>
    <col min="32" max="32" width="8.5703125" style="8" hidden="1" customWidth="1"/>
    <col min="33" max="33" width="8.5703125" style="3" hidden="1" customWidth="1"/>
    <col min="34" max="34" width="8.5703125" style="8" hidden="1" customWidth="1"/>
    <col min="35" max="35" width="8.5703125" style="3" hidden="1" customWidth="1"/>
    <col min="36" max="36" width="8.5703125" style="8" hidden="1" customWidth="1"/>
    <col min="37" max="37" width="9.42578125" style="3" hidden="1" customWidth="1"/>
    <col min="38" max="38" width="8.5703125" style="8" hidden="1" customWidth="1"/>
    <col min="39" max="39" width="8.5703125" style="3" hidden="1" customWidth="1"/>
    <col min="40" max="40" width="9.7109375" hidden="1" customWidth="1"/>
    <col min="41" max="41" width="20.7109375" hidden="1" customWidth="1"/>
    <col min="42" max="42" width="62.5703125" hidden="1" customWidth="1"/>
    <col min="43" max="44" width="10.7109375" hidden="1" customWidth="1"/>
    <col min="45" max="45" width="49.28515625" style="452" hidden="1" customWidth="1"/>
    <col min="46" max="46" width="9.7109375" hidden="1" customWidth="1"/>
    <col min="47" max="47" width="10.7109375" hidden="1" customWidth="1"/>
    <col min="48" max="48" width="76.140625" style="452" hidden="1" customWidth="1"/>
    <col min="49" max="50" width="9.7109375" customWidth="1"/>
    <col min="51" max="51" width="61.7109375" customWidth="1"/>
    <col min="52" max="53" width="22.5703125" customWidth="1"/>
    <col min="54" max="57" width="11.42578125" hidden="1" customWidth="1"/>
    <col min="58" max="58" width="28.5703125" hidden="1" customWidth="1"/>
    <col min="59" max="62" width="10.42578125" hidden="1" customWidth="1"/>
    <col min="63" max="63" width="96" hidden="1" customWidth="1"/>
    <col min="64" max="67" width="11.42578125" customWidth="1"/>
    <col min="68" max="68" width="50.7109375" customWidth="1"/>
  </cols>
  <sheetData>
    <row r="1" spans="1:68" ht="31.5" customHeight="1" thickBot="1">
      <c r="J1" s="316"/>
      <c r="AF1" s="526" t="s">
        <v>0</v>
      </c>
      <c r="AG1" s="527"/>
      <c r="AH1" s="527"/>
      <c r="AI1" s="527"/>
      <c r="AJ1" s="527"/>
      <c r="AK1" s="527"/>
      <c r="AL1" s="527"/>
      <c r="AM1" s="527"/>
      <c r="AN1" s="522" t="s">
        <v>94</v>
      </c>
      <c r="AO1" s="523"/>
      <c r="AP1" s="523"/>
      <c r="AQ1" s="523"/>
      <c r="AR1" s="523"/>
      <c r="AS1" s="523"/>
      <c r="AT1" s="523"/>
      <c r="AU1" s="523"/>
      <c r="AV1" s="523"/>
      <c r="AW1" s="523"/>
      <c r="AX1" s="523"/>
      <c r="AY1" s="524"/>
      <c r="AZ1" s="506" t="s">
        <v>302</v>
      </c>
      <c r="BA1" s="507"/>
      <c r="BB1" s="504" t="s">
        <v>643</v>
      </c>
      <c r="BC1" s="505"/>
      <c r="BD1" s="505"/>
      <c r="BE1" s="505"/>
      <c r="BF1" s="505"/>
      <c r="BG1" s="503" t="s">
        <v>644</v>
      </c>
      <c r="BH1" s="503"/>
      <c r="BI1" s="503"/>
      <c r="BJ1" s="503"/>
      <c r="BK1" s="503"/>
      <c r="BL1" s="503" t="s">
        <v>825</v>
      </c>
      <c r="BM1" s="503"/>
      <c r="BN1" s="503"/>
      <c r="BO1" s="503"/>
      <c r="BP1" s="503"/>
    </row>
    <row r="2" spans="1:68" ht="43.5" customHeight="1" thickBot="1">
      <c r="A2" s="4"/>
      <c r="B2" s="4"/>
      <c r="C2" s="4"/>
      <c r="D2" s="4"/>
      <c r="E2" s="4"/>
      <c r="F2" s="4"/>
      <c r="G2" s="4"/>
      <c r="H2" s="4"/>
      <c r="I2" s="4"/>
      <c r="Q2" s="531" t="s">
        <v>99</v>
      </c>
      <c r="R2" s="532"/>
      <c r="S2" s="532"/>
      <c r="T2" s="532"/>
      <c r="U2" s="532"/>
      <c r="V2" s="532"/>
      <c r="W2" s="532"/>
      <c r="X2" s="532"/>
      <c r="Y2" s="532"/>
      <c r="Z2" s="532"/>
      <c r="AA2" s="532"/>
      <c r="AB2" s="532"/>
      <c r="AC2" s="532"/>
      <c r="AD2" s="532"/>
      <c r="AE2" s="533"/>
      <c r="AF2" s="528" t="s">
        <v>1</v>
      </c>
      <c r="AG2" s="529"/>
      <c r="AH2" s="529" t="s">
        <v>2</v>
      </c>
      <c r="AI2" s="529"/>
      <c r="AJ2" s="529" t="s">
        <v>3</v>
      </c>
      <c r="AK2" s="529"/>
      <c r="AL2" s="529" t="s">
        <v>4</v>
      </c>
      <c r="AM2" s="530"/>
      <c r="AN2" s="525" t="s">
        <v>139</v>
      </c>
      <c r="AO2" s="520"/>
      <c r="AP2" s="520"/>
      <c r="AQ2" s="520" t="s">
        <v>140</v>
      </c>
      <c r="AR2" s="520"/>
      <c r="AS2" s="520"/>
      <c r="AT2" s="520" t="s">
        <v>141</v>
      </c>
      <c r="AU2" s="520"/>
      <c r="AV2" s="520"/>
      <c r="AW2" s="520" t="s">
        <v>142</v>
      </c>
      <c r="AX2" s="520"/>
      <c r="AY2" s="521"/>
      <c r="AZ2" s="508"/>
      <c r="BA2" s="509"/>
      <c r="BB2" s="504"/>
      <c r="BC2" s="505"/>
      <c r="BD2" s="505"/>
      <c r="BE2" s="505"/>
      <c r="BF2" s="505"/>
      <c r="BG2" s="503"/>
      <c r="BH2" s="503"/>
      <c r="BI2" s="503"/>
      <c r="BJ2" s="503"/>
      <c r="BK2" s="503"/>
      <c r="BL2" s="503"/>
      <c r="BM2" s="503"/>
      <c r="BN2" s="503"/>
      <c r="BO2" s="503"/>
      <c r="BP2" s="503"/>
    </row>
    <row r="3" spans="1:68" ht="76.5" customHeight="1" thickBot="1">
      <c r="B3" s="454" t="s">
        <v>95</v>
      </c>
      <c r="C3" s="454" t="s">
        <v>96</v>
      </c>
      <c r="D3" s="454" t="s">
        <v>114</v>
      </c>
      <c r="E3" s="454" t="s">
        <v>781</v>
      </c>
      <c r="F3" s="454" t="s">
        <v>113</v>
      </c>
      <c r="G3" s="454" t="s">
        <v>115</v>
      </c>
      <c r="H3" s="454" t="s">
        <v>116</v>
      </c>
      <c r="I3" s="454" t="s">
        <v>117</v>
      </c>
      <c r="J3" s="6" t="s">
        <v>12</v>
      </c>
      <c r="K3" s="5" t="s">
        <v>113</v>
      </c>
      <c r="L3" s="5" t="s">
        <v>115</v>
      </c>
      <c r="M3" s="5" t="s">
        <v>116</v>
      </c>
      <c r="N3" s="5" t="s">
        <v>117</v>
      </c>
      <c r="O3" s="6" t="s">
        <v>13</v>
      </c>
      <c r="P3" s="7" t="s">
        <v>14</v>
      </c>
      <c r="Q3" s="455" t="s">
        <v>15</v>
      </c>
      <c r="R3" s="455" t="s">
        <v>89</v>
      </c>
      <c r="S3" s="455" t="s">
        <v>91</v>
      </c>
      <c r="T3" s="455" t="s">
        <v>90</v>
      </c>
      <c r="U3" s="455" t="s">
        <v>92</v>
      </c>
      <c r="V3" s="455" t="s">
        <v>16</v>
      </c>
      <c r="W3" s="455" t="s">
        <v>88</v>
      </c>
      <c r="X3" s="455" t="s">
        <v>17</v>
      </c>
      <c r="Y3" s="455" t="s">
        <v>185</v>
      </c>
      <c r="Z3" s="455" t="s">
        <v>18</v>
      </c>
      <c r="AA3" s="455" t="s">
        <v>19</v>
      </c>
      <c r="AB3" s="455" t="s">
        <v>93</v>
      </c>
      <c r="AC3" s="455" t="s">
        <v>20</v>
      </c>
      <c r="AD3" s="343" t="s">
        <v>531</v>
      </c>
      <c r="AE3" s="300" t="s">
        <v>85</v>
      </c>
      <c r="AF3" s="281" t="s">
        <v>5</v>
      </c>
      <c r="AG3" s="32" t="s">
        <v>6</v>
      </c>
      <c r="AH3" s="33" t="s">
        <v>5</v>
      </c>
      <c r="AI3" s="32" t="s">
        <v>6</v>
      </c>
      <c r="AJ3" s="33" t="s">
        <v>5</v>
      </c>
      <c r="AK3" s="32" t="s">
        <v>6</v>
      </c>
      <c r="AL3" s="33" t="s">
        <v>5</v>
      </c>
      <c r="AM3" s="34" t="s">
        <v>6</v>
      </c>
      <c r="AN3" s="227" t="s">
        <v>84</v>
      </c>
      <c r="AO3" s="35" t="s">
        <v>87</v>
      </c>
      <c r="AP3" s="36" t="s">
        <v>85</v>
      </c>
      <c r="AQ3" s="35" t="s">
        <v>84</v>
      </c>
      <c r="AR3" s="35" t="s">
        <v>87</v>
      </c>
      <c r="AS3" s="36" t="s">
        <v>645</v>
      </c>
      <c r="AT3" s="35" t="s">
        <v>84</v>
      </c>
      <c r="AU3" s="35" t="s">
        <v>87</v>
      </c>
      <c r="AV3" s="36" t="s">
        <v>645</v>
      </c>
      <c r="AW3" s="35" t="s">
        <v>84</v>
      </c>
      <c r="AX3" s="35" t="s">
        <v>87</v>
      </c>
      <c r="AY3" s="228" t="s">
        <v>85</v>
      </c>
      <c r="AZ3" s="206" t="s">
        <v>164</v>
      </c>
      <c r="BA3" s="37" t="s">
        <v>165</v>
      </c>
      <c r="BB3" s="432" t="s">
        <v>505</v>
      </c>
      <c r="BC3" s="432" t="s">
        <v>504</v>
      </c>
      <c r="BD3" s="432" t="s">
        <v>508</v>
      </c>
      <c r="BE3" s="433" t="s">
        <v>506</v>
      </c>
      <c r="BF3" s="433" t="s">
        <v>514</v>
      </c>
      <c r="BG3" s="453" t="s">
        <v>505</v>
      </c>
      <c r="BH3" s="453" t="s">
        <v>504</v>
      </c>
      <c r="BI3" s="453" t="s">
        <v>508</v>
      </c>
      <c r="BJ3" s="453" t="s">
        <v>506</v>
      </c>
      <c r="BK3" s="447" t="s">
        <v>514</v>
      </c>
      <c r="BL3" s="453" t="s">
        <v>505</v>
      </c>
      <c r="BM3" s="453" t="s">
        <v>504</v>
      </c>
      <c r="BN3" s="453" t="s">
        <v>782</v>
      </c>
      <c r="BO3" s="453" t="s">
        <v>506</v>
      </c>
      <c r="BP3" s="447" t="s">
        <v>514</v>
      </c>
    </row>
    <row r="4" spans="1:68" ht="360.75" customHeight="1" thickBot="1">
      <c r="A4" s="559" t="s">
        <v>86</v>
      </c>
      <c r="B4" s="483">
        <f>AVERAGE(AO4:AO14)</f>
        <v>1</v>
      </c>
      <c r="C4" s="483">
        <f>AVERAGE(AR4:AR14)</f>
        <v>1</v>
      </c>
      <c r="D4" s="483">
        <f>AVERAGE(AU4:AU14)</f>
        <v>1</v>
      </c>
      <c r="E4" s="483">
        <f>AVERAGE(AX4:AX14)</f>
        <v>1</v>
      </c>
      <c r="F4" s="483">
        <f>AVERAGE(AN4:AN14)</f>
        <v>0.38030303030303031</v>
      </c>
      <c r="G4" s="483">
        <f>AVERAGE(AQ4:AQ14)</f>
        <v>0.57424242424242433</v>
      </c>
      <c r="H4" s="483">
        <f>AVERAGE(AT4:AT14)</f>
        <v>0.77272727272727271</v>
      </c>
      <c r="I4" s="510">
        <f>AVERAGE(AW4:AW14)</f>
        <v>1</v>
      </c>
      <c r="J4" s="514" t="s">
        <v>21</v>
      </c>
      <c r="K4" s="585">
        <f>AVERAGE(AN4:AN5)</f>
        <v>0.25</v>
      </c>
      <c r="L4" s="585">
        <f>AVERAGE(AQ4:AQ5)</f>
        <v>0.5</v>
      </c>
      <c r="M4" s="585">
        <f>AVERAGE(AT4:AT5)</f>
        <v>0.75</v>
      </c>
      <c r="N4" s="585">
        <f>AVERAGE(AW4:AW5)</f>
        <v>1</v>
      </c>
      <c r="O4" s="18" t="s">
        <v>22</v>
      </c>
      <c r="P4" s="263" t="s">
        <v>23</v>
      </c>
      <c r="Q4" s="385" t="s">
        <v>7</v>
      </c>
      <c r="R4" s="386" t="s">
        <v>7</v>
      </c>
      <c r="S4" s="386" t="s">
        <v>7</v>
      </c>
      <c r="T4" s="386" t="s">
        <v>7</v>
      </c>
      <c r="U4" s="386" t="s">
        <v>7</v>
      </c>
      <c r="V4" s="386" t="s">
        <v>7</v>
      </c>
      <c r="W4" s="386" t="s">
        <v>7</v>
      </c>
      <c r="X4" s="386" t="s">
        <v>7</v>
      </c>
      <c r="Y4" s="386"/>
      <c r="Z4" s="386" t="s">
        <v>7</v>
      </c>
      <c r="AA4" s="386" t="s">
        <v>7</v>
      </c>
      <c r="AB4" s="386" t="s">
        <v>7</v>
      </c>
      <c r="AC4" s="386" t="s">
        <v>7</v>
      </c>
      <c r="AD4" s="344">
        <f>COUNTIF(Q4:AC4,"x")</f>
        <v>12</v>
      </c>
      <c r="AE4" s="301" t="s">
        <v>120</v>
      </c>
      <c r="AF4" s="282">
        <v>0.25</v>
      </c>
      <c r="AG4" s="56">
        <f t="shared" ref="AG4:AG10" si="0">AF4/AL4</f>
        <v>0.25</v>
      </c>
      <c r="AH4" s="55">
        <v>0.5</v>
      </c>
      <c r="AI4" s="56">
        <f t="shared" ref="AI4:AI10" si="1">AH4/AL4</f>
        <v>0.5</v>
      </c>
      <c r="AJ4" s="55">
        <v>0.75</v>
      </c>
      <c r="AK4" s="56">
        <f t="shared" ref="AK4:AK10" si="2">AJ4/AL4</f>
        <v>0.75</v>
      </c>
      <c r="AL4" s="55">
        <v>1</v>
      </c>
      <c r="AM4" s="187">
        <f t="shared" ref="AM4:AM10" si="3">AL4/AL4</f>
        <v>1</v>
      </c>
      <c r="AN4" s="229">
        <v>0.25</v>
      </c>
      <c r="AO4" s="57">
        <f>AN4/AG4</f>
        <v>1</v>
      </c>
      <c r="AP4" s="58" t="s">
        <v>445</v>
      </c>
      <c r="AQ4" s="59">
        <v>0.5</v>
      </c>
      <c r="AR4" s="57">
        <f t="shared" ref="AR4:AR21" si="4">AQ4/AI4</f>
        <v>1</v>
      </c>
      <c r="AS4" s="60" t="s">
        <v>642</v>
      </c>
      <c r="AT4" s="59">
        <v>0.75</v>
      </c>
      <c r="AU4" s="57">
        <f t="shared" ref="AU4:AU19" si="5">AT4/AK4</f>
        <v>1</v>
      </c>
      <c r="AV4" s="60" t="s">
        <v>714</v>
      </c>
      <c r="AW4" s="59">
        <v>1</v>
      </c>
      <c r="AX4" s="57">
        <f t="shared" ref="AX4:AX41" si="6">AW4/AM4</f>
        <v>1</v>
      </c>
      <c r="AY4" s="230" t="s">
        <v>810</v>
      </c>
      <c r="AZ4" s="207"/>
      <c r="BA4" s="364"/>
      <c r="BB4" s="375" t="str">
        <f t="shared" ref="BB4:BB35" si="7">IF(AD4&gt;=10,"X","")</f>
        <v>X</v>
      </c>
      <c r="BC4" s="375" t="str">
        <f t="shared" ref="BC4:BC35" si="8">IF(AO4=0,"",IF(AO4&lt;100%,"X",""))</f>
        <v/>
      </c>
      <c r="BD4" s="375"/>
      <c r="BE4" s="375" t="s">
        <v>507</v>
      </c>
      <c r="BF4" s="441" t="s">
        <v>582</v>
      </c>
      <c r="BG4" s="448" t="str">
        <f>IF(AD4&gt;=10,"X","")</f>
        <v>X</v>
      </c>
      <c r="BH4" s="448" t="str">
        <f t="shared" ref="BH4:BH67" si="9">IF(AT4=0,"",IF(AT4&lt;100%,"X",""))</f>
        <v>X</v>
      </c>
      <c r="BI4" s="448"/>
      <c r="BJ4" s="448" t="s">
        <v>507</v>
      </c>
      <c r="BK4" s="379" t="s">
        <v>582</v>
      </c>
      <c r="BL4" s="450" t="str">
        <f>IF(AD4&gt;=10,"X","")</f>
        <v>X</v>
      </c>
      <c r="BM4" s="450" t="str">
        <f t="shared" ref="BM4:BM14" si="10">IF(AY4=0,"",IF(AY4&lt;100%,"X",""))</f>
        <v/>
      </c>
      <c r="BN4" s="450"/>
      <c r="BO4" s="450" t="s">
        <v>507</v>
      </c>
      <c r="BP4" s="379" t="s">
        <v>791</v>
      </c>
    </row>
    <row r="5" spans="1:68" s="31" customFormat="1" ht="194.25" customHeight="1">
      <c r="A5" s="560"/>
      <c r="B5" s="484"/>
      <c r="C5" s="484"/>
      <c r="D5" s="484"/>
      <c r="E5" s="484"/>
      <c r="F5" s="484"/>
      <c r="G5" s="484"/>
      <c r="H5" s="484"/>
      <c r="I5" s="511"/>
      <c r="J5" s="515"/>
      <c r="K5" s="584"/>
      <c r="L5" s="584"/>
      <c r="M5" s="584"/>
      <c r="N5" s="584"/>
      <c r="O5" s="21" t="s">
        <v>155</v>
      </c>
      <c r="P5" s="264" t="s">
        <v>298</v>
      </c>
      <c r="Q5" s="387"/>
      <c r="R5" s="388" t="s">
        <v>7</v>
      </c>
      <c r="S5" s="388"/>
      <c r="T5" s="388"/>
      <c r="U5" s="388"/>
      <c r="V5" s="388" t="s">
        <v>7</v>
      </c>
      <c r="W5" s="388"/>
      <c r="X5" s="388"/>
      <c r="Y5" s="388"/>
      <c r="Z5" s="388"/>
      <c r="AA5" s="388"/>
      <c r="AB5" s="388"/>
      <c r="AC5" s="388"/>
      <c r="AD5" s="345">
        <f t="shared" ref="AD5:AD68" si="11">COUNTIF(Q5:AC5,"x")</f>
        <v>2</v>
      </c>
      <c r="AE5" s="302" t="s">
        <v>167</v>
      </c>
      <c r="AF5" s="283">
        <v>0.25</v>
      </c>
      <c r="AG5" s="19">
        <f t="shared" ref="AG5" si="12">AF5/AL5</f>
        <v>0.25</v>
      </c>
      <c r="AH5" s="20">
        <v>0.5</v>
      </c>
      <c r="AI5" s="19">
        <f t="shared" ref="AI5" si="13">AH5/AL5</f>
        <v>0.5</v>
      </c>
      <c r="AJ5" s="20">
        <v>0.75</v>
      </c>
      <c r="AK5" s="19">
        <f t="shared" ref="AK5" si="14">AJ5/AL5</f>
        <v>0.75</v>
      </c>
      <c r="AL5" s="20">
        <v>1</v>
      </c>
      <c r="AM5" s="188">
        <f t="shared" ref="AM5" si="15">AL5/AL5</f>
        <v>1</v>
      </c>
      <c r="AN5" s="231">
        <v>0.25</v>
      </c>
      <c r="AO5" s="51">
        <f>AN5/AG5</f>
        <v>1</v>
      </c>
      <c r="AP5" s="58" t="s">
        <v>427</v>
      </c>
      <c r="AQ5" s="53">
        <v>0.5</v>
      </c>
      <c r="AR5" s="51">
        <f t="shared" si="4"/>
        <v>1</v>
      </c>
      <c r="AS5" s="54" t="s">
        <v>522</v>
      </c>
      <c r="AT5" s="53">
        <v>0.75</v>
      </c>
      <c r="AU5" s="51">
        <f t="shared" si="5"/>
        <v>1</v>
      </c>
      <c r="AV5" s="54" t="s">
        <v>705</v>
      </c>
      <c r="AW5" s="53">
        <v>1</v>
      </c>
      <c r="AX5" s="51">
        <f t="shared" si="6"/>
        <v>1</v>
      </c>
      <c r="AY5" s="232" t="s">
        <v>787</v>
      </c>
      <c r="AZ5" s="208" t="s">
        <v>163</v>
      </c>
      <c r="BA5" s="365" t="s">
        <v>166</v>
      </c>
      <c r="BB5" s="375" t="str">
        <f t="shared" si="7"/>
        <v/>
      </c>
      <c r="BC5" s="375" t="str">
        <f t="shared" si="8"/>
        <v/>
      </c>
      <c r="BD5" s="376"/>
      <c r="BE5" s="376"/>
      <c r="BF5" s="441" t="s">
        <v>582</v>
      </c>
      <c r="BG5" s="448" t="str">
        <f t="shared" ref="BG5:BG68" si="16">IF(AD5&gt;=10,"X","")</f>
        <v/>
      </c>
      <c r="BH5" s="448" t="str">
        <f t="shared" si="9"/>
        <v>X</v>
      </c>
      <c r="BI5" s="449"/>
      <c r="BJ5" s="449"/>
      <c r="BK5" s="379" t="s">
        <v>582</v>
      </c>
      <c r="BL5" s="450" t="str">
        <f t="shared" ref="BL5:BL68" si="17">IF(AD5&gt;=10,"X","")</f>
        <v/>
      </c>
      <c r="BM5" s="450" t="str">
        <f t="shared" si="10"/>
        <v/>
      </c>
      <c r="BN5" s="450"/>
      <c r="BO5" s="450"/>
      <c r="BP5" s="379" t="s">
        <v>791</v>
      </c>
    </row>
    <row r="6" spans="1:68" ht="32.25" customHeight="1">
      <c r="A6" s="561"/>
      <c r="B6" s="485"/>
      <c r="C6" s="485"/>
      <c r="D6" s="485"/>
      <c r="E6" s="485"/>
      <c r="F6" s="485"/>
      <c r="G6" s="485"/>
      <c r="H6" s="485"/>
      <c r="I6" s="512"/>
      <c r="J6" s="516" t="s">
        <v>24</v>
      </c>
      <c r="K6" s="583">
        <f>AVERAGE(AN6:AN7)</f>
        <v>0.55000000000000004</v>
      </c>
      <c r="L6" s="583">
        <f>AVERAGE(AQ6:AQ7)</f>
        <v>0.57499999999999996</v>
      </c>
      <c r="M6" s="583">
        <f>AVERAGE(AT6:AT7)</f>
        <v>0.625</v>
      </c>
      <c r="N6" s="583">
        <f>AVERAGE(AW6:AW7)</f>
        <v>1</v>
      </c>
      <c r="O6" s="21" t="s">
        <v>118</v>
      </c>
      <c r="P6" s="264" t="s">
        <v>25</v>
      </c>
      <c r="Q6" s="387" t="s">
        <v>7</v>
      </c>
      <c r="R6" s="388" t="s">
        <v>7</v>
      </c>
      <c r="S6" s="388" t="s">
        <v>7</v>
      </c>
      <c r="T6" s="388" t="s">
        <v>7</v>
      </c>
      <c r="U6" s="388" t="s">
        <v>7</v>
      </c>
      <c r="V6" s="388" t="s">
        <v>7</v>
      </c>
      <c r="W6" s="388" t="s">
        <v>7</v>
      </c>
      <c r="X6" s="388" t="s">
        <v>7</v>
      </c>
      <c r="Y6" s="388"/>
      <c r="Z6" s="388" t="s">
        <v>7</v>
      </c>
      <c r="AA6" s="388" t="s">
        <v>7</v>
      </c>
      <c r="AB6" s="388" t="s">
        <v>7</v>
      </c>
      <c r="AC6" s="388" t="s">
        <v>7</v>
      </c>
      <c r="AD6" s="345">
        <f t="shared" si="11"/>
        <v>12</v>
      </c>
      <c r="AE6" s="302" t="s">
        <v>321</v>
      </c>
      <c r="AF6" s="283">
        <v>1</v>
      </c>
      <c r="AG6" s="19">
        <f t="shared" si="0"/>
        <v>1</v>
      </c>
      <c r="AH6" s="20">
        <v>1</v>
      </c>
      <c r="AI6" s="19">
        <f t="shared" si="1"/>
        <v>1</v>
      </c>
      <c r="AJ6" s="20">
        <v>1</v>
      </c>
      <c r="AK6" s="19">
        <f t="shared" si="2"/>
        <v>1</v>
      </c>
      <c r="AL6" s="20">
        <v>1</v>
      </c>
      <c r="AM6" s="188">
        <f t="shared" si="3"/>
        <v>1</v>
      </c>
      <c r="AN6" s="231">
        <v>1</v>
      </c>
      <c r="AO6" s="51">
        <f t="shared" ref="AO6:AO79" si="18">AN6/AG6</f>
        <v>1</v>
      </c>
      <c r="AP6" s="209" t="s">
        <v>446</v>
      </c>
      <c r="AQ6" s="53">
        <v>1</v>
      </c>
      <c r="AR6" s="51">
        <f t="shared" si="4"/>
        <v>1</v>
      </c>
      <c r="AS6" s="54" t="s">
        <v>526</v>
      </c>
      <c r="AT6" s="53">
        <v>1</v>
      </c>
      <c r="AU6" s="51">
        <f t="shared" si="5"/>
        <v>1</v>
      </c>
      <c r="AV6" s="54" t="s">
        <v>641</v>
      </c>
      <c r="AW6" s="53">
        <v>1</v>
      </c>
      <c r="AX6" s="51">
        <f t="shared" si="6"/>
        <v>1</v>
      </c>
      <c r="AY6" s="232" t="s">
        <v>790</v>
      </c>
      <c r="AZ6" s="209"/>
      <c r="BA6" s="365"/>
      <c r="BB6" s="375" t="str">
        <f t="shared" si="7"/>
        <v>X</v>
      </c>
      <c r="BC6" s="375" t="str">
        <f t="shared" si="8"/>
        <v/>
      </c>
      <c r="BD6" s="375"/>
      <c r="BE6" s="375" t="s">
        <v>507</v>
      </c>
      <c r="BF6" s="441" t="s">
        <v>582</v>
      </c>
      <c r="BG6" s="448" t="str">
        <f t="shared" si="16"/>
        <v>X</v>
      </c>
      <c r="BH6" s="448" t="str">
        <f t="shared" si="9"/>
        <v/>
      </c>
      <c r="BI6" s="448"/>
      <c r="BJ6" s="448" t="s">
        <v>507</v>
      </c>
      <c r="BK6" s="379" t="s">
        <v>582</v>
      </c>
      <c r="BL6" s="450" t="str">
        <f t="shared" si="17"/>
        <v>X</v>
      </c>
      <c r="BM6" s="450" t="str">
        <f t="shared" si="10"/>
        <v/>
      </c>
      <c r="BN6" s="450"/>
      <c r="BO6" s="450" t="s">
        <v>507</v>
      </c>
      <c r="BP6" s="379" t="s">
        <v>791</v>
      </c>
    </row>
    <row r="7" spans="1:68" s="31" customFormat="1" ht="207.75" customHeight="1">
      <c r="A7" s="561"/>
      <c r="B7" s="485"/>
      <c r="C7" s="485"/>
      <c r="D7" s="485"/>
      <c r="E7" s="485"/>
      <c r="F7" s="485"/>
      <c r="G7" s="485"/>
      <c r="H7" s="485"/>
      <c r="I7" s="512"/>
      <c r="J7" s="579"/>
      <c r="K7" s="584"/>
      <c r="L7" s="584"/>
      <c r="M7" s="584"/>
      <c r="N7" s="584"/>
      <c r="O7" s="21" t="s">
        <v>173</v>
      </c>
      <c r="P7" s="264" t="s">
        <v>171</v>
      </c>
      <c r="Q7" s="387"/>
      <c r="R7" s="388"/>
      <c r="S7" s="388" t="s">
        <v>7</v>
      </c>
      <c r="T7" s="388" t="s">
        <v>7</v>
      </c>
      <c r="U7" s="388" t="s">
        <v>7</v>
      </c>
      <c r="V7" s="388" t="s">
        <v>7</v>
      </c>
      <c r="W7" s="388" t="s">
        <v>7</v>
      </c>
      <c r="X7" s="388" t="s">
        <v>7</v>
      </c>
      <c r="Y7" s="388" t="s">
        <v>7</v>
      </c>
      <c r="Z7" s="388" t="s">
        <v>7</v>
      </c>
      <c r="AA7" s="388" t="s">
        <v>7</v>
      </c>
      <c r="AB7" s="388" t="s">
        <v>7</v>
      </c>
      <c r="AC7" s="388"/>
      <c r="AD7" s="345">
        <f t="shared" si="11"/>
        <v>10</v>
      </c>
      <c r="AE7" s="302" t="s">
        <v>172</v>
      </c>
      <c r="AF7" s="283">
        <v>0.1</v>
      </c>
      <c r="AG7" s="19">
        <f t="shared" ref="AG7" si="19">AF7/AL7</f>
        <v>0.1</v>
      </c>
      <c r="AH7" s="20">
        <v>0.15</v>
      </c>
      <c r="AI7" s="19">
        <f t="shared" ref="AI7" si="20">AH7/AL7</f>
        <v>0.15</v>
      </c>
      <c r="AJ7" s="20">
        <v>0.25</v>
      </c>
      <c r="AK7" s="19">
        <f t="shared" ref="AK7" si="21">AJ7/AL7</f>
        <v>0.25</v>
      </c>
      <c r="AL7" s="20">
        <v>1</v>
      </c>
      <c r="AM7" s="188">
        <f t="shared" ref="AM7" si="22">AL7/AL7</f>
        <v>1</v>
      </c>
      <c r="AN7" s="231">
        <v>0.1</v>
      </c>
      <c r="AO7" s="51">
        <f t="shared" ref="AO7" si="23">AN7/AG7</f>
        <v>1</v>
      </c>
      <c r="AP7" s="52" t="s">
        <v>447</v>
      </c>
      <c r="AQ7" s="53">
        <v>0.15</v>
      </c>
      <c r="AR7" s="51">
        <f t="shared" si="4"/>
        <v>1</v>
      </c>
      <c r="AS7" s="54" t="s">
        <v>533</v>
      </c>
      <c r="AT7" s="53">
        <v>0.25</v>
      </c>
      <c r="AU7" s="51">
        <f t="shared" si="5"/>
        <v>1</v>
      </c>
      <c r="AV7" s="54" t="s">
        <v>716</v>
      </c>
      <c r="AW7" s="53">
        <v>1</v>
      </c>
      <c r="AX7" s="51">
        <f t="shared" si="6"/>
        <v>1</v>
      </c>
      <c r="AY7" s="232" t="s">
        <v>811</v>
      </c>
      <c r="AZ7" s="208" t="s">
        <v>163</v>
      </c>
      <c r="BA7" s="365" t="s">
        <v>174</v>
      </c>
      <c r="BB7" s="375" t="str">
        <f t="shared" si="7"/>
        <v>X</v>
      </c>
      <c r="BC7" s="375" t="str">
        <f t="shared" si="8"/>
        <v/>
      </c>
      <c r="BD7" s="376"/>
      <c r="BE7" s="375" t="s">
        <v>507</v>
      </c>
      <c r="BF7" s="441" t="s">
        <v>582</v>
      </c>
      <c r="BG7" s="448" t="str">
        <f t="shared" si="16"/>
        <v>X</v>
      </c>
      <c r="BH7" s="448" t="str">
        <f t="shared" si="9"/>
        <v>X</v>
      </c>
      <c r="BI7" s="449"/>
      <c r="BJ7" s="448" t="s">
        <v>507</v>
      </c>
      <c r="BK7" s="379" t="s">
        <v>717</v>
      </c>
      <c r="BL7" s="450" t="str">
        <f t="shared" si="17"/>
        <v>X</v>
      </c>
      <c r="BM7" s="450" t="str">
        <f t="shared" si="10"/>
        <v/>
      </c>
      <c r="BN7" s="450"/>
      <c r="BO7" s="450" t="s">
        <v>507</v>
      </c>
      <c r="BP7" s="379" t="s">
        <v>791</v>
      </c>
    </row>
    <row r="8" spans="1:68" ht="409.5" customHeight="1">
      <c r="A8" s="561"/>
      <c r="B8" s="485"/>
      <c r="C8" s="485"/>
      <c r="D8" s="485"/>
      <c r="E8" s="485"/>
      <c r="F8" s="485"/>
      <c r="G8" s="485"/>
      <c r="H8" s="485"/>
      <c r="I8" s="512"/>
      <c r="J8" s="563" t="s">
        <v>26</v>
      </c>
      <c r="K8" s="583">
        <f>AVERAGE(AN8:AN10)</f>
        <v>0.5</v>
      </c>
      <c r="L8" s="583">
        <f>AVERAGE(AQ8:AQ10)</f>
        <v>0.66666666666666663</v>
      </c>
      <c r="M8" s="583">
        <f>AVERAGE(AT8:AT10)</f>
        <v>0.83333333333333337</v>
      </c>
      <c r="N8" s="583">
        <f>AVERAGE(AW8:AW10)</f>
        <v>1</v>
      </c>
      <c r="O8" s="21"/>
      <c r="P8" s="264" t="s">
        <v>27</v>
      </c>
      <c r="Q8" s="387" t="s">
        <v>7</v>
      </c>
      <c r="R8" s="388" t="s">
        <v>7</v>
      </c>
      <c r="S8" s="388"/>
      <c r="T8" s="388"/>
      <c r="U8" s="388"/>
      <c r="V8" s="388" t="s">
        <v>7</v>
      </c>
      <c r="W8" s="388"/>
      <c r="X8" s="388"/>
      <c r="Y8" s="388"/>
      <c r="Z8" s="388"/>
      <c r="AA8" s="388"/>
      <c r="AB8" s="388"/>
      <c r="AC8" s="388"/>
      <c r="AD8" s="345">
        <f t="shared" si="11"/>
        <v>3</v>
      </c>
      <c r="AE8" s="302" t="s">
        <v>156</v>
      </c>
      <c r="AF8" s="283">
        <v>0.25</v>
      </c>
      <c r="AG8" s="19">
        <f t="shared" si="0"/>
        <v>0.25</v>
      </c>
      <c r="AH8" s="20">
        <v>0.5</v>
      </c>
      <c r="AI8" s="19">
        <f t="shared" si="1"/>
        <v>0.5</v>
      </c>
      <c r="AJ8" s="20">
        <v>0.75</v>
      </c>
      <c r="AK8" s="19">
        <f t="shared" si="2"/>
        <v>0.75</v>
      </c>
      <c r="AL8" s="20">
        <v>1</v>
      </c>
      <c r="AM8" s="188">
        <f t="shared" si="3"/>
        <v>1</v>
      </c>
      <c r="AN8" s="231">
        <v>0.25</v>
      </c>
      <c r="AO8" s="51">
        <f t="shared" si="18"/>
        <v>1</v>
      </c>
      <c r="AP8" s="52" t="s">
        <v>428</v>
      </c>
      <c r="AQ8" s="53">
        <v>0.5</v>
      </c>
      <c r="AR8" s="51">
        <f t="shared" si="4"/>
        <v>1</v>
      </c>
      <c r="AS8" s="54" t="s">
        <v>523</v>
      </c>
      <c r="AT8" s="53">
        <v>0.75</v>
      </c>
      <c r="AU8" s="51">
        <f t="shared" si="5"/>
        <v>1</v>
      </c>
      <c r="AV8" s="54" t="s">
        <v>715</v>
      </c>
      <c r="AW8" s="53">
        <v>1</v>
      </c>
      <c r="AX8" s="51">
        <f t="shared" si="6"/>
        <v>1</v>
      </c>
      <c r="AY8" s="232" t="s">
        <v>786</v>
      </c>
      <c r="AZ8" s="209"/>
      <c r="BA8" s="365"/>
      <c r="BB8" s="375" t="str">
        <f t="shared" si="7"/>
        <v/>
      </c>
      <c r="BC8" s="375" t="str">
        <f t="shared" si="8"/>
        <v/>
      </c>
      <c r="BD8" s="375"/>
      <c r="BE8" s="375"/>
      <c r="BF8" s="441" t="s">
        <v>582</v>
      </c>
      <c r="BG8" s="448" t="str">
        <f t="shared" si="16"/>
        <v/>
      </c>
      <c r="BH8" s="448" t="str">
        <f t="shared" si="9"/>
        <v>X</v>
      </c>
      <c r="BI8" s="448"/>
      <c r="BJ8" s="448"/>
      <c r="BK8" s="379" t="s">
        <v>582</v>
      </c>
      <c r="BL8" s="450" t="str">
        <f t="shared" si="17"/>
        <v/>
      </c>
      <c r="BM8" s="450" t="str">
        <f t="shared" si="10"/>
        <v/>
      </c>
      <c r="BN8" s="450"/>
      <c r="BO8" s="450"/>
      <c r="BP8" s="379" t="s">
        <v>791</v>
      </c>
    </row>
    <row r="9" spans="1:68" s="31" customFormat="1" ht="409.5" customHeight="1">
      <c r="A9" s="561"/>
      <c r="B9" s="485"/>
      <c r="C9" s="485"/>
      <c r="D9" s="485"/>
      <c r="E9" s="485"/>
      <c r="F9" s="485"/>
      <c r="G9" s="485"/>
      <c r="H9" s="485"/>
      <c r="I9" s="512"/>
      <c r="J9" s="563"/>
      <c r="K9" s="608"/>
      <c r="L9" s="608"/>
      <c r="M9" s="608"/>
      <c r="N9" s="608"/>
      <c r="O9" s="21" t="s">
        <v>299</v>
      </c>
      <c r="P9" s="264" t="s">
        <v>169</v>
      </c>
      <c r="Q9" s="387"/>
      <c r="R9" s="388"/>
      <c r="S9" s="388" t="s">
        <v>7</v>
      </c>
      <c r="T9" s="388" t="s">
        <v>7</v>
      </c>
      <c r="U9" s="388" t="s">
        <v>7</v>
      </c>
      <c r="V9" s="388" t="s">
        <v>7</v>
      </c>
      <c r="W9" s="388" t="s">
        <v>7</v>
      </c>
      <c r="X9" s="388" t="s">
        <v>7</v>
      </c>
      <c r="Y9" s="388" t="s">
        <v>7</v>
      </c>
      <c r="Z9" s="388" t="s">
        <v>7</v>
      </c>
      <c r="AA9" s="388" t="s">
        <v>7</v>
      </c>
      <c r="AB9" s="388" t="s">
        <v>7</v>
      </c>
      <c r="AC9" s="388" t="s">
        <v>7</v>
      </c>
      <c r="AD9" s="345">
        <f t="shared" si="11"/>
        <v>11</v>
      </c>
      <c r="AE9" s="302" t="s">
        <v>168</v>
      </c>
      <c r="AF9" s="283">
        <v>0.25</v>
      </c>
      <c r="AG9" s="19">
        <f t="shared" si="0"/>
        <v>0.25</v>
      </c>
      <c r="AH9" s="20">
        <v>0.5</v>
      </c>
      <c r="AI9" s="19">
        <f t="shared" si="1"/>
        <v>0.5</v>
      </c>
      <c r="AJ9" s="20">
        <v>0.75</v>
      </c>
      <c r="AK9" s="19">
        <f t="shared" si="2"/>
        <v>0.75</v>
      </c>
      <c r="AL9" s="20">
        <v>1</v>
      </c>
      <c r="AM9" s="188">
        <f t="shared" si="3"/>
        <v>1</v>
      </c>
      <c r="AN9" s="231">
        <v>0.25</v>
      </c>
      <c r="AO9" s="51">
        <f t="shared" ref="AO9" si="24">AN9/AG9</f>
        <v>1</v>
      </c>
      <c r="AP9" s="52" t="s">
        <v>448</v>
      </c>
      <c r="AQ9" s="53">
        <v>0.5</v>
      </c>
      <c r="AR9" s="51">
        <f t="shared" si="4"/>
        <v>1</v>
      </c>
      <c r="AS9" s="54" t="s">
        <v>534</v>
      </c>
      <c r="AT9" s="53">
        <v>0.75</v>
      </c>
      <c r="AU9" s="51">
        <f t="shared" si="5"/>
        <v>1</v>
      </c>
      <c r="AV9" s="54" t="s">
        <v>718</v>
      </c>
      <c r="AW9" s="53">
        <v>1</v>
      </c>
      <c r="AX9" s="51">
        <f t="shared" si="6"/>
        <v>1</v>
      </c>
      <c r="AY9" s="232" t="s">
        <v>812</v>
      </c>
      <c r="AZ9" s="208" t="s">
        <v>163</v>
      </c>
      <c r="BA9" s="365" t="s">
        <v>324</v>
      </c>
      <c r="BB9" s="375" t="str">
        <f t="shared" si="7"/>
        <v>X</v>
      </c>
      <c r="BC9" s="375" t="str">
        <f t="shared" si="8"/>
        <v/>
      </c>
      <c r="BD9" s="376"/>
      <c r="BE9" s="375" t="s">
        <v>507</v>
      </c>
      <c r="BF9" s="441" t="s">
        <v>582</v>
      </c>
      <c r="BG9" s="448" t="str">
        <f t="shared" si="16"/>
        <v>X</v>
      </c>
      <c r="BH9" s="448" t="str">
        <f t="shared" si="9"/>
        <v>X</v>
      </c>
      <c r="BI9" s="449"/>
      <c r="BJ9" s="448" t="s">
        <v>507</v>
      </c>
      <c r="BK9" s="379" t="s">
        <v>582</v>
      </c>
      <c r="BL9" s="450" t="str">
        <f t="shared" si="17"/>
        <v>X</v>
      </c>
      <c r="BM9" s="450" t="str">
        <f t="shared" si="10"/>
        <v/>
      </c>
      <c r="BN9" s="450"/>
      <c r="BO9" s="450" t="s">
        <v>507</v>
      </c>
      <c r="BP9" s="379" t="s">
        <v>791</v>
      </c>
    </row>
    <row r="10" spans="1:68" ht="102" customHeight="1">
      <c r="A10" s="561"/>
      <c r="B10" s="485"/>
      <c r="C10" s="485"/>
      <c r="D10" s="485"/>
      <c r="E10" s="485"/>
      <c r="F10" s="485"/>
      <c r="G10" s="485"/>
      <c r="H10" s="485"/>
      <c r="I10" s="512"/>
      <c r="J10" s="563"/>
      <c r="K10" s="584"/>
      <c r="L10" s="584"/>
      <c r="M10" s="584"/>
      <c r="N10" s="584"/>
      <c r="O10" s="21" t="s">
        <v>119</v>
      </c>
      <c r="P10" s="264" t="s">
        <v>138</v>
      </c>
      <c r="Q10" s="387"/>
      <c r="R10" s="388" t="s">
        <v>7</v>
      </c>
      <c r="S10" s="388"/>
      <c r="T10" s="388"/>
      <c r="U10" s="388"/>
      <c r="V10" s="388" t="s">
        <v>7</v>
      </c>
      <c r="W10" s="388"/>
      <c r="X10" s="388"/>
      <c r="Y10" s="388"/>
      <c r="Z10" s="388"/>
      <c r="AA10" s="388"/>
      <c r="AB10" s="388"/>
      <c r="AC10" s="388"/>
      <c r="AD10" s="345">
        <f t="shared" si="11"/>
        <v>2</v>
      </c>
      <c r="AE10" s="302" t="s">
        <v>146</v>
      </c>
      <c r="AF10" s="283">
        <v>1</v>
      </c>
      <c r="AG10" s="19">
        <f t="shared" si="0"/>
        <v>1</v>
      </c>
      <c r="AH10" s="20">
        <v>1</v>
      </c>
      <c r="AI10" s="19">
        <f t="shared" si="1"/>
        <v>1</v>
      </c>
      <c r="AJ10" s="20">
        <v>1</v>
      </c>
      <c r="AK10" s="19">
        <f t="shared" si="2"/>
        <v>1</v>
      </c>
      <c r="AL10" s="20">
        <v>1</v>
      </c>
      <c r="AM10" s="188">
        <f t="shared" si="3"/>
        <v>1</v>
      </c>
      <c r="AN10" s="231">
        <v>1</v>
      </c>
      <c r="AO10" s="51">
        <f t="shared" si="18"/>
        <v>1</v>
      </c>
      <c r="AP10" s="52" t="s">
        <v>601</v>
      </c>
      <c r="AQ10" s="53">
        <v>1</v>
      </c>
      <c r="AR10" s="51">
        <f t="shared" si="4"/>
        <v>1</v>
      </c>
      <c r="AS10" s="54" t="s">
        <v>524</v>
      </c>
      <c r="AT10" s="53">
        <v>1</v>
      </c>
      <c r="AU10" s="51">
        <f t="shared" si="5"/>
        <v>1</v>
      </c>
      <c r="AV10" s="54" t="s">
        <v>788</v>
      </c>
      <c r="AW10" s="53">
        <v>1</v>
      </c>
      <c r="AX10" s="51">
        <f t="shared" si="6"/>
        <v>1</v>
      </c>
      <c r="AY10" s="232" t="s">
        <v>788</v>
      </c>
      <c r="AZ10" s="209"/>
      <c r="BA10" s="365"/>
      <c r="BB10" s="375" t="str">
        <f t="shared" si="7"/>
        <v/>
      </c>
      <c r="BC10" s="375" t="str">
        <f t="shared" si="8"/>
        <v/>
      </c>
      <c r="BD10" s="375"/>
      <c r="BE10" s="375"/>
      <c r="BF10" s="441" t="s">
        <v>582</v>
      </c>
      <c r="BG10" s="448" t="str">
        <f t="shared" si="16"/>
        <v/>
      </c>
      <c r="BH10" s="448" t="str">
        <f t="shared" si="9"/>
        <v/>
      </c>
      <c r="BI10" s="448"/>
      <c r="BJ10" s="448"/>
      <c r="BK10" s="379" t="s">
        <v>582</v>
      </c>
      <c r="BL10" s="450" t="str">
        <f t="shared" si="17"/>
        <v/>
      </c>
      <c r="BM10" s="450" t="str">
        <f t="shared" si="10"/>
        <v/>
      </c>
      <c r="BN10" s="450"/>
      <c r="BO10" s="450"/>
      <c r="BP10" s="379" t="s">
        <v>791</v>
      </c>
    </row>
    <row r="11" spans="1:68" ht="261" customHeight="1">
      <c r="A11" s="561"/>
      <c r="B11" s="485"/>
      <c r="C11" s="485"/>
      <c r="D11" s="485"/>
      <c r="E11" s="485"/>
      <c r="F11" s="485"/>
      <c r="G11" s="485"/>
      <c r="H11" s="485"/>
      <c r="I11" s="512"/>
      <c r="J11" s="516" t="s">
        <v>28</v>
      </c>
      <c r="K11" s="583">
        <f>AVERAGE(AN11:AN12)</f>
        <v>0.25</v>
      </c>
      <c r="L11" s="583">
        <f>AVERAGE(AQ11:AQ12)</f>
        <v>0.5</v>
      </c>
      <c r="M11" s="583">
        <f>AVERAGE(AT11:AT12)</f>
        <v>0.75</v>
      </c>
      <c r="N11" s="583">
        <f>AVERAGE(AW11:AW12)</f>
        <v>1</v>
      </c>
      <c r="O11" s="21" t="s">
        <v>29</v>
      </c>
      <c r="P11" s="264" t="s">
        <v>30</v>
      </c>
      <c r="Q11" s="387" t="s">
        <v>7</v>
      </c>
      <c r="R11" s="388" t="s">
        <v>7</v>
      </c>
      <c r="S11" s="388" t="s">
        <v>7</v>
      </c>
      <c r="T11" s="388" t="s">
        <v>7</v>
      </c>
      <c r="U11" s="388" t="s">
        <v>7</v>
      </c>
      <c r="V11" s="388" t="s">
        <v>7</v>
      </c>
      <c r="W11" s="388" t="s">
        <v>7</v>
      </c>
      <c r="X11" s="388" t="s">
        <v>7</v>
      </c>
      <c r="Y11" s="388"/>
      <c r="Z11" s="388" t="s">
        <v>7</v>
      </c>
      <c r="AA11" s="388" t="s">
        <v>7</v>
      </c>
      <c r="AB11" s="388" t="s">
        <v>7</v>
      </c>
      <c r="AC11" s="388" t="s">
        <v>7</v>
      </c>
      <c r="AD11" s="345">
        <f t="shared" si="11"/>
        <v>12</v>
      </c>
      <c r="AE11" s="302" t="s">
        <v>121</v>
      </c>
      <c r="AF11" s="283">
        <v>1</v>
      </c>
      <c r="AG11" s="19">
        <f>AF11/AL11</f>
        <v>0.25</v>
      </c>
      <c r="AH11" s="20">
        <v>2</v>
      </c>
      <c r="AI11" s="19">
        <f>AH11/AL11</f>
        <v>0.5</v>
      </c>
      <c r="AJ11" s="20">
        <v>3</v>
      </c>
      <c r="AK11" s="19">
        <f>AJ11/AL11</f>
        <v>0.75</v>
      </c>
      <c r="AL11" s="20">
        <v>4</v>
      </c>
      <c r="AM11" s="188">
        <f>AL11/AL11</f>
        <v>1</v>
      </c>
      <c r="AN11" s="231">
        <v>0.25</v>
      </c>
      <c r="AO11" s="51">
        <f t="shared" si="18"/>
        <v>1</v>
      </c>
      <c r="AP11" s="52" t="s">
        <v>449</v>
      </c>
      <c r="AQ11" s="53">
        <v>0.5</v>
      </c>
      <c r="AR11" s="51">
        <f t="shared" si="4"/>
        <v>1</v>
      </c>
      <c r="AS11" s="54" t="s">
        <v>527</v>
      </c>
      <c r="AT11" s="53">
        <v>0.75</v>
      </c>
      <c r="AU11" s="51">
        <f t="shared" si="5"/>
        <v>1</v>
      </c>
      <c r="AV11" s="54" t="s">
        <v>719</v>
      </c>
      <c r="AW11" s="53">
        <v>1</v>
      </c>
      <c r="AX11" s="51">
        <f t="shared" si="6"/>
        <v>1</v>
      </c>
      <c r="AY11" s="232" t="s">
        <v>813</v>
      </c>
      <c r="AZ11" s="209"/>
      <c r="BA11" s="365"/>
      <c r="BB11" s="375" t="str">
        <f t="shared" si="7"/>
        <v>X</v>
      </c>
      <c r="BC11" s="375" t="str">
        <f t="shared" si="8"/>
        <v/>
      </c>
      <c r="BD11" s="375"/>
      <c r="BE11" s="375" t="s">
        <v>507</v>
      </c>
      <c r="BF11" s="441" t="s">
        <v>582</v>
      </c>
      <c r="BG11" s="448" t="str">
        <f t="shared" si="16"/>
        <v>X</v>
      </c>
      <c r="BH11" s="448" t="str">
        <f t="shared" si="9"/>
        <v>X</v>
      </c>
      <c r="BI11" s="448"/>
      <c r="BJ11" s="448" t="s">
        <v>507</v>
      </c>
      <c r="BK11" s="379" t="s">
        <v>582</v>
      </c>
      <c r="BL11" s="450" t="str">
        <f t="shared" si="17"/>
        <v>X</v>
      </c>
      <c r="BM11" s="450" t="str">
        <f t="shared" si="10"/>
        <v/>
      </c>
      <c r="BN11" s="450"/>
      <c r="BO11" s="450" t="s">
        <v>507</v>
      </c>
      <c r="BP11" s="379" t="s">
        <v>791</v>
      </c>
    </row>
    <row r="12" spans="1:68" s="31" customFormat="1" ht="409.5">
      <c r="A12" s="561"/>
      <c r="B12" s="485"/>
      <c r="C12" s="485"/>
      <c r="D12" s="485"/>
      <c r="E12" s="485"/>
      <c r="F12" s="485"/>
      <c r="G12" s="485"/>
      <c r="H12" s="485"/>
      <c r="I12" s="512"/>
      <c r="J12" s="515"/>
      <c r="K12" s="584"/>
      <c r="L12" s="584"/>
      <c r="M12" s="584"/>
      <c r="N12" s="584"/>
      <c r="O12" s="21" t="s">
        <v>147</v>
      </c>
      <c r="P12" s="264" t="s">
        <v>170</v>
      </c>
      <c r="Q12" s="387"/>
      <c r="R12" s="388"/>
      <c r="S12" s="388"/>
      <c r="T12" s="388"/>
      <c r="U12" s="388"/>
      <c r="V12" s="388" t="s">
        <v>7</v>
      </c>
      <c r="W12" s="388"/>
      <c r="X12" s="388"/>
      <c r="Y12" s="388"/>
      <c r="Z12" s="388"/>
      <c r="AA12" s="388"/>
      <c r="AB12" s="388"/>
      <c r="AC12" s="388"/>
      <c r="AD12" s="345">
        <f t="shared" si="11"/>
        <v>1</v>
      </c>
      <c r="AE12" s="302" t="s">
        <v>300</v>
      </c>
      <c r="AF12" s="283">
        <v>0.25</v>
      </c>
      <c r="AG12" s="19">
        <f t="shared" ref="AG12" si="25">AF12/AL12</f>
        <v>0.25</v>
      </c>
      <c r="AH12" s="20">
        <v>0.5</v>
      </c>
      <c r="AI12" s="19">
        <f t="shared" ref="AI12" si="26">AH12/AL12</f>
        <v>0.5</v>
      </c>
      <c r="AJ12" s="20">
        <v>0.75</v>
      </c>
      <c r="AK12" s="19">
        <f t="shared" ref="AK12" si="27">AJ12/AL12</f>
        <v>0.75</v>
      </c>
      <c r="AL12" s="20">
        <v>1</v>
      </c>
      <c r="AM12" s="188">
        <f t="shared" ref="AM12" si="28">AL12/AL12</f>
        <v>1</v>
      </c>
      <c r="AN12" s="231">
        <v>0.25</v>
      </c>
      <c r="AO12" s="51">
        <f t="shared" ref="AO12" si="29">AN12/AG12</f>
        <v>1</v>
      </c>
      <c r="AP12" s="52" t="s">
        <v>429</v>
      </c>
      <c r="AQ12" s="53">
        <v>0.5</v>
      </c>
      <c r="AR12" s="51">
        <f t="shared" si="4"/>
        <v>1</v>
      </c>
      <c r="AS12" s="52" t="s">
        <v>583</v>
      </c>
      <c r="AT12" s="53">
        <v>0.75</v>
      </c>
      <c r="AU12" s="51">
        <f t="shared" si="5"/>
        <v>1</v>
      </c>
      <c r="AV12" s="54" t="s">
        <v>720</v>
      </c>
      <c r="AW12" s="53">
        <v>1</v>
      </c>
      <c r="AX12" s="51">
        <f t="shared" si="6"/>
        <v>1</v>
      </c>
      <c r="AY12" s="232" t="s">
        <v>785</v>
      </c>
      <c r="AZ12" s="208" t="s">
        <v>163</v>
      </c>
      <c r="BA12" s="365" t="s">
        <v>166</v>
      </c>
      <c r="BB12" s="375" t="str">
        <f t="shared" si="7"/>
        <v/>
      </c>
      <c r="BC12" s="375" t="str">
        <f t="shared" si="8"/>
        <v/>
      </c>
      <c r="BD12" s="376"/>
      <c r="BE12" s="376"/>
      <c r="BF12" s="441" t="s">
        <v>582</v>
      </c>
      <c r="BG12" s="448" t="str">
        <f t="shared" si="16"/>
        <v/>
      </c>
      <c r="BH12" s="448" t="str">
        <f t="shared" si="9"/>
        <v>X</v>
      </c>
      <c r="BI12" s="449"/>
      <c r="BJ12" s="449"/>
      <c r="BK12" s="379" t="s">
        <v>582</v>
      </c>
      <c r="BL12" s="450" t="str">
        <f t="shared" si="17"/>
        <v/>
      </c>
      <c r="BM12" s="450" t="str">
        <f t="shared" si="10"/>
        <v/>
      </c>
      <c r="BN12" s="450"/>
      <c r="BO12" s="450"/>
      <c r="BP12" s="379" t="s">
        <v>791</v>
      </c>
    </row>
    <row r="13" spans="1:68" ht="135">
      <c r="A13" s="561"/>
      <c r="B13" s="485"/>
      <c r="C13" s="485"/>
      <c r="D13" s="485"/>
      <c r="E13" s="485"/>
      <c r="F13" s="485"/>
      <c r="G13" s="485"/>
      <c r="H13" s="485"/>
      <c r="I13" s="512"/>
      <c r="J13" s="563" t="s">
        <v>31</v>
      </c>
      <c r="K13" s="583">
        <f>AVERAGE(AN13:AN14)</f>
        <v>0.29166666666666663</v>
      </c>
      <c r="L13" s="583">
        <f>AVERAGE(AQ13:AQ14)</f>
        <v>0.58333333333333326</v>
      </c>
      <c r="M13" s="583">
        <f>AVERAGE(AT13:AT14)</f>
        <v>0.875</v>
      </c>
      <c r="N13" s="583">
        <f>AVERAGE(AW13:AW14)</f>
        <v>1</v>
      </c>
      <c r="O13" s="21" t="s">
        <v>75</v>
      </c>
      <c r="P13" s="264" t="s">
        <v>32</v>
      </c>
      <c r="Q13" s="387"/>
      <c r="R13" s="388" t="s">
        <v>7</v>
      </c>
      <c r="S13" s="388"/>
      <c r="T13" s="388"/>
      <c r="U13" s="388"/>
      <c r="V13" s="388" t="s">
        <v>7</v>
      </c>
      <c r="W13" s="388"/>
      <c r="X13" s="388"/>
      <c r="Y13" s="388"/>
      <c r="Z13" s="388"/>
      <c r="AA13" s="388"/>
      <c r="AB13" s="388"/>
      <c r="AC13" s="388"/>
      <c r="AD13" s="345">
        <f t="shared" si="11"/>
        <v>2</v>
      </c>
      <c r="AE13" s="302" t="s">
        <v>148</v>
      </c>
      <c r="AF13" s="283">
        <v>1</v>
      </c>
      <c r="AG13" s="19">
        <f>AF13/AL13</f>
        <v>0.25</v>
      </c>
      <c r="AH13" s="20">
        <v>2</v>
      </c>
      <c r="AI13" s="19">
        <f>AH13/AL13</f>
        <v>0.5</v>
      </c>
      <c r="AJ13" s="20">
        <v>3</v>
      </c>
      <c r="AK13" s="19">
        <f>AJ13/AL13</f>
        <v>0.75</v>
      </c>
      <c r="AL13" s="20">
        <v>4</v>
      </c>
      <c r="AM13" s="188">
        <f>AL13/AL13</f>
        <v>1</v>
      </c>
      <c r="AN13" s="231">
        <v>0.25</v>
      </c>
      <c r="AO13" s="51">
        <f>AN13/AG13</f>
        <v>1</v>
      </c>
      <c r="AP13" s="52" t="s">
        <v>430</v>
      </c>
      <c r="AQ13" s="53">
        <v>0.5</v>
      </c>
      <c r="AR13" s="51">
        <f t="shared" si="4"/>
        <v>1</v>
      </c>
      <c r="AS13" s="52" t="s">
        <v>525</v>
      </c>
      <c r="AT13" s="53">
        <v>0.75</v>
      </c>
      <c r="AU13" s="51">
        <f t="shared" si="5"/>
        <v>1</v>
      </c>
      <c r="AV13" s="54" t="s">
        <v>721</v>
      </c>
      <c r="AW13" s="53">
        <v>1</v>
      </c>
      <c r="AX13" s="51">
        <f t="shared" si="6"/>
        <v>1</v>
      </c>
      <c r="AY13" s="232" t="s">
        <v>789</v>
      </c>
      <c r="AZ13" s="209"/>
      <c r="BA13" s="365"/>
      <c r="BB13" s="375" t="str">
        <f t="shared" si="7"/>
        <v/>
      </c>
      <c r="BC13" s="375" t="str">
        <f t="shared" si="8"/>
        <v/>
      </c>
      <c r="BD13" s="375"/>
      <c r="BE13" s="375"/>
      <c r="BF13" s="441" t="s">
        <v>582</v>
      </c>
      <c r="BG13" s="448" t="str">
        <f t="shared" si="16"/>
        <v/>
      </c>
      <c r="BH13" s="448" t="str">
        <f t="shared" si="9"/>
        <v>X</v>
      </c>
      <c r="BI13" s="448"/>
      <c r="BJ13" s="448"/>
      <c r="BK13" s="379" t="s">
        <v>582</v>
      </c>
      <c r="BL13" s="450" t="str">
        <f t="shared" si="17"/>
        <v/>
      </c>
      <c r="BM13" s="450" t="str">
        <f t="shared" si="10"/>
        <v/>
      </c>
      <c r="BN13" s="450"/>
      <c r="BO13" s="450"/>
      <c r="BP13" s="379" t="s">
        <v>791</v>
      </c>
    </row>
    <row r="14" spans="1:68" ht="195.75" thickBot="1">
      <c r="A14" s="562"/>
      <c r="B14" s="486"/>
      <c r="C14" s="486"/>
      <c r="D14" s="486"/>
      <c r="E14" s="486"/>
      <c r="F14" s="486"/>
      <c r="G14" s="486"/>
      <c r="H14" s="486"/>
      <c r="I14" s="513"/>
      <c r="J14" s="564"/>
      <c r="K14" s="609"/>
      <c r="L14" s="609"/>
      <c r="M14" s="609"/>
      <c r="N14" s="609"/>
      <c r="O14" s="61" t="s">
        <v>76</v>
      </c>
      <c r="P14" s="265" t="s">
        <v>33</v>
      </c>
      <c r="Q14" s="389"/>
      <c r="R14" s="390" t="s">
        <v>7</v>
      </c>
      <c r="S14" s="390"/>
      <c r="T14" s="390"/>
      <c r="U14" s="390"/>
      <c r="V14" s="390"/>
      <c r="W14" s="390"/>
      <c r="X14" s="390" t="s">
        <v>7</v>
      </c>
      <c r="Y14" s="390"/>
      <c r="Z14" s="390"/>
      <c r="AA14" s="390"/>
      <c r="AB14" s="390"/>
      <c r="AC14" s="390"/>
      <c r="AD14" s="346">
        <f t="shared" si="11"/>
        <v>2</v>
      </c>
      <c r="AE14" s="303" t="s">
        <v>347</v>
      </c>
      <c r="AF14" s="284">
        <v>1</v>
      </c>
      <c r="AG14" s="63">
        <f>AF14/AL14</f>
        <v>0.33333333333333331</v>
      </c>
      <c r="AH14" s="62">
        <v>2</v>
      </c>
      <c r="AI14" s="63">
        <f>AH14/AL14</f>
        <v>0.66666666666666663</v>
      </c>
      <c r="AJ14" s="62">
        <v>3</v>
      </c>
      <c r="AK14" s="63">
        <f>AJ14/AL14</f>
        <v>1</v>
      </c>
      <c r="AL14" s="62">
        <v>3</v>
      </c>
      <c r="AM14" s="189">
        <f>AL14/AL14</f>
        <v>1</v>
      </c>
      <c r="AN14" s="233">
        <f>1/3</f>
        <v>0.33333333333333331</v>
      </c>
      <c r="AO14" s="64">
        <f t="shared" ref="AO14:AO18" si="30">AN14/AG14</f>
        <v>1</v>
      </c>
      <c r="AP14" s="73" t="s">
        <v>465</v>
      </c>
      <c r="AQ14" s="186">
        <f>2/3</f>
        <v>0.66666666666666663</v>
      </c>
      <c r="AR14" s="64">
        <f t="shared" si="4"/>
        <v>1</v>
      </c>
      <c r="AS14" s="74" t="s">
        <v>528</v>
      </c>
      <c r="AT14" s="186">
        <v>1</v>
      </c>
      <c r="AU14" s="64">
        <f t="shared" si="5"/>
        <v>1</v>
      </c>
      <c r="AV14" s="74" t="s">
        <v>722</v>
      </c>
      <c r="AW14" s="186">
        <v>1</v>
      </c>
      <c r="AX14" s="64">
        <f t="shared" si="6"/>
        <v>1</v>
      </c>
      <c r="AY14" s="458" t="s">
        <v>814</v>
      </c>
      <c r="AZ14" s="210"/>
      <c r="BA14" s="366"/>
      <c r="BB14" s="375" t="str">
        <f t="shared" si="7"/>
        <v/>
      </c>
      <c r="BC14" s="375" t="str">
        <f t="shared" si="8"/>
        <v/>
      </c>
      <c r="BD14" s="375"/>
      <c r="BE14" s="375"/>
      <c r="BF14" s="441" t="s">
        <v>582</v>
      </c>
      <c r="BG14" s="448" t="str">
        <f t="shared" si="16"/>
        <v/>
      </c>
      <c r="BH14" s="448" t="str">
        <f t="shared" si="9"/>
        <v/>
      </c>
      <c r="BI14" s="448"/>
      <c r="BJ14" s="448"/>
      <c r="BK14" s="379" t="s">
        <v>582</v>
      </c>
      <c r="BL14" s="450" t="str">
        <f t="shared" si="17"/>
        <v/>
      </c>
      <c r="BM14" s="450" t="str">
        <f t="shared" si="10"/>
        <v/>
      </c>
      <c r="BN14" s="450"/>
      <c r="BO14" s="450"/>
      <c r="BP14" s="379" t="s">
        <v>791</v>
      </c>
    </row>
    <row r="15" spans="1:68" ht="81.75" customHeight="1">
      <c r="A15" s="565" t="s">
        <v>8</v>
      </c>
      <c r="B15" s="487">
        <f>AVERAGE(AO15:AO18)</f>
        <v>0.9</v>
      </c>
      <c r="C15" s="487">
        <f>AVERAGE(AR15:AR18)</f>
        <v>0</v>
      </c>
      <c r="D15" s="487">
        <f>AVERAGE(AU15:AU18)</f>
        <v>0.3</v>
      </c>
      <c r="E15" s="487">
        <f>AVERAGE(AX15:AX18)</f>
        <v>0.2</v>
      </c>
      <c r="F15" s="487">
        <f>AVERAGE(AN15:AN18)</f>
        <v>0.9</v>
      </c>
      <c r="G15" s="487">
        <f>AVERAGE(AQ15:AQ18)</f>
        <v>0</v>
      </c>
      <c r="H15" s="487">
        <f>AVERAGE(AT15:AT18)</f>
        <v>0.2</v>
      </c>
      <c r="I15" s="580">
        <f>AVERAGE(AW15:AW18)</f>
        <v>0.2</v>
      </c>
      <c r="J15" s="568" t="s">
        <v>74</v>
      </c>
      <c r="K15" s="160">
        <f>AO15</f>
        <v>0.9</v>
      </c>
      <c r="L15" s="160">
        <f>AQ15</f>
        <v>0</v>
      </c>
      <c r="M15" s="160">
        <f>AT15</f>
        <v>0.2</v>
      </c>
      <c r="N15" s="160">
        <f>AW15</f>
        <v>0.2</v>
      </c>
      <c r="O15" s="75" t="s">
        <v>275</v>
      </c>
      <c r="P15" s="266" t="s">
        <v>276</v>
      </c>
      <c r="Q15" s="391"/>
      <c r="R15" s="392"/>
      <c r="S15" s="392"/>
      <c r="T15" s="392" t="s">
        <v>7</v>
      </c>
      <c r="U15" s="392"/>
      <c r="V15" s="392"/>
      <c r="W15" s="392" t="s">
        <v>7</v>
      </c>
      <c r="X15" s="392"/>
      <c r="Y15" s="392"/>
      <c r="Z15" s="392"/>
      <c r="AA15" s="392"/>
      <c r="AB15" s="392"/>
      <c r="AC15" s="392" t="s">
        <v>7</v>
      </c>
      <c r="AD15" s="347">
        <f t="shared" si="11"/>
        <v>3</v>
      </c>
      <c r="AE15" s="81" t="s">
        <v>411</v>
      </c>
      <c r="AF15" s="285">
        <v>1</v>
      </c>
      <c r="AG15" s="183">
        <f>AF15/AL15</f>
        <v>1</v>
      </c>
      <c r="AH15" s="182">
        <v>1</v>
      </c>
      <c r="AI15" s="183">
        <f>AH15/AL15</f>
        <v>1</v>
      </c>
      <c r="AJ15" s="182">
        <v>1</v>
      </c>
      <c r="AK15" s="183">
        <f>AJ15/AL15</f>
        <v>1</v>
      </c>
      <c r="AL15" s="182">
        <v>1</v>
      </c>
      <c r="AM15" s="190">
        <f t="shared" ref="AM15:AM16" si="31">AL15/AL15</f>
        <v>1</v>
      </c>
      <c r="AN15" s="234">
        <v>0.9</v>
      </c>
      <c r="AO15" s="57">
        <f t="shared" ref="AO15" si="32">AN15/AG15</f>
        <v>0.9</v>
      </c>
      <c r="AP15" s="75" t="s">
        <v>450</v>
      </c>
      <c r="AQ15" s="184">
        <v>0</v>
      </c>
      <c r="AR15" s="57">
        <f t="shared" si="4"/>
        <v>0</v>
      </c>
      <c r="AS15" s="185" t="s">
        <v>543</v>
      </c>
      <c r="AT15" s="184">
        <v>0.2</v>
      </c>
      <c r="AU15" s="57">
        <f>AT15/AK15</f>
        <v>0.2</v>
      </c>
      <c r="AV15" s="185" t="s">
        <v>688</v>
      </c>
      <c r="AW15" s="184">
        <v>0.2</v>
      </c>
      <c r="AX15" s="57">
        <f t="shared" si="6"/>
        <v>0.2</v>
      </c>
      <c r="AY15" s="235" t="s">
        <v>877</v>
      </c>
      <c r="AZ15" s="211"/>
      <c r="BA15" s="266"/>
      <c r="BB15" s="375" t="str">
        <f t="shared" si="7"/>
        <v/>
      </c>
      <c r="BC15" s="375" t="str">
        <f t="shared" si="8"/>
        <v>X</v>
      </c>
      <c r="BD15" s="375" t="s">
        <v>7</v>
      </c>
      <c r="BE15" s="375" t="s">
        <v>507</v>
      </c>
      <c r="BF15" s="442" t="s">
        <v>510</v>
      </c>
      <c r="BG15" s="448" t="str">
        <f t="shared" si="16"/>
        <v/>
      </c>
      <c r="BH15" s="448" t="s">
        <v>7</v>
      </c>
      <c r="BI15" s="448" t="s">
        <v>7</v>
      </c>
      <c r="BJ15" s="448" t="s">
        <v>507</v>
      </c>
      <c r="BK15" s="381" t="s">
        <v>770</v>
      </c>
      <c r="BL15" s="450" t="str">
        <f t="shared" si="17"/>
        <v/>
      </c>
      <c r="BM15" s="450" t="s">
        <v>7</v>
      </c>
      <c r="BN15" s="450" t="s">
        <v>7</v>
      </c>
      <c r="BO15" s="450" t="s">
        <v>507</v>
      </c>
      <c r="BP15" s="381" t="s">
        <v>873</v>
      </c>
    </row>
    <row r="16" spans="1:68" ht="64.5" customHeight="1">
      <c r="A16" s="566"/>
      <c r="B16" s="488"/>
      <c r="C16" s="488"/>
      <c r="D16" s="488"/>
      <c r="E16" s="488"/>
      <c r="F16" s="488"/>
      <c r="G16" s="488"/>
      <c r="H16" s="488"/>
      <c r="I16" s="581"/>
      <c r="J16" s="569"/>
      <c r="K16" s="161">
        <f t="shared" ref="K16:K17" si="33">AO16</f>
        <v>0</v>
      </c>
      <c r="L16" s="161">
        <f t="shared" ref="L16:L18" si="34">AQ16</f>
        <v>0</v>
      </c>
      <c r="M16" s="161">
        <f t="shared" ref="M16:M18" si="35">AT16</f>
        <v>0.2</v>
      </c>
      <c r="N16" s="161">
        <f t="shared" ref="N16:N18" si="36">AW16</f>
        <v>0.2</v>
      </c>
      <c r="O16" s="38" t="s">
        <v>277</v>
      </c>
      <c r="P16" s="267" t="s">
        <v>278</v>
      </c>
      <c r="Q16" s="393"/>
      <c r="R16" s="394"/>
      <c r="S16" s="394"/>
      <c r="T16" s="394" t="s">
        <v>7</v>
      </c>
      <c r="U16" s="394"/>
      <c r="V16" s="394"/>
      <c r="W16" s="394" t="s">
        <v>7</v>
      </c>
      <c r="X16" s="394"/>
      <c r="Y16" s="394"/>
      <c r="Z16" s="394"/>
      <c r="AA16" s="394"/>
      <c r="AB16" s="394"/>
      <c r="AC16" s="394" t="s">
        <v>7</v>
      </c>
      <c r="AD16" s="348">
        <f t="shared" si="11"/>
        <v>3</v>
      </c>
      <c r="AE16" s="82" t="s">
        <v>412</v>
      </c>
      <c r="AF16" s="286">
        <v>0</v>
      </c>
      <c r="AG16" s="40">
        <f t="shared" ref="AG16" si="37">AF16/AL16</f>
        <v>0</v>
      </c>
      <c r="AH16" s="39">
        <v>0.3</v>
      </c>
      <c r="AI16" s="40">
        <f t="shared" ref="AI16" si="38">AH16/AL16</f>
        <v>0.3</v>
      </c>
      <c r="AJ16" s="39">
        <v>0.5</v>
      </c>
      <c r="AK16" s="40">
        <f t="shared" ref="AK16" si="39">AJ16/AL16</f>
        <v>0.5</v>
      </c>
      <c r="AL16" s="39">
        <v>1</v>
      </c>
      <c r="AM16" s="191">
        <f t="shared" si="31"/>
        <v>1</v>
      </c>
      <c r="AN16" s="236"/>
      <c r="AO16" s="51"/>
      <c r="AP16" s="38" t="s">
        <v>425</v>
      </c>
      <c r="AQ16" s="180">
        <v>0</v>
      </c>
      <c r="AR16" s="51">
        <f t="shared" si="4"/>
        <v>0</v>
      </c>
      <c r="AS16" s="181" t="s">
        <v>542</v>
      </c>
      <c r="AT16" s="180">
        <v>0.2</v>
      </c>
      <c r="AU16" s="51">
        <f t="shared" si="5"/>
        <v>0.4</v>
      </c>
      <c r="AV16" s="181" t="s">
        <v>689</v>
      </c>
      <c r="AW16" s="180">
        <v>0.2</v>
      </c>
      <c r="AX16" s="51">
        <f t="shared" si="6"/>
        <v>0.2</v>
      </c>
      <c r="AY16" s="237" t="s">
        <v>878</v>
      </c>
      <c r="AZ16" s="212"/>
      <c r="BA16" s="267"/>
      <c r="BB16" s="375" t="str">
        <f t="shared" si="7"/>
        <v/>
      </c>
      <c r="BC16" s="375" t="str">
        <f t="shared" si="8"/>
        <v/>
      </c>
      <c r="BD16" s="375" t="s">
        <v>7</v>
      </c>
      <c r="BE16" s="375" t="s">
        <v>507</v>
      </c>
      <c r="BF16" s="442" t="s">
        <v>510</v>
      </c>
      <c r="BG16" s="448" t="str">
        <f t="shared" si="16"/>
        <v/>
      </c>
      <c r="BH16" s="448" t="s">
        <v>7</v>
      </c>
      <c r="BI16" s="448" t="s">
        <v>7</v>
      </c>
      <c r="BJ16" s="448" t="s">
        <v>507</v>
      </c>
      <c r="BK16" s="381" t="s">
        <v>749</v>
      </c>
      <c r="BL16" s="450" t="str">
        <f t="shared" si="17"/>
        <v/>
      </c>
      <c r="BM16" s="450" t="s">
        <v>7</v>
      </c>
      <c r="BN16" s="450" t="s">
        <v>7</v>
      </c>
      <c r="BO16" s="450" t="s">
        <v>507</v>
      </c>
      <c r="BP16" s="381" t="s">
        <v>873</v>
      </c>
    </row>
    <row r="17" spans="1:68" ht="103.5" customHeight="1">
      <c r="A17" s="566"/>
      <c r="B17" s="488"/>
      <c r="C17" s="488"/>
      <c r="D17" s="488"/>
      <c r="E17" s="488"/>
      <c r="F17" s="488"/>
      <c r="G17" s="488"/>
      <c r="H17" s="488"/>
      <c r="I17" s="581"/>
      <c r="J17" s="569"/>
      <c r="K17" s="161">
        <f t="shared" si="33"/>
        <v>0</v>
      </c>
      <c r="L17" s="161">
        <f>AQ17</f>
        <v>0</v>
      </c>
      <c r="M17" s="161">
        <f t="shared" si="35"/>
        <v>0.2</v>
      </c>
      <c r="N17" s="161">
        <f t="shared" si="36"/>
        <v>0.2</v>
      </c>
      <c r="O17" s="38" t="s">
        <v>279</v>
      </c>
      <c r="P17" s="267" t="s">
        <v>280</v>
      </c>
      <c r="Q17" s="393"/>
      <c r="R17" s="394"/>
      <c r="S17" s="394"/>
      <c r="T17" s="394" t="s">
        <v>7</v>
      </c>
      <c r="U17" s="394"/>
      <c r="V17" s="394"/>
      <c r="W17" s="394" t="s">
        <v>7</v>
      </c>
      <c r="X17" s="394"/>
      <c r="Y17" s="394"/>
      <c r="Z17" s="394"/>
      <c r="AA17" s="394"/>
      <c r="AB17" s="394"/>
      <c r="AC17" s="394" t="s">
        <v>7</v>
      </c>
      <c r="AD17" s="348">
        <f t="shared" si="11"/>
        <v>3</v>
      </c>
      <c r="AE17" s="82" t="s">
        <v>412</v>
      </c>
      <c r="AF17" s="286">
        <v>0</v>
      </c>
      <c r="AG17" s="40">
        <f t="shared" ref="AG17" si="40">AF17/AL17</f>
        <v>0</v>
      </c>
      <c r="AH17" s="39">
        <v>0.3</v>
      </c>
      <c r="AI17" s="40">
        <f t="shared" ref="AI17" si="41">AH17/AL17</f>
        <v>0.3</v>
      </c>
      <c r="AJ17" s="39">
        <v>0.5</v>
      </c>
      <c r="AK17" s="40">
        <f t="shared" ref="AK17" si="42">AJ17/AL17</f>
        <v>0.5</v>
      </c>
      <c r="AL17" s="39">
        <v>1</v>
      </c>
      <c r="AM17" s="191">
        <f t="shared" ref="AM17" si="43">AL17/AL17</f>
        <v>1</v>
      </c>
      <c r="AN17" s="236"/>
      <c r="AO17" s="51"/>
      <c r="AP17" s="38" t="s">
        <v>426</v>
      </c>
      <c r="AQ17" s="180">
        <v>0</v>
      </c>
      <c r="AR17" s="51">
        <f t="shared" si="4"/>
        <v>0</v>
      </c>
      <c r="AS17" s="181" t="s">
        <v>541</v>
      </c>
      <c r="AT17" s="180">
        <v>0.2</v>
      </c>
      <c r="AU17" s="51">
        <f t="shared" si="5"/>
        <v>0.4</v>
      </c>
      <c r="AV17" s="181" t="s">
        <v>690</v>
      </c>
      <c r="AW17" s="180">
        <v>0.2</v>
      </c>
      <c r="AX17" s="51">
        <f t="shared" si="6"/>
        <v>0.2</v>
      </c>
      <c r="AY17" s="237" t="s">
        <v>879</v>
      </c>
      <c r="AZ17" s="212"/>
      <c r="BA17" s="267"/>
      <c r="BB17" s="375" t="str">
        <f t="shared" si="7"/>
        <v/>
      </c>
      <c r="BC17" s="375" t="str">
        <f t="shared" si="8"/>
        <v/>
      </c>
      <c r="BD17" s="375" t="s">
        <v>7</v>
      </c>
      <c r="BE17" s="375" t="s">
        <v>507</v>
      </c>
      <c r="BF17" s="442" t="s">
        <v>510</v>
      </c>
      <c r="BG17" s="448" t="str">
        <f t="shared" si="16"/>
        <v/>
      </c>
      <c r="BH17" s="448" t="s">
        <v>7</v>
      </c>
      <c r="BI17" s="448" t="s">
        <v>7</v>
      </c>
      <c r="BJ17" s="448" t="s">
        <v>507</v>
      </c>
      <c r="BK17" s="381" t="s">
        <v>749</v>
      </c>
      <c r="BL17" s="450" t="str">
        <f t="shared" si="17"/>
        <v/>
      </c>
      <c r="BM17" s="450" t="s">
        <v>7</v>
      </c>
      <c r="BN17" s="450" t="s">
        <v>7</v>
      </c>
      <c r="BO17" s="450" t="s">
        <v>507</v>
      </c>
      <c r="BP17" s="381" t="s">
        <v>873</v>
      </c>
    </row>
    <row r="18" spans="1:68" ht="103.5" customHeight="1" thickBot="1">
      <c r="A18" s="567"/>
      <c r="B18" s="489"/>
      <c r="C18" s="489"/>
      <c r="D18" s="489"/>
      <c r="E18" s="489"/>
      <c r="F18" s="489"/>
      <c r="G18" s="489"/>
      <c r="H18" s="489"/>
      <c r="I18" s="582"/>
      <c r="J18" s="570"/>
      <c r="K18" s="162">
        <f>AO18</f>
        <v>0.9</v>
      </c>
      <c r="L18" s="162">
        <f t="shared" si="34"/>
        <v>0</v>
      </c>
      <c r="M18" s="162">
        <f t="shared" si="35"/>
        <v>0.2</v>
      </c>
      <c r="N18" s="162">
        <f t="shared" si="36"/>
        <v>0.2</v>
      </c>
      <c r="O18" s="76" t="s">
        <v>281</v>
      </c>
      <c r="P18" s="268" t="s">
        <v>282</v>
      </c>
      <c r="Q18" s="395"/>
      <c r="R18" s="396"/>
      <c r="S18" s="396"/>
      <c r="T18" s="396" t="s">
        <v>7</v>
      </c>
      <c r="U18" s="396"/>
      <c r="V18" s="396"/>
      <c r="W18" s="396" t="s">
        <v>7</v>
      </c>
      <c r="X18" s="396"/>
      <c r="Y18" s="396"/>
      <c r="Z18" s="396"/>
      <c r="AA18" s="396"/>
      <c r="AB18" s="396"/>
      <c r="AC18" s="396" t="s">
        <v>7</v>
      </c>
      <c r="AD18" s="349">
        <f t="shared" si="11"/>
        <v>3</v>
      </c>
      <c r="AE18" s="84" t="s">
        <v>348</v>
      </c>
      <c r="AF18" s="287">
        <v>1</v>
      </c>
      <c r="AG18" s="78">
        <f t="shared" ref="AG18" si="44">AF18/AL18</f>
        <v>1</v>
      </c>
      <c r="AH18" s="77">
        <v>1</v>
      </c>
      <c r="AI18" s="78">
        <f t="shared" ref="AI18" si="45">AH18/AL18</f>
        <v>1</v>
      </c>
      <c r="AJ18" s="77">
        <v>1</v>
      </c>
      <c r="AK18" s="78">
        <f t="shared" ref="AK18" si="46">AJ18/AL18</f>
        <v>1</v>
      </c>
      <c r="AL18" s="77">
        <v>1</v>
      </c>
      <c r="AM18" s="192">
        <f t="shared" ref="AM18" si="47">AL18/AL18</f>
        <v>1</v>
      </c>
      <c r="AN18" s="238">
        <v>0.9</v>
      </c>
      <c r="AO18" s="64">
        <f t="shared" si="30"/>
        <v>0.9</v>
      </c>
      <c r="AP18" s="76" t="s">
        <v>451</v>
      </c>
      <c r="AQ18" s="80">
        <v>0</v>
      </c>
      <c r="AR18" s="79">
        <f t="shared" si="4"/>
        <v>0</v>
      </c>
      <c r="AS18" s="83" t="s">
        <v>540</v>
      </c>
      <c r="AT18" s="80">
        <v>0.2</v>
      </c>
      <c r="AU18" s="79">
        <f t="shared" si="5"/>
        <v>0.2</v>
      </c>
      <c r="AV18" s="438" t="s">
        <v>723</v>
      </c>
      <c r="AW18" s="80">
        <v>0.2</v>
      </c>
      <c r="AX18" s="79">
        <f t="shared" si="6"/>
        <v>0.2</v>
      </c>
      <c r="AY18" s="239" t="s">
        <v>880</v>
      </c>
      <c r="AZ18" s="213"/>
      <c r="BA18" s="268"/>
      <c r="BB18" s="375" t="str">
        <f t="shared" si="7"/>
        <v/>
      </c>
      <c r="BC18" s="375" t="str">
        <f t="shared" si="8"/>
        <v>X</v>
      </c>
      <c r="BD18" s="375" t="s">
        <v>7</v>
      </c>
      <c r="BE18" s="375" t="s">
        <v>507</v>
      </c>
      <c r="BF18" s="442" t="s">
        <v>510</v>
      </c>
      <c r="BG18" s="448" t="str">
        <f t="shared" si="16"/>
        <v/>
      </c>
      <c r="BH18" s="448" t="s">
        <v>7</v>
      </c>
      <c r="BI18" s="448" t="s">
        <v>7</v>
      </c>
      <c r="BJ18" s="448" t="s">
        <v>507</v>
      </c>
      <c r="BK18" s="381" t="s">
        <v>770</v>
      </c>
      <c r="BL18" s="450" t="str">
        <f t="shared" si="17"/>
        <v/>
      </c>
      <c r="BM18" s="450" t="s">
        <v>7</v>
      </c>
      <c r="BN18" s="450" t="s">
        <v>7</v>
      </c>
      <c r="BO18" s="450" t="s">
        <v>507</v>
      </c>
      <c r="BP18" s="381" t="s">
        <v>873</v>
      </c>
    </row>
    <row r="19" spans="1:68" s="31" customFormat="1" ht="255" customHeight="1" thickBot="1">
      <c r="A19" s="571" t="s">
        <v>9</v>
      </c>
      <c r="B19" s="490">
        <f>AVERAGE(AO19:AO30)</f>
        <v>0.9285714285714286</v>
      </c>
      <c r="C19" s="490">
        <f>AVERAGE(AR19:AR30)</f>
        <v>0.52500000000000002</v>
      </c>
      <c r="D19" s="490">
        <f>AVERAGE(AU19:AU30)</f>
        <v>0.65104166666666663</v>
      </c>
      <c r="E19" s="490">
        <f>AVERAGE(AX19:AX30)</f>
        <v>1</v>
      </c>
      <c r="F19" s="490">
        <f>AVERAGE(AN19:AN30)</f>
        <v>0.26298701298701299</v>
      </c>
      <c r="G19" s="490">
        <f>AVERAGE(AQ19:AQ30)</f>
        <v>0.26136363636363635</v>
      </c>
      <c r="H19" s="490">
        <f>AVERAGE(AT19:AT30)</f>
        <v>0.4861111111111111</v>
      </c>
      <c r="I19" s="598">
        <f>AVERAGE(AW19:AW30)</f>
        <v>1</v>
      </c>
      <c r="J19" s="574" t="s">
        <v>340</v>
      </c>
      <c r="K19" s="517">
        <f>AVERAGE(AN19:AN21)</f>
        <v>0.25</v>
      </c>
      <c r="L19" s="517">
        <f>AVERAGE(AQ19:AQ21)</f>
        <v>0.33333333333333331</v>
      </c>
      <c r="M19" s="517">
        <f>AVERAGE(AT19:AT21)</f>
        <v>0.5</v>
      </c>
      <c r="N19" s="517">
        <f>AVERAGE(AW19:AW21)</f>
        <v>1</v>
      </c>
      <c r="O19" s="85" t="s">
        <v>241</v>
      </c>
      <c r="P19" s="269" t="s">
        <v>240</v>
      </c>
      <c r="Q19" s="397"/>
      <c r="R19" s="398" t="s">
        <v>7</v>
      </c>
      <c r="S19" s="398"/>
      <c r="T19" s="398"/>
      <c r="U19" s="398"/>
      <c r="V19" s="398"/>
      <c r="W19" s="398"/>
      <c r="X19" s="398"/>
      <c r="Y19" s="398"/>
      <c r="Z19" s="398"/>
      <c r="AA19" s="398"/>
      <c r="AB19" s="398"/>
      <c r="AC19" s="398"/>
      <c r="AD19" s="350">
        <f t="shared" si="11"/>
        <v>1</v>
      </c>
      <c r="AE19" s="91" t="s">
        <v>149</v>
      </c>
      <c r="AF19" s="288">
        <v>1</v>
      </c>
      <c r="AG19" s="87">
        <f t="shared" ref="AG19:AG21" si="48">AF19/AL19</f>
        <v>0.25</v>
      </c>
      <c r="AH19" s="86">
        <v>2</v>
      </c>
      <c r="AI19" s="87">
        <f t="shared" ref="AI19:AI21" si="49">AH19/AL19</f>
        <v>0.5</v>
      </c>
      <c r="AJ19" s="86">
        <v>3</v>
      </c>
      <c r="AK19" s="87">
        <f t="shared" ref="AK19:AK21" si="50">AJ19/AL19</f>
        <v>0.75</v>
      </c>
      <c r="AL19" s="86">
        <v>4</v>
      </c>
      <c r="AM19" s="193">
        <f t="shared" ref="AM19:AM21" si="51">AL19/AL19</f>
        <v>1</v>
      </c>
      <c r="AN19" s="240">
        <v>0.25</v>
      </c>
      <c r="AO19" s="88">
        <f t="shared" si="18"/>
        <v>1</v>
      </c>
      <c r="AP19" s="340" t="s">
        <v>464</v>
      </c>
      <c r="AQ19" s="89">
        <v>0.5</v>
      </c>
      <c r="AR19" s="88">
        <f t="shared" si="4"/>
        <v>1</v>
      </c>
      <c r="AS19" s="90" t="s">
        <v>602</v>
      </c>
      <c r="AT19" s="89">
        <v>0.75</v>
      </c>
      <c r="AU19" s="88">
        <f t="shared" si="5"/>
        <v>1</v>
      </c>
      <c r="AV19" s="90" t="s">
        <v>646</v>
      </c>
      <c r="AW19" s="89">
        <v>1</v>
      </c>
      <c r="AX19" s="88">
        <f t="shared" si="6"/>
        <v>1</v>
      </c>
      <c r="AY19" s="241" t="s">
        <v>833</v>
      </c>
      <c r="AZ19" s="214" t="s">
        <v>233</v>
      </c>
      <c r="BA19" s="269" t="s">
        <v>237</v>
      </c>
      <c r="BB19" s="375" t="str">
        <f t="shared" si="7"/>
        <v/>
      </c>
      <c r="BC19" s="375" t="str">
        <f t="shared" si="8"/>
        <v/>
      </c>
      <c r="BD19" s="376"/>
      <c r="BE19" s="376"/>
      <c r="BF19" s="443" t="s">
        <v>600</v>
      </c>
      <c r="BG19" s="448" t="str">
        <f t="shared" si="16"/>
        <v/>
      </c>
      <c r="BH19" s="448" t="str">
        <f t="shared" si="9"/>
        <v>X</v>
      </c>
      <c r="BI19" s="449"/>
      <c r="BJ19" s="449"/>
      <c r="BK19" s="379" t="s">
        <v>582</v>
      </c>
      <c r="BL19" s="450" t="str">
        <f t="shared" si="17"/>
        <v/>
      </c>
      <c r="BM19" s="450" t="str">
        <f t="shared" ref="BM19" si="52">IF(AY19=0,"",IF(AY19&lt;100%,"X",""))</f>
        <v/>
      </c>
      <c r="BN19" s="450"/>
      <c r="BO19" s="450"/>
      <c r="BP19" s="379" t="s">
        <v>791</v>
      </c>
    </row>
    <row r="20" spans="1:68" s="31" customFormat="1" ht="93.75" customHeight="1">
      <c r="A20" s="572"/>
      <c r="B20" s="491"/>
      <c r="C20" s="491"/>
      <c r="D20" s="491"/>
      <c r="E20" s="491"/>
      <c r="F20" s="491"/>
      <c r="G20" s="491"/>
      <c r="H20" s="491"/>
      <c r="I20" s="599"/>
      <c r="J20" s="575"/>
      <c r="K20" s="518"/>
      <c r="L20" s="518"/>
      <c r="M20" s="518"/>
      <c r="N20" s="518"/>
      <c r="O20" s="92" t="s">
        <v>242</v>
      </c>
      <c r="P20" s="195" t="s">
        <v>157</v>
      </c>
      <c r="Q20" s="399"/>
      <c r="R20" s="400" t="s">
        <v>7</v>
      </c>
      <c r="S20" s="400"/>
      <c r="T20" s="400"/>
      <c r="U20" s="400"/>
      <c r="V20" s="400"/>
      <c r="W20" s="400"/>
      <c r="X20" s="400"/>
      <c r="Y20" s="400"/>
      <c r="Z20" s="400"/>
      <c r="AA20" s="400"/>
      <c r="AB20" s="400"/>
      <c r="AC20" s="400"/>
      <c r="AD20" s="351">
        <f t="shared" si="11"/>
        <v>1</v>
      </c>
      <c r="AE20" s="97" t="s">
        <v>150</v>
      </c>
      <c r="AF20" s="289">
        <v>1</v>
      </c>
      <c r="AG20" s="94">
        <v>0</v>
      </c>
      <c r="AH20" s="93">
        <v>2</v>
      </c>
      <c r="AI20" s="94">
        <f>1/2</f>
        <v>0.5</v>
      </c>
      <c r="AJ20" s="93">
        <v>3</v>
      </c>
      <c r="AK20" s="94">
        <f>1/2</f>
        <v>0.5</v>
      </c>
      <c r="AL20" s="93">
        <v>4</v>
      </c>
      <c r="AM20" s="194">
        <f>3/3</f>
        <v>1</v>
      </c>
      <c r="AN20" s="242"/>
      <c r="AO20" s="47"/>
      <c r="AP20" s="96" t="s">
        <v>480</v>
      </c>
      <c r="AQ20" s="49">
        <v>0</v>
      </c>
      <c r="AR20" s="88">
        <f t="shared" si="4"/>
        <v>0</v>
      </c>
      <c r="AS20" s="50" t="s">
        <v>775</v>
      </c>
      <c r="AT20" s="89">
        <v>0</v>
      </c>
      <c r="AU20" s="88">
        <f t="shared" ref="AU20" si="53">AT20/AK20</f>
        <v>0</v>
      </c>
      <c r="AV20" s="50" t="s">
        <v>647</v>
      </c>
      <c r="AW20" s="49">
        <v>1</v>
      </c>
      <c r="AX20" s="47">
        <f t="shared" si="6"/>
        <v>1</v>
      </c>
      <c r="AY20" s="243" t="s">
        <v>834</v>
      </c>
      <c r="AZ20" s="215" t="s">
        <v>233</v>
      </c>
      <c r="BA20" s="195" t="s">
        <v>237</v>
      </c>
      <c r="BB20" s="375" t="str">
        <f t="shared" si="7"/>
        <v/>
      </c>
      <c r="BC20" s="375" t="str">
        <f t="shared" si="8"/>
        <v/>
      </c>
      <c r="BD20" s="376" t="s">
        <v>7</v>
      </c>
      <c r="BE20" s="375" t="s">
        <v>507</v>
      </c>
      <c r="BF20" s="442" t="s">
        <v>589</v>
      </c>
      <c r="BG20" s="448" t="str">
        <f t="shared" si="16"/>
        <v/>
      </c>
      <c r="BH20" s="448" t="s">
        <v>7</v>
      </c>
      <c r="BI20" s="449" t="s">
        <v>7</v>
      </c>
      <c r="BJ20" s="448" t="s">
        <v>507</v>
      </c>
      <c r="BK20" s="381" t="s">
        <v>750</v>
      </c>
      <c r="BL20" s="450" t="str">
        <f t="shared" si="17"/>
        <v/>
      </c>
      <c r="BM20" s="450" t="s">
        <v>7</v>
      </c>
      <c r="BN20" s="450" t="s">
        <v>7</v>
      </c>
      <c r="BO20" s="450" t="s">
        <v>507</v>
      </c>
      <c r="BP20" s="379" t="s">
        <v>791</v>
      </c>
    </row>
    <row r="21" spans="1:68" s="31" customFormat="1" ht="118.5" customHeight="1">
      <c r="A21" s="572"/>
      <c r="B21" s="491"/>
      <c r="C21" s="491"/>
      <c r="D21" s="491"/>
      <c r="E21" s="491"/>
      <c r="F21" s="491"/>
      <c r="G21" s="491"/>
      <c r="H21" s="491"/>
      <c r="I21" s="599"/>
      <c r="J21" s="575"/>
      <c r="K21" s="519"/>
      <c r="L21" s="519"/>
      <c r="M21" s="519"/>
      <c r="N21" s="519"/>
      <c r="O21" s="92" t="s">
        <v>235</v>
      </c>
      <c r="P21" s="195" t="s">
        <v>143</v>
      </c>
      <c r="Q21" s="399"/>
      <c r="R21" s="400" t="s">
        <v>7</v>
      </c>
      <c r="S21" s="400"/>
      <c r="T21" s="400"/>
      <c r="U21" s="400"/>
      <c r="V21" s="400" t="s">
        <v>7</v>
      </c>
      <c r="W21" s="400"/>
      <c r="X21" s="400"/>
      <c r="Y21" s="400"/>
      <c r="Z21" s="400"/>
      <c r="AA21" s="400"/>
      <c r="AB21" s="400"/>
      <c r="AC21" s="400"/>
      <c r="AD21" s="351">
        <f t="shared" si="11"/>
        <v>2</v>
      </c>
      <c r="AE21" s="97" t="s">
        <v>151</v>
      </c>
      <c r="AF21" s="289">
        <v>1</v>
      </c>
      <c r="AG21" s="94">
        <f t="shared" si="48"/>
        <v>0.25</v>
      </c>
      <c r="AH21" s="93">
        <v>2</v>
      </c>
      <c r="AI21" s="94">
        <f t="shared" si="49"/>
        <v>0.5</v>
      </c>
      <c r="AJ21" s="93">
        <v>3</v>
      </c>
      <c r="AK21" s="94">
        <f t="shared" si="50"/>
        <v>0.75</v>
      </c>
      <c r="AL21" s="93">
        <v>4</v>
      </c>
      <c r="AM21" s="194">
        <f t="shared" si="51"/>
        <v>1</v>
      </c>
      <c r="AN21" s="242">
        <v>0.25</v>
      </c>
      <c r="AO21" s="47">
        <f t="shared" si="18"/>
        <v>1</v>
      </c>
      <c r="AP21" s="96" t="s">
        <v>481</v>
      </c>
      <c r="AQ21" s="49">
        <v>0.5</v>
      </c>
      <c r="AR21" s="47">
        <f t="shared" si="4"/>
        <v>1</v>
      </c>
      <c r="AS21" s="50" t="s">
        <v>537</v>
      </c>
      <c r="AT21" s="49">
        <v>0.75</v>
      </c>
      <c r="AU21" s="47">
        <f>AT21/AK21</f>
        <v>1</v>
      </c>
      <c r="AV21" s="50" t="s">
        <v>706</v>
      </c>
      <c r="AW21" s="49">
        <v>1</v>
      </c>
      <c r="AX21" s="47">
        <f t="shared" si="6"/>
        <v>1</v>
      </c>
      <c r="AY21" s="50" t="s">
        <v>706</v>
      </c>
      <c r="AZ21" s="215" t="s">
        <v>233</v>
      </c>
      <c r="BA21" s="195" t="s">
        <v>237</v>
      </c>
      <c r="BB21" s="375" t="str">
        <f t="shared" si="7"/>
        <v/>
      </c>
      <c r="BC21" s="375" t="str">
        <f t="shared" si="8"/>
        <v/>
      </c>
      <c r="BD21" s="376"/>
      <c r="BE21" s="376"/>
      <c r="BF21" s="441" t="s">
        <v>582</v>
      </c>
      <c r="BG21" s="448" t="str">
        <f t="shared" si="16"/>
        <v/>
      </c>
      <c r="BH21" s="448" t="str">
        <f t="shared" si="9"/>
        <v>X</v>
      </c>
      <c r="BI21" s="449"/>
      <c r="BJ21" s="449"/>
      <c r="BK21" s="379" t="s">
        <v>582</v>
      </c>
      <c r="BL21" s="450" t="str">
        <f t="shared" si="17"/>
        <v/>
      </c>
      <c r="BM21" s="450" t="str">
        <f t="shared" ref="BM21:BM22" si="54">IF(AY21=0,"",IF(AY21&lt;100%,"X",""))</f>
        <v/>
      </c>
      <c r="BN21" s="450"/>
      <c r="BO21" s="450"/>
      <c r="BP21" s="379" t="s">
        <v>791</v>
      </c>
    </row>
    <row r="22" spans="1:68" ht="225">
      <c r="A22" s="572"/>
      <c r="B22" s="491"/>
      <c r="C22" s="491"/>
      <c r="D22" s="491"/>
      <c r="E22" s="491"/>
      <c r="F22" s="491"/>
      <c r="G22" s="491"/>
      <c r="H22" s="491"/>
      <c r="I22" s="599"/>
      <c r="J22" s="575" t="s">
        <v>341</v>
      </c>
      <c r="K22" s="606">
        <f>AVERAGE(AN22:AN23)</f>
        <v>9.0909090909090912E-2</v>
      </c>
      <c r="L22" s="606">
        <f>AVERAGE(AQ22:AQ23)</f>
        <v>9.0909090909090912E-2</v>
      </c>
      <c r="M22" s="606">
        <f>AVERAGE(AT22:AT23)</f>
        <v>0.625</v>
      </c>
      <c r="N22" s="606">
        <f>AVERAGE(AW22:AW23)</f>
        <v>1</v>
      </c>
      <c r="O22" s="92" t="s">
        <v>529</v>
      </c>
      <c r="P22" s="195" t="s">
        <v>246</v>
      </c>
      <c r="Q22" s="399" t="s">
        <v>7</v>
      </c>
      <c r="R22" s="400" t="s">
        <v>7</v>
      </c>
      <c r="S22" s="400"/>
      <c r="T22" s="400"/>
      <c r="U22" s="400"/>
      <c r="V22" s="400" t="s">
        <v>7</v>
      </c>
      <c r="W22" s="400"/>
      <c r="X22" s="400"/>
      <c r="Y22" s="400"/>
      <c r="Z22" s="400"/>
      <c r="AA22" s="400"/>
      <c r="AB22" s="400"/>
      <c r="AC22" s="400"/>
      <c r="AD22" s="351">
        <f t="shared" si="11"/>
        <v>3</v>
      </c>
      <c r="AE22" s="97" t="s">
        <v>122</v>
      </c>
      <c r="AF22" s="289">
        <v>0</v>
      </c>
      <c r="AG22" s="94">
        <v>0</v>
      </c>
      <c r="AH22" s="93">
        <v>0</v>
      </c>
      <c r="AI22" s="94">
        <v>0</v>
      </c>
      <c r="AJ22" s="93">
        <v>0</v>
      </c>
      <c r="AK22" s="94">
        <v>0</v>
      </c>
      <c r="AL22" s="93">
        <v>1</v>
      </c>
      <c r="AM22" s="194">
        <v>1</v>
      </c>
      <c r="AN22" s="242"/>
      <c r="AO22" s="47"/>
      <c r="AP22" s="96"/>
      <c r="AQ22" s="49"/>
      <c r="AR22" s="47"/>
      <c r="AS22" s="50" t="s">
        <v>584</v>
      </c>
      <c r="AT22" s="49"/>
      <c r="AU22" s="47"/>
      <c r="AV22" s="50" t="s">
        <v>707</v>
      </c>
      <c r="AW22" s="49">
        <v>1</v>
      </c>
      <c r="AX22" s="47">
        <f t="shared" si="6"/>
        <v>1</v>
      </c>
      <c r="AY22" s="243" t="s">
        <v>835</v>
      </c>
      <c r="AZ22" s="215" t="s">
        <v>233</v>
      </c>
      <c r="BA22" s="195" t="s">
        <v>237</v>
      </c>
      <c r="BB22" s="375" t="str">
        <f t="shared" si="7"/>
        <v/>
      </c>
      <c r="BC22" s="375" t="str">
        <f t="shared" si="8"/>
        <v/>
      </c>
      <c r="BD22" s="375"/>
      <c r="BE22" s="375"/>
      <c r="BF22" s="444" t="s">
        <v>584</v>
      </c>
      <c r="BG22" s="448" t="str">
        <f t="shared" si="16"/>
        <v/>
      </c>
      <c r="BH22" s="448" t="str">
        <f t="shared" si="9"/>
        <v/>
      </c>
      <c r="BI22" s="448"/>
      <c r="BJ22" s="448"/>
      <c r="BK22" s="434" t="s">
        <v>584</v>
      </c>
      <c r="BL22" s="450" t="str">
        <f t="shared" si="17"/>
        <v/>
      </c>
      <c r="BM22" s="450" t="str">
        <f t="shared" si="54"/>
        <v/>
      </c>
      <c r="BN22" s="450"/>
      <c r="BO22" s="450"/>
      <c r="BP22" s="379" t="s">
        <v>791</v>
      </c>
    </row>
    <row r="23" spans="1:68" s="31" customFormat="1" ht="238.5" customHeight="1">
      <c r="A23" s="572"/>
      <c r="B23" s="491"/>
      <c r="C23" s="491"/>
      <c r="D23" s="491"/>
      <c r="E23" s="491"/>
      <c r="F23" s="491"/>
      <c r="G23" s="491"/>
      <c r="H23" s="491"/>
      <c r="I23" s="599"/>
      <c r="J23" s="575"/>
      <c r="K23" s="519"/>
      <c r="L23" s="519"/>
      <c r="M23" s="519"/>
      <c r="N23" s="519"/>
      <c r="O23" s="92" t="s">
        <v>848</v>
      </c>
      <c r="P23" s="195" t="s">
        <v>239</v>
      </c>
      <c r="Q23" s="399"/>
      <c r="R23" s="400" t="s">
        <v>7</v>
      </c>
      <c r="S23" s="400" t="s">
        <v>7</v>
      </c>
      <c r="T23" s="400" t="s">
        <v>7</v>
      </c>
      <c r="U23" s="400"/>
      <c r="V23" s="400"/>
      <c r="W23" s="400"/>
      <c r="X23" s="400"/>
      <c r="Y23" s="400"/>
      <c r="Z23" s="400"/>
      <c r="AA23" s="400"/>
      <c r="AB23" s="400"/>
      <c r="AC23" s="400"/>
      <c r="AD23" s="351">
        <f t="shared" si="11"/>
        <v>3</v>
      </c>
      <c r="AE23" s="97" t="s">
        <v>158</v>
      </c>
      <c r="AF23" s="289">
        <v>2</v>
      </c>
      <c r="AG23" s="94">
        <f t="shared" ref="AG23:AG80" si="55">AF23/AL23</f>
        <v>0.18181818181818182</v>
      </c>
      <c r="AH23" s="93">
        <v>5</v>
      </c>
      <c r="AI23" s="94">
        <f t="shared" ref="AI23:AI80" si="56">AH23/AL23</f>
        <v>0.45454545454545453</v>
      </c>
      <c r="AJ23" s="93">
        <v>8</v>
      </c>
      <c r="AK23" s="94">
        <f t="shared" ref="AK23:AK80" si="57">AJ23/AL23</f>
        <v>0.72727272727272729</v>
      </c>
      <c r="AL23" s="93">
        <v>11</v>
      </c>
      <c r="AM23" s="194">
        <f t="shared" ref="AM23:AM80" si="58">AL23/AL23</f>
        <v>1</v>
      </c>
      <c r="AN23" s="242">
        <f>1/11</f>
        <v>9.0909090909090912E-2</v>
      </c>
      <c r="AO23" s="47">
        <f t="shared" ref="AO23:AO28" si="59">AN23/AG23</f>
        <v>0.5</v>
      </c>
      <c r="AP23" s="96" t="s">
        <v>482</v>
      </c>
      <c r="AQ23" s="49">
        <f>1/11</f>
        <v>9.0909090909090912E-2</v>
      </c>
      <c r="AR23" s="47">
        <f>AQ23/AI23</f>
        <v>0.2</v>
      </c>
      <c r="AS23" s="98" t="s">
        <v>574</v>
      </c>
      <c r="AT23" s="49">
        <f>5/8</f>
        <v>0.625</v>
      </c>
      <c r="AU23" s="47">
        <f>AT23/AK23</f>
        <v>0.859375</v>
      </c>
      <c r="AV23" s="98" t="s">
        <v>682</v>
      </c>
      <c r="AW23" s="49">
        <v>1</v>
      </c>
      <c r="AX23" s="47">
        <f t="shared" si="6"/>
        <v>1</v>
      </c>
      <c r="AY23" s="243" t="s">
        <v>846</v>
      </c>
      <c r="AZ23" s="215" t="s">
        <v>233</v>
      </c>
      <c r="BA23" s="195" t="s">
        <v>237</v>
      </c>
      <c r="BB23" s="375" t="str">
        <f t="shared" si="7"/>
        <v/>
      </c>
      <c r="BC23" s="375" t="str">
        <f t="shared" si="8"/>
        <v>X</v>
      </c>
      <c r="BD23" s="376"/>
      <c r="BE23" s="375" t="s">
        <v>507</v>
      </c>
      <c r="BF23" s="443" t="s">
        <v>530</v>
      </c>
      <c r="BG23" s="448" t="str">
        <f t="shared" si="16"/>
        <v/>
      </c>
      <c r="BH23" s="448" t="s">
        <v>7</v>
      </c>
      <c r="BI23" s="449"/>
      <c r="BJ23" s="448" t="s">
        <v>507</v>
      </c>
      <c r="BK23" s="381" t="s">
        <v>724</v>
      </c>
      <c r="BL23" s="450" t="str">
        <f t="shared" si="17"/>
        <v/>
      </c>
      <c r="BM23" s="450" t="s">
        <v>7</v>
      </c>
      <c r="BN23" s="450"/>
      <c r="BO23" s="450" t="s">
        <v>507</v>
      </c>
      <c r="BP23" s="379" t="s">
        <v>791</v>
      </c>
    </row>
    <row r="24" spans="1:68" s="31" customFormat="1" ht="45">
      <c r="A24" s="572"/>
      <c r="B24" s="491"/>
      <c r="C24" s="491"/>
      <c r="D24" s="491"/>
      <c r="E24" s="491"/>
      <c r="F24" s="491"/>
      <c r="G24" s="491"/>
      <c r="H24" s="491"/>
      <c r="I24" s="599"/>
      <c r="J24" s="575" t="s">
        <v>342</v>
      </c>
      <c r="K24" s="606">
        <f>AVERAGE(AN24:AN30)</f>
        <v>0.3125</v>
      </c>
      <c r="L24" s="606">
        <f>AVERAGE(AQ24:AQ30)</f>
        <v>0.25</v>
      </c>
      <c r="M24" s="606">
        <f>AVERAGE(AT24:AT30)</f>
        <v>0.45</v>
      </c>
      <c r="N24" s="606">
        <f>AVERAGE(AW24:AW30)</f>
        <v>1</v>
      </c>
      <c r="O24" s="92" t="s">
        <v>34</v>
      </c>
      <c r="P24" s="195" t="s">
        <v>35</v>
      </c>
      <c r="Q24" s="399" t="s">
        <v>7</v>
      </c>
      <c r="R24" s="400"/>
      <c r="S24" s="400"/>
      <c r="T24" s="400"/>
      <c r="U24" s="400"/>
      <c r="V24" s="400"/>
      <c r="W24" s="400"/>
      <c r="X24" s="400"/>
      <c r="Y24" s="400"/>
      <c r="Z24" s="400"/>
      <c r="AA24" s="400"/>
      <c r="AB24" s="400"/>
      <c r="AC24" s="400"/>
      <c r="AD24" s="351">
        <f t="shared" si="11"/>
        <v>1</v>
      </c>
      <c r="AE24" s="97" t="s">
        <v>123</v>
      </c>
      <c r="AF24" s="289">
        <v>0</v>
      </c>
      <c r="AG24" s="94">
        <f t="shared" si="55"/>
        <v>0</v>
      </c>
      <c r="AH24" s="93">
        <v>0</v>
      </c>
      <c r="AI24" s="94">
        <f t="shared" si="56"/>
        <v>0</v>
      </c>
      <c r="AJ24" s="93">
        <v>0</v>
      </c>
      <c r="AK24" s="94">
        <f t="shared" si="57"/>
        <v>0</v>
      </c>
      <c r="AL24" s="93">
        <v>1</v>
      </c>
      <c r="AM24" s="194">
        <f t="shared" si="58"/>
        <v>1</v>
      </c>
      <c r="AN24" s="242"/>
      <c r="AO24" s="47"/>
      <c r="AP24" s="95"/>
      <c r="AQ24" s="49"/>
      <c r="AR24" s="47"/>
      <c r="AS24" s="50" t="s">
        <v>584</v>
      </c>
      <c r="AT24" s="49"/>
      <c r="AU24" s="47"/>
      <c r="AV24" s="98"/>
      <c r="AW24" s="49">
        <v>1</v>
      </c>
      <c r="AX24" s="47">
        <f t="shared" si="6"/>
        <v>1</v>
      </c>
      <c r="AY24" s="243" t="s">
        <v>871</v>
      </c>
      <c r="AZ24" s="215" t="s">
        <v>233</v>
      </c>
      <c r="BA24" s="195" t="s">
        <v>237</v>
      </c>
      <c r="BB24" s="375" t="str">
        <f t="shared" si="7"/>
        <v/>
      </c>
      <c r="BC24" s="375" t="str">
        <f t="shared" si="8"/>
        <v/>
      </c>
      <c r="BD24" s="376"/>
      <c r="BE24" s="376"/>
      <c r="BF24" s="444" t="s">
        <v>584</v>
      </c>
      <c r="BG24" s="448" t="str">
        <f t="shared" si="16"/>
        <v/>
      </c>
      <c r="BH24" s="448" t="str">
        <f t="shared" si="9"/>
        <v/>
      </c>
      <c r="BI24" s="449"/>
      <c r="BJ24" s="449"/>
      <c r="BK24" s="434" t="s">
        <v>584</v>
      </c>
      <c r="BL24" s="450" t="str">
        <f t="shared" si="17"/>
        <v/>
      </c>
      <c r="BM24" s="450" t="str">
        <f t="shared" ref="BM24:BM26" si="60">IF(AY24=0,"",IF(AY24&lt;100%,"X",""))</f>
        <v/>
      </c>
      <c r="BN24" s="450"/>
      <c r="BO24" s="450"/>
      <c r="BP24" s="434" t="s">
        <v>872</v>
      </c>
    </row>
    <row r="25" spans="1:68" s="31" customFormat="1" ht="102" customHeight="1">
      <c r="A25" s="572"/>
      <c r="B25" s="491"/>
      <c r="C25" s="491"/>
      <c r="D25" s="491"/>
      <c r="E25" s="491"/>
      <c r="F25" s="491"/>
      <c r="G25" s="491"/>
      <c r="H25" s="491"/>
      <c r="I25" s="599"/>
      <c r="J25" s="575"/>
      <c r="K25" s="518"/>
      <c r="L25" s="518"/>
      <c r="M25" s="518"/>
      <c r="N25" s="518"/>
      <c r="O25" s="92" t="s">
        <v>244</v>
      </c>
      <c r="P25" s="195" t="s">
        <v>243</v>
      </c>
      <c r="Q25" s="399"/>
      <c r="R25" s="400"/>
      <c r="S25" s="400"/>
      <c r="T25" s="400" t="s">
        <v>7</v>
      </c>
      <c r="U25" s="400"/>
      <c r="V25" s="400"/>
      <c r="W25" s="400"/>
      <c r="X25" s="400"/>
      <c r="Y25" s="400"/>
      <c r="Z25" s="400"/>
      <c r="AA25" s="400"/>
      <c r="AB25" s="400"/>
      <c r="AC25" s="400"/>
      <c r="AD25" s="351">
        <f t="shared" si="11"/>
        <v>1</v>
      </c>
      <c r="AE25" s="97" t="s">
        <v>159</v>
      </c>
      <c r="AF25" s="289">
        <v>1</v>
      </c>
      <c r="AG25" s="94">
        <f t="shared" si="55"/>
        <v>0.25</v>
      </c>
      <c r="AH25" s="93">
        <v>2</v>
      </c>
      <c r="AI25" s="94">
        <f t="shared" si="56"/>
        <v>0.5</v>
      </c>
      <c r="AJ25" s="93">
        <v>3</v>
      </c>
      <c r="AK25" s="94">
        <f t="shared" si="57"/>
        <v>0.75</v>
      </c>
      <c r="AL25" s="93">
        <v>4</v>
      </c>
      <c r="AM25" s="194">
        <f t="shared" si="58"/>
        <v>1</v>
      </c>
      <c r="AN25" s="242">
        <v>0.25</v>
      </c>
      <c r="AO25" s="47">
        <f t="shared" si="59"/>
        <v>1</v>
      </c>
      <c r="AP25" s="96" t="s">
        <v>490</v>
      </c>
      <c r="AQ25" s="49">
        <v>0.5</v>
      </c>
      <c r="AR25" s="47">
        <f>AQ25/AI25</f>
        <v>1</v>
      </c>
      <c r="AS25" s="50" t="s">
        <v>621</v>
      </c>
      <c r="AT25" s="49">
        <v>0.75</v>
      </c>
      <c r="AU25" s="47">
        <f>AT25/AK25</f>
        <v>1</v>
      </c>
      <c r="AV25" s="98" t="s">
        <v>691</v>
      </c>
      <c r="AW25" s="49">
        <v>1</v>
      </c>
      <c r="AX25" s="47">
        <f t="shared" si="6"/>
        <v>1</v>
      </c>
      <c r="AY25" s="243" t="s">
        <v>792</v>
      </c>
      <c r="AZ25" s="215" t="s">
        <v>233</v>
      </c>
      <c r="BA25" s="195" t="s">
        <v>237</v>
      </c>
      <c r="BB25" s="375" t="str">
        <f t="shared" si="7"/>
        <v/>
      </c>
      <c r="BC25" s="375" t="str">
        <f t="shared" si="8"/>
        <v/>
      </c>
      <c r="BD25" s="376"/>
      <c r="BE25" s="376"/>
      <c r="BF25" s="442" t="s">
        <v>587</v>
      </c>
      <c r="BG25" s="448" t="str">
        <f t="shared" si="16"/>
        <v/>
      </c>
      <c r="BH25" s="448" t="str">
        <f t="shared" si="9"/>
        <v>X</v>
      </c>
      <c r="BI25" s="449"/>
      <c r="BJ25" s="449"/>
      <c r="BK25" s="379" t="s">
        <v>582</v>
      </c>
      <c r="BL25" s="450" t="str">
        <f t="shared" si="17"/>
        <v/>
      </c>
      <c r="BM25" s="450" t="str">
        <f t="shared" si="60"/>
        <v/>
      </c>
      <c r="BN25" s="450"/>
      <c r="BO25" s="450"/>
      <c r="BP25" s="379" t="s">
        <v>791</v>
      </c>
    </row>
    <row r="26" spans="1:68" s="31" customFormat="1" ht="285">
      <c r="A26" s="572"/>
      <c r="B26" s="491"/>
      <c r="C26" s="491"/>
      <c r="D26" s="491"/>
      <c r="E26" s="491"/>
      <c r="F26" s="491"/>
      <c r="G26" s="491"/>
      <c r="H26" s="491"/>
      <c r="I26" s="599"/>
      <c r="J26" s="575"/>
      <c r="K26" s="518"/>
      <c r="L26" s="518"/>
      <c r="M26" s="518"/>
      <c r="N26" s="518"/>
      <c r="O26" s="92" t="s">
        <v>36</v>
      </c>
      <c r="P26" s="195" t="s">
        <v>245</v>
      </c>
      <c r="Q26" s="399"/>
      <c r="R26" s="400"/>
      <c r="S26" s="400"/>
      <c r="T26" s="400"/>
      <c r="U26" s="400"/>
      <c r="V26" s="400" t="s">
        <v>7</v>
      </c>
      <c r="W26" s="400"/>
      <c r="X26" s="400"/>
      <c r="Y26" s="400"/>
      <c r="Z26" s="400"/>
      <c r="AA26" s="400"/>
      <c r="AB26" s="400"/>
      <c r="AC26" s="400"/>
      <c r="AD26" s="351">
        <f t="shared" si="11"/>
        <v>1</v>
      </c>
      <c r="AE26" s="97" t="s">
        <v>124</v>
      </c>
      <c r="AF26" s="289">
        <v>0</v>
      </c>
      <c r="AG26" s="94">
        <f t="shared" si="55"/>
        <v>0</v>
      </c>
      <c r="AH26" s="93">
        <v>0</v>
      </c>
      <c r="AI26" s="94">
        <f t="shared" si="56"/>
        <v>0</v>
      </c>
      <c r="AJ26" s="93">
        <v>1</v>
      </c>
      <c r="AK26" s="94">
        <f t="shared" si="57"/>
        <v>1</v>
      </c>
      <c r="AL26" s="93">
        <v>1</v>
      </c>
      <c r="AM26" s="194">
        <f t="shared" si="58"/>
        <v>1</v>
      </c>
      <c r="AN26" s="242"/>
      <c r="AO26" s="48"/>
      <c r="AP26" s="95"/>
      <c r="AQ26" s="49"/>
      <c r="AR26" s="47"/>
      <c r="AS26" s="50" t="s">
        <v>584</v>
      </c>
      <c r="AT26" s="49">
        <v>1</v>
      </c>
      <c r="AU26" s="47">
        <f>AT26/AK26</f>
        <v>1</v>
      </c>
      <c r="AV26" s="50" t="s">
        <v>708</v>
      </c>
      <c r="AW26" s="49">
        <v>1</v>
      </c>
      <c r="AX26" s="47">
        <f t="shared" si="6"/>
        <v>1</v>
      </c>
      <c r="AY26" s="243" t="s">
        <v>784</v>
      </c>
      <c r="AZ26" s="215" t="s">
        <v>233</v>
      </c>
      <c r="BA26" s="195" t="s">
        <v>237</v>
      </c>
      <c r="BB26" s="375" t="str">
        <f t="shared" si="7"/>
        <v/>
      </c>
      <c r="BC26" s="375" t="str">
        <f t="shared" si="8"/>
        <v/>
      </c>
      <c r="BD26" s="376"/>
      <c r="BE26" s="376"/>
      <c r="BF26" s="444" t="s">
        <v>584</v>
      </c>
      <c r="BG26" s="448" t="str">
        <f t="shared" si="16"/>
        <v/>
      </c>
      <c r="BH26" s="448" t="str">
        <f t="shared" si="9"/>
        <v/>
      </c>
      <c r="BI26" s="449"/>
      <c r="BJ26" s="449"/>
      <c r="BK26" s="379" t="s">
        <v>582</v>
      </c>
      <c r="BL26" s="450" t="str">
        <f t="shared" si="17"/>
        <v/>
      </c>
      <c r="BM26" s="450" t="str">
        <f t="shared" si="60"/>
        <v/>
      </c>
      <c r="BN26" s="450"/>
      <c r="BO26" s="450"/>
      <c r="BP26" s="379" t="s">
        <v>791</v>
      </c>
    </row>
    <row r="27" spans="1:68" s="313" customFormat="1" ht="340.5" customHeight="1">
      <c r="A27" s="572"/>
      <c r="B27" s="491"/>
      <c r="C27" s="491"/>
      <c r="D27" s="491"/>
      <c r="E27" s="491"/>
      <c r="F27" s="491"/>
      <c r="G27" s="491"/>
      <c r="H27" s="491"/>
      <c r="I27" s="599"/>
      <c r="J27" s="575"/>
      <c r="K27" s="518"/>
      <c r="L27" s="518"/>
      <c r="M27" s="518"/>
      <c r="N27" s="518"/>
      <c r="O27" s="92" t="s">
        <v>344</v>
      </c>
      <c r="P27" s="195" t="s">
        <v>345</v>
      </c>
      <c r="Q27" s="399" t="s">
        <v>7</v>
      </c>
      <c r="R27" s="400" t="s">
        <v>7</v>
      </c>
      <c r="S27" s="400" t="s">
        <v>7</v>
      </c>
      <c r="T27" s="400" t="s">
        <v>7</v>
      </c>
      <c r="U27" s="400"/>
      <c r="V27" s="400"/>
      <c r="W27" s="400"/>
      <c r="X27" s="400"/>
      <c r="Y27" s="400"/>
      <c r="Z27" s="400"/>
      <c r="AA27" s="400"/>
      <c r="AB27" s="400"/>
      <c r="AC27" s="400"/>
      <c r="AD27" s="351">
        <f t="shared" si="11"/>
        <v>4</v>
      </c>
      <c r="AE27" s="97" t="s">
        <v>343</v>
      </c>
      <c r="AF27" s="216">
        <v>1</v>
      </c>
      <c r="AG27" s="314">
        <f t="shared" si="55"/>
        <v>0.25</v>
      </c>
      <c r="AH27" s="92">
        <v>2</v>
      </c>
      <c r="AI27" s="314">
        <f t="shared" si="56"/>
        <v>0.5</v>
      </c>
      <c r="AJ27" s="92">
        <v>3</v>
      </c>
      <c r="AK27" s="314">
        <f t="shared" si="57"/>
        <v>0.75</v>
      </c>
      <c r="AL27" s="92">
        <v>4</v>
      </c>
      <c r="AM27" s="315">
        <f t="shared" si="58"/>
        <v>1</v>
      </c>
      <c r="AN27" s="341">
        <v>0.25</v>
      </c>
      <c r="AO27" s="47">
        <f t="shared" ref="AO27" si="61">AN27/AG27</f>
        <v>1</v>
      </c>
      <c r="AP27" s="342" t="s">
        <v>483</v>
      </c>
      <c r="AQ27" s="49">
        <v>0</v>
      </c>
      <c r="AR27" s="47">
        <f>AQ27/AI27</f>
        <v>0</v>
      </c>
      <c r="AS27" s="50" t="s">
        <v>575</v>
      </c>
      <c r="AT27" s="49">
        <v>0</v>
      </c>
      <c r="AU27" s="47">
        <f>AT27/AK27</f>
        <v>0</v>
      </c>
      <c r="AV27" s="50" t="s">
        <v>725</v>
      </c>
      <c r="AW27" s="49">
        <v>1</v>
      </c>
      <c r="AX27" s="47">
        <f t="shared" si="6"/>
        <v>1</v>
      </c>
      <c r="AY27" s="97" t="s">
        <v>847</v>
      </c>
      <c r="AZ27" s="216" t="s">
        <v>233</v>
      </c>
      <c r="BA27" s="195" t="s">
        <v>237</v>
      </c>
      <c r="BB27" s="375" t="str">
        <f t="shared" si="7"/>
        <v/>
      </c>
      <c r="BC27" s="375" t="str">
        <f t="shared" si="8"/>
        <v/>
      </c>
      <c r="BD27" s="377"/>
      <c r="BE27" s="377"/>
      <c r="BF27" s="442" t="s">
        <v>590</v>
      </c>
      <c r="BG27" s="448" t="str">
        <f t="shared" si="16"/>
        <v/>
      </c>
      <c r="BH27" s="448" t="s">
        <v>7</v>
      </c>
      <c r="BI27" s="450"/>
      <c r="BJ27" s="448" t="s">
        <v>507</v>
      </c>
      <c r="BK27" s="381" t="s">
        <v>728</v>
      </c>
      <c r="BL27" s="450" t="str">
        <f t="shared" si="17"/>
        <v/>
      </c>
      <c r="BM27" s="450" t="s">
        <v>7</v>
      </c>
      <c r="BN27" s="450"/>
      <c r="BO27" s="450" t="s">
        <v>507</v>
      </c>
      <c r="BP27" s="379" t="s">
        <v>791</v>
      </c>
    </row>
    <row r="28" spans="1:68" s="31" customFormat="1" ht="96" customHeight="1">
      <c r="A28" s="572"/>
      <c r="B28" s="491"/>
      <c r="C28" s="491"/>
      <c r="D28" s="491"/>
      <c r="E28" s="491"/>
      <c r="F28" s="491"/>
      <c r="G28" s="491"/>
      <c r="H28" s="491"/>
      <c r="I28" s="599"/>
      <c r="J28" s="575"/>
      <c r="K28" s="518"/>
      <c r="L28" s="518"/>
      <c r="M28" s="518"/>
      <c r="N28" s="518"/>
      <c r="O28" s="92" t="s">
        <v>322</v>
      </c>
      <c r="P28" s="195" t="s">
        <v>134</v>
      </c>
      <c r="Q28" s="399"/>
      <c r="R28" s="400" t="s">
        <v>7</v>
      </c>
      <c r="S28" s="400" t="s">
        <v>7</v>
      </c>
      <c r="T28" s="400" t="s">
        <v>7</v>
      </c>
      <c r="U28" s="400"/>
      <c r="V28" s="400" t="s">
        <v>7</v>
      </c>
      <c r="W28" s="400"/>
      <c r="X28" s="400"/>
      <c r="Y28" s="400"/>
      <c r="Z28" s="400" t="s">
        <v>7</v>
      </c>
      <c r="AA28" s="400"/>
      <c r="AB28" s="400"/>
      <c r="AC28" s="400" t="s">
        <v>7</v>
      </c>
      <c r="AD28" s="351">
        <f t="shared" si="11"/>
        <v>6</v>
      </c>
      <c r="AE28" s="97" t="s">
        <v>232</v>
      </c>
      <c r="AF28" s="289">
        <v>1</v>
      </c>
      <c r="AG28" s="94">
        <f t="shared" ref="AG28" si="62">AF28/AL28</f>
        <v>0.25</v>
      </c>
      <c r="AH28" s="93">
        <v>2</v>
      </c>
      <c r="AI28" s="94">
        <f t="shared" ref="AI28" si="63">AH28/AL28</f>
        <v>0.5</v>
      </c>
      <c r="AJ28" s="93">
        <v>3</v>
      </c>
      <c r="AK28" s="94">
        <f t="shared" ref="AK28" si="64">AJ28/AL28</f>
        <v>0.75</v>
      </c>
      <c r="AL28" s="93">
        <v>4</v>
      </c>
      <c r="AM28" s="194">
        <f t="shared" ref="AM28" si="65">AL28/AL28</f>
        <v>1</v>
      </c>
      <c r="AN28" s="242">
        <v>0.25</v>
      </c>
      <c r="AO28" s="47">
        <f t="shared" si="59"/>
        <v>1</v>
      </c>
      <c r="AP28" s="96" t="s">
        <v>473</v>
      </c>
      <c r="AQ28" s="49">
        <v>0</v>
      </c>
      <c r="AR28" s="47">
        <f>AQ28/AI28</f>
        <v>0</v>
      </c>
      <c r="AS28" s="98" t="s">
        <v>576</v>
      </c>
      <c r="AT28" s="49">
        <v>0</v>
      </c>
      <c r="AU28" s="47">
        <f>AT28/AK28</f>
        <v>0</v>
      </c>
      <c r="AV28" s="50" t="s">
        <v>726</v>
      </c>
      <c r="AW28" s="49">
        <v>1</v>
      </c>
      <c r="AX28" s="47">
        <f t="shared" si="6"/>
        <v>1</v>
      </c>
      <c r="AY28" s="243" t="s">
        <v>852</v>
      </c>
      <c r="AZ28" s="215" t="s">
        <v>233</v>
      </c>
      <c r="BA28" s="367" t="s">
        <v>234</v>
      </c>
      <c r="BB28" s="375" t="str">
        <f t="shared" si="7"/>
        <v/>
      </c>
      <c r="BC28" s="375" t="str">
        <f t="shared" si="8"/>
        <v/>
      </c>
      <c r="BD28" s="376"/>
      <c r="BE28" s="376"/>
      <c r="BF28" s="442" t="s">
        <v>511</v>
      </c>
      <c r="BG28" s="448" t="str">
        <f t="shared" si="16"/>
        <v/>
      </c>
      <c r="BH28" s="448" t="s">
        <v>7</v>
      </c>
      <c r="BI28" s="449"/>
      <c r="BJ28" s="448" t="s">
        <v>507</v>
      </c>
      <c r="BK28" s="382" t="s">
        <v>751</v>
      </c>
      <c r="BL28" s="450" t="str">
        <f t="shared" si="17"/>
        <v/>
      </c>
      <c r="BM28" s="450" t="s">
        <v>7</v>
      </c>
      <c r="BN28" s="450"/>
      <c r="BO28" s="450" t="s">
        <v>507</v>
      </c>
      <c r="BP28" s="379" t="s">
        <v>791</v>
      </c>
    </row>
    <row r="29" spans="1:68" s="31" customFormat="1" ht="73.5" customHeight="1">
      <c r="A29" s="572"/>
      <c r="B29" s="491"/>
      <c r="C29" s="491"/>
      <c r="D29" s="491"/>
      <c r="E29" s="491"/>
      <c r="F29" s="491"/>
      <c r="G29" s="491"/>
      <c r="H29" s="491"/>
      <c r="I29" s="599"/>
      <c r="J29" s="575"/>
      <c r="K29" s="518"/>
      <c r="L29" s="518"/>
      <c r="M29" s="518"/>
      <c r="N29" s="518"/>
      <c r="O29" s="92" t="s">
        <v>238</v>
      </c>
      <c r="P29" s="195" t="s">
        <v>236</v>
      </c>
      <c r="Q29" s="399" t="s">
        <v>7</v>
      </c>
      <c r="R29" s="400" t="s">
        <v>7</v>
      </c>
      <c r="S29" s="400"/>
      <c r="T29" s="400"/>
      <c r="U29" s="400"/>
      <c r="V29" s="400" t="s">
        <v>7</v>
      </c>
      <c r="W29" s="400"/>
      <c r="X29" s="400"/>
      <c r="Y29" s="400"/>
      <c r="Z29" s="400"/>
      <c r="AA29" s="400"/>
      <c r="AB29" s="400"/>
      <c r="AC29" s="400"/>
      <c r="AD29" s="351">
        <f t="shared" si="11"/>
        <v>3</v>
      </c>
      <c r="AE29" s="97" t="s">
        <v>107</v>
      </c>
      <c r="AF29" s="289">
        <v>1</v>
      </c>
      <c r="AG29" s="94">
        <f t="shared" ref="AG29" si="66">AF29/AL29</f>
        <v>0.5</v>
      </c>
      <c r="AH29" s="93">
        <v>1</v>
      </c>
      <c r="AI29" s="94">
        <f t="shared" ref="AI29" si="67">AH29/AL29</f>
        <v>0.5</v>
      </c>
      <c r="AJ29" s="93">
        <v>1</v>
      </c>
      <c r="AK29" s="94">
        <f t="shared" ref="AK29" si="68">AJ29/AL29</f>
        <v>0.5</v>
      </c>
      <c r="AL29" s="93">
        <v>2</v>
      </c>
      <c r="AM29" s="194">
        <f t="shared" ref="AM29" si="69">AL29/AL29</f>
        <v>1</v>
      </c>
      <c r="AN29" s="242">
        <v>0.5</v>
      </c>
      <c r="AO29" s="47">
        <f t="shared" ref="AO29" si="70">AN29/AG29</f>
        <v>1</v>
      </c>
      <c r="AP29" s="96" t="s">
        <v>499</v>
      </c>
      <c r="AQ29" s="49">
        <v>0.5</v>
      </c>
      <c r="AR29" s="47">
        <f>AQ29/AI29</f>
        <v>1</v>
      </c>
      <c r="AS29" s="98" t="s">
        <v>563</v>
      </c>
      <c r="AT29" s="49">
        <v>0.5</v>
      </c>
      <c r="AU29" s="47">
        <f>AT29/AK29</f>
        <v>1</v>
      </c>
      <c r="AV29" s="50" t="s">
        <v>709</v>
      </c>
      <c r="AW29" s="49">
        <v>1</v>
      </c>
      <c r="AX29" s="47">
        <f t="shared" si="6"/>
        <v>1</v>
      </c>
      <c r="AY29" s="243" t="s">
        <v>836</v>
      </c>
      <c r="AZ29" s="215" t="s">
        <v>233</v>
      </c>
      <c r="BA29" s="195" t="s">
        <v>237</v>
      </c>
      <c r="BB29" s="375" t="str">
        <f t="shared" si="7"/>
        <v/>
      </c>
      <c r="BC29" s="375" t="str">
        <f t="shared" si="8"/>
        <v/>
      </c>
      <c r="BD29" s="376"/>
      <c r="BE29" s="376"/>
      <c r="BF29" s="441" t="s">
        <v>582</v>
      </c>
      <c r="BG29" s="448" t="str">
        <f t="shared" si="16"/>
        <v/>
      </c>
      <c r="BH29" s="448" t="str">
        <f t="shared" si="9"/>
        <v>X</v>
      </c>
      <c r="BI29" s="449"/>
      <c r="BJ29" s="449"/>
      <c r="BK29" s="379" t="s">
        <v>582</v>
      </c>
      <c r="BL29" s="450" t="str">
        <f t="shared" si="17"/>
        <v/>
      </c>
      <c r="BM29" s="450" t="str">
        <f t="shared" ref="BM29:BM36" si="71">IF(AY29=0,"",IF(AY29&lt;100%,"X",""))</f>
        <v/>
      </c>
      <c r="BN29" s="450"/>
      <c r="BO29" s="450"/>
      <c r="BP29" s="379" t="s">
        <v>791</v>
      </c>
    </row>
    <row r="30" spans="1:68" s="31" customFormat="1" ht="150.75" thickBot="1">
      <c r="A30" s="573"/>
      <c r="B30" s="492"/>
      <c r="C30" s="492"/>
      <c r="D30" s="492"/>
      <c r="E30" s="492"/>
      <c r="F30" s="492"/>
      <c r="G30" s="492"/>
      <c r="H30" s="492"/>
      <c r="I30" s="600"/>
      <c r="J30" s="576"/>
      <c r="K30" s="607"/>
      <c r="L30" s="607"/>
      <c r="M30" s="607"/>
      <c r="N30" s="607"/>
      <c r="O30" s="99" t="s">
        <v>349</v>
      </c>
      <c r="P30" s="270" t="s">
        <v>350</v>
      </c>
      <c r="Q30" s="401"/>
      <c r="R30" s="402"/>
      <c r="S30" s="402"/>
      <c r="T30" s="402"/>
      <c r="U30" s="402"/>
      <c r="V30" s="402"/>
      <c r="W30" s="402"/>
      <c r="X30" s="402" t="s">
        <v>7</v>
      </c>
      <c r="Y30" s="402"/>
      <c r="Z30" s="402"/>
      <c r="AA30" s="402"/>
      <c r="AB30" s="402"/>
      <c r="AC30" s="402"/>
      <c r="AD30" s="352">
        <f t="shared" si="11"/>
        <v>1</v>
      </c>
      <c r="AE30" s="106" t="s">
        <v>313</v>
      </c>
      <c r="AF30" s="290">
        <v>0</v>
      </c>
      <c r="AG30" s="101">
        <f t="shared" si="55"/>
        <v>0</v>
      </c>
      <c r="AH30" s="100">
        <v>0</v>
      </c>
      <c r="AI30" s="101">
        <f t="shared" si="56"/>
        <v>0</v>
      </c>
      <c r="AJ30" s="100">
        <v>0</v>
      </c>
      <c r="AK30" s="101">
        <f t="shared" si="57"/>
        <v>0</v>
      </c>
      <c r="AL30" s="100">
        <v>1</v>
      </c>
      <c r="AM30" s="196">
        <f t="shared" si="58"/>
        <v>1</v>
      </c>
      <c r="AN30" s="244"/>
      <c r="AO30" s="102"/>
      <c r="AP30" s="103"/>
      <c r="AQ30" s="104"/>
      <c r="AR30" s="102"/>
      <c r="AS30" s="380" t="s">
        <v>584</v>
      </c>
      <c r="AT30" s="104"/>
      <c r="AU30" s="102"/>
      <c r="AV30" s="105" t="s">
        <v>710</v>
      </c>
      <c r="AW30" s="104">
        <v>1</v>
      </c>
      <c r="AX30" s="102">
        <f t="shared" si="6"/>
        <v>1</v>
      </c>
      <c r="AY30" s="245" t="s">
        <v>815</v>
      </c>
      <c r="AZ30" s="217" t="s">
        <v>233</v>
      </c>
      <c r="BA30" s="270" t="s">
        <v>237</v>
      </c>
      <c r="BB30" s="375" t="str">
        <f t="shared" si="7"/>
        <v/>
      </c>
      <c r="BC30" s="375" t="str">
        <f t="shared" si="8"/>
        <v/>
      </c>
      <c r="BD30" s="376"/>
      <c r="BE30" s="376"/>
      <c r="BF30" s="444" t="s">
        <v>584</v>
      </c>
      <c r="BG30" s="448" t="str">
        <f t="shared" si="16"/>
        <v/>
      </c>
      <c r="BH30" s="448" t="str">
        <f t="shared" si="9"/>
        <v/>
      </c>
      <c r="BI30" s="449"/>
      <c r="BJ30" s="449"/>
      <c r="BK30" s="434" t="s">
        <v>584</v>
      </c>
      <c r="BL30" s="450" t="str">
        <f t="shared" si="17"/>
        <v/>
      </c>
      <c r="BM30" s="450" t="str">
        <f t="shared" si="71"/>
        <v/>
      </c>
      <c r="BN30" s="450"/>
      <c r="BO30" s="450"/>
      <c r="BP30" s="379" t="s">
        <v>791</v>
      </c>
    </row>
    <row r="31" spans="1:68" ht="255">
      <c r="A31" s="540" t="s">
        <v>10</v>
      </c>
      <c r="B31" s="493">
        <f>AVERAGE(AO31:AO57)</f>
        <v>1</v>
      </c>
      <c r="C31" s="493">
        <f>AVERAGE(AR31:AR57)</f>
        <v>0.58823529411764708</v>
      </c>
      <c r="D31" s="493">
        <f>AVERAGE(AU31:AU57)</f>
        <v>0.46</v>
      </c>
      <c r="E31" s="493">
        <f>AVERAGE(AX31:AX57)</f>
        <v>0.93703703703703711</v>
      </c>
      <c r="F31" s="493">
        <f>AVERAGE(AN31:AN57)</f>
        <v>0.25</v>
      </c>
      <c r="G31" s="493">
        <f>AVERAGE(AQ31:AQ57)</f>
        <v>0.25490196078431371</v>
      </c>
      <c r="H31" s="493">
        <f>AVERAGE(AT31:AT57)</f>
        <v>0.34615384615384615</v>
      </c>
      <c r="I31" s="556">
        <f>AVERAGE(AW31:AW57)</f>
        <v>0.93703703703703711</v>
      </c>
      <c r="J31" s="554" t="s">
        <v>135</v>
      </c>
      <c r="K31" s="596">
        <f>AVERAGE(AN31:AN38)</f>
        <v>0.25</v>
      </c>
      <c r="L31" s="596">
        <f>AVERAGE(AQ31:AQ38)</f>
        <v>0.3888888888888889</v>
      </c>
      <c r="M31" s="596">
        <f>AVERAGE(AT31:AT38)</f>
        <v>0.4375</v>
      </c>
      <c r="N31" s="596">
        <f>AVERAGE(AW31:AW38)</f>
        <v>1</v>
      </c>
      <c r="O31" s="22" t="s">
        <v>49</v>
      </c>
      <c r="P31" s="271" t="s">
        <v>50</v>
      </c>
      <c r="Q31" s="403"/>
      <c r="R31" s="404"/>
      <c r="S31" s="404"/>
      <c r="T31" s="404"/>
      <c r="U31" s="404"/>
      <c r="V31" s="404"/>
      <c r="W31" s="404"/>
      <c r="X31" s="404"/>
      <c r="Y31" s="404"/>
      <c r="Z31" s="404" t="s">
        <v>7</v>
      </c>
      <c r="AA31" s="404"/>
      <c r="AB31" s="404"/>
      <c r="AC31" s="404" t="s">
        <v>7</v>
      </c>
      <c r="AD31" s="353">
        <f t="shared" si="11"/>
        <v>2</v>
      </c>
      <c r="AE31" s="304" t="s">
        <v>303</v>
      </c>
      <c r="AF31" s="291">
        <v>0</v>
      </c>
      <c r="AG31" s="23">
        <f t="shared" ref="AG31:AG38" si="72">AF31/AL31</f>
        <v>0</v>
      </c>
      <c r="AH31" s="24">
        <v>0</v>
      </c>
      <c r="AI31" s="23">
        <f t="shared" ref="AI31:AI43" si="73">AH31/AL31</f>
        <v>0</v>
      </c>
      <c r="AJ31" s="24">
        <v>1</v>
      </c>
      <c r="AK31" s="23">
        <f t="shared" ref="AK31:AK43" si="74">AJ31/AL31</f>
        <v>1</v>
      </c>
      <c r="AL31" s="24">
        <v>1</v>
      </c>
      <c r="AM31" s="197">
        <f t="shared" ref="AM31:AM43" si="75">AL31/AL31</f>
        <v>1</v>
      </c>
      <c r="AN31" s="246"/>
      <c r="AO31" s="43"/>
      <c r="AP31" s="108"/>
      <c r="AQ31" s="45"/>
      <c r="AR31" s="43"/>
      <c r="AS31" s="107" t="s">
        <v>547</v>
      </c>
      <c r="AT31" s="45">
        <v>1</v>
      </c>
      <c r="AU31" s="43">
        <f t="shared" ref="AU31:AU41" si="76">AT31/AK31</f>
        <v>1</v>
      </c>
      <c r="AV31" s="46" t="s">
        <v>653</v>
      </c>
      <c r="AW31" s="45">
        <v>1</v>
      </c>
      <c r="AX31" s="43">
        <f t="shared" si="6"/>
        <v>1</v>
      </c>
      <c r="AY31" s="247" t="s">
        <v>853</v>
      </c>
      <c r="AZ31" s="218"/>
      <c r="BA31" s="368"/>
      <c r="BB31" s="375" t="str">
        <f t="shared" si="7"/>
        <v/>
      </c>
      <c r="BC31" s="375" t="str">
        <f t="shared" si="8"/>
        <v/>
      </c>
      <c r="BD31" s="375"/>
      <c r="BE31" s="375"/>
      <c r="BF31" s="444" t="s">
        <v>584</v>
      </c>
      <c r="BG31" s="448" t="str">
        <f t="shared" si="16"/>
        <v/>
      </c>
      <c r="BH31" s="448" t="str">
        <f t="shared" si="9"/>
        <v/>
      </c>
      <c r="BI31" s="448"/>
      <c r="BJ31" s="448"/>
      <c r="BK31" s="379" t="s">
        <v>727</v>
      </c>
      <c r="BL31" s="450" t="str">
        <f t="shared" si="17"/>
        <v/>
      </c>
      <c r="BM31" s="450" t="str">
        <f t="shared" si="71"/>
        <v/>
      </c>
      <c r="BN31" s="450" t="s">
        <v>7</v>
      </c>
      <c r="BO31" s="450" t="s">
        <v>507</v>
      </c>
      <c r="BP31" s="379" t="s">
        <v>791</v>
      </c>
    </row>
    <row r="32" spans="1:68" ht="315">
      <c r="A32" s="541"/>
      <c r="B32" s="494"/>
      <c r="C32" s="494"/>
      <c r="D32" s="494"/>
      <c r="E32" s="494"/>
      <c r="F32" s="494"/>
      <c r="G32" s="494"/>
      <c r="H32" s="494"/>
      <c r="I32" s="557"/>
      <c r="J32" s="555"/>
      <c r="K32" s="597"/>
      <c r="L32" s="597"/>
      <c r="M32" s="597"/>
      <c r="N32" s="597"/>
      <c r="O32" s="25" t="s">
        <v>351</v>
      </c>
      <c r="P32" s="272" t="s">
        <v>352</v>
      </c>
      <c r="Q32" s="405"/>
      <c r="R32" s="406"/>
      <c r="S32" s="406"/>
      <c r="T32" s="406"/>
      <c r="U32" s="406"/>
      <c r="V32" s="406"/>
      <c r="W32" s="406"/>
      <c r="X32" s="406"/>
      <c r="Y32" s="406"/>
      <c r="Z32" s="406" t="s">
        <v>7</v>
      </c>
      <c r="AA32" s="406"/>
      <c r="AB32" s="406"/>
      <c r="AC32" s="406" t="s">
        <v>7</v>
      </c>
      <c r="AD32" s="354">
        <f t="shared" si="11"/>
        <v>2</v>
      </c>
      <c r="AE32" s="305"/>
      <c r="AF32" s="292">
        <v>0</v>
      </c>
      <c r="AG32" s="26">
        <f t="shared" si="72"/>
        <v>0</v>
      </c>
      <c r="AH32" s="27">
        <v>0</v>
      </c>
      <c r="AI32" s="26">
        <f t="shared" si="73"/>
        <v>0</v>
      </c>
      <c r="AJ32" s="27">
        <v>1</v>
      </c>
      <c r="AK32" s="26">
        <f t="shared" si="74"/>
        <v>1</v>
      </c>
      <c r="AL32" s="27">
        <v>1</v>
      </c>
      <c r="AM32" s="198">
        <f t="shared" si="75"/>
        <v>1</v>
      </c>
      <c r="AN32" s="248"/>
      <c r="AO32" s="43"/>
      <c r="AP32" s="108"/>
      <c r="AQ32" s="45"/>
      <c r="AR32" s="43"/>
      <c r="AS32" s="107" t="s">
        <v>547</v>
      </c>
      <c r="AT32" s="45">
        <v>0.5</v>
      </c>
      <c r="AU32" s="43">
        <f t="shared" si="76"/>
        <v>0.5</v>
      </c>
      <c r="AV32" s="46" t="s">
        <v>654</v>
      </c>
      <c r="AW32" s="45">
        <v>1</v>
      </c>
      <c r="AX32" s="43">
        <f t="shared" si="6"/>
        <v>1</v>
      </c>
      <c r="AY32" s="249" t="s">
        <v>897</v>
      </c>
      <c r="AZ32" s="219"/>
      <c r="BA32" s="369"/>
      <c r="BB32" s="375" t="str">
        <f t="shared" si="7"/>
        <v/>
      </c>
      <c r="BC32" s="375" t="str">
        <f t="shared" si="8"/>
        <v/>
      </c>
      <c r="BD32" s="375"/>
      <c r="BE32" s="375"/>
      <c r="BF32" s="444" t="s">
        <v>584</v>
      </c>
      <c r="BG32" s="448" t="str">
        <f t="shared" si="16"/>
        <v/>
      </c>
      <c r="BH32" s="448" t="str">
        <f t="shared" si="9"/>
        <v>X</v>
      </c>
      <c r="BI32" s="448"/>
      <c r="BJ32" s="448"/>
      <c r="BK32" s="382" t="s">
        <v>752</v>
      </c>
      <c r="BL32" s="450" t="str">
        <f t="shared" si="17"/>
        <v/>
      </c>
      <c r="BM32" s="450" t="s">
        <v>7</v>
      </c>
      <c r="BN32" s="450"/>
      <c r="BO32" s="450" t="s">
        <v>507</v>
      </c>
      <c r="BP32" s="381" t="s">
        <v>870</v>
      </c>
    </row>
    <row r="33" spans="1:68" s="31" customFormat="1" ht="109.5" customHeight="1">
      <c r="A33" s="541"/>
      <c r="B33" s="494"/>
      <c r="C33" s="494"/>
      <c r="D33" s="494"/>
      <c r="E33" s="494"/>
      <c r="F33" s="494"/>
      <c r="G33" s="494"/>
      <c r="H33" s="494"/>
      <c r="I33" s="557"/>
      <c r="J33" s="555"/>
      <c r="K33" s="597"/>
      <c r="L33" s="597"/>
      <c r="M33" s="597"/>
      <c r="N33" s="597"/>
      <c r="O33" s="25" t="s">
        <v>283</v>
      </c>
      <c r="P33" s="272" t="s">
        <v>182</v>
      </c>
      <c r="Q33" s="405" t="s">
        <v>7</v>
      </c>
      <c r="R33" s="406" t="s">
        <v>7</v>
      </c>
      <c r="S33" s="406" t="s">
        <v>7</v>
      </c>
      <c r="T33" s="406" t="s">
        <v>7</v>
      </c>
      <c r="U33" s="406" t="s">
        <v>7</v>
      </c>
      <c r="V33" s="406" t="s">
        <v>7</v>
      </c>
      <c r="W33" s="406" t="s">
        <v>7</v>
      </c>
      <c r="X33" s="406" t="s">
        <v>7</v>
      </c>
      <c r="Y33" s="406" t="s">
        <v>7</v>
      </c>
      <c r="Z33" s="406" t="s">
        <v>7</v>
      </c>
      <c r="AA33" s="406" t="s">
        <v>7</v>
      </c>
      <c r="AB33" s="406" t="s">
        <v>7</v>
      </c>
      <c r="AC33" s="406" t="s">
        <v>7</v>
      </c>
      <c r="AD33" s="354">
        <f t="shared" si="11"/>
        <v>13</v>
      </c>
      <c r="AE33" s="306" t="s">
        <v>304</v>
      </c>
      <c r="AF33" s="292">
        <v>1</v>
      </c>
      <c r="AG33" s="26">
        <f t="shared" si="72"/>
        <v>0.25</v>
      </c>
      <c r="AH33" s="27">
        <v>2</v>
      </c>
      <c r="AI33" s="26">
        <f t="shared" ref="AI33" si="77">AH33/AL33</f>
        <v>0.5</v>
      </c>
      <c r="AJ33" s="27">
        <v>3</v>
      </c>
      <c r="AK33" s="26">
        <f t="shared" ref="AK33" si="78">AJ33/AL33</f>
        <v>0.75</v>
      </c>
      <c r="AL33" s="27">
        <v>4</v>
      </c>
      <c r="AM33" s="198">
        <f t="shared" ref="AM33" si="79">AL33/AL33</f>
        <v>1</v>
      </c>
      <c r="AN33" s="248">
        <v>0.25</v>
      </c>
      <c r="AO33" s="43">
        <f t="shared" ref="AO33:AO36" si="80">AN33/AG33</f>
        <v>1</v>
      </c>
      <c r="AP33" s="108" t="s">
        <v>484</v>
      </c>
      <c r="AQ33" s="45">
        <v>0.5</v>
      </c>
      <c r="AR33" s="43">
        <f t="shared" ref="AR33:AR39" si="81">AQ33/AI33</f>
        <v>1</v>
      </c>
      <c r="AS33" s="107" t="s">
        <v>606</v>
      </c>
      <c r="AT33" s="45">
        <v>0.75</v>
      </c>
      <c r="AU33" s="43">
        <f t="shared" si="76"/>
        <v>1</v>
      </c>
      <c r="AV33" s="46" t="s">
        <v>711</v>
      </c>
      <c r="AW33" s="45">
        <v>1</v>
      </c>
      <c r="AX33" s="43">
        <f t="shared" si="6"/>
        <v>1</v>
      </c>
      <c r="AY33" s="249" t="s">
        <v>889</v>
      </c>
      <c r="AZ33" s="219" t="s">
        <v>178</v>
      </c>
      <c r="BA33" s="369" t="s">
        <v>179</v>
      </c>
      <c r="BB33" s="375" t="str">
        <f t="shared" si="7"/>
        <v>X</v>
      </c>
      <c r="BC33" s="375" t="str">
        <f t="shared" si="8"/>
        <v/>
      </c>
      <c r="BD33" s="376"/>
      <c r="BE33" s="375" t="s">
        <v>507</v>
      </c>
      <c r="BF33" s="441" t="s">
        <v>521</v>
      </c>
      <c r="BG33" s="448" t="str">
        <f t="shared" si="16"/>
        <v>X</v>
      </c>
      <c r="BH33" s="448" t="str">
        <f t="shared" si="9"/>
        <v>X</v>
      </c>
      <c r="BI33" s="449"/>
      <c r="BJ33" s="448" t="s">
        <v>507</v>
      </c>
      <c r="BK33" s="379" t="s">
        <v>582</v>
      </c>
      <c r="BL33" s="450" t="str">
        <f t="shared" si="17"/>
        <v>X</v>
      </c>
      <c r="BM33" s="450" t="str">
        <f t="shared" si="71"/>
        <v/>
      </c>
      <c r="BN33" s="450" t="s">
        <v>7</v>
      </c>
      <c r="BO33" s="450" t="s">
        <v>507</v>
      </c>
      <c r="BP33" s="379" t="s">
        <v>791</v>
      </c>
    </row>
    <row r="34" spans="1:68" s="31" customFormat="1" ht="180">
      <c r="A34" s="541"/>
      <c r="B34" s="494"/>
      <c r="C34" s="494"/>
      <c r="D34" s="494"/>
      <c r="E34" s="494"/>
      <c r="F34" s="494"/>
      <c r="G34" s="494"/>
      <c r="H34" s="494"/>
      <c r="I34" s="557"/>
      <c r="J34" s="555"/>
      <c r="K34" s="597"/>
      <c r="L34" s="597"/>
      <c r="M34" s="597"/>
      <c r="N34" s="597"/>
      <c r="O34" s="25" t="s">
        <v>305</v>
      </c>
      <c r="P34" s="272" t="s">
        <v>306</v>
      </c>
      <c r="Q34" s="405"/>
      <c r="R34" s="406"/>
      <c r="S34" s="406"/>
      <c r="T34" s="406"/>
      <c r="U34" s="406"/>
      <c r="V34" s="406"/>
      <c r="W34" s="406"/>
      <c r="X34" s="406"/>
      <c r="Y34" s="406"/>
      <c r="Z34" s="406"/>
      <c r="AA34" s="406"/>
      <c r="AB34" s="406"/>
      <c r="AC34" s="406" t="s">
        <v>7</v>
      </c>
      <c r="AD34" s="354">
        <f t="shared" si="11"/>
        <v>1</v>
      </c>
      <c r="AE34" s="306" t="s">
        <v>307</v>
      </c>
      <c r="AF34" s="292">
        <v>1</v>
      </c>
      <c r="AG34" s="26">
        <f t="shared" si="72"/>
        <v>0.25</v>
      </c>
      <c r="AH34" s="27">
        <v>2</v>
      </c>
      <c r="AI34" s="26">
        <f t="shared" ref="AI34:AI35" si="82">AH34/AL34</f>
        <v>0.5</v>
      </c>
      <c r="AJ34" s="27">
        <v>3</v>
      </c>
      <c r="AK34" s="26">
        <f t="shared" ref="AK34:AK35" si="83">AJ34/AL34</f>
        <v>0.75</v>
      </c>
      <c r="AL34" s="27">
        <v>4</v>
      </c>
      <c r="AM34" s="198">
        <f t="shared" ref="AM34:AM35" si="84">AL34/AL34</f>
        <v>1</v>
      </c>
      <c r="AN34" s="248">
        <v>0.25</v>
      </c>
      <c r="AO34" s="43">
        <f t="shared" si="80"/>
        <v>1</v>
      </c>
      <c r="AP34" s="108" t="s">
        <v>452</v>
      </c>
      <c r="AQ34" s="45">
        <v>0.5</v>
      </c>
      <c r="AR34" s="43">
        <f t="shared" si="81"/>
        <v>1</v>
      </c>
      <c r="AS34" s="107" t="s">
        <v>515</v>
      </c>
      <c r="AT34" s="45">
        <v>0</v>
      </c>
      <c r="AU34" s="43">
        <f t="shared" si="76"/>
        <v>0</v>
      </c>
      <c r="AV34" s="107" t="s">
        <v>776</v>
      </c>
      <c r="AW34" s="45">
        <v>1</v>
      </c>
      <c r="AX34" s="43">
        <f t="shared" si="6"/>
        <v>1</v>
      </c>
      <c r="AY34" s="249" t="s">
        <v>839</v>
      </c>
      <c r="AZ34" s="219" t="s">
        <v>178</v>
      </c>
      <c r="BA34" s="369" t="s">
        <v>179</v>
      </c>
      <c r="BB34" s="375" t="str">
        <f t="shared" si="7"/>
        <v/>
      </c>
      <c r="BC34" s="375" t="str">
        <f t="shared" si="8"/>
        <v/>
      </c>
      <c r="BD34" s="376"/>
      <c r="BE34" s="376"/>
      <c r="BF34" s="441" t="s">
        <v>582</v>
      </c>
      <c r="BG34" s="448" t="str">
        <f t="shared" si="16"/>
        <v/>
      </c>
      <c r="BH34" s="448" t="str">
        <f t="shared" si="9"/>
        <v/>
      </c>
      <c r="BI34" s="449"/>
      <c r="BJ34" s="449"/>
      <c r="BK34" s="381" t="s">
        <v>729</v>
      </c>
      <c r="BL34" s="450" t="str">
        <f t="shared" si="17"/>
        <v/>
      </c>
      <c r="BM34" s="450" t="s">
        <v>7</v>
      </c>
      <c r="BN34" s="450"/>
      <c r="BO34" s="450" t="s">
        <v>507</v>
      </c>
      <c r="BP34" s="379" t="s">
        <v>791</v>
      </c>
    </row>
    <row r="35" spans="1:68" s="31" customFormat="1" ht="165">
      <c r="A35" s="541"/>
      <c r="B35" s="494"/>
      <c r="C35" s="494"/>
      <c r="D35" s="494"/>
      <c r="E35" s="494"/>
      <c r="F35" s="494"/>
      <c r="G35" s="494"/>
      <c r="H35" s="494"/>
      <c r="I35" s="557"/>
      <c r="J35" s="555"/>
      <c r="K35" s="597"/>
      <c r="L35" s="597"/>
      <c r="M35" s="597"/>
      <c r="N35" s="597"/>
      <c r="O35" s="25" t="s">
        <v>183</v>
      </c>
      <c r="P35" s="272" t="s">
        <v>184</v>
      </c>
      <c r="Q35" s="405"/>
      <c r="R35" s="406"/>
      <c r="S35" s="406"/>
      <c r="T35" s="406"/>
      <c r="U35" s="406"/>
      <c r="V35" s="406"/>
      <c r="W35" s="406"/>
      <c r="X35" s="406"/>
      <c r="Y35" s="406"/>
      <c r="Z35" s="406" t="s">
        <v>7</v>
      </c>
      <c r="AA35" s="406"/>
      <c r="AB35" s="406"/>
      <c r="AC35" s="406" t="s">
        <v>7</v>
      </c>
      <c r="AD35" s="354">
        <f t="shared" si="11"/>
        <v>2</v>
      </c>
      <c r="AE35" s="306"/>
      <c r="AF35" s="292">
        <v>0</v>
      </c>
      <c r="AG35" s="26">
        <f t="shared" si="72"/>
        <v>0</v>
      </c>
      <c r="AH35" s="27">
        <v>0.5</v>
      </c>
      <c r="AI35" s="26">
        <f t="shared" si="82"/>
        <v>0.5</v>
      </c>
      <c r="AJ35" s="27">
        <v>0.5</v>
      </c>
      <c r="AK35" s="26">
        <f t="shared" si="83"/>
        <v>0.5</v>
      </c>
      <c r="AL35" s="27">
        <v>1</v>
      </c>
      <c r="AM35" s="198">
        <f t="shared" si="84"/>
        <v>1</v>
      </c>
      <c r="AN35" s="248"/>
      <c r="AO35" s="43"/>
      <c r="AP35" s="108"/>
      <c r="AQ35" s="45">
        <v>0.5</v>
      </c>
      <c r="AR35" s="43">
        <f t="shared" si="81"/>
        <v>1</v>
      </c>
      <c r="AS35" s="107" t="s">
        <v>548</v>
      </c>
      <c r="AT35" s="45">
        <v>0.5</v>
      </c>
      <c r="AU35" s="43">
        <f>AT35/AK35</f>
        <v>1</v>
      </c>
      <c r="AV35" s="46" t="s">
        <v>655</v>
      </c>
      <c r="AW35" s="45">
        <v>1</v>
      </c>
      <c r="AX35" s="43">
        <f t="shared" si="6"/>
        <v>1</v>
      </c>
      <c r="AY35" s="249" t="s">
        <v>854</v>
      </c>
      <c r="AZ35" s="219" t="s">
        <v>178</v>
      </c>
      <c r="BA35" s="369" t="s">
        <v>179</v>
      </c>
      <c r="BB35" s="375" t="str">
        <f t="shared" si="7"/>
        <v/>
      </c>
      <c r="BC35" s="375" t="str">
        <f t="shared" si="8"/>
        <v/>
      </c>
      <c r="BD35" s="376"/>
      <c r="BE35" s="376"/>
      <c r="BF35" s="441" t="s">
        <v>582</v>
      </c>
      <c r="BG35" s="448" t="str">
        <f t="shared" si="16"/>
        <v/>
      </c>
      <c r="BH35" s="448" t="str">
        <f t="shared" si="9"/>
        <v>X</v>
      </c>
      <c r="BI35" s="449"/>
      <c r="BJ35" s="449"/>
      <c r="BK35" s="379" t="s">
        <v>582</v>
      </c>
      <c r="BL35" s="450" t="str">
        <f t="shared" si="17"/>
        <v/>
      </c>
      <c r="BM35" s="450" t="str">
        <f t="shared" si="71"/>
        <v/>
      </c>
      <c r="BN35" s="450"/>
      <c r="BO35" s="450"/>
      <c r="BP35" s="379" t="s">
        <v>791</v>
      </c>
    </row>
    <row r="36" spans="1:68" s="31" customFormat="1" ht="246.75" customHeight="1">
      <c r="A36" s="541"/>
      <c r="B36" s="494"/>
      <c r="C36" s="494"/>
      <c r="D36" s="494"/>
      <c r="E36" s="494"/>
      <c r="F36" s="494"/>
      <c r="G36" s="494"/>
      <c r="H36" s="494"/>
      <c r="I36" s="557"/>
      <c r="J36" s="555"/>
      <c r="K36" s="597"/>
      <c r="L36" s="597"/>
      <c r="M36" s="597"/>
      <c r="N36" s="597"/>
      <c r="O36" s="25" t="s">
        <v>188</v>
      </c>
      <c r="P36" s="272" t="s">
        <v>187</v>
      </c>
      <c r="Q36" s="405"/>
      <c r="R36" s="406"/>
      <c r="S36" s="406"/>
      <c r="T36" s="406"/>
      <c r="U36" s="406" t="s">
        <v>7</v>
      </c>
      <c r="V36" s="406"/>
      <c r="W36" s="406"/>
      <c r="X36" s="406"/>
      <c r="Y36" s="407" t="s">
        <v>7</v>
      </c>
      <c r="Z36" s="406" t="s">
        <v>7</v>
      </c>
      <c r="AA36" s="406"/>
      <c r="AB36" s="406" t="s">
        <v>7</v>
      </c>
      <c r="AC36" s="406" t="s">
        <v>7</v>
      </c>
      <c r="AD36" s="354">
        <f t="shared" si="11"/>
        <v>5</v>
      </c>
      <c r="AE36" s="306" t="s">
        <v>319</v>
      </c>
      <c r="AF36" s="292">
        <v>1</v>
      </c>
      <c r="AG36" s="26">
        <f t="shared" si="72"/>
        <v>0.25</v>
      </c>
      <c r="AH36" s="27">
        <v>2</v>
      </c>
      <c r="AI36" s="26">
        <f t="shared" ref="AI36" si="85">AH36/AL36</f>
        <v>0.5</v>
      </c>
      <c r="AJ36" s="27">
        <v>3</v>
      </c>
      <c r="AK36" s="26">
        <f t="shared" ref="AK36" si="86">AJ36/AL36</f>
        <v>0.75</v>
      </c>
      <c r="AL36" s="27">
        <v>4</v>
      </c>
      <c r="AM36" s="198">
        <f t="shared" ref="AM36" si="87">AL36/AL36</f>
        <v>1</v>
      </c>
      <c r="AN36" s="248">
        <v>0.25</v>
      </c>
      <c r="AO36" s="43">
        <f t="shared" si="80"/>
        <v>1</v>
      </c>
      <c r="AP36" s="108" t="s">
        <v>454</v>
      </c>
      <c r="AQ36" s="45">
        <v>0.5</v>
      </c>
      <c r="AR36" s="43">
        <f t="shared" si="81"/>
        <v>1</v>
      </c>
      <c r="AS36" s="107" t="s">
        <v>607</v>
      </c>
      <c r="AT36" s="45">
        <v>0.75</v>
      </c>
      <c r="AU36" s="43">
        <f t="shared" si="76"/>
        <v>1</v>
      </c>
      <c r="AV36" s="46" t="s">
        <v>731</v>
      </c>
      <c r="AW36" s="45">
        <v>1</v>
      </c>
      <c r="AX36" s="43">
        <f t="shared" si="6"/>
        <v>1</v>
      </c>
      <c r="AY36" s="249" t="s">
        <v>890</v>
      </c>
      <c r="AZ36" s="219" t="s">
        <v>178</v>
      </c>
      <c r="BA36" s="369" t="s">
        <v>189</v>
      </c>
      <c r="BB36" s="375" t="str">
        <f t="shared" ref="BB36:BB67" si="88">IF(AD36&gt;=10,"X","")</f>
        <v/>
      </c>
      <c r="BC36" s="375" t="str">
        <f t="shared" ref="BC36:BC67" si="89">IF(AO36=0,"",IF(AO36&lt;100%,"X",""))</f>
        <v/>
      </c>
      <c r="BD36" s="376"/>
      <c r="BE36" s="376"/>
      <c r="BF36" s="442" t="s">
        <v>591</v>
      </c>
      <c r="BG36" s="448" t="str">
        <f t="shared" si="16"/>
        <v/>
      </c>
      <c r="BH36" s="448" t="str">
        <f t="shared" si="9"/>
        <v>X</v>
      </c>
      <c r="BI36" s="449"/>
      <c r="BJ36" s="449"/>
      <c r="BK36" s="379" t="s">
        <v>582</v>
      </c>
      <c r="BL36" s="450" t="str">
        <f t="shared" si="17"/>
        <v/>
      </c>
      <c r="BM36" s="450" t="str">
        <f t="shared" si="71"/>
        <v/>
      </c>
      <c r="BN36" s="450"/>
      <c r="BO36" s="450"/>
      <c r="BP36" s="379" t="s">
        <v>817</v>
      </c>
    </row>
    <row r="37" spans="1:68" ht="408.75" customHeight="1">
      <c r="A37" s="541"/>
      <c r="B37" s="494"/>
      <c r="C37" s="494"/>
      <c r="D37" s="494"/>
      <c r="E37" s="494"/>
      <c r="F37" s="494"/>
      <c r="G37" s="494"/>
      <c r="H37" s="494"/>
      <c r="I37" s="557"/>
      <c r="J37" s="555"/>
      <c r="K37" s="597"/>
      <c r="L37" s="597"/>
      <c r="M37" s="597"/>
      <c r="N37" s="597"/>
      <c r="O37" s="25" t="s">
        <v>47</v>
      </c>
      <c r="P37" s="272" t="s">
        <v>48</v>
      </c>
      <c r="Q37" s="405"/>
      <c r="R37" s="406"/>
      <c r="S37" s="406"/>
      <c r="T37" s="406"/>
      <c r="U37" s="406"/>
      <c r="V37" s="406"/>
      <c r="W37" s="406" t="s">
        <v>7</v>
      </c>
      <c r="X37" s="406"/>
      <c r="Y37" s="406"/>
      <c r="Z37" s="406" t="s">
        <v>7</v>
      </c>
      <c r="AA37" s="406"/>
      <c r="AB37" s="406"/>
      <c r="AC37" s="406" t="s">
        <v>7</v>
      </c>
      <c r="AD37" s="354">
        <f t="shared" si="11"/>
        <v>3</v>
      </c>
      <c r="AE37" s="306" t="s">
        <v>320</v>
      </c>
      <c r="AF37" s="292">
        <v>0</v>
      </c>
      <c r="AG37" s="26">
        <f t="shared" si="72"/>
        <v>0</v>
      </c>
      <c r="AH37" s="27">
        <f>1/3</f>
        <v>0.33333333333333331</v>
      </c>
      <c r="AI37" s="26">
        <f t="shared" si="73"/>
        <v>0.33333333333333331</v>
      </c>
      <c r="AJ37" s="27">
        <f>2/3</f>
        <v>0.66666666666666663</v>
      </c>
      <c r="AK37" s="26">
        <f t="shared" si="74"/>
        <v>0.66666666666666663</v>
      </c>
      <c r="AL37" s="27">
        <v>1</v>
      </c>
      <c r="AM37" s="198">
        <f t="shared" si="75"/>
        <v>1</v>
      </c>
      <c r="AN37" s="248"/>
      <c r="AO37" s="44"/>
      <c r="AP37" s="108" t="s">
        <v>466</v>
      </c>
      <c r="AQ37" s="45">
        <f>1/3</f>
        <v>0.33333333333333331</v>
      </c>
      <c r="AR37" s="43">
        <f t="shared" si="81"/>
        <v>1</v>
      </c>
      <c r="AS37" s="46" t="s">
        <v>549</v>
      </c>
      <c r="AT37" s="45">
        <v>0</v>
      </c>
      <c r="AU37" s="43">
        <f t="shared" si="76"/>
        <v>0</v>
      </c>
      <c r="AV37" s="46" t="s">
        <v>670</v>
      </c>
      <c r="AW37" s="45">
        <v>1</v>
      </c>
      <c r="AX37" s="43">
        <f t="shared" si="6"/>
        <v>1</v>
      </c>
      <c r="AY37" s="249" t="s">
        <v>898</v>
      </c>
      <c r="AZ37" s="219"/>
      <c r="BA37" s="369"/>
      <c r="BB37" s="375" t="str">
        <f t="shared" si="88"/>
        <v/>
      </c>
      <c r="BC37" s="375" t="str">
        <f t="shared" si="89"/>
        <v/>
      </c>
      <c r="BD37" s="375"/>
      <c r="BE37" s="375"/>
      <c r="BF37" s="441" t="s">
        <v>582</v>
      </c>
      <c r="BG37" s="448" t="str">
        <f t="shared" si="16"/>
        <v/>
      </c>
      <c r="BH37" s="448" t="str">
        <f t="shared" si="9"/>
        <v/>
      </c>
      <c r="BI37" s="448"/>
      <c r="BJ37" s="448"/>
      <c r="BK37" s="382" t="s">
        <v>753</v>
      </c>
      <c r="BL37" s="450" t="str">
        <f t="shared" si="17"/>
        <v/>
      </c>
      <c r="BM37" s="450" t="s">
        <v>7</v>
      </c>
      <c r="BN37" s="450"/>
      <c r="BO37" s="450" t="s">
        <v>507</v>
      </c>
      <c r="BP37" s="381" t="s">
        <v>837</v>
      </c>
    </row>
    <row r="38" spans="1:68" s="31" customFormat="1" ht="409.5" customHeight="1">
      <c r="A38" s="541"/>
      <c r="B38" s="494"/>
      <c r="C38" s="494"/>
      <c r="D38" s="494"/>
      <c r="E38" s="494"/>
      <c r="F38" s="494"/>
      <c r="G38" s="494"/>
      <c r="H38" s="494"/>
      <c r="I38" s="557"/>
      <c r="J38" s="555"/>
      <c r="K38" s="597"/>
      <c r="L38" s="597"/>
      <c r="M38" s="597"/>
      <c r="N38" s="597"/>
      <c r="O38" s="25" t="s">
        <v>152</v>
      </c>
      <c r="P38" s="272" t="s">
        <v>37</v>
      </c>
      <c r="Q38" s="405"/>
      <c r="R38" s="406"/>
      <c r="S38" s="406" t="s">
        <v>7</v>
      </c>
      <c r="T38" s="406" t="s">
        <v>7</v>
      </c>
      <c r="U38" s="406"/>
      <c r="V38" s="406" t="s">
        <v>7</v>
      </c>
      <c r="W38" s="406"/>
      <c r="X38" s="406"/>
      <c r="Y38" s="406"/>
      <c r="Z38" s="406" t="s">
        <v>7</v>
      </c>
      <c r="AA38" s="406"/>
      <c r="AB38" s="406"/>
      <c r="AC38" s="406" t="s">
        <v>7</v>
      </c>
      <c r="AD38" s="354">
        <f t="shared" si="11"/>
        <v>5</v>
      </c>
      <c r="AE38" s="306" t="s">
        <v>308</v>
      </c>
      <c r="AF38" s="292">
        <v>0</v>
      </c>
      <c r="AG38" s="26">
        <f t="shared" si="72"/>
        <v>0</v>
      </c>
      <c r="AH38" s="27">
        <f>1/3</f>
        <v>0.33333333333333331</v>
      </c>
      <c r="AI38" s="26">
        <f t="shared" si="73"/>
        <v>0.33333333333333331</v>
      </c>
      <c r="AJ38" s="27">
        <f>2/3</f>
        <v>0.66666666666666663</v>
      </c>
      <c r="AK38" s="26">
        <f t="shared" si="74"/>
        <v>0.66666666666666663</v>
      </c>
      <c r="AL38" s="27">
        <v>1</v>
      </c>
      <c r="AM38" s="198">
        <f t="shared" si="75"/>
        <v>1</v>
      </c>
      <c r="AN38" s="248"/>
      <c r="AO38" s="43"/>
      <c r="AP38" s="108" t="s">
        <v>441</v>
      </c>
      <c r="AQ38" s="45">
        <v>0</v>
      </c>
      <c r="AR38" s="43">
        <f t="shared" si="81"/>
        <v>0</v>
      </c>
      <c r="AS38" s="46" t="s">
        <v>608</v>
      </c>
      <c r="AT38" s="45">
        <v>0</v>
      </c>
      <c r="AU38" s="43">
        <f t="shared" si="76"/>
        <v>0</v>
      </c>
      <c r="AV38" s="46" t="s">
        <v>773</v>
      </c>
      <c r="AW38" s="45">
        <v>1</v>
      </c>
      <c r="AX38" s="43">
        <f t="shared" si="6"/>
        <v>1</v>
      </c>
      <c r="AY38" s="249" t="s">
        <v>855</v>
      </c>
      <c r="AZ38" s="219" t="s">
        <v>233</v>
      </c>
      <c r="BA38" s="369" t="s">
        <v>234</v>
      </c>
      <c r="BB38" s="375" t="str">
        <f t="shared" si="88"/>
        <v/>
      </c>
      <c r="BC38" s="375" t="str">
        <f t="shared" si="89"/>
        <v/>
      </c>
      <c r="BD38" s="376"/>
      <c r="BE38" s="376"/>
      <c r="BF38" s="442" t="s">
        <v>592</v>
      </c>
      <c r="BG38" s="448" t="str">
        <f t="shared" si="16"/>
        <v/>
      </c>
      <c r="BH38" s="448" t="s">
        <v>7</v>
      </c>
      <c r="BI38" s="449"/>
      <c r="BJ38" s="448" t="s">
        <v>507</v>
      </c>
      <c r="BK38" s="382" t="s">
        <v>751</v>
      </c>
      <c r="BL38" s="450" t="str">
        <f t="shared" si="17"/>
        <v/>
      </c>
      <c r="BM38" s="450" t="s">
        <v>7</v>
      </c>
      <c r="BN38" s="450"/>
      <c r="BO38" s="450" t="s">
        <v>507</v>
      </c>
      <c r="BP38" s="382" t="s">
        <v>840</v>
      </c>
    </row>
    <row r="39" spans="1:68" ht="409.5" customHeight="1">
      <c r="A39" s="541"/>
      <c r="B39" s="494"/>
      <c r="C39" s="494"/>
      <c r="D39" s="494"/>
      <c r="E39" s="494"/>
      <c r="F39" s="494"/>
      <c r="G39" s="494"/>
      <c r="H39" s="494"/>
      <c r="I39" s="557"/>
      <c r="J39" s="543" t="s">
        <v>108</v>
      </c>
      <c r="K39" s="593">
        <f>AVERAGE(AN39:AN43)</f>
        <v>0.25</v>
      </c>
      <c r="L39" s="593">
        <f>AVERAGE(AQ39:AQ43)</f>
        <v>0.27777777777777773</v>
      </c>
      <c r="M39" s="593">
        <f>AVERAGE(AT39:AT43)</f>
        <v>0.4</v>
      </c>
      <c r="N39" s="593">
        <f>AVERAGE(AW39:AW43)</f>
        <v>1</v>
      </c>
      <c r="O39" s="25" t="s">
        <v>42</v>
      </c>
      <c r="P39" s="272" t="s">
        <v>43</v>
      </c>
      <c r="Q39" s="405"/>
      <c r="R39" s="406"/>
      <c r="S39" s="406"/>
      <c r="T39" s="406"/>
      <c r="U39" s="406"/>
      <c r="V39" s="406"/>
      <c r="W39" s="406"/>
      <c r="X39" s="406"/>
      <c r="Y39" s="406"/>
      <c r="Z39" s="406" t="s">
        <v>7</v>
      </c>
      <c r="AA39" s="406"/>
      <c r="AB39" s="406" t="s">
        <v>7</v>
      </c>
      <c r="AC39" s="406" t="s">
        <v>7</v>
      </c>
      <c r="AD39" s="354">
        <f t="shared" si="11"/>
        <v>3</v>
      </c>
      <c r="AE39" s="306" t="s">
        <v>353</v>
      </c>
      <c r="AF39" s="292">
        <v>0</v>
      </c>
      <c r="AG39" s="26">
        <v>0</v>
      </c>
      <c r="AH39" s="27">
        <f>1/2</f>
        <v>0.5</v>
      </c>
      <c r="AI39" s="26">
        <f t="shared" si="73"/>
        <v>0.5</v>
      </c>
      <c r="AJ39" s="27">
        <v>1</v>
      </c>
      <c r="AK39" s="26">
        <f t="shared" si="74"/>
        <v>1</v>
      </c>
      <c r="AL39" s="27">
        <v>1</v>
      </c>
      <c r="AM39" s="198">
        <f t="shared" si="75"/>
        <v>1</v>
      </c>
      <c r="AN39" s="248"/>
      <c r="AO39" s="44"/>
      <c r="AP39" s="108" t="s">
        <v>455</v>
      </c>
      <c r="AQ39" s="45">
        <v>0</v>
      </c>
      <c r="AR39" s="43">
        <f t="shared" si="81"/>
        <v>0</v>
      </c>
      <c r="AS39" s="46" t="s">
        <v>550</v>
      </c>
      <c r="AT39" s="45">
        <v>1</v>
      </c>
      <c r="AU39" s="43">
        <f t="shared" si="76"/>
        <v>1</v>
      </c>
      <c r="AV39" s="46" t="s">
        <v>656</v>
      </c>
      <c r="AW39" s="45">
        <v>1</v>
      </c>
      <c r="AX39" s="43">
        <f t="shared" si="6"/>
        <v>1</v>
      </c>
      <c r="AY39" s="249" t="s">
        <v>899</v>
      </c>
      <c r="AZ39" s="219"/>
      <c r="BA39" s="369"/>
      <c r="BB39" s="375" t="str">
        <f t="shared" si="88"/>
        <v/>
      </c>
      <c r="BC39" s="375" t="str">
        <f t="shared" si="89"/>
        <v/>
      </c>
      <c r="BD39" s="375"/>
      <c r="BE39" s="375"/>
      <c r="BF39" s="443" t="s">
        <v>588</v>
      </c>
      <c r="BG39" s="448" t="str">
        <f t="shared" si="16"/>
        <v/>
      </c>
      <c r="BH39" s="448" t="s">
        <v>7</v>
      </c>
      <c r="BI39" s="448"/>
      <c r="BJ39" s="448" t="s">
        <v>507</v>
      </c>
      <c r="BK39" s="379" t="s">
        <v>582</v>
      </c>
      <c r="BL39" s="450" t="str">
        <f t="shared" si="17"/>
        <v/>
      </c>
      <c r="BM39" s="450"/>
      <c r="BN39" s="450" t="s">
        <v>7</v>
      </c>
      <c r="BO39" s="450" t="s">
        <v>507</v>
      </c>
      <c r="BP39" s="379" t="s">
        <v>791</v>
      </c>
    </row>
    <row r="40" spans="1:68" ht="150" customHeight="1">
      <c r="A40" s="541"/>
      <c r="B40" s="494"/>
      <c r="C40" s="494"/>
      <c r="D40" s="494"/>
      <c r="E40" s="494"/>
      <c r="F40" s="494"/>
      <c r="G40" s="494"/>
      <c r="H40" s="494"/>
      <c r="I40" s="557"/>
      <c r="J40" s="543"/>
      <c r="K40" s="594"/>
      <c r="L40" s="594"/>
      <c r="M40" s="594"/>
      <c r="N40" s="594"/>
      <c r="O40" s="25" t="s">
        <v>44</v>
      </c>
      <c r="P40" s="272" t="s">
        <v>45</v>
      </c>
      <c r="Q40" s="405"/>
      <c r="R40" s="406"/>
      <c r="S40" s="406"/>
      <c r="T40" s="406"/>
      <c r="U40" s="406"/>
      <c r="V40" s="406"/>
      <c r="W40" s="406"/>
      <c r="X40" s="406"/>
      <c r="Y40" s="406"/>
      <c r="Z40" s="406" t="s">
        <v>7</v>
      </c>
      <c r="AA40" s="406"/>
      <c r="AB40" s="406" t="s">
        <v>7</v>
      </c>
      <c r="AC40" s="406" t="s">
        <v>7</v>
      </c>
      <c r="AD40" s="354">
        <f t="shared" si="11"/>
        <v>3</v>
      </c>
      <c r="AE40" s="306" t="s">
        <v>354</v>
      </c>
      <c r="AF40" s="292">
        <v>0</v>
      </c>
      <c r="AG40" s="26">
        <f>AF40/AL40</f>
        <v>0</v>
      </c>
      <c r="AH40" s="27">
        <v>0</v>
      </c>
      <c r="AI40" s="26">
        <f t="shared" si="73"/>
        <v>0</v>
      </c>
      <c r="AJ40" s="27">
        <v>1</v>
      </c>
      <c r="AK40" s="26">
        <f t="shared" si="74"/>
        <v>0.5</v>
      </c>
      <c r="AL40" s="27">
        <v>2</v>
      </c>
      <c r="AM40" s="198">
        <f t="shared" si="75"/>
        <v>1</v>
      </c>
      <c r="AN40" s="248"/>
      <c r="AO40" s="44"/>
      <c r="AP40" s="108" t="s">
        <v>456</v>
      </c>
      <c r="AQ40" s="45"/>
      <c r="AR40" s="43"/>
      <c r="AS40" s="46" t="s">
        <v>551</v>
      </c>
      <c r="AT40" s="45">
        <v>0.5</v>
      </c>
      <c r="AU40" s="43">
        <f t="shared" si="76"/>
        <v>1</v>
      </c>
      <c r="AV40" s="46" t="s">
        <v>657</v>
      </c>
      <c r="AW40" s="45">
        <v>1</v>
      </c>
      <c r="AX40" s="43">
        <f t="shared" si="6"/>
        <v>1</v>
      </c>
      <c r="AY40" s="249" t="s">
        <v>900</v>
      </c>
      <c r="AZ40" s="219"/>
      <c r="BA40" s="369"/>
      <c r="BB40" s="375" t="str">
        <f t="shared" si="88"/>
        <v/>
      </c>
      <c r="BC40" s="375" t="str">
        <f t="shared" si="89"/>
        <v/>
      </c>
      <c r="BD40" s="375"/>
      <c r="BE40" s="375"/>
      <c r="BF40" s="444" t="s">
        <v>584</v>
      </c>
      <c r="BG40" s="448" t="str">
        <f t="shared" si="16"/>
        <v/>
      </c>
      <c r="BH40" s="448" t="str">
        <f t="shared" si="9"/>
        <v>X</v>
      </c>
      <c r="BI40" s="448"/>
      <c r="BJ40" s="448"/>
      <c r="BK40" s="379" t="s">
        <v>582</v>
      </c>
      <c r="BL40" s="450" t="str">
        <f t="shared" si="17"/>
        <v/>
      </c>
      <c r="BM40" s="450" t="str">
        <f t="shared" ref="BM40:BM41" si="90">IF(AY40=0,"",IF(AY40&lt;100%,"X",""))</f>
        <v/>
      </c>
      <c r="BN40" s="450"/>
      <c r="BO40" s="450"/>
      <c r="BP40" s="379" t="s">
        <v>868</v>
      </c>
    </row>
    <row r="41" spans="1:68" s="31" customFormat="1" ht="409.5">
      <c r="A41" s="541"/>
      <c r="B41" s="494"/>
      <c r="C41" s="494"/>
      <c r="D41" s="494"/>
      <c r="E41" s="494"/>
      <c r="F41" s="494"/>
      <c r="G41" s="494"/>
      <c r="H41" s="494"/>
      <c r="I41" s="557"/>
      <c r="J41" s="543"/>
      <c r="K41" s="594"/>
      <c r="L41" s="594"/>
      <c r="M41" s="594"/>
      <c r="N41" s="594"/>
      <c r="O41" s="109" t="s">
        <v>144</v>
      </c>
      <c r="P41" s="273" t="s">
        <v>145</v>
      </c>
      <c r="Q41" s="408"/>
      <c r="R41" s="409"/>
      <c r="S41" s="409"/>
      <c r="T41" s="409"/>
      <c r="U41" s="409"/>
      <c r="V41" s="409"/>
      <c r="W41" s="409"/>
      <c r="X41" s="409"/>
      <c r="Y41" s="409"/>
      <c r="Z41" s="409" t="s">
        <v>7</v>
      </c>
      <c r="AA41" s="409"/>
      <c r="AB41" s="409" t="s">
        <v>7</v>
      </c>
      <c r="AC41" s="409" t="s">
        <v>7</v>
      </c>
      <c r="AD41" s="355">
        <f t="shared" si="11"/>
        <v>3</v>
      </c>
      <c r="AE41" s="306" t="s">
        <v>310</v>
      </c>
      <c r="AF41" s="292">
        <v>0</v>
      </c>
      <c r="AG41" s="26">
        <f>AF41/AL41</f>
        <v>0</v>
      </c>
      <c r="AH41" s="27">
        <v>0</v>
      </c>
      <c r="AI41" s="26">
        <f t="shared" ref="AI41" si="91">AH41/AL41</f>
        <v>0</v>
      </c>
      <c r="AJ41" s="27">
        <v>1</v>
      </c>
      <c r="AK41" s="26">
        <f t="shared" ref="AK41" si="92">AJ41/AL41</f>
        <v>0.5</v>
      </c>
      <c r="AL41" s="27">
        <v>2</v>
      </c>
      <c r="AM41" s="198">
        <f t="shared" ref="AM41" si="93">AL41/AL41</f>
        <v>1</v>
      </c>
      <c r="AN41" s="248"/>
      <c r="AO41" s="44"/>
      <c r="AP41" s="108" t="s">
        <v>457</v>
      </c>
      <c r="AQ41" s="45"/>
      <c r="AR41" s="43"/>
      <c r="AS41" s="46" t="s">
        <v>552</v>
      </c>
      <c r="AT41" s="45">
        <v>0.5</v>
      </c>
      <c r="AU41" s="43">
        <f t="shared" si="76"/>
        <v>1</v>
      </c>
      <c r="AV41" s="46" t="s">
        <v>658</v>
      </c>
      <c r="AW41" s="45">
        <v>1</v>
      </c>
      <c r="AX41" s="43">
        <f t="shared" si="6"/>
        <v>1</v>
      </c>
      <c r="AY41" s="249" t="s">
        <v>856</v>
      </c>
      <c r="AZ41" s="219"/>
      <c r="BA41" s="369"/>
      <c r="BB41" s="375" t="str">
        <f t="shared" si="88"/>
        <v/>
      </c>
      <c r="BC41" s="375" t="str">
        <f t="shared" si="89"/>
        <v/>
      </c>
      <c r="BD41" s="376"/>
      <c r="BE41" s="376"/>
      <c r="BF41" s="444" t="s">
        <v>584</v>
      </c>
      <c r="BG41" s="448" t="str">
        <f t="shared" si="16"/>
        <v/>
      </c>
      <c r="BH41" s="448" t="str">
        <f t="shared" si="9"/>
        <v>X</v>
      </c>
      <c r="BI41" s="449"/>
      <c r="BJ41" s="449"/>
      <c r="BK41" s="379" t="s">
        <v>582</v>
      </c>
      <c r="BL41" s="450" t="str">
        <f t="shared" si="17"/>
        <v/>
      </c>
      <c r="BM41" s="450" t="str">
        <f t="shared" si="90"/>
        <v/>
      </c>
      <c r="BN41" s="450"/>
      <c r="BO41" s="450"/>
      <c r="BP41" s="379" t="s">
        <v>791</v>
      </c>
    </row>
    <row r="42" spans="1:68" ht="315">
      <c r="A42" s="541"/>
      <c r="B42" s="494"/>
      <c r="C42" s="494"/>
      <c r="D42" s="494"/>
      <c r="E42" s="494"/>
      <c r="F42" s="494"/>
      <c r="G42" s="494"/>
      <c r="H42" s="494"/>
      <c r="I42" s="557"/>
      <c r="J42" s="543"/>
      <c r="K42" s="594"/>
      <c r="L42" s="594"/>
      <c r="M42" s="594"/>
      <c r="N42" s="594"/>
      <c r="O42" s="25" t="s">
        <v>355</v>
      </c>
      <c r="P42" s="272" t="s">
        <v>356</v>
      </c>
      <c r="Q42" s="405"/>
      <c r="R42" s="406"/>
      <c r="S42" s="406"/>
      <c r="T42" s="406"/>
      <c r="U42" s="406"/>
      <c r="V42" s="406"/>
      <c r="W42" s="406"/>
      <c r="X42" s="406"/>
      <c r="Y42" s="406"/>
      <c r="Z42" s="406" t="s">
        <v>7</v>
      </c>
      <c r="AA42" s="406"/>
      <c r="AB42" s="406"/>
      <c r="AC42" s="406" t="s">
        <v>7</v>
      </c>
      <c r="AD42" s="354">
        <f t="shared" si="11"/>
        <v>2</v>
      </c>
      <c r="AE42" s="305"/>
      <c r="AF42" s="292">
        <v>0</v>
      </c>
      <c r="AG42" s="26">
        <f>AF42/AL42</f>
        <v>0</v>
      </c>
      <c r="AH42" s="27">
        <v>2</v>
      </c>
      <c r="AI42" s="26">
        <f t="shared" si="73"/>
        <v>0.33333333333333331</v>
      </c>
      <c r="AJ42" s="27">
        <v>4</v>
      </c>
      <c r="AK42" s="26">
        <f t="shared" si="74"/>
        <v>0.66666666666666663</v>
      </c>
      <c r="AL42" s="27">
        <v>6</v>
      </c>
      <c r="AM42" s="198">
        <f t="shared" si="75"/>
        <v>1</v>
      </c>
      <c r="AN42" s="248"/>
      <c r="AO42" s="44"/>
      <c r="AP42" s="108"/>
      <c r="AQ42" s="45">
        <f>1/3</f>
        <v>0.33333333333333331</v>
      </c>
      <c r="AR42" s="43">
        <f>AQ42/AI42</f>
        <v>1</v>
      </c>
      <c r="AS42" s="46" t="s">
        <v>553</v>
      </c>
      <c r="AT42" s="45">
        <v>0</v>
      </c>
      <c r="AU42" s="43">
        <f t="shared" ref="AU42:AU51" si="94">AT42/AK42</f>
        <v>0</v>
      </c>
      <c r="AV42" s="46" t="s">
        <v>655</v>
      </c>
      <c r="AW42" s="45">
        <v>1</v>
      </c>
      <c r="AX42" s="43">
        <f t="shared" ref="AX42:AX73" si="95">AW42/AM42</f>
        <v>1</v>
      </c>
      <c r="AY42" s="249" t="s">
        <v>857</v>
      </c>
      <c r="AZ42" s="219"/>
      <c r="BA42" s="369"/>
      <c r="BB42" s="375" t="str">
        <f t="shared" si="88"/>
        <v/>
      </c>
      <c r="BC42" s="375" t="str">
        <f t="shared" si="89"/>
        <v/>
      </c>
      <c r="BD42" s="375"/>
      <c r="BE42" s="375"/>
      <c r="BF42" s="441" t="s">
        <v>582</v>
      </c>
      <c r="BG42" s="448" t="str">
        <f t="shared" si="16"/>
        <v/>
      </c>
      <c r="BH42" s="448" t="str">
        <f t="shared" si="9"/>
        <v/>
      </c>
      <c r="BI42" s="448"/>
      <c r="BJ42" s="448"/>
      <c r="BK42" s="381" t="s">
        <v>730</v>
      </c>
      <c r="BL42" s="450" t="str">
        <f t="shared" si="17"/>
        <v/>
      </c>
      <c r="BM42" s="450" t="s">
        <v>7</v>
      </c>
      <c r="BN42" s="450" t="s">
        <v>7</v>
      </c>
      <c r="BO42" s="450" t="s">
        <v>507</v>
      </c>
      <c r="BP42" s="379" t="s">
        <v>791</v>
      </c>
    </row>
    <row r="43" spans="1:68" ht="120">
      <c r="A43" s="541"/>
      <c r="B43" s="494"/>
      <c r="C43" s="494"/>
      <c r="D43" s="494"/>
      <c r="E43" s="494"/>
      <c r="F43" s="494"/>
      <c r="G43" s="494"/>
      <c r="H43" s="494"/>
      <c r="I43" s="557"/>
      <c r="J43" s="543"/>
      <c r="K43" s="595"/>
      <c r="L43" s="595"/>
      <c r="M43" s="595"/>
      <c r="N43" s="595"/>
      <c r="O43" s="25" t="s">
        <v>46</v>
      </c>
      <c r="P43" s="272" t="s">
        <v>102</v>
      </c>
      <c r="Q43" s="405"/>
      <c r="R43" s="406"/>
      <c r="S43" s="406"/>
      <c r="T43" s="406"/>
      <c r="U43" s="406"/>
      <c r="V43" s="406"/>
      <c r="W43" s="406"/>
      <c r="X43" s="406"/>
      <c r="Y43" s="406" t="s">
        <v>7</v>
      </c>
      <c r="Z43" s="406"/>
      <c r="AA43" s="406"/>
      <c r="AB43" s="406"/>
      <c r="AC43" s="406"/>
      <c r="AD43" s="354">
        <f t="shared" si="11"/>
        <v>1</v>
      </c>
      <c r="AE43" s="305"/>
      <c r="AF43" s="292">
        <v>1</v>
      </c>
      <c r="AG43" s="26">
        <f>AF43/AL43</f>
        <v>0.25</v>
      </c>
      <c r="AH43" s="27">
        <v>2</v>
      </c>
      <c r="AI43" s="26">
        <f t="shared" si="73"/>
        <v>0.5</v>
      </c>
      <c r="AJ43" s="27">
        <v>3</v>
      </c>
      <c r="AK43" s="26">
        <f t="shared" si="74"/>
        <v>0.75</v>
      </c>
      <c r="AL43" s="27">
        <v>4</v>
      </c>
      <c r="AM43" s="198">
        <f t="shared" si="75"/>
        <v>1</v>
      </c>
      <c r="AN43" s="248">
        <v>0.25</v>
      </c>
      <c r="AO43" s="43">
        <f>AN43/AG43</f>
        <v>1</v>
      </c>
      <c r="AP43" s="108" t="s">
        <v>478</v>
      </c>
      <c r="AQ43" s="45">
        <v>0.5</v>
      </c>
      <c r="AR43" s="43">
        <f>AQ43/AI43</f>
        <v>1</v>
      </c>
      <c r="AS43" s="107" t="s">
        <v>535</v>
      </c>
      <c r="AT43" s="45">
        <v>0</v>
      </c>
      <c r="AU43" s="43">
        <f t="shared" si="94"/>
        <v>0</v>
      </c>
      <c r="AV43" s="46" t="s">
        <v>732</v>
      </c>
      <c r="AW43" s="45">
        <v>1</v>
      </c>
      <c r="AX43" s="43">
        <f t="shared" si="95"/>
        <v>1</v>
      </c>
      <c r="AY43" s="249" t="s">
        <v>891</v>
      </c>
      <c r="AZ43" s="219"/>
      <c r="BA43" s="369"/>
      <c r="BB43" s="375" t="str">
        <f t="shared" si="88"/>
        <v/>
      </c>
      <c r="BC43" s="375" t="str">
        <f t="shared" si="89"/>
        <v/>
      </c>
      <c r="BD43" s="375"/>
      <c r="BE43" s="375"/>
      <c r="BF43" s="441" t="s">
        <v>582</v>
      </c>
      <c r="BG43" s="448" t="str">
        <f t="shared" si="16"/>
        <v/>
      </c>
      <c r="BH43" s="448" t="str">
        <f t="shared" si="9"/>
        <v/>
      </c>
      <c r="BI43" s="448"/>
      <c r="BJ43" s="448"/>
      <c r="BK43" s="381" t="s">
        <v>733</v>
      </c>
      <c r="BL43" s="450" t="str">
        <f t="shared" si="17"/>
        <v/>
      </c>
      <c r="BM43" s="450" t="s">
        <v>7</v>
      </c>
      <c r="BN43" s="450"/>
      <c r="BO43" s="450" t="s">
        <v>507</v>
      </c>
      <c r="BP43" s="379" t="s">
        <v>791</v>
      </c>
    </row>
    <row r="44" spans="1:68" ht="264.75" customHeight="1">
      <c r="A44" s="541"/>
      <c r="B44" s="494"/>
      <c r="C44" s="494"/>
      <c r="D44" s="494"/>
      <c r="E44" s="494"/>
      <c r="F44" s="494"/>
      <c r="G44" s="494"/>
      <c r="H44" s="494"/>
      <c r="I44" s="557"/>
      <c r="J44" s="577" t="s">
        <v>109</v>
      </c>
      <c r="K44" s="593" t="e">
        <f>AVERAGE(AN44:AN51)</f>
        <v>#DIV/0!</v>
      </c>
      <c r="L44" s="593">
        <f>AVERAGE(AQ44:AQ51)</f>
        <v>0.16666666666666666</v>
      </c>
      <c r="M44" s="593">
        <f>AVERAGE(AT44:AT51)</f>
        <v>0.16666666666666666</v>
      </c>
      <c r="N44" s="593">
        <f>AVERAGE(AW44:AW51)</f>
        <v>0.78749999999999998</v>
      </c>
      <c r="O44" s="25" t="s">
        <v>38</v>
      </c>
      <c r="P44" s="272" t="s">
        <v>39</v>
      </c>
      <c r="Q44" s="405" t="s">
        <v>7</v>
      </c>
      <c r="R44" s="406" t="s">
        <v>7</v>
      </c>
      <c r="S44" s="406"/>
      <c r="T44" s="406"/>
      <c r="U44" s="406"/>
      <c r="V44" s="406"/>
      <c r="W44" s="406" t="s">
        <v>7</v>
      </c>
      <c r="X44" s="406"/>
      <c r="Y44" s="406"/>
      <c r="Z44" s="406" t="s">
        <v>7</v>
      </c>
      <c r="AA44" s="406"/>
      <c r="AB44" s="406"/>
      <c r="AC44" s="406" t="s">
        <v>7</v>
      </c>
      <c r="AD44" s="354">
        <f t="shared" si="11"/>
        <v>5</v>
      </c>
      <c r="AE44" s="306" t="s">
        <v>136</v>
      </c>
      <c r="AF44" s="292">
        <v>0</v>
      </c>
      <c r="AG44" s="26">
        <f t="shared" si="55"/>
        <v>0</v>
      </c>
      <c r="AH44" s="27">
        <f>1/3</f>
        <v>0.33333333333333331</v>
      </c>
      <c r="AI44" s="26">
        <f t="shared" si="56"/>
        <v>0.33333333333333331</v>
      </c>
      <c r="AJ44" s="27">
        <f>2/3</f>
        <v>0.66666666666666663</v>
      </c>
      <c r="AK44" s="26">
        <f t="shared" si="57"/>
        <v>0.66666666666666663</v>
      </c>
      <c r="AL44" s="27">
        <f>3/3</f>
        <v>1</v>
      </c>
      <c r="AM44" s="198">
        <f t="shared" si="58"/>
        <v>1</v>
      </c>
      <c r="AN44" s="248"/>
      <c r="AO44" s="43"/>
      <c r="AP44" s="108" t="s">
        <v>467</v>
      </c>
      <c r="AQ44" s="45">
        <v>0</v>
      </c>
      <c r="AR44" s="43">
        <f>AQ44/AI44</f>
        <v>0</v>
      </c>
      <c r="AS44" s="107" t="s">
        <v>609</v>
      </c>
      <c r="AT44" s="45">
        <v>0</v>
      </c>
      <c r="AU44" s="43">
        <f t="shared" si="94"/>
        <v>0</v>
      </c>
      <c r="AV44" s="46" t="s">
        <v>671</v>
      </c>
      <c r="AW44" s="45">
        <v>0.8</v>
      </c>
      <c r="AX44" s="43">
        <f t="shared" si="95"/>
        <v>0.8</v>
      </c>
      <c r="AY44" s="249" t="s">
        <v>901</v>
      </c>
      <c r="AZ44" s="219"/>
      <c r="BA44" s="369"/>
      <c r="BB44" s="375" t="str">
        <f t="shared" si="88"/>
        <v/>
      </c>
      <c r="BC44" s="375" t="str">
        <f t="shared" si="89"/>
        <v/>
      </c>
      <c r="BD44" s="375"/>
      <c r="BE44" s="375"/>
      <c r="BF44" s="442" t="s">
        <v>512</v>
      </c>
      <c r="BG44" s="448" t="str">
        <f t="shared" si="16"/>
        <v/>
      </c>
      <c r="BH44" s="448" t="s">
        <v>7</v>
      </c>
      <c r="BI44" s="448"/>
      <c r="BJ44" s="448" t="s">
        <v>507</v>
      </c>
      <c r="BK44" s="381" t="s">
        <v>734</v>
      </c>
      <c r="BL44" s="450" t="str">
        <f t="shared" si="17"/>
        <v/>
      </c>
      <c r="BM44" s="450" t="s">
        <v>7</v>
      </c>
      <c r="BN44" s="450" t="s">
        <v>7</v>
      </c>
      <c r="BO44" s="450" t="s">
        <v>507</v>
      </c>
      <c r="BP44" s="381" t="s">
        <v>838</v>
      </c>
    </row>
    <row r="45" spans="1:68" s="31" customFormat="1" ht="88.5" customHeight="1">
      <c r="A45" s="541"/>
      <c r="B45" s="494"/>
      <c r="C45" s="494"/>
      <c r="D45" s="494"/>
      <c r="E45" s="494"/>
      <c r="F45" s="494"/>
      <c r="G45" s="494"/>
      <c r="H45" s="494"/>
      <c r="I45" s="557"/>
      <c r="J45" s="578"/>
      <c r="K45" s="594"/>
      <c r="L45" s="594"/>
      <c r="M45" s="594"/>
      <c r="N45" s="594"/>
      <c r="O45" s="25" t="s">
        <v>177</v>
      </c>
      <c r="P45" s="272" t="s">
        <v>176</v>
      </c>
      <c r="Q45" s="405"/>
      <c r="R45" s="406"/>
      <c r="S45" s="406"/>
      <c r="T45" s="406"/>
      <c r="U45" s="406"/>
      <c r="V45" s="406"/>
      <c r="W45" s="406"/>
      <c r="X45" s="406"/>
      <c r="Y45" s="406"/>
      <c r="Z45" s="406" t="s">
        <v>7</v>
      </c>
      <c r="AA45" s="406"/>
      <c r="AB45" s="406" t="s">
        <v>7</v>
      </c>
      <c r="AC45" s="406" t="s">
        <v>7</v>
      </c>
      <c r="AD45" s="354">
        <f t="shared" si="11"/>
        <v>3</v>
      </c>
      <c r="AE45" s="306" t="s">
        <v>312</v>
      </c>
      <c r="AF45" s="292">
        <v>0</v>
      </c>
      <c r="AG45" s="26">
        <f>AF45/AL45</f>
        <v>0</v>
      </c>
      <c r="AH45" s="27">
        <v>0</v>
      </c>
      <c r="AI45" s="26">
        <f t="shared" si="56"/>
        <v>0</v>
      </c>
      <c r="AJ45" s="27">
        <v>0.5</v>
      </c>
      <c r="AK45" s="26">
        <f t="shared" si="57"/>
        <v>0.5</v>
      </c>
      <c r="AL45" s="27">
        <v>1</v>
      </c>
      <c r="AM45" s="198">
        <f t="shared" si="58"/>
        <v>1</v>
      </c>
      <c r="AN45" s="248"/>
      <c r="AO45" s="43"/>
      <c r="AP45" s="108" t="s">
        <v>458</v>
      </c>
      <c r="AQ45" s="45"/>
      <c r="AR45" s="43"/>
      <c r="AS45" s="107" t="s">
        <v>538</v>
      </c>
      <c r="AT45" s="45">
        <v>0</v>
      </c>
      <c r="AU45" s="43">
        <f t="shared" si="94"/>
        <v>0</v>
      </c>
      <c r="AV45" s="46" t="s">
        <v>659</v>
      </c>
      <c r="AW45" s="45">
        <v>1</v>
      </c>
      <c r="AX45" s="43">
        <f t="shared" si="95"/>
        <v>1</v>
      </c>
      <c r="AY45" s="249" t="s">
        <v>904</v>
      </c>
      <c r="AZ45" s="219" t="s">
        <v>178</v>
      </c>
      <c r="BA45" s="369" t="s">
        <v>179</v>
      </c>
      <c r="BB45" s="375" t="str">
        <f t="shared" si="88"/>
        <v/>
      </c>
      <c r="BC45" s="375" t="str">
        <f t="shared" si="89"/>
        <v/>
      </c>
      <c r="BD45" s="376"/>
      <c r="BE45" s="376"/>
      <c r="BF45" s="444" t="s">
        <v>584</v>
      </c>
      <c r="BG45" s="448" t="str">
        <f t="shared" si="16"/>
        <v/>
      </c>
      <c r="BH45" s="448" t="str">
        <f t="shared" si="9"/>
        <v/>
      </c>
      <c r="BI45" s="449"/>
      <c r="BJ45" s="449"/>
      <c r="BK45" s="381" t="s">
        <v>754</v>
      </c>
      <c r="BL45" s="450" t="str">
        <f t="shared" si="17"/>
        <v/>
      </c>
      <c r="BM45" s="450" t="s">
        <v>7</v>
      </c>
      <c r="BN45" s="450" t="s">
        <v>7</v>
      </c>
      <c r="BO45" s="450" t="s">
        <v>507</v>
      </c>
      <c r="BP45" s="381" t="s">
        <v>838</v>
      </c>
    </row>
    <row r="46" spans="1:68" s="31" customFormat="1" ht="75">
      <c r="A46" s="541"/>
      <c r="B46" s="494"/>
      <c r="C46" s="494"/>
      <c r="D46" s="494"/>
      <c r="E46" s="494"/>
      <c r="F46" s="494"/>
      <c r="G46" s="494"/>
      <c r="H46" s="494"/>
      <c r="I46" s="557"/>
      <c r="J46" s="578"/>
      <c r="K46" s="594"/>
      <c r="L46" s="594"/>
      <c r="M46" s="594"/>
      <c r="N46" s="594"/>
      <c r="O46" s="25" t="s">
        <v>181</v>
      </c>
      <c r="P46" s="272" t="s">
        <v>180</v>
      </c>
      <c r="Q46" s="405"/>
      <c r="R46" s="406"/>
      <c r="S46" s="406"/>
      <c r="T46" s="406"/>
      <c r="U46" s="406"/>
      <c r="V46" s="406"/>
      <c r="W46" s="406"/>
      <c r="X46" s="406"/>
      <c r="Y46" s="406"/>
      <c r="Z46" s="406"/>
      <c r="AA46" s="406"/>
      <c r="AB46" s="406"/>
      <c r="AC46" s="406" t="s">
        <v>7</v>
      </c>
      <c r="AD46" s="354">
        <f t="shared" si="11"/>
        <v>1</v>
      </c>
      <c r="AE46" s="306"/>
      <c r="AF46" s="292">
        <v>0</v>
      </c>
      <c r="AG46" s="26">
        <f>AF46/AL46</f>
        <v>0</v>
      </c>
      <c r="AH46" s="27">
        <v>0</v>
      </c>
      <c r="AI46" s="26">
        <f t="shared" ref="AI46" si="96">AH46/AL46</f>
        <v>0</v>
      </c>
      <c r="AJ46" s="27">
        <v>0.5</v>
      </c>
      <c r="AK46" s="26">
        <f t="shared" ref="AK46" si="97">AJ46/AL46</f>
        <v>0.5</v>
      </c>
      <c r="AL46" s="27">
        <v>1</v>
      </c>
      <c r="AM46" s="198">
        <f t="shared" ref="AM46" si="98">AL46/AL46</f>
        <v>1</v>
      </c>
      <c r="AN46" s="248"/>
      <c r="AO46" s="43"/>
      <c r="AP46" s="108"/>
      <c r="AQ46" s="45"/>
      <c r="AR46" s="43"/>
      <c r="AS46" s="46" t="s">
        <v>584</v>
      </c>
      <c r="AT46" s="45">
        <v>0</v>
      </c>
      <c r="AU46" s="43">
        <f t="shared" si="94"/>
        <v>0</v>
      </c>
      <c r="AV46" s="107" t="s">
        <v>776</v>
      </c>
      <c r="AW46" s="45">
        <v>0.25</v>
      </c>
      <c r="AX46" s="43">
        <f t="shared" si="95"/>
        <v>0.25</v>
      </c>
      <c r="AY46" s="249" t="s">
        <v>841</v>
      </c>
      <c r="AZ46" s="219" t="s">
        <v>178</v>
      </c>
      <c r="BA46" s="369" t="s">
        <v>179</v>
      </c>
      <c r="BB46" s="375" t="str">
        <f t="shared" si="88"/>
        <v/>
      </c>
      <c r="BC46" s="375" t="str">
        <f t="shared" si="89"/>
        <v/>
      </c>
      <c r="BD46" s="376"/>
      <c r="BE46" s="376"/>
      <c r="BF46" s="444" t="s">
        <v>584</v>
      </c>
      <c r="BG46" s="448" t="str">
        <f t="shared" si="16"/>
        <v/>
      </c>
      <c r="BH46" s="448" t="str">
        <f t="shared" si="9"/>
        <v/>
      </c>
      <c r="BI46" s="449"/>
      <c r="BJ46" s="449"/>
      <c r="BK46" s="381" t="s">
        <v>755</v>
      </c>
      <c r="BL46" s="450" t="str">
        <f t="shared" si="17"/>
        <v/>
      </c>
      <c r="BM46" s="450" t="s">
        <v>7</v>
      </c>
      <c r="BN46" s="450" t="s">
        <v>7</v>
      </c>
      <c r="BO46" s="450" t="s">
        <v>507</v>
      </c>
      <c r="BP46" s="381" t="s">
        <v>838</v>
      </c>
    </row>
    <row r="47" spans="1:68" s="31" customFormat="1" ht="345">
      <c r="A47" s="541"/>
      <c r="B47" s="494"/>
      <c r="C47" s="494"/>
      <c r="D47" s="494"/>
      <c r="E47" s="494"/>
      <c r="F47" s="494"/>
      <c r="G47" s="494"/>
      <c r="H47" s="494"/>
      <c r="I47" s="557"/>
      <c r="J47" s="578"/>
      <c r="K47" s="594"/>
      <c r="L47" s="594"/>
      <c r="M47" s="594"/>
      <c r="N47" s="594"/>
      <c r="O47" s="25" t="s">
        <v>357</v>
      </c>
      <c r="P47" s="272" t="s">
        <v>358</v>
      </c>
      <c r="Q47" s="405"/>
      <c r="R47" s="406"/>
      <c r="S47" s="406"/>
      <c r="T47" s="406"/>
      <c r="U47" s="406"/>
      <c r="V47" s="406"/>
      <c r="W47" s="406"/>
      <c r="X47" s="406"/>
      <c r="Y47" s="406" t="s">
        <v>7</v>
      </c>
      <c r="Z47" s="406"/>
      <c r="AA47" s="406"/>
      <c r="AB47" s="406"/>
      <c r="AC47" s="406"/>
      <c r="AD47" s="354">
        <f t="shared" si="11"/>
        <v>1</v>
      </c>
      <c r="AE47" s="306"/>
      <c r="AF47" s="292">
        <v>0</v>
      </c>
      <c r="AG47" s="26">
        <f>AF47/AL47</f>
        <v>0</v>
      </c>
      <c r="AH47" s="27">
        <v>0.5</v>
      </c>
      <c r="AI47" s="26">
        <f t="shared" ref="AI47" si="99">AH47/AL47</f>
        <v>0.5</v>
      </c>
      <c r="AJ47" s="27">
        <v>0.75</v>
      </c>
      <c r="AK47" s="26">
        <f t="shared" ref="AK47" si="100">AJ47/AL47</f>
        <v>0.75</v>
      </c>
      <c r="AL47" s="27">
        <v>1</v>
      </c>
      <c r="AM47" s="198">
        <f t="shared" ref="AM47" si="101">AL47/AL47</f>
        <v>1</v>
      </c>
      <c r="AN47" s="248"/>
      <c r="AO47" s="43"/>
      <c r="AP47" s="108" t="s">
        <v>479</v>
      </c>
      <c r="AQ47" s="45">
        <v>0.5</v>
      </c>
      <c r="AR47" s="43">
        <f>AQ47/AI47</f>
        <v>1</v>
      </c>
      <c r="AS47" s="107" t="s">
        <v>536</v>
      </c>
      <c r="AT47" s="45">
        <v>0</v>
      </c>
      <c r="AU47" s="43">
        <f t="shared" si="94"/>
        <v>0</v>
      </c>
      <c r="AV47" s="107" t="s">
        <v>777</v>
      </c>
      <c r="AW47" s="45">
        <v>1</v>
      </c>
      <c r="AX47" s="43">
        <f t="shared" si="95"/>
        <v>1</v>
      </c>
      <c r="AY47" s="249" t="s">
        <v>894</v>
      </c>
      <c r="AZ47" s="219" t="s">
        <v>178</v>
      </c>
      <c r="BA47" s="369" t="s">
        <v>186</v>
      </c>
      <c r="BB47" s="375" t="str">
        <f t="shared" si="88"/>
        <v/>
      </c>
      <c r="BC47" s="375" t="str">
        <f t="shared" si="89"/>
        <v/>
      </c>
      <c r="BD47" s="376"/>
      <c r="BE47" s="376"/>
      <c r="BF47" s="441" t="s">
        <v>582</v>
      </c>
      <c r="BG47" s="448" t="str">
        <f t="shared" si="16"/>
        <v/>
      </c>
      <c r="BH47" s="448" t="str">
        <f t="shared" si="9"/>
        <v/>
      </c>
      <c r="BI47" s="449"/>
      <c r="BJ47" s="449"/>
      <c r="BK47" s="381" t="s">
        <v>735</v>
      </c>
      <c r="BL47" s="450" t="str">
        <f t="shared" si="17"/>
        <v/>
      </c>
      <c r="BM47" s="450" t="s">
        <v>7</v>
      </c>
      <c r="BN47" s="450" t="s">
        <v>7</v>
      </c>
      <c r="BO47" s="450" t="s">
        <v>507</v>
      </c>
      <c r="BP47" s="379" t="s">
        <v>791</v>
      </c>
    </row>
    <row r="48" spans="1:68" ht="409.5" customHeight="1">
      <c r="A48" s="541"/>
      <c r="B48" s="494"/>
      <c r="C48" s="494"/>
      <c r="D48" s="494"/>
      <c r="E48" s="494"/>
      <c r="F48" s="494"/>
      <c r="G48" s="494"/>
      <c r="H48" s="494"/>
      <c r="I48" s="557"/>
      <c r="J48" s="578"/>
      <c r="K48" s="594"/>
      <c r="L48" s="594"/>
      <c r="M48" s="594"/>
      <c r="N48" s="594"/>
      <c r="O48" s="25" t="s">
        <v>40</v>
      </c>
      <c r="P48" s="272" t="s">
        <v>41</v>
      </c>
      <c r="Q48" s="405" t="s">
        <v>7</v>
      </c>
      <c r="R48" s="406" t="s">
        <v>7</v>
      </c>
      <c r="S48" s="406"/>
      <c r="T48" s="406"/>
      <c r="U48" s="406"/>
      <c r="V48" s="406"/>
      <c r="W48" s="406"/>
      <c r="X48" s="406"/>
      <c r="Y48" s="406"/>
      <c r="Z48" s="406" t="s">
        <v>7</v>
      </c>
      <c r="AA48" s="406"/>
      <c r="AB48" s="406"/>
      <c r="AC48" s="406" t="s">
        <v>7</v>
      </c>
      <c r="AD48" s="354">
        <f t="shared" si="11"/>
        <v>4</v>
      </c>
      <c r="AE48" s="305"/>
      <c r="AF48" s="292">
        <v>0</v>
      </c>
      <c r="AG48" s="26">
        <f t="shared" si="55"/>
        <v>0</v>
      </c>
      <c r="AH48" s="27">
        <f>1/2</f>
        <v>0.5</v>
      </c>
      <c r="AI48" s="26">
        <f t="shared" si="56"/>
        <v>0.5</v>
      </c>
      <c r="AJ48" s="27">
        <v>1</v>
      </c>
      <c r="AK48" s="26">
        <f t="shared" si="57"/>
        <v>1</v>
      </c>
      <c r="AL48" s="27">
        <v>1</v>
      </c>
      <c r="AM48" s="198">
        <f t="shared" si="58"/>
        <v>1</v>
      </c>
      <c r="AN48" s="248"/>
      <c r="AO48" s="43"/>
      <c r="AP48" s="108"/>
      <c r="AQ48" s="45">
        <v>0</v>
      </c>
      <c r="AR48" s="43">
        <f>AQ48/AI48</f>
        <v>0</v>
      </c>
      <c r="AS48" s="107" t="s">
        <v>614</v>
      </c>
      <c r="AT48" s="45">
        <v>0</v>
      </c>
      <c r="AU48" s="43">
        <f t="shared" si="94"/>
        <v>0</v>
      </c>
      <c r="AV48" s="46" t="s">
        <v>660</v>
      </c>
      <c r="AW48" s="45">
        <v>0.25</v>
      </c>
      <c r="AX48" s="43">
        <f t="shared" si="95"/>
        <v>0.25</v>
      </c>
      <c r="AY48" s="249" t="s">
        <v>902</v>
      </c>
      <c r="AZ48" s="219"/>
      <c r="BA48" s="369"/>
      <c r="BB48" s="375" t="str">
        <f t="shared" si="88"/>
        <v/>
      </c>
      <c r="BC48" s="375" t="str">
        <f t="shared" si="89"/>
        <v/>
      </c>
      <c r="BD48" s="375"/>
      <c r="BE48" s="375"/>
      <c r="BF48" s="442" t="s">
        <v>513</v>
      </c>
      <c r="BG48" s="448" t="str">
        <f t="shared" si="16"/>
        <v/>
      </c>
      <c r="BH48" s="448" t="s">
        <v>7</v>
      </c>
      <c r="BI48" s="448"/>
      <c r="BJ48" s="448" t="s">
        <v>507</v>
      </c>
      <c r="BK48" s="381" t="s">
        <v>736</v>
      </c>
      <c r="BL48" s="450" t="str">
        <f t="shared" si="17"/>
        <v/>
      </c>
      <c r="BM48" s="450" t="s">
        <v>7</v>
      </c>
      <c r="BN48" s="450" t="s">
        <v>7</v>
      </c>
      <c r="BO48" s="450" t="s">
        <v>507</v>
      </c>
      <c r="BP48" s="381" t="s">
        <v>837</v>
      </c>
    </row>
    <row r="49" spans="1:68" ht="409.5">
      <c r="A49" s="541"/>
      <c r="B49" s="494"/>
      <c r="C49" s="494"/>
      <c r="D49" s="494"/>
      <c r="E49" s="494"/>
      <c r="F49" s="494"/>
      <c r="G49" s="494"/>
      <c r="H49" s="494"/>
      <c r="I49" s="557"/>
      <c r="J49" s="578"/>
      <c r="K49" s="594"/>
      <c r="L49" s="594"/>
      <c r="M49" s="594"/>
      <c r="N49" s="594"/>
      <c r="O49" s="25" t="s">
        <v>54</v>
      </c>
      <c r="P49" s="272" t="s">
        <v>55</v>
      </c>
      <c r="Q49" s="405"/>
      <c r="R49" s="406" t="s">
        <v>7</v>
      </c>
      <c r="S49" s="406"/>
      <c r="T49" s="406" t="s">
        <v>7</v>
      </c>
      <c r="U49" s="406"/>
      <c r="V49" s="406"/>
      <c r="W49" s="406" t="s">
        <v>7</v>
      </c>
      <c r="X49" s="406"/>
      <c r="Y49" s="406"/>
      <c r="Z49" s="406" t="s">
        <v>7</v>
      </c>
      <c r="AA49" s="406"/>
      <c r="AB49" s="406"/>
      <c r="AC49" s="406" t="s">
        <v>7</v>
      </c>
      <c r="AD49" s="354">
        <f t="shared" si="11"/>
        <v>5</v>
      </c>
      <c r="AE49" s="306" t="s">
        <v>160</v>
      </c>
      <c r="AF49" s="292">
        <v>0</v>
      </c>
      <c r="AG49" s="26">
        <f>AF49/AL49</f>
        <v>0</v>
      </c>
      <c r="AH49" s="27">
        <f>1/3</f>
        <v>0.33333333333333331</v>
      </c>
      <c r="AI49" s="26">
        <f>AH49/AL49</f>
        <v>0.33333333333333331</v>
      </c>
      <c r="AJ49" s="27">
        <f>2/3</f>
        <v>0.66666666666666663</v>
      </c>
      <c r="AK49" s="26">
        <f>AJ49/AL49</f>
        <v>0.66666666666666663</v>
      </c>
      <c r="AL49" s="27">
        <v>1</v>
      </c>
      <c r="AM49" s="198">
        <f>AL49/AL49</f>
        <v>1</v>
      </c>
      <c r="AN49" s="248"/>
      <c r="AO49" s="43"/>
      <c r="AP49" s="108"/>
      <c r="AQ49" s="45">
        <v>0</v>
      </c>
      <c r="AR49" s="43">
        <f>AQ49/AI49</f>
        <v>0</v>
      </c>
      <c r="AS49" s="107" t="s">
        <v>603</v>
      </c>
      <c r="AT49" s="45">
        <f>2/3</f>
        <v>0.66666666666666663</v>
      </c>
      <c r="AU49" s="43">
        <f t="shared" si="94"/>
        <v>1</v>
      </c>
      <c r="AV49" s="439" t="s">
        <v>737</v>
      </c>
      <c r="AW49" s="45">
        <v>1</v>
      </c>
      <c r="AX49" s="43">
        <f t="shared" si="95"/>
        <v>1</v>
      </c>
      <c r="AY49" s="249" t="s">
        <v>881</v>
      </c>
      <c r="AZ49" s="219"/>
      <c r="BA49" s="369"/>
      <c r="BB49" s="375" t="str">
        <f t="shared" si="88"/>
        <v/>
      </c>
      <c r="BC49" s="375" t="str">
        <f t="shared" si="89"/>
        <v/>
      </c>
      <c r="BD49" s="375"/>
      <c r="BE49" s="375"/>
      <c r="BF49" s="442" t="s">
        <v>516</v>
      </c>
      <c r="BG49" s="448" t="str">
        <f t="shared" si="16"/>
        <v/>
      </c>
      <c r="BH49" s="448" t="s">
        <v>7</v>
      </c>
      <c r="BI49" s="448"/>
      <c r="BJ49" s="448" t="s">
        <v>507</v>
      </c>
      <c r="BK49" s="379" t="s">
        <v>582</v>
      </c>
      <c r="BL49" s="450" t="str">
        <f t="shared" si="17"/>
        <v/>
      </c>
      <c r="BM49" s="450"/>
      <c r="BN49" s="450"/>
      <c r="BO49" s="450" t="s">
        <v>507</v>
      </c>
      <c r="BP49" s="379" t="s">
        <v>791</v>
      </c>
    </row>
    <row r="50" spans="1:68" ht="279" customHeight="1">
      <c r="A50" s="541"/>
      <c r="B50" s="494"/>
      <c r="C50" s="494"/>
      <c r="D50" s="494"/>
      <c r="E50" s="494"/>
      <c r="F50" s="494"/>
      <c r="G50" s="494"/>
      <c r="H50" s="494"/>
      <c r="I50" s="557"/>
      <c r="J50" s="578"/>
      <c r="K50" s="594"/>
      <c r="L50" s="594"/>
      <c r="M50" s="594"/>
      <c r="N50" s="594"/>
      <c r="O50" s="25" t="s">
        <v>100</v>
      </c>
      <c r="P50" s="272" t="s">
        <v>101</v>
      </c>
      <c r="Q50" s="405"/>
      <c r="R50" s="406" t="s">
        <v>7</v>
      </c>
      <c r="S50" s="406"/>
      <c r="T50" s="406"/>
      <c r="U50" s="406"/>
      <c r="V50" s="406"/>
      <c r="W50" s="406"/>
      <c r="X50" s="406"/>
      <c r="Y50" s="406"/>
      <c r="Z50" s="406" t="s">
        <v>7</v>
      </c>
      <c r="AA50" s="406"/>
      <c r="AB50" s="406"/>
      <c r="AC50" s="406" t="s">
        <v>7</v>
      </c>
      <c r="AD50" s="354">
        <f t="shared" si="11"/>
        <v>3</v>
      </c>
      <c r="AE50" s="305"/>
      <c r="AF50" s="292">
        <v>0</v>
      </c>
      <c r="AG50" s="26">
        <f>AF50/AL50</f>
        <v>0</v>
      </c>
      <c r="AH50" s="27">
        <v>0</v>
      </c>
      <c r="AI50" s="26">
        <f>AH50/AL50</f>
        <v>0</v>
      </c>
      <c r="AJ50" s="27">
        <v>0.5</v>
      </c>
      <c r="AK50" s="26">
        <f>AJ50/AL50</f>
        <v>0.5</v>
      </c>
      <c r="AL50" s="27">
        <v>1</v>
      </c>
      <c r="AM50" s="198">
        <f>AL50/AL50</f>
        <v>1</v>
      </c>
      <c r="AN50" s="248"/>
      <c r="AO50" s="43"/>
      <c r="AP50" s="108"/>
      <c r="AQ50" s="45"/>
      <c r="AR50" s="43"/>
      <c r="AS50" s="107" t="s">
        <v>554</v>
      </c>
      <c r="AT50" s="45">
        <v>0</v>
      </c>
      <c r="AU50" s="43">
        <f t="shared" si="94"/>
        <v>0</v>
      </c>
      <c r="AV50" s="46" t="s">
        <v>681</v>
      </c>
      <c r="AW50" s="45">
        <v>1</v>
      </c>
      <c r="AX50" s="43">
        <f t="shared" si="95"/>
        <v>1</v>
      </c>
      <c r="AY50" s="249" t="s">
        <v>842</v>
      </c>
      <c r="AZ50" s="219"/>
      <c r="BA50" s="369"/>
      <c r="BB50" s="375" t="str">
        <f t="shared" si="88"/>
        <v/>
      </c>
      <c r="BC50" s="375" t="str">
        <f t="shared" si="89"/>
        <v/>
      </c>
      <c r="BD50" s="375"/>
      <c r="BE50" s="375"/>
      <c r="BF50" s="444" t="s">
        <v>584</v>
      </c>
      <c r="BG50" s="448" t="str">
        <f t="shared" si="16"/>
        <v/>
      </c>
      <c r="BH50" s="448" t="str">
        <f t="shared" si="9"/>
        <v/>
      </c>
      <c r="BI50" s="448"/>
      <c r="BJ50" s="448"/>
      <c r="BK50" s="381" t="s">
        <v>756</v>
      </c>
      <c r="BL50" s="450" t="str">
        <f t="shared" si="17"/>
        <v/>
      </c>
      <c r="BM50" s="450" t="s">
        <v>7</v>
      </c>
      <c r="BN50" s="450"/>
      <c r="BO50" s="450" t="s">
        <v>507</v>
      </c>
      <c r="BP50" s="379" t="s">
        <v>791</v>
      </c>
    </row>
    <row r="51" spans="1:68" ht="174" customHeight="1">
      <c r="A51" s="541"/>
      <c r="B51" s="494"/>
      <c r="C51" s="494"/>
      <c r="D51" s="494"/>
      <c r="E51" s="494"/>
      <c r="F51" s="494"/>
      <c r="G51" s="494"/>
      <c r="H51" s="494"/>
      <c r="I51" s="557"/>
      <c r="J51" s="578"/>
      <c r="K51" s="594"/>
      <c r="L51" s="594"/>
      <c r="M51" s="594"/>
      <c r="N51" s="594"/>
      <c r="O51" s="25" t="s">
        <v>103</v>
      </c>
      <c r="P51" s="272" t="s">
        <v>104</v>
      </c>
      <c r="Q51" s="405" t="s">
        <v>7</v>
      </c>
      <c r="R51" s="406" t="s">
        <v>7</v>
      </c>
      <c r="S51" s="406"/>
      <c r="T51" s="406"/>
      <c r="U51" s="406"/>
      <c r="V51" s="406"/>
      <c r="W51" s="406"/>
      <c r="X51" s="406"/>
      <c r="Y51" s="406"/>
      <c r="Z51" s="406" t="s">
        <v>7</v>
      </c>
      <c r="AA51" s="406"/>
      <c r="AB51" s="406"/>
      <c r="AC51" s="406" t="s">
        <v>7</v>
      </c>
      <c r="AD51" s="354">
        <f t="shared" si="11"/>
        <v>4</v>
      </c>
      <c r="AE51" s="305"/>
      <c r="AF51" s="292">
        <v>0</v>
      </c>
      <c r="AG51" s="26">
        <f>AF51/AL51</f>
        <v>0</v>
      </c>
      <c r="AH51" s="27">
        <f>1/3</f>
        <v>0.33333333333333331</v>
      </c>
      <c r="AI51" s="26">
        <f>AH51/AL51</f>
        <v>0.33333333333333331</v>
      </c>
      <c r="AJ51" s="27">
        <f>2/3</f>
        <v>0.66666666666666663</v>
      </c>
      <c r="AK51" s="26">
        <f>AJ51/AL51</f>
        <v>0.66666666666666663</v>
      </c>
      <c r="AL51" s="27">
        <v>1</v>
      </c>
      <c r="AM51" s="198">
        <f>AL51/AL51</f>
        <v>1</v>
      </c>
      <c r="AN51" s="248"/>
      <c r="AO51" s="43"/>
      <c r="AP51" s="108"/>
      <c r="AQ51" s="45">
        <f>1/3</f>
        <v>0.33333333333333331</v>
      </c>
      <c r="AR51" s="43">
        <f>AQ51/AI51</f>
        <v>1</v>
      </c>
      <c r="AS51" s="107" t="s">
        <v>555</v>
      </c>
      <c r="AT51" s="45">
        <f>2/3</f>
        <v>0.66666666666666663</v>
      </c>
      <c r="AU51" s="43">
        <f t="shared" si="94"/>
        <v>1</v>
      </c>
      <c r="AV51" s="46" t="s">
        <v>661</v>
      </c>
      <c r="AW51" s="45">
        <v>1</v>
      </c>
      <c r="AX51" s="43">
        <f t="shared" si="95"/>
        <v>1</v>
      </c>
      <c r="AY51" s="249" t="s">
        <v>858</v>
      </c>
      <c r="AZ51" s="219"/>
      <c r="BA51" s="369"/>
      <c r="BB51" s="375" t="str">
        <f t="shared" si="88"/>
        <v/>
      </c>
      <c r="BC51" s="375" t="str">
        <f t="shared" si="89"/>
        <v/>
      </c>
      <c r="BD51" s="375"/>
      <c r="BE51" s="375"/>
      <c r="BF51" s="443" t="s">
        <v>517</v>
      </c>
      <c r="BG51" s="448" t="str">
        <f t="shared" si="16"/>
        <v/>
      </c>
      <c r="BH51" s="448" t="str">
        <f t="shared" si="9"/>
        <v>X</v>
      </c>
      <c r="BI51" s="448"/>
      <c r="BJ51" s="448"/>
      <c r="BK51" s="379" t="s">
        <v>582</v>
      </c>
      <c r="BL51" s="450" t="str">
        <f t="shared" si="17"/>
        <v/>
      </c>
      <c r="BM51" s="450" t="str">
        <f t="shared" ref="BM51:BM55" si="102">IF(AY51=0,"",IF(AY51&lt;100%,"X",""))</f>
        <v/>
      </c>
      <c r="BN51" s="450"/>
      <c r="BO51" s="450"/>
      <c r="BP51" s="379" t="s">
        <v>791</v>
      </c>
    </row>
    <row r="52" spans="1:68" ht="360">
      <c r="A52" s="541"/>
      <c r="B52" s="494"/>
      <c r="C52" s="494"/>
      <c r="D52" s="494"/>
      <c r="E52" s="494"/>
      <c r="F52" s="494"/>
      <c r="G52" s="494"/>
      <c r="H52" s="494"/>
      <c r="I52" s="557"/>
      <c r="J52" s="543" t="s">
        <v>110</v>
      </c>
      <c r="K52" s="593" t="e">
        <f>AVERAGE(AN52:AN53)</f>
        <v>#DIV/0!</v>
      </c>
      <c r="L52" s="593" t="e">
        <f>AVERAGE(AQ52:AQ53)</f>
        <v>#DIV/0!</v>
      </c>
      <c r="M52" s="593">
        <f>AVERAGE(AT52:AT53)</f>
        <v>1</v>
      </c>
      <c r="N52" s="593">
        <f>AVERAGE(AW52:AW53)</f>
        <v>1</v>
      </c>
      <c r="O52" s="25" t="s">
        <v>77</v>
      </c>
      <c r="P52" s="272" t="s">
        <v>51</v>
      </c>
      <c r="Q52" s="405" t="s">
        <v>7</v>
      </c>
      <c r="R52" s="406" t="s">
        <v>7</v>
      </c>
      <c r="S52" s="406"/>
      <c r="T52" s="406"/>
      <c r="U52" s="406"/>
      <c r="V52" s="406"/>
      <c r="W52" s="406" t="s">
        <v>7</v>
      </c>
      <c r="X52" s="406"/>
      <c r="Y52" s="406"/>
      <c r="Z52" s="406" t="s">
        <v>7</v>
      </c>
      <c r="AA52" s="406"/>
      <c r="AB52" s="406"/>
      <c r="AC52" s="406" t="s">
        <v>7</v>
      </c>
      <c r="AD52" s="354">
        <f t="shared" si="11"/>
        <v>5</v>
      </c>
      <c r="AE52" s="306" t="s">
        <v>105</v>
      </c>
      <c r="AF52" s="292">
        <v>0</v>
      </c>
      <c r="AG52" s="26">
        <f>AF52/AL52</f>
        <v>0</v>
      </c>
      <c r="AH52" s="27">
        <v>0</v>
      </c>
      <c r="AI52" s="26">
        <f>AH52/AL52</f>
        <v>0</v>
      </c>
      <c r="AJ52" s="27">
        <v>0</v>
      </c>
      <c r="AK52" s="26">
        <f>AJ52/AL52</f>
        <v>0</v>
      </c>
      <c r="AL52" s="27">
        <v>1</v>
      </c>
      <c r="AM52" s="198">
        <f>AL52/AL52</f>
        <v>1</v>
      </c>
      <c r="AN52" s="248"/>
      <c r="AO52" s="43"/>
      <c r="AP52" s="108" t="s">
        <v>610</v>
      </c>
      <c r="AQ52" s="45"/>
      <c r="AR52" s="43"/>
      <c r="AS52" s="107" t="s">
        <v>556</v>
      </c>
      <c r="AT52" s="45"/>
      <c r="AU52" s="43"/>
      <c r="AV52" s="46" t="s">
        <v>679</v>
      </c>
      <c r="AW52" s="45">
        <v>1</v>
      </c>
      <c r="AX52" s="43">
        <f t="shared" si="95"/>
        <v>1</v>
      </c>
      <c r="AY52" s="249" t="s">
        <v>882</v>
      </c>
      <c r="AZ52" s="219"/>
      <c r="BA52" s="369"/>
      <c r="BB52" s="375" t="str">
        <f t="shared" si="88"/>
        <v/>
      </c>
      <c r="BC52" s="375" t="str">
        <f t="shared" si="89"/>
        <v/>
      </c>
      <c r="BD52" s="375"/>
      <c r="BE52" s="375"/>
      <c r="BF52" s="444" t="s">
        <v>518</v>
      </c>
      <c r="BG52" s="448" t="str">
        <f t="shared" si="16"/>
        <v/>
      </c>
      <c r="BH52" s="448" t="str">
        <f t="shared" si="9"/>
        <v/>
      </c>
      <c r="BI52" s="448"/>
      <c r="BJ52" s="448"/>
      <c r="BK52" s="440" t="s">
        <v>738</v>
      </c>
      <c r="BL52" s="450" t="str">
        <f t="shared" si="17"/>
        <v/>
      </c>
      <c r="BM52" s="450" t="str">
        <f t="shared" si="102"/>
        <v/>
      </c>
      <c r="BN52" s="450" t="s">
        <v>7</v>
      </c>
      <c r="BO52" s="450" t="s">
        <v>507</v>
      </c>
      <c r="BP52" s="381" t="s">
        <v>843</v>
      </c>
    </row>
    <row r="53" spans="1:68" ht="409.5">
      <c r="A53" s="541"/>
      <c r="B53" s="494"/>
      <c r="C53" s="494"/>
      <c r="D53" s="494"/>
      <c r="E53" s="494"/>
      <c r="F53" s="494"/>
      <c r="G53" s="494"/>
      <c r="H53" s="494"/>
      <c r="I53" s="557"/>
      <c r="J53" s="543"/>
      <c r="K53" s="594"/>
      <c r="L53" s="594"/>
      <c r="M53" s="594"/>
      <c r="N53" s="594"/>
      <c r="O53" s="25" t="s">
        <v>52</v>
      </c>
      <c r="P53" s="272" t="s">
        <v>53</v>
      </c>
      <c r="Q53" s="405"/>
      <c r="R53" s="406"/>
      <c r="S53" s="406"/>
      <c r="T53" s="406"/>
      <c r="U53" s="406"/>
      <c r="V53" s="406"/>
      <c r="W53" s="406" t="s">
        <v>7</v>
      </c>
      <c r="X53" s="406"/>
      <c r="Y53" s="406"/>
      <c r="Z53" s="406" t="s">
        <v>7</v>
      </c>
      <c r="AA53" s="406"/>
      <c r="AB53" s="406"/>
      <c r="AC53" s="406" t="s">
        <v>7</v>
      </c>
      <c r="AD53" s="354">
        <f t="shared" si="11"/>
        <v>3</v>
      </c>
      <c r="AE53" s="306" t="s">
        <v>359</v>
      </c>
      <c r="AF53" s="292"/>
      <c r="AG53" s="26">
        <f t="shared" si="55"/>
        <v>0</v>
      </c>
      <c r="AH53" s="27"/>
      <c r="AI53" s="26">
        <f t="shared" si="56"/>
        <v>0</v>
      </c>
      <c r="AJ53" s="27"/>
      <c r="AK53" s="26">
        <f t="shared" si="57"/>
        <v>0</v>
      </c>
      <c r="AL53" s="27">
        <v>1</v>
      </c>
      <c r="AM53" s="198">
        <f t="shared" si="58"/>
        <v>1</v>
      </c>
      <c r="AN53" s="248"/>
      <c r="AO53" s="43"/>
      <c r="AP53" s="108" t="s">
        <v>611</v>
      </c>
      <c r="AQ53" s="45"/>
      <c r="AR53" s="43"/>
      <c r="AS53" s="107" t="s">
        <v>557</v>
      </c>
      <c r="AT53" s="45">
        <v>1</v>
      </c>
      <c r="AU53" s="43"/>
      <c r="AV53" s="46" t="s">
        <v>672</v>
      </c>
      <c r="AW53" s="45">
        <v>1</v>
      </c>
      <c r="AX53" s="43">
        <f t="shared" si="95"/>
        <v>1</v>
      </c>
      <c r="AY53" s="249" t="s">
        <v>883</v>
      </c>
      <c r="AZ53" s="219"/>
      <c r="BA53" s="369"/>
      <c r="BB53" s="375" t="str">
        <f t="shared" si="88"/>
        <v/>
      </c>
      <c r="BC53" s="375" t="str">
        <f t="shared" si="89"/>
        <v/>
      </c>
      <c r="BD53" s="375" t="s">
        <v>7</v>
      </c>
      <c r="BE53" s="375" t="s">
        <v>507</v>
      </c>
      <c r="BF53" s="444" t="s">
        <v>520</v>
      </c>
      <c r="BG53" s="448" t="str">
        <f t="shared" si="16"/>
        <v/>
      </c>
      <c r="BH53" s="448" t="str">
        <f t="shared" si="9"/>
        <v/>
      </c>
      <c r="BI53" s="448" t="s">
        <v>7</v>
      </c>
      <c r="BJ53" s="448" t="s">
        <v>507</v>
      </c>
      <c r="BK53" s="434" t="s">
        <v>741</v>
      </c>
      <c r="BL53" s="450" t="str">
        <f t="shared" si="17"/>
        <v/>
      </c>
      <c r="BM53" s="450" t="str">
        <f t="shared" si="102"/>
        <v/>
      </c>
      <c r="BN53" s="450" t="s">
        <v>7</v>
      </c>
      <c r="BO53" s="450" t="s">
        <v>507</v>
      </c>
      <c r="BP53" s="379" t="s">
        <v>791</v>
      </c>
    </row>
    <row r="54" spans="1:68" ht="390">
      <c r="A54" s="542"/>
      <c r="B54" s="495"/>
      <c r="C54" s="495"/>
      <c r="D54" s="495"/>
      <c r="E54" s="495"/>
      <c r="F54" s="495"/>
      <c r="G54" s="495"/>
      <c r="H54" s="495"/>
      <c r="I54" s="558"/>
      <c r="J54" s="577" t="s">
        <v>137</v>
      </c>
      <c r="K54" s="594">
        <f>AVERAGE(AN54:AN57)</f>
        <v>0.25</v>
      </c>
      <c r="L54" s="594">
        <f>AVERAGE(AQ54:AQ57)</f>
        <v>0.1111111111111111</v>
      </c>
      <c r="M54" s="594">
        <f>AVERAGE(AT54:AT57)</f>
        <v>0.29166666666666663</v>
      </c>
      <c r="N54" s="594">
        <f>AVERAGE(AW54:AW57)</f>
        <v>1</v>
      </c>
      <c r="O54" s="25" t="s">
        <v>111</v>
      </c>
      <c r="P54" s="272" t="s">
        <v>112</v>
      </c>
      <c r="Q54" s="405"/>
      <c r="R54" s="406"/>
      <c r="S54" s="406"/>
      <c r="T54" s="406"/>
      <c r="U54" s="406"/>
      <c r="V54" s="406"/>
      <c r="W54" s="406" t="s">
        <v>7</v>
      </c>
      <c r="X54" s="406"/>
      <c r="Y54" s="406"/>
      <c r="Z54" s="406" t="s">
        <v>7</v>
      </c>
      <c r="AA54" s="406"/>
      <c r="AB54" s="406"/>
      <c r="AC54" s="406" t="s">
        <v>7</v>
      </c>
      <c r="AD54" s="354">
        <f t="shared" si="11"/>
        <v>3</v>
      </c>
      <c r="AE54" s="305"/>
      <c r="AF54" s="292">
        <v>0</v>
      </c>
      <c r="AG54" s="26">
        <f t="shared" si="55"/>
        <v>0</v>
      </c>
      <c r="AH54" s="27">
        <f>1/3</f>
        <v>0.33333333333333331</v>
      </c>
      <c r="AI54" s="26">
        <f t="shared" si="56"/>
        <v>0.33333333333333331</v>
      </c>
      <c r="AJ54" s="27">
        <f>2/3</f>
        <v>0.66666666666666663</v>
      </c>
      <c r="AK54" s="26">
        <f t="shared" si="57"/>
        <v>0.66666666666666663</v>
      </c>
      <c r="AL54" s="27">
        <v>1</v>
      </c>
      <c r="AM54" s="198">
        <f t="shared" si="58"/>
        <v>1</v>
      </c>
      <c r="AN54" s="248"/>
      <c r="AO54" s="43"/>
      <c r="AP54" s="108" t="s">
        <v>468</v>
      </c>
      <c r="AQ54" s="45">
        <f>1/3</f>
        <v>0.33333333333333331</v>
      </c>
      <c r="AR54" s="43">
        <f>AQ54/AI54</f>
        <v>1</v>
      </c>
      <c r="AS54" s="107" t="s">
        <v>558</v>
      </c>
      <c r="AT54" s="45">
        <f>2/3</f>
        <v>0.66666666666666663</v>
      </c>
      <c r="AU54" s="43">
        <f t="shared" ref="AU54:AU72" si="103">AT54/AK54</f>
        <v>1</v>
      </c>
      <c r="AV54" s="46" t="s">
        <v>673</v>
      </c>
      <c r="AW54" s="45">
        <v>1</v>
      </c>
      <c r="AX54" s="43">
        <f t="shared" si="95"/>
        <v>1</v>
      </c>
      <c r="AY54" s="249" t="s">
        <v>884</v>
      </c>
      <c r="AZ54" s="219"/>
      <c r="BA54" s="369"/>
      <c r="BB54" s="375" t="str">
        <f t="shared" si="88"/>
        <v/>
      </c>
      <c r="BC54" s="375" t="str">
        <f t="shared" si="89"/>
        <v/>
      </c>
      <c r="BD54" s="375"/>
      <c r="BE54" s="375"/>
      <c r="BF54" s="441" t="s">
        <v>582</v>
      </c>
      <c r="BG54" s="448" t="str">
        <f t="shared" si="16"/>
        <v/>
      </c>
      <c r="BH54" s="448" t="str">
        <f t="shared" si="9"/>
        <v>X</v>
      </c>
      <c r="BI54" s="448"/>
      <c r="BJ54" s="448"/>
      <c r="BK54" s="434" t="s">
        <v>662</v>
      </c>
      <c r="BL54" s="450" t="str">
        <f t="shared" si="17"/>
        <v/>
      </c>
      <c r="BM54" s="450" t="str">
        <f t="shared" si="102"/>
        <v/>
      </c>
      <c r="BN54" s="450"/>
      <c r="BO54" s="450"/>
      <c r="BP54" s="379" t="s">
        <v>791</v>
      </c>
    </row>
    <row r="55" spans="1:68" s="31" customFormat="1" ht="360">
      <c r="A55" s="542"/>
      <c r="B55" s="495"/>
      <c r="C55" s="495"/>
      <c r="D55" s="495"/>
      <c r="E55" s="495"/>
      <c r="F55" s="495"/>
      <c r="G55" s="495"/>
      <c r="H55" s="495"/>
      <c r="I55" s="558"/>
      <c r="J55" s="578"/>
      <c r="K55" s="594"/>
      <c r="L55" s="594"/>
      <c r="M55" s="594"/>
      <c r="N55" s="594"/>
      <c r="O55" s="25" t="s">
        <v>247</v>
      </c>
      <c r="P55" s="272" t="s">
        <v>284</v>
      </c>
      <c r="Q55" s="405"/>
      <c r="R55" s="406"/>
      <c r="S55" s="406" t="s">
        <v>7</v>
      </c>
      <c r="T55" s="406" t="s">
        <v>7</v>
      </c>
      <c r="U55" s="406"/>
      <c r="V55" s="406"/>
      <c r="W55" s="406"/>
      <c r="X55" s="406"/>
      <c r="Y55" s="406"/>
      <c r="Z55" s="406"/>
      <c r="AA55" s="406"/>
      <c r="AB55" s="406"/>
      <c r="AC55" s="406"/>
      <c r="AD55" s="354">
        <f t="shared" si="11"/>
        <v>2</v>
      </c>
      <c r="AE55" s="306"/>
      <c r="AF55" s="292">
        <v>0</v>
      </c>
      <c r="AG55" s="26">
        <f t="shared" ref="AG55:AG56" si="104">AF55/AL55</f>
        <v>0</v>
      </c>
      <c r="AH55" s="27">
        <v>0</v>
      </c>
      <c r="AI55" s="26">
        <f t="shared" ref="AI55:AI56" si="105">AH55/AL55</f>
        <v>0</v>
      </c>
      <c r="AJ55" s="27">
        <v>0.5</v>
      </c>
      <c r="AK55" s="26">
        <f t="shared" ref="AK55:AK56" si="106">AJ55/AL55</f>
        <v>0.5</v>
      </c>
      <c r="AL55" s="27">
        <v>1</v>
      </c>
      <c r="AM55" s="198">
        <f t="shared" ref="AM55:AM56" si="107">AL55/AL55</f>
        <v>1</v>
      </c>
      <c r="AN55" s="248"/>
      <c r="AO55" s="43"/>
      <c r="AP55" s="108" t="s">
        <v>442</v>
      </c>
      <c r="AQ55" s="45"/>
      <c r="AR55" s="43"/>
      <c r="AS55" s="107" t="s">
        <v>577</v>
      </c>
      <c r="AT55" s="45">
        <v>0.5</v>
      </c>
      <c r="AU55" s="43">
        <f t="shared" si="103"/>
        <v>1</v>
      </c>
      <c r="AV55" s="435" t="s">
        <v>683</v>
      </c>
      <c r="AW55" s="45">
        <v>1</v>
      </c>
      <c r="AX55" s="43">
        <f t="shared" si="95"/>
        <v>1</v>
      </c>
      <c r="AY55" s="249" t="s">
        <v>849</v>
      </c>
      <c r="AZ55" s="219" t="s">
        <v>251</v>
      </c>
      <c r="BA55" s="369" t="s">
        <v>252</v>
      </c>
      <c r="BB55" s="375" t="str">
        <f t="shared" si="88"/>
        <v/>
      </c>
      <c r="BC55" s="375" t="str">
        <f t="shared" si="89"/>
        <v/>
      </c>
      <c r="BD55" s="376"/>
      <c r="BE55" s="376"/>
      <c r="BF55" s="444" t="s">
        <v>585</v>
      </c>
      <c r="BG55" s="448" t="str">
        <f t="shared" si="16"/>
        <v/>
      </c>
      <c r="BH55" s="448" t="str">
        <f t="shared" si="9"/>
        <v>X</v>
      </c>
      <c r="BI55" s="449"/>
      <c r="BJ55" s="449"/>
      <c r="BK55" s="434" t="s">
        <v>757</v>
      </c>
      <c r="BL55" s="450" t="str">
        <f t="shared" si="17"/>
        <v/>
      </c>
      <c r="BM55" s="450" t="str">
        <f t="shared" si="102"/>
        <v/>
      </c>
      <c r="BN55" s="450" t="s">
        <v>7</v>
      </c>
      <c r="BO55" s="450" t="s">
        <v>507</v>
      </c>
      <c r="BP55" s="379" t="s">
        <v>791</v>
      </c>
    </row>
    <row r="56" spans="1:68" s="31" customFormat="1" ht="143.25" customHeight="1">
      <c r="A56" s="542"/>
      <c r="B56" s="495"/>
      <c r="C56" s="495"/>
      <c r="D56" s="495"/>
      <c r="E56" s="495"/>
      <c r="F56" s="495"/>
      <c r="G56" s="495"/>
      <c r="H56" s="495"/>
      <c r="I56" s="558"/>
      <c r="J56" s="578"/>
      <c r="K56" s="594"/>
      <c r="L56" s="594"/>
      <c r="M56" s="594"/>
      <c r="N56" s="594"/>
      <c r="O56" s="25" t="s">
        <v>248</v>
      </c>
      <c r="P56" s="272" t="s">
        <v>249</v>
      </c>
      <c r="Q56" s="405"/>
      <c r="R56" s="406"/>
      <c r="S56" s="406" t="s">
        <v>7</v>
      </c>
      <c r="T56" s="406"/>
      <c r="U56" s="406"/>
      <c r="V56" s="406"/>
      <c r="W56" s="406" t="s">
        <v>7</v>
      </c>
      <c r="X56" s="406"/>
      <c r="Y56" s="406"/>
      <c r="Z56" s="406"/>
      <c r="AA56" s="406"/>
      <c r="AB56" s="406"/>
      <c r="AC56" s="406"/>
      <c r="AD56" s="354">
        <f t="shared" si="11"/>
        <v>2</v>
      </c>
      <c r="AE56" s="306"/>
      <c r="AF56" s="292">
        <v>0.25</v>
      </c>
      <c r="AG56" s="26">
        <f t="shared" si="104"/>
        <v>0.25</v>
      </c>
      <c r="AH56" s="27">
        <v>0.5</v>
      </c>
      <c r="AI56" s="26">
        <f t="shared" si="105"/>
        <v>0.5</v>
      </c>
      <c r="AJ56" s="27">
        <v>0.75</v>
      </c>
      <c r="AK56" s="26">
        <f t="shared" si="106"/>
        <v>0.75</v>
      </c>
      <c r="AL56" s="27">
        <v>1</v>
      </c>
      <c r="AM56" s="198">
        <f t="shared" si="107"/>
        <v>1</v>
      </c>
      <c r="AN56" s="248">
        <v>0.25</v>
      </c>
      <c r="AO56" s="43">
        <f t="shared" ref="AO56:AO61" si="108">AN56/AG56</f>
        <v>1</v>
      </c>
      <c r="AP56" s="108" t="s">
        <v>443</v>
      </c>
      <c r="AQ56" s="45">
        <v>0</v>
      </c>
      <c r="AR56" s="43">
        <f t="shared" ref="AR56:AR70" si="109">AQ56/AI56</f>
        <v>0</v>
      </c>
      <c r="AS56" s="107" t="s">
        <v>578</v>
      </c>
      <c r="AT56" s="45">
        <v>0</v>
      </c>
      <c r="AU56" s="43">
        <f t="shared" si="103"/>
        <v>0</v>
      </c>
      <c r="AV56" s="46" t="s">
        <v>686</v>
      </c>
      <c r="AW56" s="45">
        <v>1</v>
      </c>
      <c r="AX56" s="43">
        <f t="shared" si="95"/>
        <v>1</v>
      </c>
      <c r="AY56" s="249" t="s">
        <v>850</v>
      </c>
      <c r="AZ56" s="219" t="s">
        <v>251</v>
      </c>
      <c r="BA56" s="369" t="s">
        <v>252</v>
      </c>
      <c r="BB56" s="375" t="str">
        <f t="shared" si="88"/>
        <v/>
      </c>
      <c r="BC56" s="375" t="str">
        <f t="shared" si="89"/>
        <v/>
      </c>
      <c r="BD56" s="376"/>
      <c r="BE56" s="376"/>
      <c r="BF56" s="442" t="s">
        <v>593</v>
      </c>
      <c r="BG56" s="448" t="str">
        <f t="shared" si="16"/>
        <v/>
      </c>
      <c r="BH56" s="448" t="s">
        <v>7</v>
      </c>
      <c r="BI56" s="449"/>
      <c r="BJ56" s="448" t="s">
        <v>507</v>
      </c>
      <c r="BK56" s="381" t="s">
        <v>758</v>
      </c>
      <c r="BL56" s="450" t="str">
        <f t="shared" si="17"/>
        <v/>
      </c>
      <c r="BM56" s="450" t="s">
        <v>7</v>
      </c>
      <c r="BN56" s="450" t="s">
        <v>7</v>
      </c>
      <c r="BO56" s="450" t="s">
        <v>507</v>
      </c>
      <c r="BP56" s="379" t="s">
        <v>791</v>
      </c>
    </row>
    <row r="57" spans="1:68" s="31" customFormat="1" ht="198" customHeight="1" thickBot="1">
      <c r="A57" s="542"/>
      <c r="B57" s="495"/>
      <c r="C57" s="495"/>
      <c r="D57" s="495"/>
      <c r="E57" s="495"/>
      <c r="F57" s="495"/>
      <c r="G57" s="495"/>
      <c r="H57" s="495"/>
      <c r="I57" s="558"/>
      <c r="J57" s="578"/>
      <c r="K57" s="594"/>
      <c r="L57" s="594"/>
      <c r="M57" s="594"/>
      <c r="N57" s="594"/>
      <c r="O57" s="170" t="s">
        <v>323</v>
      </c>
      <c r="P57" s="274" t="s">
        <v>250</v>
      </c>
      <c r="Q57" s="410"/>
      <c r="R57" s="411"/>
      <c r="S57" s="411" t="s">
        <v>7</v>
      </c>
      <c r="T57" s="411"/>
      <c r="U57" s="411"/>
      <c r="V57" s="411"/>
      <c r="W57" s="411"/>
      <c r="X57" s="411"/>
      <c r="Y57" s="411"/>
      <c r="Z57" s="411"/>
      <c r="AA57" s="411"/>
      <c r="AB57" s="411"/>
      <c r="AC57" s="411"/>
      <c r="AD57" s="356">
        <f t="shared" si="11"/>
        <v>1</v>
      </c>
      <c r="AE57" s="307"/>
      <c r="AF57" s="293">
        <v>0.25</v>
      </c>
      <c r="AG57" s="172">
        <f t="shared" ref="AG57" si="110">AF57/AL57</f>
        <v>0.25</v>
      </c>
      <c r="AH57" s="171">
        <v>0.5</v>
      </c>
      <c r="AI57" s="172">
        <f t="shared" ref="AI57" si="111">AH57/AL57</f>
        <v>0.5</v>
      </c>
      <c r="AJ57" s="171">
        <v>0.75</v>
      </c>
      <c r="AK57" s="172">
        <f t="shared" ref="AK57" si="112">AJ57/AL57</f>
        <v>0.75</v>
      </c>
      <c r="AL57" s="171">
        <v>1</v>
      </c>
      <c r="AM57" s="199">
        <f t="shared" ref="AM57" si="113">AL57/AL57</f>
        <v>1</v>
      </c>
      <c r="AN57" s="339">
        <v>0.25</v>
      </c>
      <c r="AO57" s="174">
        <f t="shared" si="108"/>
        <v>1</v>
      </c>
      <c r="AP57" s="173" t="s">
        <v>444</v>
      </c>
      <c r="AQ57" s="175">
        <v>0</v>
      </c>
      <c r="AR57" s="174">
        <f t="shared" si="109"/>
        <v>0</v>
      </c>
      <c r="AS57" s="176" t="s">
        <v>579</v>
      </c>
      <c r="AT57" s="175">
        <v>0</v>
      </c>
      <c r="AU57" s="174">
        <f t="shared" si="103"/>
        <v>0</v>
      </c>
      <c r="AV57" s="177" t="s">
        <v>687</v>
      </c>
      <c r="AW57" s="175">
        <v>1</v>
      </c>
      <c r="AX57" s="174">
        <f t="shared" si="95"/>
        <v>1</v>
      </c>
      <c r="AY57" s="250" t="s">
        <v>851</v>
      </c>
      <c r="AZ57" s="220" t="s">
        <v>251</v>
      </c>
      <c r="BA57" s="370" t="s">
        <v>252</v>
      </c>
      <c r="BB57" s="375" t="str">
        <f t="shared" si="88"/>
        <v/>
      </c>
      <c r="BC57" s="375" t="str">
        <f t="shared" si="89"/>
        <v/>
      </c>
      <c r="BD57" s="376"/>
      <c r="BE57" s="376"/>
      <c r="BF57" s="442" t="s">
        <v>593</v>
      </c>
      <c r="BG57" s="448" t="str">
        <f t="shared" si="16"/>
        <v/>
      </c>
      <c r="BH57" s="448" t="s">
        <v>7</v>
      </c>
      <c r="BI57" s="449"/>
      <c r="BJ57" s="448" t="s">
        <v>507</v>
      </c>
      <c r="BK57" s="381" t="s">
        <v>759</v>
      </c>
      <c r="BL57" s="450" t="str">
        <f t="shared" si="17"/>
        <v/>
      </c>
      <c r="BM57" s="450" t="s">
        <v>7</v>
      </c>
      <c r="BN57" s="450" t="s">
        <v>7</v>
      </c>
      <c r="BO57" s="450" t="s">
        <v>507</v>
      </c>
      <c r="BP57" s="379" t="s">
        <v>791</v>
      </c>
    </row>
    <row r="58" spans="1:68" ht="408.75" customHeight="1">
      <c r="A58" s="544" t="s">
        <v>11</v>
      </c>
      <c r="B58" s="496">
        <f>AVERAGE(AO58:AO79)</f>
        <v>0.93333333333333335</v>
      </c>
      <c r="C58" s="496">
        <f>AVERAGE(AR58:AR79)</f>
        <v>0.75789473684210529</v>
      </c>
      <c r="D58" s="496">
        <f>AVERAGE(AU58:AU79)</f>
        <v>0.66841269841269835</v>
      </c>
      <c r="E58" s="496">
        <f>AVERAGE(AX58:AX79)</f>
        <v>0.95227272727272727</v>
      </c>
      <c r="F58" s="496">
        <f>AVERAGE(AN58:AN79)</f>
        <v>0.30357142857142855</v>
      </c>
      <c r="G58" s="496">
        <f>AVERAGE(AQ58:AQ79)</f>
        <v>0.39649122807017545</v>
      </c>
      <c r="H58" s="496">
        <f>AVERAGE(AT58:AT79)</f>
        <v>0.4946031746031746</v>
      </c>
      <c r="I58" s="586">
        <f>AVERAGE(AW58:AW79)</f>
        <v>0.95227272727272727</v>
      </c>
      <c r="J58" s="590" t="s">
        <v>56</v>
      </c>
      <c r="K58" s="605">
        <f>AVERAGE(AN58:AN61)</f>
        <v>0.25</v>
      </c>
      <c r="L58" s="605">
        <f>AVERAGE(AQ58:AQ61)</f>
        <v>8.3333333333333329E-2</v>
      </c>
      <c r="M58" s="605">
        <f>AVERAGE(AT58:AT61)</f>
        <v>0.49916666666666665</v>
      </c>
      <c r="N58" s="605">
        <f>AVERAGE(AW58:AW61)</f>
        <v>1</v>
      </c>
      <c r="O58" s="65" t="s">
        <v>57</v>
      </c>
      <c r="P58" s="275" t="s">
        <v>58</v>
      </c>
      <c r="Q58" s="412" t="s">
        <v>7</v>
      </c>
      <c r="R58" s="413" t="s">
        <v>7</v>
      </c>
      <c r="S58" s="413"/>
      <c r="T58" s="413" t="s">
        <v>7</v>
      </c>
      <c r="U58" s="413"/>
      <c r="V58" s="413"/>
      <c r="W58" s="413" t="s">
        <v>7</v>
      </c>
      <c r="X58" s="413"/>
      <c r="Y58" s="413"/>
      <c r="Z58" s="413" t="s">
        <v>7</v>
      </c>
      <c r="AA58" s="413"/>
      <c r="AB58" s="413"/>
      <c r="AC58" s="413" t="s">
        <v>7</v>
      </c>
      <c r="AD58" s="357">
        <f t="shared" si="11"/>
        <v>6</v>
      </c>
      <c r="AE58" s="308" t="s">
        <v>285</v>
      </c>
      <c r="AF58" s="294">
        <v>0</v>
      </c>
      <c r="AG58" s="67">
        <f t="shared" ref="AG58:AG60" si="114">AF58/AL58</f>
        <v>0</v>
      </c>
      <c r="AH58" s="66">
        <v>1</v>
      </c>
      <c r="AI58" s="67">
        <f t="shared" ref="AI58:AI60" si="115">AH58/AL58</f>
        <v>0.33333333333333331</v>
      </c>
      <c r="AJ58" s="66">
        <v>2</v>
      </c>
      <c r="AK58" s="67">
        <f t="shared" ref="AK58:AK60" si="116">AJ58/AL58</f>
        <v>0.66666666666666663</v>
      </c>
      <c r="AL58" s="66">
        <v>3</v>
      </c>
      <c r="AM58" s="200">
        <f t="shared" ref="AM58:AM60" si="117">AL58/AL58</f>
        <v>1</v>
      </c>
      <c r="AN58" s="251"/>
      <c r="AO58" s="68"/>
      <c r="AP58" s="110" t="s">
        <v>612</v>
      </c>
      <c r="AQ58" s="178">
        <f>1/3</f>
        <v>0.33333333333333331</v>
      </c>
      <c r="AR58" s="68">
        <f t="shared" si="109"/>
        <v>1</v>
      </c>
      <c r="AS58" s="111" t="s">
        <v>559</v>
      </c>
      <c r="AT58" s="178">
        <f>2/3</f>
        <v>0.66666666666666663</v>
      </c>
      <c r="AU58" s="68">
        <f t="shared" si="103"/>
        <v>1</v>
      </c>
      <c r="AV58" s="436" t="s">
        <v>700</v>
      </c>
      <c r="AW58" s="178">
        <v>1</v>
      </c>
      <c r="AX58" s="68">
        <f t="shared" si="95"/>
        <v>1</v>
      </c>
      <c r="AY58" s="252" t="s">
        <v>876</v>
      </c>
      <c r="AZ58" s="221"/>
      <c r="BA58" s="371"/>
      <c r="BB58" s="375" t="str">
        <f t="shared" si="88"/>
        <v/>
      </c>
      <c r="BC58" s="375" t="str">
        <f t="shared" si="89"/>
        <v/>
      </c>
      <c r="BD58" s="375"/>
      <c r="BE58" s="375"/>
      <c r="BF58" s="441" t="s">
        <v>582</v>
      </c>
      <c r="BG58" s="448" t="str">
        <f t="shared" si="16"/>
        <v/>
      </c>
      <c r="BH58" s="448" t="str">
        <f t="shared" si="9"/>
        <v>X</v>
      </c>
      <c r="BI58" s="448"/>
      <c r="BJ58" s="448"/>
      <c r="BK58" s="379" t="s">
        <v>582</v>
      </c>
      <c r="BL58" s="450" t="str">
        <f t="shared" si="17"/>
        <v/>
      </c>
      <c r="BM58" s="450" t="str">
        <f t="shared" ref="BM58" si="118">IF(AY58=0,"",IF(AY58&lt;100%,"X",""))</f>
        <v/>
      </c>
      <c r="BN58" s="450"/>
      <c r="BO58" s="450"/>
      <c r="BP58" s="379" t="s">
        <v>791</v>
      </c>
    </row>
    <row r="59" spans="1:68" s="31" customFormat="1" ht="322.5" customHeight="1">
      <c r="A59" s="545"/>
      <c r="B59" s="497"/>
      <c r="C59" s="497"/>
      <c r="D59" s="497"/>
      <c r="E59" s="497"/>
      <c r="F59" s="497"/>
      <c r="G59" s="497"/>
      <c r="H59" s="497"/>
      <c r="I59" s="587"/>
      <c r="J59" s="591"/>
      <c r="K59" s="602"/>
      <c r="L59" s="602"/>
      <c r="M59" s="602"/>
      <c r="N59" s="602"/>
      <c r="O59" s="28" t="s">
        <v>214</v>
      </c>
      <c r="P59" s="276" t="s">
        <v>212</v>
      </c>
      <c r="Q59" s="414"/>
      <c r="R59" s="415" t="s">
        <v>7</v>
      </c>
      <c r="S59" s="415" t="s">
        <v>7</v>
      </c>
      <c r="T59" s="415" t="s">
        <v>7</v>
      </c>
      <c r="U59" s="415" t="s">
        <v>7</v>
      </c>
      <c r="V59" s="415"/>
      <c r="W59" s="415" t="s">
        <v>7</v>
      </c>
      <c r="X59" s="415"/>
      <c r="Y59" s="415"/>
      <c r="Z59" s="415" t="s">
        <v>7</v>
      </c>
      <c r="AA59" s="415"/>
      <c r="AB59" s="415"/>
      <c r="AC59" s="415" t="s">
        <v>7</v>
      </c>
      <c r="AD59" s="358">
        <f t="shared" si="11"/>
        <v>7</v>
      </c>
      <c r="AE59" s="309" t="s">
        <v>634</v>
      </c>
      <c r="AF59" s="295">
        <v>1</v>
      </c>
      <c r="AG59" s="29">
        <f t="shared" si="114"/>
        <v>0.25</v>
      </c>
      <c r="AH59" s="30">
        <v>2</v>
      </c>
      <c r="AI59" s="29">
        <f t="shared" si="115"/>
        <v>0.5</v>
      </c>
      <c r="AJ59" s="30">
        <v>3</v>
      </c>
      <c r="AK59" s="29">
        <f t="shared" si="116"/>
        <v>0.75</v>
      </c>
      <c r="AL59" s="30">
        <v>4</v>
      </c>
      <c r="AM59" s="201">
        <f t="shared" si="117"/>
        <v>1</v>
      </c>
      <c r="AN59" s="253">
        <v>0.25</v>
      </c>
      <c r="AO59" s="41">
        <f t="shared" si="108"/>
        <v>1</v>
      </c>
      <c r="AP59" s="112" t="s">
        <v>613</v>
      </c>
      <c r="AQ59" s="42">
        <v>0</v>
      </c>
      <c r="AR59" s="41">
        <f t="shared" si="109"/>
        <v>0</v>
      </c>
      <c r="AS59" s="113" t="s">
        <v>580</v>
      </c>
      <c r="AT59" s="42">
        <v>0.5</v>
      </c>
      <c r="AU59" s="41">
        <f t="shared" si="103"/>
        <v>0.66666666666666663</v>
      </c>
      <c r="AV59" s="113" t="s">
        <v>684</v>
      </c>
      <c r="AW59" s="42">
        <v>1</v>
      </c>
      <c r="AX59" s="41">
        <f t="shared" si="95"/>
        <v>1</v>
      </c>
      <c r="AY59" s="254" t="s">
        <v>885</v>
      </c>
      <c r="AZ59" s="222" t="s">
        <v>215</v>
      </c>
      <c r="BA59" s="372" t="s">
        <v>216</v>
      </c>
      <c r="BB59" s="375" t="str">
        <f t="shared" si="88"/>
        <v/>
      </c>
      <c r="BC59" s="375" t="str">
        <f t="shared" si="89"/>
        <v/>
      </c>
      <c r="BD59" s="376"/>
      <c r="BE59" s="376"/>
      <c r="BF59" s="442" t="s">
        <v>594</v>
      </c>
      <c r="BG59" s="448" t="str">
        <f t="shared" si="16"/>
        <v/>
      </c>
      <c r="BH59" s="448" t="s">
        <v>7</v>
      </c>
      <c r="BI59" s="449"/>
      <c r="BJ59" s="448" t="s">
        <v>507</v>
      </c>
      <c r="BK59" s="381" t="s">
        <v>769</v>
      </c>
      <c r="BL59" s="450" t="str">
        <f t="shared" si="17"/>
        <v/>
      </c>
      <c r="BM59" s="450" t="s">
        <v>7</v>
      </c>
      <c r="BN59" s="450" t="s">
        <v>7</v>
      </c>
      <c r="BO59" s="450" t="s">
        <v>507</v>
      </c>
      <c r="BP59" s="379" t="s">
        <v>809</v>
      </c>
    </row>
    <row r="60" spans="1:68" s="31" customFormat="1" ht="234.75" customHeight="1">
      <c r="A60" s="545"/>
      <c r="B60" s="497"/>
      <c r="C60" s="497"/>
      <c r="D60" s="497"/>
      <c r="E60" s="497"/>
      <c r="F60" s="497"/>
      <c r="G60" s="497"/>
      <c r="H60" s="497"/>
      <c r="I60" s="587"/>
      <c r="J60" s="591"/>
      <c r="K60" s="602"/>
      <c r="L60" s="602"/>
      <c r="M60" s="602"/>
      <c r="N60" s="602"/>
      <c r="O60" s="28" t="s">
        <v>364</v>
      </c>
      <c r="P60" s="276" t="s">
        <v>338</v>
      </c>
      <c r="Q60" s="414"/>
      <c r="R60" s="415" t="s">
        <v>7</v>
      </c>
      <c r="S60" s="415"/>
      <c r="T60" s="415" t="s">
        <v>7</v>
      </c>
      <c r="U60" s="415"/>
      <c r="V60" s="415"/>
      <c r="W60" s="415" t="s">
        <v>7</v>
      </c>
      <c r="X60" s="415"/>
      <c r="Y60" s="415"/>
      <c r="Z60" s="415"/>
      <c r="AA60" s="415"/>
      <c r="AB60" s="415"/>
      <c r="AC60" s="415"/>
      <c r="AD60" s="358">
        <f t="shared" si="11"/>
        <v>3</v>
      </c>
      <c r="AE60" s="429"/>
      <c r="AF60" s="295">
        <v>0.1</v>
      </c>
      <c r="AG60" s="29">
        <f t="shared" si="114"/>
        <v>0.1</v>
      </c>
      <c r="AH60" s="30">
        <v>0.25</v>
      </c>
      <c r="AI60" s="29">
        <f t="shared" si="115"/>
        <v>0.25</v>
      </c>
      <c r="AJ60" s="30">
        <v>0.5</v>
      </c>
      <c r="AK60" s="29">
        <f t="shared" si="116"/>
        <v>0.5</v>
      </c>
      <c r="AL60" s="30">
        <v>1</v>
      </c>
      <c r="AM60" s="201">
        <f t="shared" si="117"/>
        <v>1</v>
      </c>
      <c r="AN60" s="253"/>
      <c r="AO60" s="41">
        <f t="shared" si="108"/>
        <v>0</v>
      </c>
      <c r="AP60" s="112" t="s">
        <v>469</v>
      </c>
      <c r="AQ60" s="42">
        <v>0</v>
      </c>
      <c r="AR60" s="41">
        <f t="shared" si="109"/>
        <v>0</v>
      </c>
      <c r="AS60" s="113" t="s">
        <v>544</v>
      </c>
      <c r="AT60" s="42">
        <v>0.08</v>
      </c>
      <c r="AU60" s="41">
        <f t="shared" si="103"/>
        <v>0.16</v>
      </c>
      <c r="AV60" s="113" t="s">
        <v>774</v>
      </c>
      <c r="AW60" s="42">
        <v>1</v>
      </c>
      <c r="AX60" s="41">
        <f t="shared" si="95"/>
        <v>1</v>
      </c>
      <c r="AY60" s="254" t="s">
        <v>886</v>
      </c>
      <c r="AZ60" s="222" t="s">
        <v>215</v>
      </c>
      <c r="BA60" s="372" t="s">
        <v>216</v>
      </c>
      <c r="BB60" s="375" t="str">
        <f t="shared" si="88"/>
        <v/>
      </c>
      <c r="BC60" s="375" t="str">
        <f t="shared" si="89"/>
        <v/>
      </c>
      <c r="BD60" s="376"/>
      <c r="BE60" s="376"/>
      <c r="BF60" s="442" t="s">
        <v>595</v>
      </c>
      <c r="BG60" s="448" t="str">
        <f t="shared" si="16"/>
        <v/>
      </c>
      <c r="BH60" s="448" t="s">
        <v>7</v>
      </c>
      <c r="BI60" s="449"/>
      <c r="BJ60" s="448" t="s">
        <v>507</v>
      </c>
      <c r="BK60" s="381" t="s">
        <v>760</v>
      </c>
      <c r="BL60" s="450" t="str">
        <f t="shared" si="17"/>
        <v/>
      </c>
      <c r="BM60" s="450" t="s">
        <v>7</v>
      </c>
      <c r="BN60" s="450" t="s">
        <v>7</v>
      </c>
      <c r="BO60" s="450" t="s">
        <v>507</v>
      </c>
      <c r="BP60" s="434" t="s">
        <v>872</v>
      </c>
    </row>
    <row r="61" spans="1:68" s="31" customFormat="1" ht="409.5">
      <c r="A61" s="545"/>
      <c r="B61" s="497"/>
      <c r="C61" s="497"/>
      <c r="D61" s="497"/>
      <c r="E61" s="497"/>
      <c r="F61" s="497"/>
      <c r="G61" s="497"/>
      <c r="H61" s="497"/>
      <c r="I61" s="587"/>
      <c r="J61" s="592"/>
      <c r="K61" s="604"/>
      <c r="L61" s="604"/>
      <c r="M61" s="604"/>
      <c r="N61" s="604"/>
      <c r="O61" s="28" t="s">
        <v>161</v>
      </c>
      <c r="P61" s="276" t="s">
        <v>162</v>
      </c>
      <c r="Q61" s="414"/>
      <c r="R61" s="415"/>
      <c r="S61" s="415"/>
      <c r="T61" s="415" t="s">
        <v>7</v>
      </c>
      <c r="U61" s="415"/>
      <c r="V61" s="415"/>
      <c r="W61" s="415"/>
      <c r="X61" s="415"/>
      <c r="Y61" s="415"/>
      <c r="Z61" s="415" t="s">
        <v>7</v>
      </c>
      <c r="AA61" s="415"/>
      <c r="AB61" s="415"/>
      <c r="AC61" s="415"/>
      <c r="AD61" s="358">
        <f t="shared" si="11"/>
        <v>2</v>
      </c>
      <c r="AE61" s="309"/>
      <c r="AF61" s="295">
        <v>1</v>
      </c>
      <c r="AG61" s="29">
        <f t="shared" ref="AG61" si="119">AF61/AL61</f>
        <v>0.25</v>
      </c>
      <c r="AH61" s="30">
        <v>2</v>
      </c>
      <c r="AI61" s="29">
        <f t="shared" ref="AI61" si="120">AH61/AL61</f>
        <v>0.5</v>
      </c>
      <c r="AJ61" s="30">
        <v>3</v>
      </c>
      <c r="AK61" s="29">
        <f t="shared" ref="AK61" si="121">AJ61/AL61</f>
        <v>0.75</v>
      </c>
      <c r="AL61" s="30">
        <v>4</v>
      </c>
      <c r="AM61" s="201">
        <f t="shared" ref="AM61" si="122">AL61/AL61</f>
        <v>1</v>
      </c>
      <c r="AN61" s="253">
        <v>0.25</v>
      </c>
      <c r="AO61" s="41">
        <f t="shared" si="108"/>
        <v>1</v>
      </c>
      <c r="AP61" s="112" t="s">
        <v>474</v>
      </c>
      <c r="AQ61" s="42">
        <v>0</v>
      </c>
      <c r="AR61" s="41">
        <f t="shared" si="109"/>
        <v>0</v>
      </c>
      <c r="AS61" s="113" t="s">
        <v>597</v>
      </c>
      <c r="AT61" s="42">
        <v>0.75</v>
      </c>
      <c r="AU61" s="41">
        <f t="shared" si="103"/>
        <v>1</v>
      </c>
      <c r="AV61" s="113" t="s">
        <v>701</v>
      </c>
      <c r="AW61" s="42">
        <v>1</v>
      </c>
      <c r="AX61" s="41">
        <f t="shared" si="95"/>
        <v>1</v>
      </c>
      <c r="AY61" s="254" t="s">
        <v>895</v>
      </c>
      <c r="AZ61" s="222"/>
      <c r="BA61" s="372"/>
      <c r="BB61" s="375" t="str">
        <f t="shared" si="88"/>
        <v/>
      </c>
      <c r="BC61" s="375" t="str">
        <f t="shared" si="89"/>
        <v/>
      </c>
      <c r="BD61" s="376"/>
      <c r="BE61" s="376"/>
      <c r="BF61" s="442" t="s">
        <v>596</v>
      </c>
      <c r="BG61" s="448" t="str">
        <f t="shared" si="16"/>
        <v/>
      </c>
      <c r="BH61" s="448" t="s">
        <v>7</v>
      </c>
      <c r="BI61" s="449"/>
      <c r="BJ61" s="448" t="s">
        <v>507</v>
      </c>
      <c r="BK61" s="379" t="s">
        <v>582</v>
      </c>
      <c r="BL61" s="450" t="str">
        <f t="shared" si="17"/>
        <v/>
      </c>
      <c r="BM61" s="450"/>
      <c r="BN61" s="450"/>
      <c r="BO61" s="450" t="s">
        <v>507</v>
      </c>
      <c r="BP61" s="379" t="s">
        <v>791</v>
      </c>
    </row>
    <row r="62" spans="1:68" ht="240">
      <c r="A62" s="545"/>
      <c r="B62" s="497"/>
      <c r="C62" s="497"/>
      <c r="D62" s="497"/>
      <c r="E62" s="497"/>
      <c r="F62" s="497"/>
      <c r="G62" s="497"/>
      <c r="H62" s="497"/>
      <c r="I62" s="587"/>
      <c r="J62" s="548" t="s">
        <v>59</v>
      </c>
      <c r="K62" s="601">
        <f>AVERAGE(AN62:AN69)</f>
        <v>0.375</v>
      </c>
      <c r="L62" s="601">
        <f>AVERAGE(AQ62:AQ69)</f>
        <v>0.5625</v>
      </c>
      <c r="M62" s="601">
        <f>AVERAGE(AT62:AT69)</f>
        <v>0.53125</v>
      </c>
      <c r="N62" s="601">
        <f>AVERAGE(AW62:AW69)</f>
        <v>1</v>
      </c>
      <c r="O62" s="28" t="s">
        <v>60</v>
      </c>
      <c r="P62" s="276" t="s">
        <v>61</v>
      </c>
      <c r="Q62" s="414"/>
      <c r="R62" s="415"/>
      <c r="S62" s="415"/>
      <c r="T62" s="415"/>
      <c r="U62" s="415"/>
      <c r="V62" s="415"/>
      <c r="W62" s="415"/>
      <c r="X62" s="415"/>
      <c r="Y62" s="415"/>
      <c r="Z62" s="415" t="s">
        <v>7</v>
      </c>
      <c r="AA62" s="415"/>
      <c r="AB62" s="415"/>
      <c r="AC62" s="415" t="s">
        <v>7</v>
      </c>
      <c r="AD62" s="358">
        <f t="shared" si="11"/>
        <v>2</v>
      </c>
      <c r="AE62" s="310"/>
      <c r="AF62" s="295">
        <v>0</v>
      </c>
      <c r="AG62" s="29">
        <f t="shared" si="55"/>
        <v>0</v>
      </c>
      <c r="AH62" s="30">
        <v>1</v>
      </c>
      <c r="AI62" s="29">
        <f t="shared" si="56"/>
        <v>0.5</v>
      </c>
      <c r="AJ62" s="30">
        <v>2</v>
      </c>
      <c r="AK62" s="29">
        <f t="shared" si="57"/>
        <v>1</v>
      </c>
      <c r="AL62" s="30">
        <v>2</v>
      </c>
      <c r="AM62" s="201">
        <f t="shared" si="58"/>
        <v>1</v>
      </c>
      <c r="AN62" s="253"/>
      <c r="AO62" s="41"/>
      <c r="AP62" s="112"/>
      <c r="AQ62" s="42">
        <v>0.5</v>
      </c>
      <c r="AR62" s="41">
        <f t="shared" si="109"/>
        <v>1</v>
      </c>
      <c r="AS62" s="113" t="s">
        <v>560</v>
      </c>
      <c r="AT62" s="42">
        <v>0</v>
      </c>
      <c r="AU62" s="41">
        <f t="shared" si="103"/>
        <v>0</v>
      </c>
      <c r="AV62" s="113" t="s">
        <v>663</v>
      </c>
      <c r="AW62" s="42">
        <v>1</v>
      </c>
      <c r="AX62" s="41">
        <f t="shared" si="95"/>
        <v>1</v>
      </c>
      <c r="AY62" s="254" t="s">
        <v>859</v>
      </c>
      <c r="AZ62" s="222"/>
      <c r="BA62" s="372"/>
      <c r="BB62" s="375" t="str">
        <f t="shared" si="88"/>
        <v/>
      </c>
      <c r="BC62" s="375" t="str">
        <f t="shared" si="89"/>
        <v/>
      </c>
      <c r="BD62" s="375"/>
      <c r="BE62" s="375"/>
      <c r="BF62" s="441" t="s">
        <v>582</v>
      </c>
      <c r="BG62" s="448" t="str">
        <f t="shared" si="16"/>
        <v/>
      </c>
      <c r="BH62" s="448" t="str">
        <f t="shared" si="9"/>
        <v/>
      </c>
      <c r="BI62" s="448"/>
      <c r="BJ62" s="448"/>
      <c r="BK62" s="381" t="s">
        <v>761</v>
      </c>
      <c r="BL62" s="450" t="str">
        <f t="shared" si="17"/>
        <v/>
      </c>
      <c r="BM62" s="450" t="s">
        <v>7</v>
      </c>
      <c r="BN62" s="450"/>
      <c r="BO62" s="450" t="s">
        <v>507</v>
      </c>
      <c r="BP62" s="379" t="s">
        <v>791</v>
      </c>
    </row>
    <row r="63" spans="1:68" ht="195">
      <c r="A63" s="545"/>
      <c r="B63" s="497"/>
      <c r="C63" s="497"/>
      <c r="D63" s="497"/>
      <c r="E63" s="497"/>
      <c r="F63" s="497"/>
      <c r="G63" s="497"/>
      <c r="H63" s="497"/>
      <c r="I63" s="587"/>
      <c r="J63" s="548"/>
      <c r="K63" s="602"/>
      <c r="L63" s="602"/>
      <c r="M63" s="602"/>
      <c r="N63" s="602"/>
      <c r="O63" s="28" t="s">
        <v>62</v>
      </c>
      <c r="P63" s="276" t="s">
        <v>365</v>
      </c>
      <c r="Q63" s="414"/>
      <c r="R63" s="415"/>
      <c r="S63" s="415"/>
      <c r="T63" s="415"/>
      <c r="U63" s="415"/>
      <c r="V63" s="415"/>
      <c r="W63" s="415"/>
      <c r="X63" s="415"/>
      <c r="Y63" s="415"/>
      <c r="Z63" s="415"/>
      <c r="AA63" s="415"/>
      <c r="AB63" s="415" t="s">
        <v>7</v>
      </c>
      <c r="AC63" s="415"/>
      <c r="AD63" s="358">
        <f t="shared" si="11"/>
        <v>1</v>
      </c>
      <c r="AE63" s="309" t="s">
        <v>311</v>
      </c>
      <c r="AF63" s="295">
        <v>1</v>
      </c>
      <c r="AG63" s="29">
        <f t="shared" si="55"/>
        <v>0.25</v>
      </c>
      <c r="AH63" s="30">
        <v>2</v>
      </c>
      <c r="AI63" s="29">
        <f t="shared" si="56"/>
        <v>0.5</v>
      </c>
      <c r="AJ63" s="30">
        <v>3</v>
      </c>
      <c r="AK63" s="29">
        <f t="shared" si="57"/>
        <v>0.75</v>
      </c>
      <c r="AL63" s="30">
        <v>4</v>
      </c>
      <c r="AM63" s="201">
        <f t="shared" si="58"/>
        <v>1</v>
      </c>
      <c r="AN63" s="253">
        <v>0.25</v>
      </c>
      <c r="AO63" s="41">
        <f>AN63/AG63</f>
        <v>1</v>
      </c>
      <c r="AP63" s="112" t="s">
        <v>459</v>
      </c>
      <c r="AQ63" s="42">
        <v>0.5</v>
      </c>
      <c r="AR63" s="41">
        <f t="shared" si="109"/>
        <v>1</v>
      </c>
      <c r="AS63" s="113" t="s">
        <v>539</v>
      </c>
      <c r="AT63" s="42">
        <v>0</v>
      </c>
      <c r="AU63" s="41">
        <f t="shared" si="103"/>
        <v>0</v>
      </c>
      <c r="AV63" s="113" t="s">
        <v>648</v>
      </c>
      <c r="AW63" s="42">
        <v>1</v>
      </c>
      <c r="AX63" s="41">
        <f t="shared" si="95"/>
        <v>1</v>
      </c>
      <c r="AY63" s="254" t="s">
        <v>844</v>
      </c>
      <c r="AZ63" s="222"/>
      <c r="BA63" s="372"/>
      <c r="BB63" s="375" t="str">
        <f t="shared" si="88"/>
        <v/>
      </c>
      <c r="BC63" s="375" t="str">
        <f t="shared" si="89"/>
        <v/>
      </c>
      <c r="BD63" s="375"/>
      <c r="BE63" s="375"/>
      <c r="BF63" s="441" t="s">
        <v>582</v>
      </c>
      <c r="BG63" s="448" t="str">
        <f t="shared" si="16"/>
        <v/>
      </c>
      <c r="BH63" s="448" t="str">
        <f t="shared" si="9"/>
        <v/>
      </c>
      <c r="BI63" s="448"/>
      <c r="BJ63" s="448"/>
      <c r="BK63" s="381" t="s">
        <v>762</v>
      </c>
      <c r="BL63" s="450" t="str">
        <f t="shared" si="17"/>
        <v/>
      </c>
      <c r="BM63" s="450" t="s">
        <v>7</v>
      </c>
      <c r="BN63" s="450"/>
      <c r="BO63" s="450" t="s">
        <v>507</v>
      </c>
      <c r="BP63" s="379" t="s">
        <v>791</v>
      </c>
    </row>
    <row r="64" spans="1:68" ht="225">
      <c r="A64" s="545"/>
      <c r="B64" s="497"/>
      <c r="C64" s="497"/>
      <c r="D64" s="497"/>
      <c r="E64" s="497"/>
      <c r="F64" s="497"/>
      <c r="G64" s="497"/>
      <c r="H64" s="497"/>
      <c r="I64" s="587"/>
      <c r="J64" s="548"/>
      <c r="K64" s="602"/>
      <c r="L64" s="602"/>
      <c r="M64" s="602"/>
      <c r="N64" s="602"/>
      <c r="O64" s="28" t="s">
        <v>328</v>
      </c>
      <c r="P64" s="276" t="s">
        <v>106</v>
      </c>
      <c r="Q64" s="414"/>
      <c r="R64" s="415"/>
      <c r="S64" s="415"/>
      <c r="T64" s="415"/>
      <c r="U64" s="415"/>
      <c r="V64" s="415"/>
      <c r="W64" s="415"/>
      <c r="X64" s="415"/>
      <c r="Y64" s="415"/>
      <c r="Z64" s="415"/>
      <c r="AA64" s="415" t="s">
        <v>7</v>
      </c>
      <c r="AB64" s="415"/>
      <c r="AC64" s="415"/>
      <c r="AD64" s="358">
        <f t="shared" si="11"/>
        <v>1</v>
      </c>
      <c r="AE64" s="310"/>
      <c r="AF64" s="295">
        <v>1</v>
      </c>
      <c r="AG64" s="29">
        <f t="shared" si="55"/>
        <v>0.25</v>
      </c>
      <c r="AH64" s="30">
        <v>2</v>
      </c>
      <c r="AI64" s="29">
        <f t="shared" si="56"/>
        <v>0.5</v>
      </c>
      <c r="AJ64" s="30">
        <v>3</v>
      </c>
      <c r="AK64" s="29">
        <f t="shared" si="57"/>
        <v>0.75</v>
      </c>
      <c r="AL64" s="30">
        <v>4</v>
      </c>
      <c r="AM64" s="201">
        <f t="shared" si="58"/>
        <v>1</v>
      </c>
      <c r="AN64" s="253">
        <v>0.25</v>
      </c>
      <c r="AO64" s="41">
        <f t="shared" ref="AO64:AO67" si="123">AN64/AG64</f>
        <v>1</v>
      </c>
      <c r="AP64" s="112" t="s">
        <v>463</v>
      </c>
      <c r="AQ64" s="42">
        <v>0.5</v>
      </c>
      <c r="AR64" s="41">
        <f t="shared" si="109"/>
        <v>1</v>
      </c>
      <c r="AS64" s="113" t="s">
        <v>532</v>
      </c>
      <c r="AT64" s="42">
        <v>0.5</v>
      </c>
      <c r="AU64" s="41">
        <f t="shared" si="103"/>
        <v>0.66666666666666663</v>
      </c>
      <c r="AV64" s="113" t="s">
        <v>532</v>
      </c>
      <c r="AW64" s="42">
        <v>1</v>
      </c>
      <c r="AX64" s="41">
        <f t="shared" si="95"/>
        <v>1</v>
      </c>
      <c r="AY64" s="254" t="s">
        <v>892</v>
      </c>
      <c r="AZ64" s="222"/>
      <c r="BA64" s="372"/>
      <c r="BB64" s="375" t="str">
        <f t="shared" si="88"/>
        <v/>
      </c>
      <c r="BC64" s="375" t="str">
        <f t="shared" si="89"/>
        <v/>
      </c>
      <c r="BD64" s="375"/>
      <c r="BE64" s="375"/>
      <c r="BF64" s="441" t="s">
        <v>582</v>
      </c>
      <c r="BG64" s="448" t="str">
        <f t="shared" si="16"/>
        <v/>
      </c>
      <c r="BH64" s="448" t="str">
        <f t="shared" si="9"/>
        <v>X</v>
      </c>
      <c r="BI64" s="448"/>
      <c r="BJ64" s="448"/>
      <c r="BK64" s="381" t="s">
        <v>763</v>
      </c>
      <c r="BL64" s="450" t="str">
        <f t="shared" si="17"/>
        <v/>
      </c>
      <c r="BM64" s="450" t="s">
        <v>7</v>
      </c>
      <c r="BN64" s="450"/>
      <c r="BO64" s="450" t="s">
        <v>507</v>
      </c>
      <c r="BP64" s="379" t="s">
        <v>791</v>
      </c>
    </row>
    <row r="65" spans="1:68" s="31" customFormat="1" ht="135">
      <c r="A65" s="545"/>
      <c r="B65" s="497"/>
      <c r="C65" s="497"/>
      <c r="D65" s="497"/>
      <c r="E65" s="497"/>
      <c r="F65" s="497"/>
      <c r="G65" s="497"/>
      <c r="H65" s="497"/>
      <c r="I65" s="587"/>
      <c r="J65" s="548"/>
      <c r="K65" s="602"/>
      <c r="L65" s="602"/>
      <c r="M65" s="602"/>
      <c r="N65" s="602"/>
      <c r="O65" s="28" t="s">
        <v>204</v>
      </c>
      <c r="P65" s="276" t="s">
        <v>203</v>
      </c>
      <c r="Q65" s="414"/>
      <c r="R65" s="415"/>
      <c r="S65" s="415"/>
      <c r="T65" s="415"/>
      <c r="U65" s="415" t="s">
        <v>7</v>
      </c>
      <c r="V65" s="415"/>
      <c r="W65" s="415"/>
      <c r="X65" s="415"/>
      <c r="Y65" s="415"/>
      <c r="Z65" s="415"/>
      <c r="AA65" s="415"/>
      <c r="AB65" s="415"/>
      <c r="AC65" s="415"/>
      <c r="AD65" s="358">
        <f t="shared" si="11"/>
        <v>1</v>
      </c>
      <c r="AE65" s="309"/>
      <c r="AF65" s="295">
        <v>1</v>
      </c>
      <c r="AG65" s="29">
        <f t="shared" ref="AG65" si="124">AF65/AL65</f>
        <v>0.25</v>
      </c>
      <c r="AH65" s="30">
        <v>2</v>
      </c>
      <c r="AI65" s="29">
        <f t="shared" ref="AI65" si="125">AH65/AL65</f>
        <v>0.5</v>
      </c>
      <c r="AJ65" s="30">
        <v>3</v>
      </c>
      <c r="AK65" s="29">
        <f t="shared" ref="AK65" si="126">AJ65/AL65</f>
        <v>0.75</v>
      </c>
      <c r="AL65" s="30">
        <v>4</v>
      </c>
      <c r="AM65" s="201">
        <f t="shared" ref="AM65" si="127">AL65/AL65</f>
        <v>1</v>
      </c>
      <c r="AN65" s="253">
        <v>0.25</v>
      </c>
      <c r="AO65" s="41">
        <f t="shared" si="123"/>
        <v>1</v>
      </c>
      <c r="AP65" s="112" t="s">
        <v>415</v>
      </c>
      <c r="AQ65" s="42">
        <v>0.5</v>
      </c>
      <c r="AR65" s="41">
        <f t="shared" si="109"/>
        <v>1</v>
      </c>
      <c r="AS65" s="113" t="s">
        <v>564</v>
      </c>
      <c r="AT65" s="42">
        <v>0.75</v>
      </c>
      <c r="AU65" s="41">
        <f t="shared" si="103"/>
        <v>1</v>
      </c>
      <c r="AV65" s="113" t="s">
        <v>650</v>
      </c>
      <c r="AW65" s="42">
        <v>1</v>
      </c>
      <c r="AX65" s="41">
        <f t="shared" si="95"/>
        <v>1</v>
      </c>
      <c r="AY65" s="254" t="s">
        <v>818</v>
      </c>
      <c r="AZ65" s="222" t="s">
        <v>191</v>
      </c>
      <c r="BA65" s="372" t="s">
        <v>325</v>
      </c>
      <c r="BB65" s="375" t="str">
        <f t="shared" si="88"/>
        <v/>
      </c>
      <c r="BC65" s="375" t="str">
        <f t="shared" si="89"/>
        <v/>
      </c>
      <c r="BD65" s="376"/>
      <c r="BE65" s="376"/>
      <c r="BF65" s="441" t="s">
        <v>582</v>
      </c>
      <c r="BG65" s="448" t="str">
        <f t="shared" si="16"/>
        <v/>
      </c>
      <c r="BH65" s="448" t="str">
        <f t="shared" si="9"/>
        <v>X</v>
      </c>
      <c r="BI65" s="449"/>
      <c r="BJ65" s="449"/>
      <c r="BK65" s="379" t="s">
        <v>582</v>
      </c>
      <c r="BL65" s="450" t="str">
        <f t="shared" si="17"/>
        <v/>
      </c>
      <c r="BM65" s="450" t="str">
        <f t="shared" ref="BM65:BM69" si="128">IF(AY65=0,"",IF(AY65&lt;100%,"X",""))</f>
        <v/>
      </c>
      <c r="BN65" s="450"/>
      <c r="BO65" s="450"/>
      <c r="BP65" s="379" t="s">
        <v>820</v>
      </c>
    </row>
    <row r="66" spans="1:68" s="31" customFormat="1" ht="255">
      <c r="A66" s="545"/>
      <c r="B66" s="497"/>
      <c r="C66" s="497"/>
      <c r="D66" s="497"/>
      <c r="E66" s="497"/>
      <c r="F66" s="497"/>
      <c r="G66" s="497"/>
      <c r="H66" s="497"/>
      <c r="I66" s="587"/>
      <c r="J66" s="548"/>
      <c r="K66" s="602"/>
      <c r="L66" s="602"/>
      <c r="M66" s="602"/>
      <c r="N66" s="602"/>
      <c r="O66" s="28" t="s">
        <v>366</v>
      </c>
      <c r="P66" s="276" t="s">
        <v>367</v>
      </c>
      <c r="Q66" s="414"/>
      <c r="R66" s="415"/>
      <c r="S66" s="415"/>
      <c r="T66" s="415"/>
      <c r="U66" s="415" t="s">
        <v>7</v>
      </c>
      <c r="V66" s="415"/>
      <c r="W66" s="415"/>
      <c r="X66" s="415"/>
      <c r="Y66" s="415"/>
      <c r="Z66" s="415"/>
      <c r="AA66" s="415"/>
      <c r="AB66" s="415"/>
      <c r="AC66" s="415"/>
      <c r="AD66" s="358">
        <f t="shared" si="11"/>
        <v>1</v>
      </c>
      <c r="AE66" s="309" t="s">
        <v>286</v>
      </c>
      <c r="AF66" s="295">
        <v>1</v>
      </c>
      <c r="AG66" s="29">
        <f t="shared" ref="AG66" si="129">AF66/AL66</f>
        <v>0.25</v>
      </c>
      <c r="AH66" s="30">
        <v>2</v>
      </c>
      <c r="AI66" s="29">
        <f t="shared" ref="AI66" si="130">AH66/AL66</f>
        <v>0.5</v>
      </c>
      <c r="AJ66" s="30">
        <v>3</v>
      </c>
      <c r="AK66" s="29">
        <f t="shared" ref="AK66" si="131">AJ66/AL66</f>
        <v>0.75</v>
      </c>
      <c r="AL66" s="30">
        <v>4</v>
      </c>
      <c r="AM66" s="201">
        <f t="shared" ref="AM66" si="132">AL66/AL66</f>
        <v>1</v>
      </c>
      <c r="AN66" s="253">
        <v>0.25</v>
      </c>
      <c r="AO66" s="41">
        <f t="shared" si="123"/>
        <v>1</v>
      </c>
      <c r="AP66" s="112" t="s">
        <v>416</v>
      </c>
      <c r="AQ66" s="42">
        <v>0.5</v>
      </c>
      <c r="AR66" s="41">
        <f t="shared" si="109"/>
        <v>1</v>
      </c>
      <c r="AS66" s="113" t="s">
        <v>565</v>
      </c>
      <c r="AT66" s="42">
        <v>0.75</v>
      </c>
      <c r="AU66" s="41">
        <f t="shared" si="103"/>
        <v>1</v>
      </c>
      <c r="AV66" s="113" t="s">
        <v>651</v>
      </c>
      <c r="AW66" s="42">
        <v>1</v>
      </c>
      <c r="AX66" s="41">
        <f t="shared" si="95"/>
        <v>1</v>
      </c>
      <c r="AY66" s="254" t="s">
        <v>819</v>
      </c>
      <c r="AZ66" s="222" t="s">
        <v>191</v>
      </c>
      <c r="BA66" s="372" t="s">
        <v>326</v>
      </c>
      <c r="BB66" s="375" t="str">
        <f t="shared" si="88"/>
        <v/>
      </c>
      <c r="BC66" s="375" t="str">
        <f t="shared" si="89"/>
        <v/>
      </c>
      <c r="BD66" s="376"/>
      <c r="BE66" s="376"/>
      <c r="BF66" s="441" t="s">
        <v>582</v>
      </c>
      <c r="BG66" s="448" t="str">
        <f t="shared" si="16"/>
        <v/>
      </c>
      <c r="BH66" s="448" t="str">
        <f t="shared" si="9"/>
        <v>X</v>
      </c>
      <c r="BI66" s="449"/>
      <c r="BJ66" s="449"/>
      <c r="BK66" s="379" t="s">
        <v>582</v>
      </c>
      <c r="BL66" s="450" t="str">
        <f t="shared" si="17"/>
        <v/>
      </c>
      <c r="BM66" s="450" t="str">
        <f t="shared" si="128"/>
        <v/>
      </c>
      <c r="BN66" s="450"/>
      <c r="BO66" s="450"/>
      <c r="BP66" s="379" t="s">
        <v>821</v>
      </c>
    </row>
    <row r="67" spans="1:68" s="31" customFormat="1" ht="409.5">
      <c r="A67" s="545"/>
      <c r="B67" s="497"/>
      <c r="C67" s="497"/>
      <c r="D67" s="497"/>
      <c r="E67" s="497"/>
      <c r="F67" s="497"/>
      <c r="G67" s="497"/>
      <c r="H67" s="497"/>
      <c r="I67" s="587"/>
      <c r="J67" s="548"/>
      <c r="K67" s="602"/>
      <c r="L67" s="602"/>
      <c r="M67" s="602"/>
      <c r="N67" s="602"/>
      <c r="O67" s="426" t="s">
        <v>360</v>
      </c>
      <c r="P67" s="276" t="s">
        <v>361</v>
      </c>
      <c r="Q67" s="414"/>
      <c r="R67" s="415"/>
      <c r="S67" s="415"/>
      <c r="T67" s="415"/>
      <c r="U67" s="415" t="s">
        <v>7</v>
      </c>
      <c r="V67" s="415"/>
      <c r="W67" s="415" t="s">
        <v>7</v>
      </c>
      <c r="X67" s="415"/>
      <c r="Y67" s="415"/>
      <c r="Z67" s="415"/>
      <c r="AA67" s="415"/>
      <c r="AB67" s="415"/>
      <c r="AC67" s="415"/>
      <c r="AD67" s="358">
        <f t="shared" si="11"/>
        <v>2</v>
      </c>
      <c r="AE67" s="309" t="s">
        <v>368</v>
      </c>
      <c r="AF67" s="295">
        <v>1</v>
      </c>
      <c r="AG67" s="29">
        <f t="shared" ref="AG67" si="133">AF67/AL67</f>
        <v>0.25</v>
      </c>
      <c r="AH67" s="30">
        <v>2</v>
      </c>
      <c r="AI67" s="29">
        <f t="shared" ref="AI67" si="134">AH67/AL67</f>
        <v>0.5</v>
      </c>
      <c r="AJ67" s="30">
        <v>3</v>
      </c>
      <c r="AK67" s="29">
        <f t="shared" ref="AK67" si="135">AJ67/AL67</f>
        <v>0.75</v>
      </c>
      <c r="AL67" s="30">
        <v>4</v>
      </c>
      <c r="AM67" s="201">
        <f t="shared" ref="AM67" si="136">AL67/AL67</f>
        <v>1</v>
      </c>
      <c r="AN67" s="253">
        <v>0.25</v>
      </c>
      <c r="AO67" s="41">
        <f t="shared" si="123"/>
        <v>1</v>
      </c>
      <c r="AP67" s="112" t="s">
        <v>417</v>
      </c>
      <c r="AQ67" s="42">
        <v>0.5</v>
      </c>
      <c r="AR67" s="41">
        <f t="shared" si="109"/>
        <v>1</v>
      </c>
      <c r="AS67" s="113" t="s">
        <v>566</v>
      </c>
      <c r="AT67" s="42">
        <v>0.75</v>
      </c>
      <c r="AU67" s="41">
        <f t="shared" si="103"/>
        <v>1</v>
      </c>
      <c r="AV67" s="113" t="s">
        <v>674</v>
      </c>
      <c r="AW67" s="42">
        <v>1</v>
      </c>
      <c r="AX67" s="41">
        <f t="shared" si="95"/>
        <v>1</v>
      </c>
      <c r="AY67" s="254" t="s">
        <v>822</v>
      </c>
      <c r="AZ67" s="222" t="s">
        <v>225</v>
      </c>
      <c r="BA67" s="372" t="s">
        <v>227</v>
      </c>
      <c r="BB67" s="375" t="str">
        <f t="shared" si="88"/>
        <v/>
      </c>
      <c r="BC67" s="375" t="str">
        <f t="shared" si="89"/>
        <v/>
      </c>
      <c r="BD67" s="376"/>
      <c r="BE67" s="376"/>
      <c r="BF67" s="441" t="s">
        <v>582</v>
      </c>
      <c r="BG67" s="448" t="str">
        <f t="shared" si="16"/>
        <v/>
      </c>
      <c r="BH67" s="448" t="str">
        <f t="shared" si="9"/>
        <v>X</v>
      </c>
      <c r="BI67" s="449"/>
      <c r="BJ67" s="449"/>
      <c r="BK67" s="379" t="s">
        <v>582</v>
      </c>
      <c r="BL67" s="450" t="str">
        <f t="shared" si="17"/>
        <v/>
      </c>
      <c r="BM67" s="450" t="str">
        <f t="shared" si="128"/>
        <v/>
      </c>
      <c r="BN67" s="450"/>
      <c r="BO67" s="450"/>
      <c r="BP67" s="379" t="s">
        <v>820</v>
      </c>
    </row>
    <row r="68" spans="1:68" s="72" customFormat="1" ht="165">
      <c r="A68" s="545"/>
      <c r="B68" s="497"/>
      <c r="C68" s="497"/>
      <c r="D68" s="497"/>
      <c r="E68" s="497"/>
      <c r="F68" s="497"/>
      <c r="G68" s="497"/>
      <c r="H68" s="497"/>
      <c r="I68" s="587"/>
      <c r="J68" s="548"/>
      <c r="K68" s="602"/>
      <c r="L68" s="602"/>
      <c r="M68" s="602"/>
      <c r="N68" s="602"/>
      <c r="O68" s="28" t="s">
        <v>316</v>
      </c>
      <c r="P68" s="276" t="s">
        <v>315</v>
      </c>
      <c r="Q68" s="414"/>
      <c r="R68" s="415"/>
      <c r="S68" s="415"/>
      <c r="T68" s="415"/>
      <c r="U68" s="415" t="s">
        <v>7</v>
      </c>
      <c r="V68" s="415"/>
      <c r="W68" s="415"/>
      <c r="X68" s="415"/>
      <c r="Y68" s="415"/>
      <c r="Z68" s="415"/>
      <c r="AA68" s="415"/>
      <c r="AB68" s="415"/>
      <c r="AC68" s="415"/>
      <c r="AD68" s="358">
        <f t="shared" si="11"/>
        <v>1</v>
      </c>
      <c r="AE68" s="309" t="s">
        <v>317</v>
      </c>
      <c r="AF68" s="295">
        <v>0</v>
      </c>
      <c r="AG68" s="29">
        <f t="shared" ref="AG68" si="137">AF68/AL68</f>
        <v>0</v>
      </c>
      <c r="AH68" s="30">
        <v>1</v>
      </c>
      <c r="AI68" s="29">
        <f t="shared" ref="AI68" si="138">AH68/AL68</f>
        <v>0.5</v>
      </c>
      <c r="AJ68" s="30">
        <v>1</v>
      </c>
      <c r="AK68" s="29">
        <f t="shared" ref="AK68" si="139">AJ68/AL68</f>
        <v>0.5</v>
      </c>
      <c r="AL68" s="30">
        <v>2</v>
      </c>
      <c r="AM68" s="201">
        <f t="shared" ref="AM68" si="140">AL68/AL68</f>
        <v>1</v>
      </c>
      <c r="AN68" s="253"/>
      <c r="AO68" s="41"/>
      <c r="AP68" s="112" t="s">
        <v>418</v>
      </c>
      <c r="AQ68" s="42">
        <v>0.5</v>
      </c>
      <c r="AR68" s="41">
        <f t="shared" si="109"/>
        <v>1</v>
      </c>
      <c r="AS68" s="113" t="s">
        <v>567</v>
      </c>
      <c r="AT68" s="42">
        <v>0.5</v>
      </c>
      <c r="AU68" s="41">
        <f t="shared" si="103"/>
        <v>1</v>
      </c>
      <c r="AV68" s="113" t="s">
        <v>652</v>
      </c>
      <c r="AW68" s="42">
        <v>1</v>
      </c>
      <c r="AX68" s="41">
        <f t="shared" si="95"/>
        <v>1</v>
      </c>
      <c r="AY68" s="254" t="s">
        <v>823</v>
      </c>
      <c r="AZ68" s="222" t="s">
        <v>225</v>
      </c>
      <c r="BA68" s="372" t="s">
        <v>318</v>
      </c>
      <c r="BB68" s="375" t="str">
        <f t="shared" ref="BB68:BB103" si="141">IF(AD68&gt;=10,"X","")</f>
        <v/>
      </c>
      <c r="BC68" s="375" t="str">
        <f t="shared" ref="BC68:BC103" si="142">IF(AO68=0,"",IF(AO68&lt;100%,"X",""))</f>
        <v/>
      </c>
      <c r="BD68" s="378"/>
      <c r="BE68" s="378"/>
      <c r="BF68" s="441" t="s">
        <v>582</v>
      </c>
      <c r="BG68" s="448" t="str">
        <f t="shared" si="16"/>
        <v/>
      </c>
      <c r="BH68" s="448" t="str">
        <f t="shared" ref="BH68:BH103" si="143">IF(AT68=0,"",IF(AT68&lt;100%,"X",""))</f>
        <v>X</v>
      </c>
      <c r="BI68" s="451"/>
      <c r="BJ68" s="451"/>
      <c r="BK68" s="379" t="s">
        <v>582</v>
      </c>
      <c r="BL68" s="448" t="str">
        <f t="shared" si="17"/>
        <v/>
      </c>
      <c r="BM68" s="448" t="str">
        <f t="shared" si="128"/>
        <v/>
      </c>
      <c r="BN68" s="451"/>
      <c r="BO68" s="450"/>
      <c r="BP68" s="379" t="s">
        <v>820</v>
      </c>
    </row>
    <row r="69" spans="1:68" ht="409.5">
      <c r="A69" s="545"/>
      <c r="B69" s="497"/>
      <c r="C69" s="497"/>
      <c r="D69" s="497"/>
      <c r="E69" s="497"/>
      <c r="F69" s="497"/>
      <c r="G69" s="497"/>
      <c r="H69" s="497"/>
      <c r="I69" s="587"/>
      <c r="J69" s="548"/>
      <c r="K69" s="604"/>
      <c r="L69" s="604"/>
      <c r="M69" s="604"/>
      <c r="N69" s="604"/>
      <c r="O69" s="28" t="s">
        <v>63</v>
      </c>
      <c r="P69" s="276" t="s">
        <v>98</v>
      </c>
      <c r="Q69" s="414" t="s">
        <v>7</v>
      </c>
      <c r="R69" s="415" t="s">
        <v>7</v>
      </c>
      <c r="S69" s="415" t="s">
        <v>7</v>
      </c>
      <c r="T69" s="415" t="s">
        <v>7</v>
      </c>
      <c r="U69" s="415" t="s">
        <v>7</v>
      </c>
      <c r="V69" s="415"/>
      <c r="W69" s="415"/>
      <c r="X69" s="415"/>
      <c r="Y69" s="415"/>
      <c r="Z69" s="415"/>
      <c r="AA69" s="415"/>
      <c r="AB69" s="415"/>
      <c r="AC69" s="415" t="s">
        <v>7</v>
      </c>
      <c r="AD69" s="358">
        <f t="shared" ref="AD69:AD103" si="144">COUNTIF(Q69:AC69,"x")</f>
        <v>6</v>
      </c>
      <c r="AE69" s="309" t="s">
        <v>287</v>
      </c>
      <c r="AF69" s="295">
        <v>1</v>
      </c>
      <c r="AG69" s="29">
        <f t="shared" si="55"/>
        <v>1</v>
      </c>
      <c r="AH69" s="30">
        <v>1</v>
      </c>
      <c r="AI69" s="29">
        <f t="shared" si="56"/>
        <v>1</v>
      </c>
      <c r="AJ69" s="30">
        <v>1</v>
      </c>
      <c r="AK69" s="29">
        <f t="shared" si="57"/>
        <v>1</v>
      </c>
      <c r="AL69" s="30">
        <v>1</v>
      </c>
      <c r="AM69" s="201">
        <f t="shared" si="58"/>
        <v>1</v>
      </c>
      <c r="AN69" s="253">
        <v>1</v>
      </c>
      <c r="AO69" s="41">
        <f t="shared" si="18"/>
        <v>1</v>
      </c>
      <c r="AP69" s="112" t="s">
        <v>453</v>
      </c>
      <c r="AQ69" s="42">
        <v>1</v>
      </c>
      <c r="AR69" s="41">
        <f t="shared" si="109"/>
        <v>1</v>
      </c>
      <c r="AS69" s="113" t="s">
        <v>581</v>
      </c>
      <c r="AT69" s="42">
        <v>1</v>
      </c>
      <c r="AU69" s="41">
        <f t="shared" si="103"/>
        <v>1</v>
      </c>
      <c r="AV69" s="113" t="s">
        <v>685</v>
      </c>
      <c r="AW69" s="42">
        <v>1</v>
      </c>
      <c r="AX69" s="41">
        <f t="shared" si="95"/>
        <v>1</v>
      </c>
      <c r="AY69" s="254" t="s">
        <v>824</v>
      </c>
      <c r="AZ69" s="222"/>
      <c r="BA69" s="372"/>
      <c r="BB69" s="375" t="str">
        <f t="shared" si="141"/>
        <v/>
      </c>
      <c r="BC69" s="375" t="str">
        <f t="shared" si="142"/>
        <v/>
      </c>
      <c r="BD69" s="375"/>
      <c r="BE69" s="375"/>
      <c r="BF69" s="441" t="s">
        <v>582</v>
      </c>
      <c r="BG69" s="448" t="str">
        <f t="shared" ref="BG69:BG103" si="145">IF(AD69&gt;=10,"X","")</f>
        <v/>
      </c>
      <c r="BH69" s="448" t="str">
        <f t="shared" si="143"/>
        <v/>
      </c>
      <c r="BI69" s="448"/>
      <c r="BJ69" s="448"/>
      <c r="BK69" s="379" t="s">
        <v>582</v>
      </c>
      <c r="BL69" s="450" t="str">
        <f t="shared" ref="BL69:BL103" si="146">IF(AD69&gt;=10,"X","")</f>
        <v/>
      </c>
      <c r="BM69" s="450" t="str">
        <f t="shared" si="128"/>
        <v/>
      </c>
      <c r="BN69" s="450"/>
      <c r="BO69" s="450"/>
      <c r="BP69" s="379" t="s">
        <v>820</v>
      </c>
    </row>
    <row r="70" spans="1:68" ht="342" customHeight="1">
      <c r="A70" s="545"/>
      <c r="B70" s="497"/>
      <c r="C70" s="497"/>
      <c r="D70" s="497"/>
      <c r="E70" s="497"/>
      <c r="F70" s="497"/>
      <c r="G70" s="497"/>
      <c r="H70" s="497"/>
      <c r="I70" s="587"/>
      <c r="J70" s="17" t="s">
        <v>64</v>
      </c>
      <c r="K70" s="10">
        <f>AN70</f>
        <v>0</v>
      </c>
      <c r="L70" s="10">
        <f>AQ70</f>
        <v>0</v>
      </c>
      <c r="M70" s="10">
        <f>AT70</f>
        <v>0.14000000000000001</v>
      </c>
      <c r="N70" s="10">
        <f>AW70</f>
        <v>0.25</v>
      </c>
      <c r="O70" s="28" t="s">
        <v>65</v>
      </c>
      <c r="P70" s="276" t="s">
        <v>66</v>
      </c>
      <c r="Q70" s="414" t="s">
        <v>7</v>
      </c>
      <c r="R70" s="415" t="s">
        <v>7</v>
      </c>
      <c r="S70" s="415"/>
      <c r="T70" s="415"/>
      <c r="U70" s="415" t="s">
        <v>7</v>
      </c>
      <c r="V70" s="415"/>
      <c r="W70" s="415" t="s">
        <v>7</v>
      </c>
      <c r="X70" s="415"/>
      <c r="Y70" s="415"/>
      <c r="Z70" s="415" t="s">
        <v>7</v>
      </c>
      <c r="AA70" s="415"/>
      <c r="AB70" s="415"/>
      <c r="AC70" s="415" t="s">
        <v>7</v>
      </c>
      <c r="AD70" s="358">
        <f t="shared" si="144"/>
        <v>6</v>
      </c>
      <c r="AE70" s="309" t="s">
        <v>369</v>
      </c>
      <c r="AF70" s="295">
        <v>0</v>
      </c>
      <c r="AG70" s="29">
        <f t="shared" si="55"/>
        <v>0</v>
      </c>
      <c r="AH70" s="30">
        <v>1</v>
      </c>
      <c r="AI70" s="29">
        <f t="shared" si="56"/>
        <v>0.33333333333333331</v>
      </c>
      <c r="AJ70" s="30">
        <v>2</v>
      </c>
      <c r="AK70" s="29">
        <f t="shared" si="57"/>
        <v>0.66666666666666663</v>
      </c>
      <c r="AL70" s="30">
        <v>3</v>
      </c>
      <c r="AM70" s="201">
        <f t="shared" si="58"/>
        <v>1</v>
      </c>
      <c r="AN70" s="253"/>
      <c r="AO70" s="41"/>
      <c r="AP70" s="112" t="s">
        <v>419</v>
      </c>
      <c r="AQ70" s="42">
        <v>0</v>
      </c>
      <c r="AR70" s="41">
        <f t="shared" si="109"/>
        <v>0</v>
      </c>
      <c r="AS70" s="113" t="s">
        <v>615</v>
      </c>
      <c r="AT70" s="42">
        <v>0.14000000000000001</v>
      </c>
      <c r="AU70" s="41">
        <f t="shared" si="103"/>
        <v>0.21000000000000002</v>
      </c>
      <c r="AV70" s="113" t="s">
        <v>680</v>
      </c>
      <c r="AW70" s="42">
        <v>0.25</v>
      </c>
      <c r="AX70" s="41">
        <f t="shared" si="95"/>
        <v>0.25</v>
      </c>
      <c r="AY70" s="254" t="s">
        <v>903</v>
      </c>
      <c r="AZ70" s="222"/>
      <c r="BA70" s="372"/>
      <c r="BB70" s="375" t="str">
        <f t="shared" si="141"/>
        <v/>
      </c>
      <c r="BC70" s="375" t="str">
        <f t="shared" si="142"/>
        <v/>
      </c>
      <c r="BD70" s="375"/>
      <c r="BE70" s="375"/>
      <c r="BF70" s="442" t="s">
        <v>519</v>
      </c>
      <c r="BG70" s="448" t="str">
        <f t="shared" si="145"/>
        <v/>
      </c>
      <c r="BH70" s="448" t="s">
        <v>7</v>
      </c>
      <c r="BI70" s="448"/>
      <c r="BJ70" s="448" t="s">
        <v>507</v>
      </c>
      <c r="BK70" s="381" t="s">
        <v>764</v>
      </c>
      <c r="BL70" s="450" t="str">
        <f t="shared" si="146"/>
        <v/>
      </c>
      <c r="BM70" s="450" t="s">
        <v>7</v>
      </c>
      <c r="BN70" s="450" t="s">
        <v>7</v>
      </c>
      <c r="BO70" s="450" t="s">
        <v>507</v>
      </c>
      <c r="BP70" s="381" t="s">
        <v>832</v>
      </c>
    </row>
    <row r="71" spans="1:68" ht="77.25" customHeight="1">
      <c r="A71" s="545"/>
      <c r="B71" s="497"/>
      <c r="C71" s="497"/>
      <c r="D71" s="497"/>
      <c r="E71" s="497"/>
      <c r="F71" s="497"/>
      <c r="G71" s="497"/>
      <c r="H71" s="497"/>
      <c r="I71" s="587"/>
      <c r="J71" s="548" t="s">
        <v>67</v>
      </c>
      <c r="K71" s="601" t="e">
        <f>AVERAGE(AN71:AN73)</f>
        <v>#DIV/0!</v>
      </c>
      <c r="L71" s="601" t="e">
        <f>AVERAGE(AQ71:AQ73)</f>
        <v>#DIV/0!</v>
      </c>
      <c r="M71" s="601">
        <f>AVERAGE(AT71:AT73)</f>
        <v>0</v>
      </c>
      <c r="N71" s="601">
        <f>AVERAGE(AW71:AW73)</f>
        <v>1</v>
      </c>
      <c r="O71" s="28" t="s">
        <v>68</v>
      </c>
      <c r="P71" s="276" t="s">
        <v>69</v>
      </c>
      <c r="Q71" s="414" t="s">
        <v>7</v>
      </c>
      <c r="R71" s="415" t="s">
        <v>7</v>
      </c>
      <c r="S71" s="415"/>
      <c r="T71" s="415"/>
      <c r="U71" s="415"/>
      <c r="V71" s="415"/>
      <c r="W71" s="415" t="s">
        <v>7</v>
      </c>
      <c r="X71" s="415"/>
      <c r="Y71" s="415"/>
      <c r="Z71" s="415" t="s">
        <v>7</v>
      </c>
      <c r="AA71" s="415"/>
      <c r="AB71" s="415"/>
      <c r="AC71" s="415" t="s">
        <v>7</v>
      </c>
      <c r="AD71" s="358">
        <f t="shared" si="144"/>
        <v>5</v>
      </c>
      <c r="AE71" s="310"/>
      <c r="AF71" s="295">
        <v>0</v>
      </c>
      <c r="AG71" s="29">
        <f t="shared" si="55"/>
        <v>0</v>
      </c>
      <c r="AH71" s="30">
        <v>0</v>
      </c>
      <c r="AI71" s="29">
        <f t="shared" si="56"/>
        <v>0</v>
      </c>
      <c r="AJ71" s="30">
        <v>1</v>
      </c>
      <c r="AK71" s="29">
        <f t="shared" si="57"/>
        <v>0.5</v>
      </c>
      <c r="AL71" s="30">
        <v>2</v>
      </c>
      <c r="AM71" s="201">
        <f t="shared" si="58"/>
        <v>1</v>
      </c>
      <c r="AN71" s="253"/>
      <c r="AO71" s="41"/>
      <c r="AP71" s="112" t="s">
        <v>470</v>
      </c>
      <c r="AQ71" s="42"/>
      <c r="AR71" s="41"/>
      <c r="AS71" s="113" t="s">
        <v>545</v>
      </c>
      <c r="AT71" s="42">
        <v>0</v>
      </c>
      <c r="AU71" s="41">
        <f t="shared" si="103"/>
        <v>0</v>
      </c>
      <c r="AV71" s="113" t="s">
        <v>675</v>
      </c>
      <c r="AW71" s="42">
        <v>1</v>
      </c>
      <c r="AX71" s="41">
        <f t="shared" si="95"/>
        <v>1</v>
      </c>
      <c r="AY71" s="254" t="s">
        <v>887</v>
      </c>
      <c r="AZ71" s="222"/>
      <c r="BA71" s="372"/>
      <c r="BB71" s="375" t="str">
        <f t="shared" si="141"/>
        <v/>
      </c>
      <c r="BC71" s="375" t="str">
        <f t="shared" si="142"/>
        <v/>
      </c>
      <c r="BD71" s="375"/>
      <c r="BE71" s="375"/>
      <c r="BF71" s="444" t="s">
        <v>584</v>
      </c>
      <c r="BG71" s="448" t="str">
        <f t="shared" si="145"/>
        <v/>
      </c>
      <c r="BH71" s="448" t="str">
        <f t="shared" si="143"/>
        <v/>
      </c>
      <c r="BI71" s="448"/>
      <c r="BJ71" s="448"/>
      <c r="BK71" s="381" t="s">
        <v>765</v>
      </c>
      <c r="BL71" s="450" t="str">
        <f t="shared" si="146"/>
        <v/>
      </c>
      <c r="BM71" s="450" t="s">
        <v>7</v>
      </c>
      <c r="BN71" s="450" t="s">
        <v>7</v>
      </c>
      <c r="BO71" s="450" t="s">
        <v>507</v>
      </c>
      <c r="BP71" s="379" t="s">
        <v>791</v>
      </c>
    </row>
    <row r="72" spans="1:68" s="31" customFormat="1" ht="108" customHeight="1">
      <c r="A72" s="545"/>
      <c r="B72" s="497"/>
      <c r="C72" s="497"/>
      <c r="D72" s="497"/>
      <c r="E72" s="497"/>
      <c r="F72" s="497"/>
      <c r="G72" s="497"/>
      <c r="H72" s="497"/>
      <c r="I72" s="587"/>
      <c r="J72" s="548"/>
      <c r="K72" s="602"/>
      <c r="L72" s="602"/>
      <c r="M72" s="602"/>
      <c r="N72" s="602"/>
      <c r="O72" s="28" t="s">
        <v>329</v>
      </c>
      <c r="P72" s="276" t="s">
        <v>331</v>
      </c>
      <c r="Q72" s="414"/>
      <c r="R72" s="415"/>
      <c r="S72" s="415"/>
      <c r="T72" s="415" t="s">
        <v>7</v>
      </c>
      <c r="U72" s="415"/>
      <c r="V72" s="415"/>
      <c r="W72" s="415" t="s">
        <v>7</v>
      </c>
      <c r="X72" s="415"/>
      <c r="Y72" s="415"/>
      <c r="Z72" s="416" t="s">
        <v>7</v>
      </c>
      <c r="AA72" s="415"/>
      <c r="AB72" s="415"/>
      <c r="AC72" s="415" t="s">
        <v>7</v>
      </c>
      <c r="AD72" s="358">
        <f t="shared" si="144"/>
        <v>4</v>
      </c>
      <c r="AE72" s="309" t="s">
        <v>213</v>
      </c>
      <c r="AF72" s="295">
        <v>0</v>
      </c>
      <c r="AG72" s="29">
        <f t="shared" ref="AG72" si="147">AF72/AL72</f>
        <v>0</v>
      </c>
      <c r="AH72" s="30">
        <v>0</v>
      </c>
      <c r="AI72" s="29">
        <f t="shared" ref="AI72" si="148">AH72/AL72</f>
        <v>0</v>
      </c>
      <c r="AJ72" s="30">
        <v>0.5</v>
      </c>
      <c r="AK72" s="29">
        <f t="shared" ref="AK72" si="149">AJ72/AL72</f>
        <v>0.5</v>
      </c>
      <c r="AL72" s="30">
        <v>1</v>
      </c>
      <c r="AM72" s="201">
        <f t="shared" ref="AM72" si="150">AL72/AL72</f>
        <v>1</v>
      </c>
      <c r="AN72" s="253"/>
      <c r="AO72" s="41"/>
      <c r="AP72" s="112" t="s">
        <v>471</v>
      </c>
      <c r="AQ72" s="42"/>
      <c r="AR72" s="41"/>
      <c r="AS72" s="113" t="s">
        <v>546</v>
      </c>
      <c r="AT72" s="42">
        <v>0</v>
      </c>
      <c r="AU72" s="41">
        <f t="shared" si="103"/>
        <v>0</v>
      </c>
      <c r="AV72" s="113" t="s">
        <v>676</v>
      </c>
      <c r="AW72" s="42">
        <v>1</v>
      </c>
      <c r="AX72" s="41">
        <f t="shared" si="95"/>
        <v>1</v>
      </c>
      <c r="AY72" s="254" t="s">
        <v>896</v>
      </c>
      <c r="AZ72" s="222" t="s">
        <v>215</v>
      </c>
      <c r="BA72" s="372" t="s">
        <v>217</v>
      </c>
      <c r="BB72" s="375" t="str">
        <f t="shared" si="141"/>
        <v/>
      </c>
      <c r="BC72" s="375" t="str">
        <f t="shared" si="142"/>
        <v/>
      </c>
      <c r="BD72" s="376"/>
      <c r="BE72" s="376"/>
      <c r="BF72" s="444" t="s">
        <v>584</v>
      </c>
      <c r="BG72" s="448" t="str">
        <f t="shared" si="145"/>
        <v/>
      </c>
      <c r="BH72" s="448" t="str">
        <f t="shared" si="143"/>
        <v/>
      </c>
      <c r="BI72" s="449"/>
      <c r="BJ72" s="449"/>
      <c r="BK72" s="381" t="s">
        <v>766</v>
      </c>
      <c r="BL72" s="450" t="str">
        <f t="shared" si="146"/>
        <v/>
      </c>
      <c r="BM72" s="450" t="s">
        <v>7</v>
      </c>
      <c r="BN72" s="450" t="s">
        <v>7</v>
      </c>
      <c r="BO72" s="450" t="s">
        <v>507</v>
      </c>
      <c r="BP72" s="379" t="s">
        <v>791</v>
      </c>
    </row>
    <row r="73" spans="1:68" ht="90" customHeight="1">
      <c r="A73" s="545"/>
      <c r="B73" s="497"/>
      <c r="C73" s="497"/>
      <c r="D73" s="497"/>
      <c r="E73" s="497"/>
      <c r="F73" s="497"/>
      <c r="G73" s="497"/>
      <c r="H73" s="497"/>
      <c r="I73" s="587"/>
      <c r="J73" s="548"/>
      <c r="K73" s="604"/>
      <c r="L73" s="604"/>
      <c r="M73" s="604"/>
      <c r="N73" s="604"/>
      <c r="O73" s="28" t="s">
        <v>153</v>
      </c>
      <c r="P73" s="276" t="s">
        <v>154</v>
      </c>
      <c r="Q73" s="414"/>
      <c r="R73" s="415"/>
      <c r="S73" s="415"/>
      <c r="T73" s="415"/>
      <c r="U73" s="415"/>
      <c r="V73" s="415"/>
      <c r="W73" s="415"/>
      <c r="X73" s="415" t="s">
        <v>7</v>
      </c>
      <c r="Y73" s="415"/>
      <c r="Z73" s="415"/>
      <c r="AA73" s="415"/>
      <c r="AB73" s="415"/>
      <c r="AC73" s="415"/>
      <c r="AD73" s="358">
        <f t="shared" si="144"/>
        <v>1</v>
      </c>
      <c r="AE73" s="309" t="s">
        <v>314</v>
      </c>
      <c r="AF73" s="295">
        <v>0</v>
      </c>
      <c r="AG73" s="29">
        <f t="shared" si="55"/>
        <v>0</v>
      </c>
      <c r="AH73" s="30">
        <v>0</v>
      </c>
      <c r="AI73" s="29">
        <f t="shared" si="56"/>
        <v>0</v>
      </c>
      <c r="AJ73" s="30">
        <v>0</v>
      </c>
      <c r="AK73" s="29">
        <f t="shared" si="57"/>
        <v>0</v>
      </c>
      <c r="AL73" s="30">
        <v>3</v>
      </c>
      <c r="AM73" s="201">
        <f t="shared" si="58"/>
        <v>1</v>
      </c>
      <c r="AN73" s="253"/>
      <c r="AO73" s="41"/>
      <c r="AP73" s="112"/>
      <c r="AQ73" s="42"/>
      <c r="AR73" s="41"/>
      <c r="AS73" s="113" t="s">
        <v>584</v>
      </c>
      <c r="AT73" s="42"/>
      <c r="AU73" s="41"/>
      <c r="AV73" s="113" t="s">
        <v>712</v>
      </c>
      <c r="AW73" s="42">
        <v>1</v>
      </c>
      <c r="AX73" s="41">
        <f t="shared" si="95"/>
        <v>1</v>
      </c>
      <c r="AY73" s="254" t="s">
        <v>816</v>
      </c>
      <c r="AZ73" s="222"/>
      <c r="BA73" s="372"/>
      <c r="BB73" s="375" t="str">
        <f t="shared" si="141"/>
        <v/>
      </c>
      <c r="BC73" s="375" t="str">
        <f t="shared" si="142"/>
        <v/>
      </c>
      <c r="BD73" s="375"/>
      <c r="BE73" s="375"/>
      <c r="BF73" s="444" t="s">
        <v>584</v>
      </c>
      <c r="BG73" s="448" t="str">
        <f t="shared" si="145"/>
        <v/>
      </c>
      <c r="BH73" s="448" t="str">
        <f t="shared" si="143"/>
        <v/>
      </c>
      <c r="BI73" s="448"/>
      <c r="BJ73" s="448"/>
      <c r="BK73" s="434" t="s">
        <v>584</v>
      </c>
      <c r="BL73" s="450" t="str">
        <f t="shared" si="146"/>
        <v/>
      </c>
      <c r="BM73" s="450" t="str">
        <f t="shared" ref="BM73:BM76" si="151">IF(AY73=0,"",IF(AY73&lt;100%,"X",""))</f>
        <v/>
      </c>
      <c r="BN73" s="450"/>
      <c r="BO73" s="450"/>
      <c r="BP73" s="379" t="s">
        <v>791</v>
      </c>
    </row>
    <row r="74" spans="1:68" s="31" customFormat="1" ht="77.25" customHeight="1">
      <c r="A74" s="545"/>
      <c r="B74" s="497"/>
      <c r="C74" s="497"/>
      <c r="D74" s="497"/>
      <c r="E74" s="497"/>
      <c r="F74" s="497"/>
      <c r="G74" s="497"/>
      <c r="H74" s="497"/>
      <c r="I74" s="587"/>
      <c r="J74" s="548" t="s">
        <v>70</v>
      </c>
      <c r="K74" s="601">
        <f>AVERAGE(AN74:AN79)</f>
        <v>0.25</v>
      </c>
      <c r="L74" s="601">
        <f>AVERAGE(AQ74:AQ79)</f>
        <v>0.45</v>
      </c>
      <c r="M74" s="601">
        <f>AVERAGE(AT74:AT79)</f>
        <v>0.66666666666666663</v>
      </c>
      <c r="N74" s="601">
        <f>AVERAGE(AW74:AW79)</f>
        <v>0.95000000000000007</v>
      </c>
      <c r="O74" s="28" t="s">
        <v>223</v>
      </c>
      <c r="P74" s="276" t="s">
        <v>222</v>
      </c>
      <c r="Q74" s="414"/>
      <c r="R74" s="415" t="s">
        <v>7</v>
      </c>
      <c r="S74" s="415"/>
      <c r="T74" s="415"/>
      <c r="U74" s="415"/>
      <c r="V74" s="415"/>
      <c r="W74" s="415"/>
      <c r="X74" s="415"/>
      <c r="Y74" s="415"/>
      <c r="Z74" s="415" t="s">
        <v>7</v>
      </c>
      <c r="AA74" s="415"/>
      <c r="AB74" s="415"/>
      <c r="AC74" s="415" t="s">
        <v>7</v>
      </c>
      <c r="AD74" s="358">
        <f t="shared" si="144"/>
        <v>3</v>
      </c>
      <c r="AE74" s="309"/>
      <c r="AF74" s="295">
        <v>1</v>
      </c>
      <c r="AG74" s="29">
        <f t="shared" ref="AG74" si="152">AF74/AL74</f>
        <v>0.25</v>
      </c>
      <c r="AH74" s="30">
        <v>2</v>
      </c>
      <c r="AI74" s="29">
        <f t="shared" ref="AI74" si="153">AH74/AL74</f>
        <v>0.5</v>
      </c>
      <c r="AJ74" s="30">
        <v>3</v>
      </c>
      <c r="AK74" s="29">
        <f t="shared" ref="AK74" si="154">AJ74/AL74</f>
        <v>0.75</v>
      </c>
      <c r="AL74" s="30">
        <v>4</v>
      </c>
      <c r="AM74" s="201">
        <f t="shared" ref="AM74" si="155">AL74/AL74</f>
        <v>1</v>
      </c>
      <c r="AN74" s="253">
        <v>0.25</v>
      </c>
      <c r="AO74" s="41">
        <f t="shared" si="18"/>
        <v>1</v>
      </c>
      <c r="AP74" s="112" t="s">
        <v>485</v>
      </c>
      <c r="AQ74" s="42">
        <v>0.5</v>
      </c>
      <c r="AR74" s="41">
        <f t="shared" ref="AR74:AR90" si="156">AQ74/AI74</f>
        <v>1</v>
      </c>
      <c r="AS74" s="113" t="s">
        <v>604</v>
      </c>
      <c r="AT74" s="42">
        <v>0.75</v>
      </c>
      <c r="AU74" s="41">
        <f t="shared" ref="AU74:AU90" si="157">AT74/AK74</f>
        <v>1</v>
      </c>
      <c r="AV74" s="113" t="s">
        <v>664</v>
      </c>
      <c r="AW74" s="42">
        <v>1</v>
      </c>
      <c r="AX74" s="41">
        <f t="shared" ref="AX74:AX103" si="158">AW74/AM74</f>
        <v>1</v>
      </c>
      <c r="AY74" s="254" t="s">
        <v>860</v>
      </c>
      <c r="AZ74" s="222" t="s">
        <v>225</v>
      </c>
      <c r="BA74" s="372" t="s">
        <v>226</v>
      </c>
      <c r="BB74" s="375" t="str">
        <f t="shared" si="141"/>
        <v/>
      </c>
      <c r="BC74" s="375" t="str">
        <f t="shared" si="142"/>
        <v/>
      </c>
      <c r="BD74" s="376"/>
      <c r="BE74" s="376"/>
      <c r="BF74" s="441" t="s">
        <v>582</v>
      </c>
      <c r="BG74" s="448" t="str">
        <f t="shared" si="145"/>
        <v/>
      </c>
      <c r="BH74" s="448" t="str">
        <f t="shared" si="143"/>
        <v>X</v>
      </c>
      <c r="BI74" s="449"/>
      <c r="BJ74" s="449"/>
      <c r="BK74" s="379" t="s">
        <v>582</v>
      </c>
      <c r="BL74" s="450" t="str">
        <f t="shared" si="146"/>
        <v/>
      </c>
      <c r="BM74" s="450" t="str">
        <f t="shared" si="151"/>
        <v/>
      </c>
      <c r="BN74" s="450"/>
      <c r="BO74" s="450"/>
      <c r="BP74" s="379" t="s">
        <v>791</v>
      </c>
    </row>
    <row r="75" spans="1:68" s="31" customFormat="1" ht="113.25" customHeight="1">
      <c r="A75" s="546"/>
      <c r="B75" s="498"/>
      <c r="C75" s="498"/>
      <c r="D75" s="498"/>
      <c r="E75" s="498"/>
      <c r="F75" s="498"/>
      <c r="G75" s="498"/>
      <c r="H75" s="498"/>
      <c r="I75" s="588"/>
      <c r="J75" s="549"/>
      <c r="K75" s="602"/>
      <c r="L75" s="602"/>
      <c r="M75" s="602"/>
      <c r="N75" s="602"/>
      <c r="O75" s="28" t="s">
        <v>301</v>
      </c>
      <c r="P75" s="276" t="s">
        <v>224</v>
      </c>
      <c r="Q75" s="414"/>
      <c r="R75" s="415" t="s">
        <v>7</v>
      </c>
      <c r="S75" s="415"/>
      <c r="T75" s="415"/>
      <c r="U75" s="415"/>
      <c r="V75" s="415"/>
      <c r="W75" s="415"/>
      <c r="X75" s="415"/>
      <c r="Y75" s="415"/>
      <c r="Z75" s="415" t="s">
        <v>7</v>
      </c>
      <c r="AA75" s="415"/>
      <c r="AB75" s="415"/>
      <c r="AC75" s="415" t="s">
        <v>7</v>
      </c>
      <c r="AD75" s="358">
        <f t="shared" si="144"/>
        <v>3</v>
      </c>
      <c r="AE75" s="309"/>
      <c r="AF75" s="295">
        <v>1</v>
      </c>
      <c r="AG75" s="29">
        <f t="shared" si="55"/>
        <v>0.25</v>
      </c>
      <c r="AH75" s="30">
        <v>2</v>
      </c>
      <c r="AI75" s="29">
        <f t="shared" si="56"/>
        <v>0.5</v>
      </c>
      <c r="AJ75" s="30">
        <v>3</v>
      </c>
      <c r="AK75" s="29">
        <f t="shared" si="57"/>
        <v>0.75</v>
      </c>
      <c r="AL75" s="30">
        <v>4</v>
      </c>
      <c r="AM75" s="201">
        <f t="shared" si="58"/>
        <v>1</v>
      </c>
      <c r="AN75" s="253">
        <v>0.25</v>
      </c>
      <c r="AO75" s="41">
        <f t="shared" si="18"/>
        <v>1</v>
      </c>
      <c r="AP75" s="112" t="s">
        <v>486</v>
      </c>
      <c r="AQ75" s="42">
        <v>0.5</v>
      </c>
      <c r="AR75" s="41">
        <f t="shared" si="156"/>
        <v>1</v>
      </c>
      <c r="AS75" s="113" t="s">
        <v>605</v>
      </c>
      <c r="AT75" s="42">
        <v>0.75</v>
      </c>
      <c r="AU75" s="41">
        <f t="shared" si="157"/>
        <v>1</v>
      </c>
      <c r="AV75" s="113" t="s">
        <v>665</v>
      </c>
      <c r="AW75" s="42">
        <v>1</v>
      </c>
      <c r="AX75" s="41">
        <f t="shared" si="158"/>
        <v>1</v>
      </c>
      <c r="AY75" s="254" t="s">
        <v>861</v>
      </c>
      <c r="AZ75" s="222" t="s">
        <v>225</v>
      </c>
      <c r="BA75" s="372" t="s">
        <v>226</v>
      </c>
      <c r="BB75" s="375" t="str">
        <f t="shared" si="141"/>
        <v/>
      </c>
      <c r="BC75" s="375" t="str">
        <f t="shared" si="142"/>
        <v/>
      </c>
      <c r="BD75" s="376"/>
      <c r="BE75" s="376"/>
      <c r="BF75" s="441" t="s">
        <v>582</v>
      </c>
      <c r="BG75" s="448" t="str">
        <f t="shared" si="145"/>
        <v/>
      </c>
      <c r="BH75" s="448" t="str">
        <f t="shared" si="143"/>
        <v>X</v>
      </c>
      <c r="BI75" s="449"/>
      <c r="BJ75" s="449"/>
      <c r="BK75" s="379" t="s">
        <v>582</v>
      </c>
      <c r="BL75" s="450" t="str">
        <f t="shared" si="146"/>
        <v/>
      </c>
      <c r="BM75" s="450" t="str">
        <f t="shared" si="151"/>
        <v/>
      </c>
      <c r="BN75" s="450"/>
      <c r="BO75" s="450"/>
      <c r="BP75" s="379" t="s">
        <v>791</v>
      </c>
    </row>
    <row r="76" spans="1:68" s="31" customFormat="1" ht="112.5" customHeight="1">
      <c r="A76" s="546"/>
      <c r="B76" s="498"/>
      <c r="C76" s="498"/>
      <c r="D76" s="498"/>
      <c r="E76" s="498"/>
      <c r="F76" s="498"/>
      <c r="G76" s="498"/>
      <c r="H76" s="498"/>
      <c r="I76" s="588"/>
      <c r="J76" s="549"/>
      <c r="K76" s="602"/>
      <c r="L76" s="602"/>
      <c r="M76" s="602"/>
      <c r="N76" s="602"/>
      <c r="O76" s="426" t="s">
        <v>309</v>
      </c>
      <c r="P76" s="276" t="s">
        <v>335</v>
      </c>
      <c r="Q76" s="414"/>
      <c r="R76" s="415" t="s">
        <v>7</v>
      </c>
      <c r="S76" s="415" t="s">
        <v>7</v>
      </c>
      <c r="T76" s="415" t="s">
        <v>7</v>
      </c>
      <c r="U76" s="415" t="s">
        <v>7</v>
      </c>
      <c r="V76" s="415" t="s">
        <v>7</v>
      </c>
      <c r="W76" s="415" t="s">
        <v>7</v>
      </c>
      <c r="X76" s="415" t="s">
        <v>7</v>
      </c>
      <c r="Y76" s="415"/>
      <c r="Z76" s="415" t="s">
        <v>7</v>
      </c>
      <c r="AA76" s="415" t="s">
        <v>7</v>
      </c>
      <c r="AB76" s="415" t="s">
        <v>7</v>
      </c>
      <c r="AC76" s="415" t="s">
        <v>7</v>
      </c>
      <c r="AD76" s="358">
        <f t="shared" si="144"/>
        <v>11</v>
      </c>
      <c r="AE76" s="309" t="s">
        <v>339</v>
      </c>
      <c r="AF76" s="295">
        <v>1</v>
      </c>
      <c r="AG76" s="29">
        <f t="shared" si="55"/>
        <v>0.25</v>
      </c>
      <c r="AH76" s="30">
        <v>2</v>
      </c>
      <c r="AI76" s="29">
        <f t="shared" si="56"/>
        <v>0.5</v>
      </c>
      <c r="AJ76" s="30">
        <v>3</v>
      </c>
      <c r="AK76" s="29">
        <f t="shared" si="57"/>
        <v>0.75</v>
      </c>
      <c r="AL76" s="30">
        <v>4</v>
      </c>
      <c r="AM76" s="201">
        <f t="shared" si="58"/>
        <v>1</v>
      </c>
      <c r="AN76" s="253">
        <v>0.25</v>
      </c>
      <c r="AO76" s="41">
        <f t="shared" si="18"/>
        <v>1</v>
      </c>
      <c r="AP76" s="112" t="s">
        <v>487</v>
      </c>
      <c r="AQ76" s="42">
        <v>0.5</v>
      </c>
      <c r="AR76" s="41">
        <f t="shared" si="156"/>
        <v>1</v>
      </c>
      <c r="AS76" s="113" t="s">
        <v>616</v>
      </c>
      <c r="AT76" s="42">
        <v>0.75</v>
      </c>
      <c r="AU76" s="41">
        <f t="shared" si="157"/>
        <v>1</v>
      </c>
      <c r="AV76" s="437" t="s">
        <v>713</v>
      </c>
      <c r="AW76" s="42">
        <v>1</v>
      </c>
      <c r="AX76" s="41">
        <f t="shared" si="158"/>
        <v>1</v>
      </c>
      <c r="AY76" s="254" t="s">
        <v>862</v>
      </c>
      <c r="AZ76" s="222" t="s">
        <v>225</v>
      </c>
      <c r="BA76" s="372" t="s">
        <v>226</v>
      </c>
      <c r="BB76" s="375" t="str">
        <f t="shared" si="141"/>
        <v>X</v>
      </c>
      <c r="BC76" s="375" t="str">
        <f t="shared" si="142"/>
        <v/>
      </c>
      <c r="BD76" s="376"/>
      <c r="BE76" s="375" t="s">
        <v>507</v>
      </c>
      <c r="BF76" s="445" t="s">
        <v>599</v>
      </c>
      <c r="BG76" s="448" t="str">
        <f t="shared" si="145"/>
        <v>X</v>
      </c>
      <c r="BH76" s="448" t="str">
        <f t="shared" si="143"/>
        <v>X</v>
      </c>
      <c r="BI76" s="449"/>
      <c r="BJ76" s="448" t="s">
        <v>507</v>
      </c>
      <c r="BK76" s="382" t="s">
        <v>771</v>
      </c>
      <c r="BL76" s="450" t="str">
        <f t="shared" si="146"/>
        <v>X</v>
      </c>
      <c r="BM76" s="450" t="str">
        <f t="shared" si="151"/>
        <v/>
      </c>
      <c r="BN76" s="450"/>
      <c r="BO76" s="450" t="s">
        <v>507</v>
      </c>
      <c r="BP76" s="379" t="s">
        <v>791</v>
      </c>
    </row>
    <row r="77" spans="1:68" s="31" customFormat="1" ht="85.5" customHeight="1">
      <c r="A77" s="546"/>
      <c r="B77" s="498"/>
      <c r="C77" s="498"/>
      <c r="D77" s="498"/>
      <c r="E77" s="498"/>
      <c r="F77" s="498"/>
      <c r="G77" s="498"/>
      <c r="H77" s="498"/>
      <c r="I77" s="588"/>
      <c r="J77" s="549"/>
      <c r="K77" s="602"/>
      <c r="L77" s="602"/>
      <c r="M77" s="602"/>
      <c r="N77" s="602"/>
      <c r="O77" s="28" t="s">
        <v>288</v>
      </c>
      <c r="P77" s="276" t="s">
        <v>289</v>
      </c>
      <c r="Q77" s="414"/>
      <c r="R77" s="415"/>
      <c r="S77" s="416"/>
      <c r="T77" s="415" t="s">
        <v>7</v>
      </c>
      <c r="U77" s="415"/>
      <c r="V77" s="415"/>
      <c r="W77" s="415"/>
      <c r="X77" s="415"/>
      <c r="Y77" s="415"/>
      <c r="Z77" s="415"/>
      <c r="AA77" s="415"/>
      <c r="AB77" s="416"/>
      <c r="AC77" s="415"/>
      <c r="AD77" s="358">
        <f t="shared" si="144"/>
        <v>1</v>
      </c>
      <c r="AE77" s="309" t="s">
        <v>290</v>
      </c>
      <c r="AF77" s="295">
        <v>1</v>
      </c>
      <c r="AG77" s="29">
        <f t="shared" ref="AG77:AG78" si="159">AF77/AL77</f>
        <v>0.25</v>
      </c>
      <c r="AH77" s="30">
        <v>2</v>
      </c>
      <c r="AI77" s="29">
        <f t="shared" ref="AI77:AI78" si="160">AH77/AL77</f>
        <v>0.5</v>
      </c>
      <c r="AJ77" s="30">
        <v>3</v>
      </c>
      <c r="AK77" s="29">
        <f t="shared" ref="AK77:AK78" si="161">AJ77/AL77</f>
        <v>0.75</v>
      </c>
      <c r="AL77" s="30">
        <v>4</v>
      </c>
      <c r="AM77" s="201">
        <f t="shared" ref="AM77:AM78" si="162">AL77/AL77</f>
        <v>1</v>
      </c>
      <c r="AN77" s="253">
        <v>0.25</v>
      </c>
      <c r="AO77" s="41">
        <f t="shared" si="18"/>
        <v>1</v>
      </c>
      <c r="AP77" s="112" t="s">
        <v>489</v>
      </c>
      <c r="AQ77" s="42">
        <v>0.2</v>
      </c>
      <c r="AR77" s="41">
        <f t="shared" si="156"/>
        <v>0.4</v>
      </c>
      <c r="AS77" s="113" t="s">
        <v>632</v>
      </c>
      <c r="AT77" s="42">
        <v>0.5</v>
      </c>
      <c r="AU77" s="41">
        <f t="shared" si="157"/>
        <v>0.66666666666666663</v>
      </c>
      <c r="AV77" s="113" t="s">
        <v>702</v>
      </c>
      <c r="AW77" s="42">
        <v>0.7</v>
      </c>
      <c r="AX77" s="41">
        <f t="shared" si="158"/>
        <v>0.7</v>
      </c>
      <c r="AY77" s="254" t="s">
        <v>793</v>
      </c>
      <c r="AZ77" s="222" t="s">
        <v>225</v>
      </c>
      <c r="BA77" s="372" t="s">
        <v>230</v>
      </c>
      <c r="BB77" s="375" t="str">
        <f t="shared" si="141"/>
        <v/>
      </c>
      <c r="BC77" s="375" t="str">
        <f t="shared" si="142"/>
        <v/>
      </c>
      <c r="BD77" s="376"/>
      <c r="BE77" s="376"/>
      <c r="BF77" s="442" t="s">
        <v>587</v>
      </c>
      <c r="BG77" s="448" t="str">
        <f t="shared" si="145"/>
        <v/>
      </c>
      <c r="BH77" s="448" t="s">
        <v>7</v>
      </c>
      <c r="BI77" s="449"/>
      <c r="BJ77" s="448" t="s">
        <v>507</v>
      </c>
      <c r="BK77" s="381" t="s">
        <v>739</v>
      </c>
      <c r="BL77" s="450" t="str">
        <f t="shared" si="146"/>
        <v/>
      </c>
      <c r="BM77" s="450" t="s">
        <v>7</v>
      </c>
      <c r="BN77" s="450"/>
      <c r="BO77" s="450" t="s">
        <v>507</v>
      </c>
      <c r="BP77" s="381"/>
    </row>
    <row r="78" spans="1:68" s="31" customFormat="1" ht="79.5" customHeight="1">
      <c r="A78" s="546"/>
      <c r="B78" s="498"/>
      <c r="C78" s="498"/>
      <c r="D78" s="498"/>
      <c r="E78" s="498"/>
      <c r="F78" s="498"/>
      <c r="G78" s="498"/>
      <c r="H78" s="498"/>
      <c r="I78" s="588"/>
      <c r="J78" s="549"/>
      <c r="K78" s="602"/>
      <c r="L78" s="602"/>
      <c r="M78" s="602"/>
      <c r="N78" s="602"/>
      <c r="O78" s="28" t="s">
        <v>229</v>
      </c>
      <c r="P78" s="276" t="s">
        <v>228</v>
      </c>
      <c r="Q78" s="414"/>
      <c r="R78" s="415"/>
      <c r="S78" s="415"/>
      <c r="T78" s="415"/>
      <c r="U78" s="415"/>
      <c r="V78" s="415"/>
      <c r="W78" s="415" t="s">
        <v>7</v>
      </c>
      <c r="X78" s="415"/>
      <c r="Y78" s="415"/>
      <c r="Z78" s="415"/>
      <c r="AA78" s="415"/>
      <c r="AB78" s="415"/>
      <c r="AC78" s="415"/>
      <c r="AD78" s="358">
        <f t="shared" si="144"/>
        <v>1</v>
      </c>
      <c r="AE78" s="309"/>
      <c r="AF78" s="295">
        <v>1</v>
      </c>
      <c r="AG78" s="29">
        <f t="shared" si="159"/>
        <v>0.25</v>
      </c>
      <c r="AH78" s="30">
        <v>2</v>
      </c>
      <c r="AI78" s="29">
        <f t="shared" si="160"/>
        <v>0.5</v>
      </c>
      <c r="AJ78" s="30">
        <v>3</v>
      </c>
      <c r="AK78" s="29">
        <f t="shared" si="161"/>
        <v>0.75</v>
      </c>
      <c r="AL78" s="30">
        <v>4</v>
      </c>
      <c r="AM78" s="201">
        <f t="shared" si="162"/>
        <v>1</v>
      </c>
      <c r="AN78" s="253">
        <v>0.25</v>
      </c>
      <c r="AO78" s="41">
        <f t="shared" si="18"/>
        <v>1</v>
      </c>
      <c r="AP78" s="112" t="s">
        <v>472</v>
      </c>
      <c r="AQ78" s="42">
        <v>0.5</v>
      </c>
      <c r="AR78" s="41">
        <f t="shared" si="156"/>
        <v>1</v>
      </c>
      <c r="AS78" s="113" t="s">
        <v>598</v>
      </c>
      <c r="AT78" s="42">
        <v>0.5</v>
      </c>
      <c r="AU78" s="41">
        <f t="shared" si="157"/>
        <v>0.66666666666666663</v>
      </c>
      <c r="AV78" s="113" t="s">
        <v>677</v>
      </c>
      <c r="AW78" s="42">
        <v>1</v>
      </c>
      <c r="AX78" s="41">
        <f t="shared" si="158"/>
        <v>1</v>
      </c>
      <c r="AY78" s="254" t="s">
        <v>888</v>
      </c>
      <c r="AZ78" s="222" t="s">
        <v>225</v>
      </c>
      <c r="BA78" s="372" t="s">
        <v>231</v>
      </c>
      <c r="BB78" s="375" t="str">
        <f t="shared" si="141"/>
        <v/>
      </c>
      <c r="BC78" s="375" t="str">
        <f t="shared" si="142"/>
        <v/>
      </c>
      <c r="BD78" s="376"/>
      <c r="BE78" s="376"/>
      <c r="BF78" s="441" t="s">
        <v>582</v>
      </c>
      <c r="BG78" s="448" t="str">
        <f t="shared" si="145"/>
        <v/>
      </c>
      <c r="BH78" s="448" t="str">
        <f t="shared" si="143"/>
        <v>X</v>
      </c>
      <c r="BI78" s="449"/>
      <c r="BJ78" s="449"/>
      <c r="BK78" s="381" t="s">
        <v>767</v>
      </c>
      <c r="BL78" s="450" t="str">
        <f t="shared" si="146"/>
        <v/>
      </c>
      <c r="BM78" s="450" t="s">
        <v>7</v>
      </c>
      <c r="BN78" s="450"/>
      <c r="BO78" s="450" t="s">
        <v>507</v>
      </c>
      <c r="BP78" s="379" t="s">
        <v>791</v>
      </c>
    </row>
    <row r="79" spans="1:68" ht="70.5" customHeight="1" thickBot="1">
      <c r="A79" s="547"/>
      <c r="B79" s="499"/>
      <c r="C79" s="499"/>
      <c r="D79" s="499"/>
      <c r="E79" s="499"/>
      <c r="F79" s="499"/>
      <c r="G79" s="499"/>
      <c r="H79" s="499"/>
      <c r="I79" s="589"/>
      <c r="J79" s="550"/>
      <c r="K79" s="603"/>
      <c r="L79" s="603"/>
      <c r="M79" s="603"/>
      <c r="N79" s="603"/>
      <c r="O79" s="427" t="s">
        <v>71</v>
      </c>
      <c r="P79" s="277" t="s">
        <v>72</v>
      </c>
      <c r="Q79" s="417"/>
      <c r="R79" s="418"/>
      <c r="S79" s="418"/>
      <c r="T79" s="418"/>
      <c r="U79" s="418"/>
      <c r="V79" s="418"/>
      <c r="W79" s="418" t="s">
        <v>7</v>
      </c>
      <c r="X79" s="418"/>
      <c r="Y79" s="418"/>
      <c r="Z79" s="418" t="s">
        <v>7</v>
      </c>
      <c r="AA79" s="418"/>
      <c r="AB79" s="418"/>
      <c r="AC79" s="418" t="s">
        <v>7</v>
      </c>
      <c r="AD79" s="359">
        <f t="shared" si="144"/>
        <v>3</v>
      </c>
      <c r="AE79" s="311"/>
      <c r="AF79" s="296">
        <v>1</v>
      </c>
      <c r="AG79" s="70">
        <f t="shared" si="55"/>
        <v>0.25</v>
      </c>
      <c r="AH79" s="69">
        <v>2</v>
      </c>
      <c r="AI79" s="70">
        <f t="shared" si="56"/>
        <v>0.5</v>
      </c>
      <c r="AJ79" s="69">
        <v>3</v>
      </c>
      <c r="AK79" s="70">
        <f t="shared" si="57"/>
        <v>0.75</v>
      </c>
      <c r="AL79" s="69">
        <v>4</v>
      </c>
      <c r="AM79" s="202">
        <f t="shared" si="58"/>
        <v>1</v>
      </c>
      <c r="AN79" s="255">
        <v>0.25</v>
      </c>
      <c r="AO79" s="71">
        <f t="shared" si="18"/>
        <v>1</v>
      </c>
      <c r="AP79" s="114" t="s">
        <v>475</v>
      </c>
      <c r="AQ79" s="179">
        <v>0.5</v>
      </c>
      <c r="AR79" s="71">
        <f t="shared" si="156"/>
        <v>1</v>
      </c>
      <c r="AS79" s="115" t="s">
        <v>561</v>
      </c>
      <c r="AT79" s="179">
        <v>0.75</v>
      </c>
      <c r="AU79" s="71">
        <f t="shared" si="157"/>
        <v>1</v>
      </c>
      <c r="AV79" s="115" t="s">
        <v>678</v>
      </c>
      <c r="AW79" s="179">
        <v>1</v>
      </c>
      <c r="AX79" s="71">
        <f t="shared" si="158"/>
        <v>1</v>
      </c>
      <c r="AY79" s="256" t="s">
        <v>863</v>
      </c>
      <c r="AZ79" s="223"/>
      <c r="BA79" s="373"/>
      <c r="BB79" s="375" t="str">
        <f t="shared" si="141"/>
        <v/>
      </c>
      <c r="BC79" s="375" t="str">
        <f t="shared" si="142"/>
        <v/>
      </c>
      <c r="BD79" s="375"/>
      <c r="BE79" s="375"/>
      <c r="BF79" s="441" t="s">
        <v>582</v>
      </c>
      <c r="BG79" s="448" t="str">
        <f t="shared" si="145"/>
        <v/>
      </c>
      <c r="BH79" s="448" t="str">
        <f t="shared" si="143"/>
        <v>X</v>
      </c>
      <c r="BI79" s="448"/>
      <c r="BJ79" s="448"/>
      <c r="BK79" s="379" t="s">
        <v>582</v>
      </c>
      <c r="BL79" s="450" t="str">
        <f t="shared" si="146"/>
        <v/>
      </c>
      <c r="BM79" s="450" t="str">
        <f t="shared" ref="BM79:BM80" si="163">IF(AY79=0,"",IF(AY79&lt;100%,"X",""))</f>
        <v/>
      </c>
      <c r="BN79" s="450"/>
      <c r="BO79" s="450"/>
      <c r="BP79" s="379" t="s">
        <v>791</v>
      </c>
    </row>
    <row r="80" spans="1:68" s="31" customFormat="1" ht="93" customHeight="1">
      <c r="A80" s="534" t="s">
        <v>73</v>
      </c>
      <c r="B80" s="500">
        <f>AVERAGE(AO80:AO103)</f>
        <v>0.95</v>
      </c>
      <c r="C80" s="500">
        <f>AVERAGE(AR80:AR103)</f>
        <v>0.79545454545454541</v>
      </c>
      <c r="D80" s="500">
        <f>AVERAGE(AU80:AU103)</f>
        <v>0.80303030303030287</v>
      </c>
      <c r="E80" s="500">
        <f>AVERAGE(AX80:AX103)</f>
        <v>0.70833333333333337</v>
      </c>
      <c r="F80" s="500">
        <f>AVERAGE(AN80:AN103)</f>
        <v>0.24608499999999997</v>
      </c>
      <c r="G80" s="500">
        <f>AVERAGE(AQ80:AQ103)</f>
        <v>0.38649545454545459</v>
      </c>
      <c r="H80" s="500">
        <f>AVERAGE(AT80:AT103)</f>
        <v>0.60265454545454544</v>
      </c>
      <c r="I80" s="551">
        <f>AVERAGE(AW80:AW103)</f>
        <v>0.70833333333333337</v>
      </c>
      <c r="J80" s="537" t="s">
        <v>74</v>
      </c>
      <c r="K80" s="163">
        <f>AN80</f>
        <v>0.25</v>
      </c>
      <c r="L80" s="163">
        <f>AQ80</f>
        <v>0.5</v>
      </c>
      <c r="M80" s="163">
        <f>AT80</f>
        <v>0.75</v>
      </c>
      <c r="N80" s="163">
        <f>AW80</f>
        <v>1</v>
      </c>
      <c r="O80" s="116" t="s">
        <v>362</v>
      </c>
      <c r="P80" s="278" t="s">
        <v>363</v>
      </c>
      <c r="Q80" s="419"/>
      <c r="R80" s="420"/>
      <c r="S80" s="420"/>
      <c r="T80" s="420"/>
      <c r="U80" s="420"/>
      <c r="V80" s="420"/>
      <c r="W80" s="420"/>
      <c r="X80" s="420"/>
      <c r="Y80" s="420"/>
      <c r="Z80" s="420" t="s">
        <v>7</v>
      </c>
      <c r="AA80" s="420"/>
      <c r="AB80" s="420" t="s">
        <v>7</v>
      </c>
      <c r="AC80" s="420"/>
      <c r="AD80" s="360">
        <f t="shared" si="144"/>
        <v>2</v>
      </c>
      <c r="AE80" s="121" t="s">
        <v>291</v>
      </c>
      <c r="AF80" s="297">
        <v>0.25</v>
      </c>
      <c r="AG80" s="118">
        <f t="shared" si="55"/>
        <v>0.25</v>
      </c>
      <c r="AH80" s="117">
        <v>0.5</v>
      </c>
      <c r="AI80" s="118">
        <f t="shared" si="56"/>
        <v>0.5</v>
      </c>
      <c r="AJ80" s="117">
        <v>0.75</v>
      </c>
      <c r="AK80" s="118">
        <f t="shared" si="57"/>
        <v>0.75</v>
      </c>
      <c r="AL80" s="117">
        <v>1</v>
      </c>
      <c r="AM80" s="203">
        <f t="shared" si="58"/>
        <v>1</v>
      </c>
      <c r="AN80" s="257">
        <v>0.25</v>
      </c>
      <c r="AO80" s="68">
        <f t="shared" ref="AO80:AO102" si="164">AN80/AG80</f>
        <v>1</v>
      </c>
      <c r="AP80" s="119" t="s">
        <v>460</v>
      </c>
      <c r="AQ80" s="166">
        <v>0.5</v>
      </c>
      <c r="AR80" s="68">
        <f t="shared" si="156"/>
        <v>1</v>
      </c>
      <c r="AS80" s="120" t="s">
        <v>617</v>
      </c>
      <c r="AT80" s="166">
        <v>0.75</v>
      </c>
      <c r="AU80" s="68">
        <f t="shared" si="157"/>
        <v>1</v>
      </c>
      <c r="AV80" s="120" t="s">
        <v>666</v>
      </c>
      <c r="AW80" s="166">
        <v>1</v>
      </c>
      <c r="AX80" s="68">
        <f t="shared" si="158"/>
        <v>1</v>
      </c>
      <c r="AY80" s="258" t="s">
        <v>864</v>
      </c>
      <c r="AZ80" s="224" t="s">
        <v>191</v>
      </c>
      <c r="BA80" s="278" t="s">
        <v>190</v>
      </c>
      <c r="BB80" s="375" t="str">
        <f t="shared" si="141"/>
        <v/>
      </c>
      <c r="BC80" s="375" t="str">
        <f t="shared" si="142"/>
        <v/>
      </c>
      <c r="BD80" s="376" t="s">
        <v>509</v>
      </c>
      <c r="BE80" s="375" t="s">
        <v>507</v>
      </c>
      <c r="BF80" s="443" t="s">
        <v>588</v>
      </c>
      <c r="BG80" s="448" t="str">
        <f t="shared" si="145"/>
        <v/>
      </c>
      <c r="BH80" s="448" t="str">
        <f t="shared" si="143"/>
        <v>X</v>
      </c>
      <c r="BI80" s="449" t="s">
        <v>509</v>
      </c>
      <c r="BJ80" s="448" t="s">
        <v>507</v>
      </c>
      <c r="BK80" s="379" t="s">
        <v>582</v>
      </c>
      <c r="BL80" s="450" t="str">
        <f t="shared" si="146"/>
        <v/>
      </c>
      <c r="BM80" s="450" t="str">
        <f t="shared" si="163"/>
        <v/>
      </c>
      <c r="BN80" s="450" t="s">
        <v>7</v>
      </c>
      <c r="BO80" s="450" t="s">
        <v>507</v>
      </c>
      <c r="BP80" s="379" t="s">
        <v>791</v>
      </c>
    </row>
    <row r="81" spans="1:68" s="31" customFormat="1" ht="117.75" customHeight="1">
      <c r="A81" s="535"/>
      <c r="B81" s="501"/>
      <c r="C81" s="501"/>
      <c r="D81" s="501"/>
      <c r="E81" s="501"/>
      <c r="F81" s="501"/>
      <c r="G81" s="501"/>
      <c r="H81" s="501"/>
      <c r="I81" s="552"/>
      <c r="J81" s="538"/>
      <c r="K81" s="164">
        <f t="shared" ref="K81:K103" si="165">AN81</f>
        <v>0.25</v>
      </c>
      <c r="L81" s="164">
        <f t="shared" ref="L81:L103" si="166">AQ81</f>
        <v>0.25</v>
      </c>
      <c r="M81" s="164">
        <f t="shared" ref="M81:M103" si="167">AT81</f>
        <v>0.5</v>
      </c>
      <c r="N81" s="164">
        <f t="shared" ref="N81:N103" si="168">AW81</f>
        <v>1</v>
      </c>
      <c r="O81" s="122" t="s">
        <v>200</v>
      </c>
      <c r="P81" s="279" t="s">
        <v>192</v>
      </c>
      <c r="Q81" s="421"/>
      <c r="R81" s="422"/>
      <c r="S81" s="422"/>
      <c r="T81" s="422"/>
      <c r="U81" s="422"/>
      <c r="V81" s="422"/>
      <c r="W81" s="422"/>
      <c r="X81" s="422"/>
      <c r="Y81" s="422"/>
      <c r="Z81" s="422" t="s">
        <v>7</v>
      </c>
      <c r="AA81" s="422"/>
      <c r="AB81" s="422" t="s">
        <v>7</v>
      </c>
      <c r="AC81" s="422"/>
      <c r="AD81" s="361">
        <f t="shared" si="144"/>
        <v>2</v>
      </c>
      <c r="AE81" s="127" t="s">
        <v>291</v>
      </c>
      <c r="AF81" s="298">
        <v>0.25</v>
      </c>
      <c r="AG81" s="124">
        <f t="shared" ref="AG81" si="169">AF81/AL81</f>
        <v>0.25</v>
      </c>
      <c r="AH81" s="123">
        <v>0.5</v>
      </c>
      <c r="AI81" s="124">
        <f t="shared" ref="AI81" si="170">AH81/AL81</f>
        <v>0.5</v>
      </c>
      <c r="AJ81" s="123">
        <v>0.75</v>
      </c>
      <c r="AK81" s="124">
        <f t="shared" ref="AK81" si="171">AJ81/AL81</f>
        <v>0.75</v>
      </c>
      <c r="AL81" s="123">
        <v>1</v>
      </c>
      <c r="AM81" s="204">
        <f t="shared" ref="AM81" si="172">AL81/AL81</f>
        <v>1</v>
      </c>
      <c r="AN81" s="259">
        <v>0.25</v>
      </c>
      <c r="AO81" s="41">
        <f t="shared" si="164"/>
        <v>1</v>
      </c>
      <c r="AP81" s="125" t="s">
        <v>461</v>
      </c>
      <c r="AQ81" s="165">
        <v>0.25</v>
      </c>
      <c r="AR81" s="41">
        <f t="shared" si="156"/>
        <v>0.5</v>
      </c>
      <c r="AS81" s="126" t="s">
        <v>618</v>
      </c>
      <c r="AT81" s="165">
        <v>0.5</v>
      </c>
      <c r="AU81" s="41">
        <f t="shared" si="157"/>
        <v>0.66666666666666663</v>
      </c>
      <c r="AV81" s="126" t="s">
        <v>667</v>
      </c>
      <c r="AW81" s="165">
        <v>1</v>
      </c>
      <c r="AX81" s="41">
        <f t="shared" si="158"/>
        <v>1</v>
      </c>
      <c r="AY81" s="260" t="s">
        <v>865</v>
      </c>
      <c r="AZ81" s="225" t="s">
        <v>191</v>
      </c>
      <c r="BA81" s="279" t="s">
        <v>190</v>
      </c>
      <c r="BB81" s="375" t="str">
        <f t="shared" si="141"/>
        <v/>
      </c>
      <c r="BC81" s="375" t="str">
        <f t="shared" si="142"/>
        <v/>
      </c>
      <c r="BD81" s="376"/>
      <c r="BE81" s="376"/>
      <c r="BF81" s="443" t="s">
        <v>588</v>
      </c>
      <c r="BG81" s="448" t="str">
        <f t="shared" si="145"/>
        <v/>
      </c>
      <c r="BH81" s="448" t="s">
        <v>7</v>
      </c>
      <c r="BI81" s="449"/>
      <c r="BJ81" s="448" t="s">
        <v>507</v>
      </c>
      <c r="BK81" s="381" t="s">
        <v>740</v>
      </c>
      <c r="BL81" s="450" t="str">
        <f t="shared" si="146"/>
        <v/>
      </c>
      <c r="BM81" s="450" t="s">
        <v>7</v>
      </c>
      <c r="BN81" s="450"/>
      <c r="BO81" s="450" t="s">
        <v>507</v>
      </c>
      <c r="BP81" s="379" t="s">
        <v>791</v>
      </c>
    </row>
    <row r="82" spans="1:68" s="31" customFormat="1" ht="105.75" customHeight="1">
      <c r="A82" s="535"/>
      <c r="B82" s="501"/>
      <c r="C82" s="501"/>
      <c r="D82" s="501"/>
      <c r="E82" s="501"/>
      <c r="F82" s="501"/>
      <c r="G82" s="501"/>
      <c r="H82" s="501"/>
      <c r="I82" s="552"/>
      <c r="J82" s="538"/>
      <c r="K82" s="164">
        <f t="shared" si="165"/>
        <v>1</v>
      </c>
      <c r="L82" s="164">
        <f t="shared" si="166"/>
        <v>1</v>
      </c>
      <c r="M82" s="164">
        <f t="shared" si="167"/>
        <v>1</v>
      </c>
      <c r="N82" s="164">
        <f t="shared" si="168"/>
        <v>1</v>
      </c>
      <c r="O82" s="122" t="s">
        <v>346</v>
      </c>
      <c r="P82" s="279" t="s">
        <v>336</v>
      </c>
      <c r="Q82" s="421"/>
      <c r="R82" s="422"/>
      <c r="S82" s="422"/>
      <c r="T82" s="422"/>
      <c r="U82" s="422" t="s">
        <v>7</v>
      </c>
      <c r="V82" s="422"/>
      <c r="W82" s="422"/>
      <c r="X82" s="422"/>
      <c r="Y82" s="422"/>
      <c r="Z82" s="422"/>
      <c r="AA82" s="422"/>
      <c r="AB82" s="422" t="s">
        <v>7</v>
      </c>
      <c r="AC82" s="422"/>
      <c r="AD82" s="361">
        <f t="shared" si="144"/>
        <v>2</v>
      </c>
      <c r="AE82" s="127" t="s">
        <v>286</v>
      </c>
      <c r="AF82" s="298">
        <v>1</v>
      </c>
      <c r="AG82" s="124">
        <f t="shared" ref="AG82:AG85" si="173">AF82/AL82</f>
        <v>1</v>
      </c>
      <c r="AH82" s="123">
        <v>1</v>
      </c>
      <c r="AI82" s="124">
        <f t="shared" ref="AI82:AI85" si="174">AH82/AL82</f>
        <v>1</v>
      </c>
      <c r="AJ82" s="123">
        <v>1</v>
      </c>
      <c r="AK82" s="124">
        <f t="shared" ref="AK82:AK85" si="175">AJ82/AL82</f>
        <v>1</v>
      </c>
      <c r="AL82" s="123">
        <v>1</v>
      </c>
      <c r="AM82" s="204">
        <f t="shared" ref="AM82:AM85" si="176">AL82/AL82</f>
        <v>1</v>
      </c>
      <c r="AN82" s="259">
        <v>1</v>
      </c>
      <c r="AO82" s="41">
        <f t="shared" si="164"/>
        <v>1</v>
      </c>
      <c r="AP82" s="125" t="s">
        <v>462</v>
      </c>
      <c r="AQ82" s="165">
        <v>1</v>
      </c>
      <c r="AR82" s="41">
        <f t="shared" si="156"/>
        <v>1</v>
      </c>
      <c r="AS82" s="126" t="s">
        <v>568</v>
      </c>
      <c r="AT82" s="165">
        <v>1</v>
      </c>
      <c r="AU82" s="41">
        <f t="shared" si="157"/>
        <v>1</v>
      </c>
      <c r="AV82" s="126" t="s">
        <v>649</v>
      </c>
      <c r="AW82" s="165">
        <v>1</v>
      </c>
      <c r="AX82" s="41">
        <f t="shared" si="158"/>
        <v>1</v>
      </c>
      <c r="AY82" s="260" t="s">
        <v>845</v>
      </c>
      <c r="AZ82" s="225" t="s">
        <v>191</v>
      </c>
      <c r="BA82" s="279" t="s">
        <v>194</v>
      </c>
      <c r="BB82" s="375" t="str">
        <f t="shared" si="141"/>
        <v/>
      </c>
      <c r="BC82" s="375" t="str">
        <f t="shared" si="142"/>
        <v/>
      </c>
      <c r="BD82" s="376"/>
      <c r="BE82" s="376"/>
      <c r="BF82" s="441" t="s">
        <v>582</v>
      </c>
      <c r="BG82" s="448" t="str">
        <f t="shared" si="145"/>
        <v/>
      </c>
      <c r="BH82" s="448" t="str">
        <f t="shared" si="143"/>
        <v/>
      </c>
      <c r="BI82" s="449"/>
      <c r="BJ82" s="449"/>
      <c r="BK82" s="379" t="s">
        <v>582</v>
      </c>
      <c r="BL82" s="450" t="str">
        <f t="shared" si="146"/>
        <v/>
      </c>
      <c r="BM82" s="450" t="str">
        <f t="shared" ref="BM82:BM86" si="177">IF(AY82=0,"",IF(AY82&lt;100%,"X",""))</f>
        <v/>
      </c>
      <c r="BN82" s="450"/>
      <c r="BO82" s="450"/>
      <c r="BP82" s="379" t="s">
        <v>791</v>
      </c>
    </row>
    <row r="83" spans="1:68" s="31" customFormat="1" ht="120.75" customHeight="1">
      <c r="A83" s="535"/>
      <c r="B83" s="501"/>
      <c r="C83" s="501"/>
      <c r="D83" s="501"/>
      <c r="E83" s="501"/>
      <c r="F83" s="501"/>
      <c r="G83" s="501"/>
      <c r="H83" s="501"/>
      <c r="I83" s="552"/>
      <c r="J83" s="538"/>
      <c r="K83" s="164">
        <f t="shared" si="165"/>
        <v>0.25</v>
      </c>
      <c r="L83" s="164">
        <f t="shared" si="166"/>
        <v>0.5</v>
      </c>
      <c r="M83" s="164">
        <f t="shared" si="167"/>
        <v>0.75</v>
      </c>
      <c r="N83" s="164">
        <f t="shared" si="168"/>
        <v>1</v>
      </c>
      <c r="O83" s="122" t="s">
        <v>201</v>
      </c>
      <c r="P83" s="279" t="s">
        <v>202</v>
      </c>
      <c r="Q83" s="421"/>
      <c r="R83" s="422"/>
      <c r="S83" s="422"/>
      <c r="T83" s="422"/>
      <c r="U83" s="422" t="s">
        <v>7</v>
      </c>
      <c r="V83" s="422"/>
      <c r="W83" s="422"/>
      <c r="X83" s="422"/>
      <c r="Y83" s="422"/>
      <c r="Z83" s="422"/>
      <c r="AA83" s="422"/>
      <c r="AB83" s="422"/>
      <c r="AC83" s="422"/>
      <c r="AD83" s="361">
        <f t="shared" si="144"/>
        <v>1</v>
      </c>
      <c r="AE83" s="127" t="s">
        <v>286</v>
      </c>
      <c r="AF83" s="298">
        <v>0.25</v>
      </c>
      <c r="AG83" s="124">
        <f t="shared" si="173"/>
        <v>0.25</v>
      </c>
      <c r="AH83" s="123">
        <v>0.5</v>
      </c>
      <c r="AI83" s="124">
        <f t="shared" si="174"/>
        <v>0.5</v>
      </c>
      <c r="AJ83" s="123">
        <v>0.75</v>
      </c>
      <c r="AK83" s="124">
        <f t="shared" si="175"/>
        <v>0.75</v>
      </c>
      <c r="AL83" s="123">
        <v>1</v>
      </c>
      <c r="AM83" s="204">
        <f t="shared" si="176"/>
        <v>1</v>
      </c>
      <c r="AN83" s="259">
        <v>0.25</v>
      </c>
      <c r="AO83" s="41">
        <f t="shared" si="164"/>
        <v>1</v>
      </c>
      <c r="AP83" s="125" t="s">
        <v>420</v>
      </c>
      <c r="AQ83" s="165">
        <v>0.5</v>
      </c>
      <c r="AR83" s="41">
        <f t="shared" si="156"/>
        <v>1</v>
      </c>
      <c r="AS83" s="126" t="s">
        <v>569</v>
      </c>
      <c r="AT83" s="165">
        <v>0.75</v>
      </c>
      <c r="AU83" s="41">
        <f t="shared" si="157"/>
        <v>1</v>
      </c>
      <c r="AV83" s="126" t="s">
        <v>744</v>
      </c>
      <c r="AW83" s="165">
        <v>1</v>
      </c>
      <c r="AX83" s="41">
        <f t="shared" si="158"/>
        <v>1</v>
      </c>
      <c r="AY83" s="260" t="s">
        <v>826</v>
      </c>
      <c r="AZ83" s="225" t="s">
        <v>191</v>
      </c>
      <c r="BA83" s="279" t="s">
        <v>195</v>
      </c>
      <c r="BB83" s="375" t="str">
        <f t="shared" si="141"/>
        <v/>
      </c>
      <c r="BC83" s="375" t="str">
        <f t="shared" si="142"/>
        <v/>
      </c>
      <c r="BD83" s="376"/>
      <c r="BE83" s="376"/>
      <c r="BF83" s="441" t="s">
        <v>582</v>
      </c>
      <c r="BG83" s="448" t="str">
        <f t="shared" si="145"/>
        <v/>
      </c>
      <c r="BH83" s="448" t="str">
        <f t="shared" si="143"/>
        <v>X</v>
      </c>
      <c r="BI83" s="449"/>
      <c r="BJ83" s="449"/>
      <c r="BK83" s="379" t="s">
        <v>582</v>
      </c>
      <c r="BL83" s="450" t="str">
        <f t="shared" si="146"/>
        <v/>
      </c>
      <c r="BM83" s="450" t="str">
        <f t="shared" si="177"/>
        <v/>
      </c>
      <c r="BN83" s="450"/>
      <c r="BO83" s="450"/>
      <c r="BP83" s="379" t="s">
        <v>791</v>
      </c>
    </row>
    <row r="84" spans="1:68" s="31" customFormat="1" ht="120.75" customHeight="1">
      <c r="A84" s="535"/>
      <c r="B84" s="501"/>
      <c r="C84" s="501"/>
      <c r="D84" s="501"/>
      <c r="E84" s="501"/>
      <c r="F84" s="501"/>
      <c r="G84" s="501"/>
      <c r="H84" s="501"/>
      <c r="I84" s="552"/>
      <c r="J84" s="538"/>
      <c r="K84" s="164">
        <f t="shared" si="165"/>
        <v>0.25</v>
      </c>
      <c r="L84" s="164">
        <f t="shared" si="166"/>
        <v>0.5</v>
      </c>
      <c r="M84" s="164">
        <f t="shared" si="167"/>
        <v>0.75</v>
      </c>
      <c r="N84" s="164">
        <f t="shared" si="168"/>
        <v>1</v>
      </c>
      <c r="O84" s="122" t="s">
        <v>292</v>
      </c>
      <c r="P84" s="279" t="s">
        <v>198</v>
      </c>
      <c r="Q84" s="421"/>
      <c r="R84" s="422"/>
      <c r="S84" s="422"/>
      <c r="T84" s="422"/>
      <c r="U84" s="422" t="s">
        <v>7</v>
      </c>
      <c r="V84" s="422"/>
      <c r="W84" s="422"/>
      <c r="X84" s="422"/>
      <c r="Y84" s="422"/>
      <c r="Z84" s="422"/>
      <c r="AA84" s="422"/>
      <c r="AB84" s="422"/>
      <c r="AC84" s="422"/>
      <c r="AD84" s="361">
        <f t="shared" si="144"/>
        <v>1</v>
      </c>
      <c r="AE84" s="127"/>
      <c r="AF84" s="298">
        <v>0.25</v>
      </c>
      <c r="AG84" s="124">
        <f t="shared" si="173"/>
        <v>0.25</v>
      </c>
      <c r="AH84" s="123">
        <v>0.5</v>
      </c>
      <c r="AI84" s="124">
        <f t="shared" si="174"/>
        <v>0.5</v>
      </c>
      <c r="AJ84" s="123">
        <v>0.75</v>
      </c>
      <c r="AK84" s="124">
        <f t="shared" si="175"/>
        <v>0.75</v>
      </c>
      <c r="AL84" s="123">
        <v>1</v>
      </c>
      <c r="AM84" s="204">
        <f t="shared" si="176"/>
        <v>1</v>
      </c>
      <c r="AN84" s="259">
        <v>0.25</v>
      </c>
      <c r="AO84" s="41">
        <f t="shared" si="164"/>
        <v>1</v>
      </c>
      <c r="AP84" s="125" t="s">
        <v>421</v>
      </c>
      <c r="AQ84" s="165">
        <v>0.5</v>
      </c>
      <c r="AR84" s="41">
        <f t="shared" si="156"/>
        <v>1</v>
      </c>
      <c r="AS84" s="126" t="s">
        <v>570</v>
      </c>
      <c r="AT84" s="165">
        <v>0.75</v>
      </c>
      <c r="AU84" s="41">
        <f t="shared" si="157"/>
        <v>1</v>
      </c>
      <c r="AV84" s="126" t="s">
        <v>745</v>
      </c>
      <c r="AW84" s="165">
        <v>1</v>
      </c>
      <c r="AX84" s="41">
        <f t="shared" si="158"/>
        <v>1</v>
      </c>
      <c r="AY84" s="260" t="s">
        <v>827</v>
      </c>
      <c r="AZ84" s="225" t="s">
        <v>191</v>
      </c>
      <c r="BA84" s="279" t="s">
        <v>196</v>
      </c>
      <c r="BB84" s="375" t="str">
        <f t="shared" si="141"/>
        <v/>
      </c>
      <c r="BC84" s="375" t="str">
        <f t="shared" si="142"/>
        <v/>
      </c>
      <c r="BD84" s="376"/>
      <c r="BE84" s="376"/>
      <c r="BF84" s="441" t="s">
        <v>582</v>
      </c>
      <c r="BG84" s="448" t="str">
        <f t="shared" si="145"/>
        <v/>
      </c>
      <c r="BH84" s="448" t="str">
        <f t="shared" si="143"/>
        <v>X</v>
      </c>
      <c r="BI84" s="449"/>
      <c r="BJ84" s="449"/>
      <c r="BK84" s="379" t="s">
        <v>582</v>
      </c>
      <c r="BL84" s="450" t="str">
        <f t="shared" si="146"/>
        <v/>
      </c>
      <c r="BM84" s="450" t="str">
        <f t="shared" si="177"/>
        <v/>
      </c>
      <c r="BN84" s="450"/>
      <c r="BO84" s="450"/>
      <c r="BP84" s="379" t="s">
        <v>791</v>
      </c>
    </row>
    <row r="85" spans="1:68" s="31" customFormat="1" ht="120.75" customHeight="1">
      <c r="A85" s="535"/>
      <c r="B85" s="501"/>
      <c r="C85" s="501"/>
      <c r="D85" s="501"/>
      <c r="E85" s="501"/>
      <c r="F85" s="501"/>
      <c r="G85" s="501"/>
      <c r="H85" s="501"/>
      <c r="I85" s="552"/>
      <c r="J85" s="538"/>
      <c r="K85" s="164">
        <f t="shared" si="165"/>
        <v>0.25</v>
      </c>
      <c r="L85" s="164">
        <f t="shared" si="166"/>
        <v>0.5</v>
      </c>
      <c r="M85" s="164">
        <f t="shared" si="167"/>
        <v>0.75</v>
      </c>
      <c r="N85" s="164">
        <f t="shared" si="168"/>
        <v>1</v>
      </c>
      <c r="O85" s="122" t="s">
        <v>292</v>
      </c>
      <c r="P85" s="279" t="s">
        <v>199</v>
      </c>
      <c r="Q85" s="421"/>
      <c r="R85" s="422"/>
      <c r="S85" s="422"/>
      <c r="T85" s="422"/>
      <c r="U85" s="422" t="s">
        <v>7</v>
      </c>
      <c r="V85" s="422"/>
      <c r="W85" s="422"/>
      <c r="X85" s="422"/>
      <c r="Y85" s="422"/>
      <c r="Z85" s="422"/>
      <c r="AA85" s="422"/>
      <c r="AB85" s="422"/>
      <c r="AC85" s="422"/>
      <c r="AD85" s="361">
        <f t="shared" si="144"/>
        <v>1</v>
      </c>
      <c r="AE85" s="127"/>
      <c r="AF85" s="298">
        <v>0.25</v>
      </c>
      <c r="AG85" s="124">
        <f t="shared" si="173"/>
        <v>0.25</v>
      </c>
      <c r="AH85" s="123">
        <v>0.5</v>
      </c>
      <c r="AI85" s="124">
        <f t="shared" si="174"/>
        <v>0.5</v>
      </c>
      <c r="AJ85" s="123">
        <v>0.75</v>
      </c>
      <c r="AK85" s="124">
        <f t="shared" si="175"/>
        <v>0.75</v>
      </c>
      <c r="AL85" s="123">
        <v>1</v>
      </c>
      <c r="AM85" s="204">
        <f t="shared" si="176"/>
        <v>1</v>
      </c>
      <c r="AN85" s="259">
        <v>0.25</v>
      </c>
      <c r="AO85" s="41">
        <f t="shared" si="164"/>
        <v>1</v>
      </c>
      <c r="AP85" s="125" t="s">
        <v>421</v>
      </c>
      <c r="AQ85" s="165">
        <v>0.5</v>
      </c>
      <c r="AR85" s="41">
        <f t="shared" si="156"/>
        <v>1</v>
      </c>
      <c r="AS85" s="126" t="s">
        <v>570</v>
      </c>
      <c r="AT85" s="165">
        <v>0.75</v>
      </c>
      <c r="AU85" s="41">
        <f t="shared" si="157"/>
        <v>1</v>
      </c>
      <c r="AV85" s="126" t="s">
        <v>745</v>
      </c>
      <c r="AW85" s="165">
        <v>1</v>
      </c>
      <c r="AX85" s="41">
        <f t="shared" si="158"/>
        <v>1</v>
      </c>
      <c r="AY85" s="260" t="s">
        <v>828</v>
      </c>
      <c r="AZ85" s="225" t="s">
        <v>191</v>
      </c>
      <c r="BA85" s="279" t="s">
        <v>197</v>
      </c>
      <c r="BB85" s="375" t="str">
        <f t="shared" si="141"/>
        <v/>
      </c>
      <c r="BC85" s="375" t="str">
        <f t="shared" si="142"/>
        <v/>
      </c>
      <c r="BD85" s="376"/>
      <c r="BE85" s="376"/>
      <c r="BF85" s="441" t="s">
        <v>582</v>
      </c>
      <c r="BG85" s="448" t="str">
        <f t="shared" si="145"/>
        <v/>
      </c>
      <c r="BH85" s="448" t="str">
        <f t="shared" si="143"/>
        <v>X</v>
      </c>
      <c r="BI85" s="449"/>
      <c r="BJ85" s="449"/>
      <c r="BK85" s="379" t="s">
        <v>582</v>
      </c>
      <c r="BL85" s="450" t="str">
        <f t="shared" si="146"/>
        <v/>
      </c>
      <c r="BM85" s="450" t="str">
        <f t="shared" si="177"/>
        <v/>
      </c>
      <c r="BN85" s="450"/>
      <c r="BO85" s="450"/>
      <c r="BP85" s="379" t="s">
        <v>791</v>
      </c>
    </row>
    <row r="86" spans="1:68" s="31" customFormat="1" ht="76.5" customHeight="1">
      <c r="A86" s="535"/>
      <c r="B86" s="501"/>
      <c r="C86" s="501"/>
      <c r="D86" s="501"/>
      <c r="E86" s="501"/>
      <c r="F86" s="501"/>
      <c r="G86" s="501"/>
      <c r="H86" s="501"/>
      <c r="I86" s="552"/>
      <c r="J86" s="538"/>
      <c r="K86" s="164">
        <f t="shared" si="165"/>
        <v>0.25</v>
      </c>
      <c r="L86" s="164">
        <f t="shared" si="166"/>
        <v>0</v>
      </c>
      <c r="M86" s="164">
        <f t="shared" si="167"/>
        <v>0.75</v>
      </c>
      <c r="N86" s="164">
        <f t="shared" si="168"/>
        <v>1</v>
      </c>
      <c r="O86" s="122" t="s">
        <v>370</v>
      </c>
      <c r="P86" s="279" t="s">
        <v>193</v>
      </c>
      <c r="Q86" s="421"/>
      <c r="R86" s="422"/>
      <c r="S86" s="422"/>
      <c r="T86" s="422"/>
      <c r="U86" s="422"/>
      <c r="V86" s="422"/>
      <c r="W86" s="422"/>
      <c r="X86" s="422"/>
      <c r="Y86" s="422"/>
      <c r="Z86" s="422" t="s">
        <v>7</v>
      </c>
      <c r="AA86" s="422"/>
      <c r="AB86" s="422"/>
      <c r="AC86" s="422"/>
      <c r="AD86" s="361">
        <f t="shared" si="144"/>
        <v>1</v>
      </c>
      <c r="AE86" s="127" t="s">
        <v>97</v>
      </c>
      <c r="AF86" s="298">
        <v>0.25</v>
      </c>
      <c r="AG86" s="124">
        <f t="shared" ref="AG86" si="178">AF86/AL86</f>
        <v>0.25</v>
      </c>
      <c r="AH86" s="123">
        <v>0.5</v>
      </c>
      <c r="AI86" s="124">
        <f t="shared" ref="AI86" si="179">AH86/AL86</f>
        <v>0.5</v>
      </c>
      <c r="AJ86" s="123">
        <v>0.75</v>
      </c>
      <c r="AK86" s="124">
        <f t="shared" ref="AK86" si="180">AJ86/AL86</f>
        <v>0.75</v>
      </c>
      <c r="AL86" s="123">
        <v>1</v>
      </c>
      <c r="AM86" s="204">
        <f t="shared" ref="AM86" si="181">AL86/AL86</f>
        <v>1</v>
      </c>
      <c r="AN86" s="259">
        <v>0.25</v>
      </c>
      <c r="AO86" s="41">
        <f t="shared" si="164"/>
        <v>1</v>
      </c>
      <c r="AP86" s="125" t="s">
        <v>414</v>
      </c>
      <c r="AQ86" s="165">
        <v>0</v>
      </c>
      <c r="AR86" s="41">
        <f t="shared" si="156"/>
        <v>0</v>
      </c>
      <c r="AS86" s="126" t="s">
        <v>619</v>
      </c>
      <c r="AT86" s="165">
        <v>0.75</v>
      </c>
      <c r="AU86" s="41">
        <f t="shared" si="157"/>
        <v>1</v>
      </c>
      <c r="AV86" s="126" t="s">
        <v>668</v>
      </c>
      <c r="AW86" s="165">
        <v>1</v>
      </c>
      <c r="AX86" s="41">
        <f t="shared" si="158"/>
        <v>1</v>
      </c>
      <c r="AY86" s="260" t="s">
        <v>866</v>
      </c>
      <c r="AZ86" s="225" t="s">
        <v>191</v>
      </c>
      <c r="BA86" s="279" t="s">
        <v>190</v>
      </c>
      <c r="BB86" s="375" t="str">
        <f t="shared" si="141"/>
        <v/>
      </c>
      <c r="BC86" s="375" t="str">
        <f t="shared" si="142"/>
        <v/>
      </c>
      <c r="BD86" s="376"/>
      <c r="BE86" s="376"/>
      <c r="BF86" s="446" t="s">
        <v>562</v>
      </c>
      <c r="BG86" s="448" t="str">
        <f t="shared" si="145"/>
        <v/>
      </c>
      <c r="BH86" s="448" t="s">
        <v>7</v>
      </c>
      <c r="BI86" s="449"/>
      <c r="BJ86" s="448" t="s">
        <v>507</v>
      </c>
      <c r="BK86" s="379" t="s">
        <v>582</v>
      </c>
      <c r="BL86" s="450" t="str">
        <f t="shared" si="146"/>
        <v/>
      </c>
      <c r="BM86" s="450" t="str">
        <f t="shared" si="177"/>
        <v/>
      </c>
      <c r="BN86" s="450" t="s">
        <v>7</v>
      </c>
      <c r="BO86" s="450" t="s">
        <v>507</v>
      </c>
      <c r="BP86" s="379" t="s">
        <v>869</v>
      </c>
    </row>
    <row r="87" spans="1:68" s="31" customFormat="1" ht="120.75" customHeight="1">
      <c r="A87" s="535"/>
      <c r="B87" s="501"/>
      <c r="C87" s="501"/>
      <c r="D87" s="501"/>
      <c r="E87" s="501"/>
      <c r="F87" s="501"/>
      <c r="G87" s="501"/>
      <c r="H87" s="501"/>
      <c r="I87" s="552"/>
      <c r="J87" s="538"/>
      <c r="K87" s="164">
        <f t="shared" si="165"/>
        <v>0.25</v>
      </c>
      <c r="L87" s="164">
        <f t="shared" si="166"/>
        <v>0</v>
      </c>
      <c r="M87" s="164">
        <f t="shared" si="167"/>
        <v>0.75</v>
      </c>
      <c r="N87" s="164">
        <f t="shared" si="168"/>
        <v>1</v>
      </c>
      <c r="O87" s="122" t="s">
        <v>210</v>
      </c>
      <c r="P87" s="279" t="s">
        <v>211</v>
      </c>
      <c r="Q87" s="421"/>
      <c r="R87" s="422"/>
      <c r="S87" s="422"/>
      <c r="T87" s="422"/>
      <c r="U87" s="422" t="s">
        <v>7</v>
      </c>
      <c r="V87" s="422"/>
      <c r="W87" s="422"/>
      <c r="X87" s="422"/>
      <c r="Y87" s="422"/>
      <c r="Z87" s="422"/>
      <c r="AA87" s="422"/>
      <c r="AB87" s="422"/>
      <c r="AC87" s="422"/>
      <c r="AD87" s="361">
        <f t="shared" si="144"/>
        <v>1</v>
      </c>
      <c r="AE87" s="127" t="s">
        <v>293</v>
      </c>
      <c r="AF87" s="298">
        <v>0.25</v>
      </c>
      <c r="AG87" s="124">
        <f t="shared" ref="AG87:AG90" si="182">AF87/AL87</f>
        <v>0.25</v>
      </c>
      <c r="AH87" s="123">
        <v>0.5</v>
      </c>
      <c r="AI87" s="124">
        <f t="shared" ref="AI87:AI90" si="183">AH87/AL87</f>
        <v>0.5</v>
      </c>
      <c r="AJ87" s="123">
        <v>0.75</v>
      </c>
      <c r="AK87" s="124">
        <f t="shared" ref="AK87:AK90" si="184">AJ87/AL87</f>
        <v>0.75</v>
      </c>
      <c r="AL87" s="123">
        <v>1</v>
      </c>
      <c r="AM87" s="204">
        <f t="shared" ref="AM87:AM90" si="185">AL87/AL87</f>
        <v>1</v>
      </c>
      <c r="AN87" s="259">
        <v>0.25</v>
      </c>
      <c r="AO87" s="41">
        <f t="shared" si="164"/>
        <v>1</v>
      </c>
      <c r="AP87" s="125" t="s">
        <v>422</v>
      </c>
      <c r="AQ87" s="165">
        <v>0</v>
      </c>
      <c r="AR87" s="41">
        <f t="shared" si="156"/>
        <v>0</v>
      </c>
      <c r="AS87" s="126" t="s">
        <v>571</v>
      </c>
      <c r="AT87" s="165">
        <v>0.75</v>
      </c>
      <c r="AU87" s="41">
        <f t="shared" si="157"/>
        <v>1</v>
      </c>
      <c r="AV87" s="126" t="s">
        <v>747</v>
      </c>
      <c r="AW87" s="165">
        <v>1</v>
      </c>
      <c r="AX87" s="41">
        <f t="shared" si="158"/>
        <v>1</v>
      </c>
      <c r="AY87" s="260" t="s">
        <v>829</v>
      </c>
      <c r="AZ87" s="225" t="s">
        <v>191</v>
      </c>
      <c r="BA87" s="279" t="s">
        <v>205</v>
      </c>
      <c r="BB87" s="375" t="str">
        <f t="shared" si="141"/>
        <v/>
      </c>
      <c r="BC87" s="375" t="str">
        <f t="shared" si="142"/>
        <v/>
      </c>
      <c r="BD87" s="376"/>
      <c r="BE87" s="376"/>
      <c r="BF87" s="443" t="s">
        <v>588</v>
      </c>
      <c r="BG87" s="448" t="str">
        <f t="shared" si="145"/>
        <v/>
      </c>
      <c r="BH87" s="448" t="s">
        <v>7</v>
      </c>
      <c r="BI87" s="449"/>
      <c r="BJ87" s="448" t="s">
        <v>507</v>
      </c>
      <c r="BK87" s="379" t="s">
        <v>582</v>
      </c>
      <c r="BL87" s="450" t="str">
        <f t="shared" si="146"/>
        <v/>
      </c>
      <c r="BM87" s="450"/>
      <c r="BN87" s="450"/>
      <c r="BO87" s="450"/>
      <c r="BP87" s="379" t="s">
        <v>791</v>
      </c>
    </row>
    <row r="88" spans="1:68" s="31" customFormat="1" ht="120.75" customHeight="1">
      <c r="A88" s="535"/>
      <c r="B88" s="501"/>
      <c r="C88" s="501"/>
      <c r="D88" s="501"/>
      <c r="E88" s="501"/>
      <c r="F88" s="501"/>
      <c r="G88" s="501"/>
      <c r="H88" s="501"/>
      <c r="I88" s="552"/>
      <c r="J88" s="538"/>
      <c r="K88" s="164">
        <f t="shared" si="165"/>
        <v>0.25</v>
      </c>
      <c r="L88" s="164">
        <f t="shared" si="166"/>
        <v>0.5</v>
      </c>
      <c r="M88" s="164">
        <f t="shared" si="167"/>
        <v>0.75</v>
      </c>
      <c r="N88" s="164">
        <f t="shared" si="168"/>
        <v>1</v>
      </c>
      <c r="O88" s="122" t="s">
        <v>333</v>
      </c>
      <c r="P88" s="279" t="s">
        <v>334</v>
      </c>
      <c r="Q88" s="421"/>
      <c r="R88" s="422"/>
      <c r="S88" s="422"/>
      <c r="T88" s="422"/>
      <c r="U88" s="422" t="s">
        <v>7</v>
      </c>
      <c r="V88" s="422"/>
      <c r="W88" s="422"/>
      <c r="X88" s="422"/>
      <c r="Y88" s="422"/>
      <c r="Z88" s="422"/>
      <c r="AA88" s="422"/>
      <c r="AB88" s="422"/>
      <c r="AC88" s="422"/>
      <c r="AD88" s="361">
        <f t="shared" si="144"/>
        <v>1</v>
      </c>
      <c r="AE88" s="127" t="s">
        <v>293</v>
      </c>
      <c r="AF88" s="298">
        <v>0.25</v>
      </c>
      <c r="AG88" s="124">
        <f t="shared" si="182"/>
        <v>0.25</v>
      </c>
      <c r="AH88" s="123">
        <v>0.5</v>
      </c>
      <c r="AI88" s="124">
        <f t="shared" si="183"/>
        <v>0.5</v>
      </c>
      <c r="AJ88" s="123">
        <v>0.75</v>
      </c>
      <c r="AK88" s="124">
        <f t="shared" si="184"/>
        <v>0.75</v>
      </c>
      <c r="AL88" s="123">
        <v>1</v>
      </c>
      <c r="AM88" s="204">
        <f t="shared" si="185"/>
        <v>1</v>
      </c>
      <c r="AN88" s="259">
        <v>0.25</v>
      </c>
      <c r="AO88" s="41">
        <f t="shared" si="164"/>
        <v>1</v>
      </c>
      <c r="AP88" s="125" t="s">
        <v>423</v>
      </c>
      <c r="AQ88" s="165">
        <v>0.5</v>
      </c>
      <c r="AR88" s="41">
        <f t="shared" si="156"/>
        <v>1</v>
      </c>
      <c r="AS88" s="126" t="s">
        <v>572</v>
      </c>
      <c r="AT88" s="165">
        <v>0.75</v>
      </c>
      <c r="AU88" s="41">
        <f t="shared" si="157"/>
        <v>1</v>
      </c>
      <c r="AV88" s="126" t="s">
        <v>746</v>
      </c>
      <c r="AW88" s="165">
        <v>1</v>
      </c>
      <c r="AX88" s="41">
        <f t="shared" si="158"/>
        <v>1</v>
      </c>
      <c r="AY88" s="260" t="s">
        <v>830</v>
      </c>
      <c r="AZ88" s="225" t="s">
        <v>191</v>
      </c>
      <c r="BA88" s="279" t="s">
        <v>327</v>
      </c>
      <c r="BB88" s="375" t="str">
        <f t="shared" si="141"/>
        <v/>
      </c>
      <c r="BC88" s="375" t="str">
        <f t="shared" si="142"/>
        <v/>
      </c>
      <c r="BD88" s="376"/>
      <c r="BE88" s="376"/>
      <c r="BF88" s="441" t="s">
        <v>582</v>
      </c>
      <c r="BG88" s="448" t="str">
        <f t="shared" si="145"/>
        <v/>
      </c>
      <c r="BH88" s="448" t="str">
        <f t="shared" si="143"/>
        <v>X</v>
      </c>
      <c r="BI88" s="449"/>
      <c r="BJ88" s="449"/>
      <c r="BK88" s="379" t="s">
        <v>582</v>
      </c>
      <c r="BL88" s="450" t="str">
        <f t="shared" si="146"/>
        <v/>
      </c>
      <c r="BM88" s="450" t="str">
        <f t="shared" ref="BM88:BM93" si="186">IF(AY88=0,"",IF(AY88&lt;100%,"X",""))</f>
        <v/>
      </c>
      <c r="BN88" s="450"/>
      <c r="BO88" s="450"/>
      <c r="BP88" s="379" t="s">
        <v>791</v>
      </c>
    </row>
    <row r="89" spans="1:68" s="31" customFormat="1" ht="120.75" customHeight="1">
      <c r="A89" s="535"/>
      <c r="B89" s="501"/>
      <c r="C89" s="501"/>
      <c r="D89" s="501"/>
      <c r="E89" s="501"/>
      <c r="F89" s="501"/>
      <c r="G89" s="501"/>
      <c r="H89" s="501"/>
      <c r="I89" s="552"/>
      <c r="J89" s="538"/>
      <c r="K89" s="164">
        <f t="shared" si="165"/>
        <v>0.25</v>
      </c>
      <c r="L89" s="164">
        <f t="shared" si="166"/>
        <v>0.5</v>
      </c>
      <c r="M89" s="164">
        <f t="shared" si="167"/>
        <v>0.75</v>
      </c>
      <c r="N89" s="164">
        <f t="shared" si="168"/>
        <v>1</v>
      </c>
      <c r="O89" s="122" t="s">
        <v>330</v>
      </c>
      <c r="P89" s="279" t="s">
        <v>332</v>
      </c>
      <c r="Q89" s="421"/>
      <c r="R89" s="422"/>
      <c r="S89" s="422"/>
      <c r="T89" s="422"/>
      <c r="U89" s="422" t="s">
        <v>7</v>
      </c>
      <c r="V89" s="422"/>
      <c r="W89" s="422"/>
      <c r="X89" s="422"/>
      <c r="Y89" s="422"/>
      <c r="Z89" s="422"/>
      <c r="AA89" s="422"/>
      <c r="AB89" s="422"/>
      <c r="AC89" s="422"/>
      <c r="AD89" s="361">
        <f t="shared" si="144"/>
        <v>1</v>
      </c>
      <c r="AE89" s="127" t="s">
        <v>293</v>
      </c>
      <c r="AF89" s="298">
        <v>0.25</v>
      </c>
      <c r="AG89" s="124">
        <f t="shared" si="182"/>
        <v>0.25</v>
      </c>
      <c r="AH89" s="123">
        <v>0.5</v>
      </c>
      <c r="AI89" s="124">
        <f t="shared" si="183"/>
        <v>0.5</v>
      </c>
      <c r="AJ89" s="123">
        <v>0.75</v>
      </c>
      <c r="AK89" s="124">
        <f t="shared" si="184"/>
        <v>0.75</v>
      </c>
      <c r="AL89" s="123">
        <v>1</v>
      </c>
      <c r="AM89" s="204">
        <f t="shared" si="185"/>
        <v>1</v>
      </c>
      <c r="AN89" s="259">
        <v>0.25</v>
      </c>
      <c r="AO89" s="41">
        <f t="shared" si="164"/>
        <v>1</v>
      </c>
      <c r="AP89" s="125" t="s">
        <v>424</v>
      </c>
      <c r="AQ89" s="165">
        <v>0.5</v>
      </c>
      <c r="AR89" s="41">
        <f t="shared" si="156"/>
        <v>1</v>
      </c>
      <c r="AS89" s="126" t="s">
        <v>573</v>
      </c>
      <c r="AT89" s="165">
        <v>0.75</v>
      </c>
      <c r="AU89" s="41">
        <f t="shared" si="157"/>
        <v>1</v>
      </c>
      <c r="AV89" s="126" t="s">
        <v>748</v>
      </c>
      <c r="AW89" s="165">
        <v>1</v>
      </c>
      <c r="AX89" s="41">
        <f t="shared" si="158"/>
        <v>1</v>
      </c>
      <c r="AY89" s="260" t="s">
        <v>831</v>
      </c>
      <c r="AZ89" s="225" t="s">
        <v>191</v>
      </c>
      <c r="BA89" s="279" t="s">
        <v>206</v>
      </c>
      <c r="BB89" s="375" t="str">
        <f t="shared" si="141"/>
        <v/>
      </c>
      <c r="BC89" s="375" t="str">
        <f t="shared" si="142"/>
        <v/>
      </c>
      <c r="BD89" s="376"/>
      <c r="BE89" s="376"/>
      <c r="BF89" s="441" t="s">
        <v>582</v>
      </c>
      <c r="BG89" s="448" t="str">
        <f t="shared" si="145"/>
        <v/>
      </c>
      <c r="BH89" s="448" t="str">
        <f t="shared" si="143"/>
        <v>X</v>
      </c>
      <c r="BI89" s="449"/>
      <c r="BJ89" s="449"/>
      <c r="BK89" s="379" t="s">
        <v>582</v>
      </c>
      <c r="BL89" s="450" t="str">
        <f t="shared" si="146"/>
        <v/>
      </c>
      <c r="BM89" s="450" t="str">
        <f t="shared" si="186"/>
        <v/>
      </c>
      <c r="BN89" s="450"/>
      <c r="BO89" s="450"/>
      <c r="BP89" s="379" t="s">
        <v>791</v>
      </c>
    </row>
    <row r="90" spans="1:68" s="31" customFormat="1" ht="58.5" customHeight="1">
      <c r="A90" s="535"/>
      <c r="B90" s="501"/>
      <c r="C90" s="501"/>
      <c r="D90" s="501"/>
      <c r="E90" s="501"/>
      <c r="F90" s="501"/>
      <c r="G90" s="501"/>
      <c r="H90" s="501"/>
      <c r="I90" s="552"/>
      <c r="J90" s="538"/>
      <c r="K90" s="164">
        <f t="shared" si="165"/>
        <v>0.25</v>
      </c>
      <c r="L90" s="164">
        <f t="shared" si="166"/>
        <v>0.5</v>
      </c>
      <c r="M90" s="164">
        <f t="shared" si="167"/>
        <v>0</v>
      </c>
      <c r="N90" s="164">
        <f t="shared" si="168"/>
        <v>0</v>
      </c>
      <c r="O90" s="122" t="s">
        <v>208</v>
      </c>
      <c r="P90" s="279" t="s">
        <v>209</v>
      </c>
      <c r="Q90" s="421"/>
      <c r="R90" s="422"/>
      <c r="S90" s="422"/>
      <c r="T90" s="422" t="s">
        <v>7</v>
      </c>
      <c r="U90" s="422"/>
      <c r="V90" s="422"/>
      <c r="W90" s="422"/>
      <c r="X90" s="422"/>
      <c r="Y90" s="422"/>
      <c r="Z90" s="422"/>
      <c r="AA90" s="422"/>
      <c r="AB90" s="422"/>
      <c r="AC90" s="422"/>
      <c r="AD90" s="361">
        <f t="shared" si="144"/>
        <v>1</v>
      </c>
      <c r="AE90" s="127" t="s">
        <v>337</v>
      </c>
      <c r="AF90" s="298">
        <v>0.25</v>
      </c>
      <c r="AG90" s="124">
        <f t="shared" si="182"/>
        <v>0.25</v>
      </c>
      <c r="AH90" s="123">
        <v>0.5</v>
      </c>
      <c r="AI90" s="124">
        <f t="shared" si="183"/>
        <v>0.5</v>
      </c>
      <c r="AJ90" s="123">
        <v>0.75</v>
      </c>
      <c r="AK90" s="124">
        <f t="shared" si="184"/>
        <v>0.75</v>
      </c>
      <c r="AL90" s="123">
        <v>1</v>
      </c>
      <c r="AM90" s="204">
        <f t="shared" si="185"/>
        <v>1</v>
      </c>
      <c r="AN90" s="259">
        <v>0.25</v>
      </c>
      <c r="AO90" s="41">
        <f t="shared" si="164"/>
        <v>1</v>
      </c>
      <c r="AP90" s="125" t="s">
        <v>488</v>
      </c>
      <c r="AQ90" s="165">
        <v>0.5</v>
      </c>
      <c r="AR90" s="41">
        <f t="shared" si="156"/>
        <v>1</v>
      </c>
      <c r="AS90" s="126" t="s">
        <v>633</v>
      </c>
      <c r="AT90" s="165">
        <v>0</v>
      </c>
      <c r="AU90" s="41">
        <f t="shared" si="157"/>
        <v>0</v>
      </c>
      <c r="AV90" s="126" t="s">
        <v>743</v>
      </c>
      <c r="AW90" s="457">
        <v>0</v>
      </c>
      <c r="AX90" s="41">
        <f t="shared" si="158"/>
        <v>0</v>
      </c>
      <c r="AY90" s="260" t="s">
        <v>794</v>
      </c>
      <c r="AZ90" s="225" t="s">
        <v>191</v>
      </c>
      <c r="BA90" s="279" t="s">
        <v>207</v>
      </c>
      <c r="BB90" s="375" t="str">
        <f t="shared" si="141"/>
        <v/>
      </c>
      <c r="BC90" s="375" t="str">
        <f t="shared" si="142"/>
        <v/>
      </c>
      <c r="BD90" s="376"/>
      <c r="BE90" s="376"/>
      <c r="BF90" s="442" t="s">
        <v>587</v>
      </c>
      <c r="BG90" s="448" t="str">
        <f t="shared" si="145"/>
        <v/>
      </c>
      <c r="BH90" s="448" t="str">
        <f t="shared" si="143"/>
        <v/>
      </c>
      <c r="BI90" s="449"/>
      <c r="BJ90" s="449"/>
      <c r="BK90" s="381" t="s">
        <v>768</v>
      </c>
      <c r="BL90" s="450" t="str">
        <f t="shared" si="146"/>
        <v/>
      </c>
      <c r="BM90" s="450" t="s">
        <v>7</v>
      </c>
      <c r="BN90" s="450"/>
      <c r="BO90" s="450" t="s">
        <v>783</v>
      </c>
      <c r="BP90" s="459" t="s">
        <v>893</v>
      </c>
    </row>
    <row r="91" spans="1:68" s="31" customFormat="1" ht="128.25" customHeight="1">
      <c r="A91" s="535"/>
      <c r="B91" s="501"/>
      <c r="C91" s="501"/>
      <c r="D91" s="501"/>
      <c r="E91" s="501"/>
      <c r="F91" s="501"/>
      <c r="G91" s="501"/>
      <c r="H91" s="501"/>
      <c r="I91" s="552"/>
      <c r="J91" s="538"/>
      <c r="K91" s="164">
        <f t="shared" si="165"/>
        <v>0</v>
      </c>
      <c r="L91" s="164">
        <f t="shared" si="166"/>
        <v>0</v>
      </c>
      <c r="M91" s="164">
        <f t="shared" si="167"/>
        <v>0</v>
      </c>
      <c r="N91" s="164">
        <f t="shared" si="168"/>
        <v>1</v>
      </c>
      <c r="O91" s="430" t="s">
        <v>635</v>
      </c>
      <c r="P91" s="431" t="s">
        <v>636</v>
      </c>
      <c r="Q91" s="421"/>
      <c r="R91" s="422"/>
      <c r="S91" s="422"/>
      <c r="T91" s="422" t="s">
        <v>7</v>
      </c>
      <c r="U91" s="422"/>
      <c r="V91" s="422"/>
      <c r="W91" s="422"/>
      <c r="X91" s="422"/>
      <c r="Y91" s="422"/>
      <c r="Z91" s="422"/>
      <c r="AA91" s="422"/>
      <c r="AB91" s="422"/>
      <c r="AC91" s="422"/>
      <c r="AD91" s="361">
        <f t="shared" si="144"/>
        <v>1</v>
      </c>
      <c r="AE91" s="127" t="s">
        <v>637</v>
      </c>
      <c r="AF91" s="298">
        <v>0</v>
      </c>
      <c r="AG91" s="124">
        <f t="shared" ref="AG91" si="187">AF91/AL91</f>
        <v>0</v>
      </c>
      <c r="AH91" s="123">
        <v>0</v>
      </c>
      <c r="AI91" s="124">
        <f t="shared" ref="AI91" si="188">AH91/AL91</f>
        <v>0</v>
      </c>
      <c r="AJ91" s="123">
        <v>0</v>
      </c>
      <c r="AK91" s="124">
        <f t="shared" ref="AK91" si="189">AJ91/AL91</f>
        <v>0</v>
      </c>
      <c r="AL91" s="123">
        <v>1</v>
      </c>
      <c r="AM91" s="204">
        <f t="shared" ref="AM91" si="190">AL91/AL91</f>
        <v>1</v>
      </c>
      <c r="AN91" s="259"/>
      <c r="AO91" s="41"/>
      <c r="AP91" s="125"/>
      <c r="AQ91" s="165"/>
      <c r="AR91" s="41"/>
      <c r="AS91" s="126" t="s">
        <v>584</v>
      </c>
      <c r="AT91" s="165"/>
      <c r="AU91" s="41"/>
      <c r="AV91" s="126" t="s">
        <v>703</v>
      </c>
      <c r="AW91" s="165">
        <v>1</v>
      </c>
      <c r="AX91" s="41">
        <f t="shared" si="158"/>
        <v>1</v>
      </c>
      <c r="AY91" s="260" t="s">
        <v>795</v>
      </c>
      <c r="AZ91" s="225" t="s">
        <v>215</v>
      </c>
      <c r="BA91" s="279" t="s">
        <v>220</v>
      </c>
      <c r="BB91" s="375" t="str">
        <f t="shared" si="141"/>
        <v/>
      </c>
      <c r="BC91" s="375" t="str">
        <f t="shared" si="142"/>
        <v/>
      </c>
      <c r="BD91" s="376"/>
      <c r="BE91" s="376"/>
      <c r="BF91" s="444" t="s">
        <v>584</v>
      </c>
      <c r="BG91" s="448" t="str">
        <f t="shared" si="145"/>
        <v/>
      </c>
      <c r="BH91" s="448" t="str">
        <f t="shared" si="143"/>
        <v/>
      </c>
      <c r="BI91" s="449"/>
      <c r="BJ91" s="449"/>
      <c r="BK91" s="434" t="s">
        <v>584</v>
      </c>
      <c r="BL91" s="450" t="str">
        <f t="shared" si="146"/>
        <v/>
      </c>
      <c r="BM91" s="450" t="str">
        <f t="shared" si="186"/>
        <v/>
      </c>
      <c r="BN91" s="450"/>
      <c r="BO91" s="450"/>
      <c r="BP91" s="379" t="s">
        <v>791</v>
      </c>
    </row>
    <row r="92" spans="1:68" s="31" customFormat="1" ht="34.5" customHeight="1">
      <c r="A92" s="535"/>
      <c r="B92" s="501"/>
      <c r="C92" s="501"/>
      <c r="D92" s="501"/>
      <c r="E92" s="501"/>
      <c r="F92" s="501"/>
      <c r="G92" s="501"/>
      <c r="H92" s="501"/>
      <c r="I92" s="552"/>
      <c r="J92" s="538"/>
      <c r="K92" s="164">
        <f t="shared" si="165"/>
        <v>0</v>
      </c>
      <c r="L92" s="164">
        <f t="shared" si="166"/>
        <v>0</v>
      </c>
      <c r="M92" s="164">
        <f t="shared" si="167"/>
        <v>0</v>
      </c>
      <c r="N92" s="164">
        <f t="shared" si="168"/>
        <v>0</v>
      </c>
      <c r="O92" s="122" t="s">
        <v>219</v>
      </c>
      <c r="P92" s="279" t="s">
        <v>218</v>
      </c>
      <c r="Q92" s="421"/>
      <c r="R92" s="422"/>
      <c r="S92" s="422"/>
      <c r="T92" s="422" t="s">
        <v>7</v>
      </c>
      <c r="U92" s="422"/>
      <c r="V92" s="422"/>
      <c r="W92" s="422"/>
      <c r="X92" s="422"/>
      <c r="Y92" s="422"/>
      <c r="Z92" s="422"/>
      <c r="AA92" s="422"/>
      <c r="AB92" s="422"/>
      <c r="AC92" s="422"/>
      <c r="AD92" s="361">
        <f t="shared" si="144"/>
        <v>1</v>
      </c>
      <c r="AE92" s="127" t="s">
        <v>294</v>
      </c>
      <c r="AF92" s="298">
        <v>0</v>
      </c>
      <c r="AG92" s="124">
        <f t="shared" ref="AG92" si="191">AF92/AL92</f>
        <v>0</v>
      </c>
      <c r="AH92" s="123">
        <v>0</v>
      </c>
      <c r="AI92" s="124">
        <f t="shared" ref="AI92" si="192">AH92/AL92</f>
        <v>0</v>
      </c>
      <c r="AJ92" s="123">
        <v>0</v>
      </c>
      <c r="AK92" s="124">
        <f t="shared" ref="AK92" si="193">AJ92/AL92</f>
        <v>0</v>
      </c>
      <c r="AL92" s="123">
        <v>1</v>
      </c>
      <c r="AM92" s="204">
        <f t="shared" ref="AM92" si="194">AL92/AL92</f>
        <v>1</v>
      </c>
      <c r="AN92" s="259"/>
      <c r="AO92" s="41"/>
      <c r="AP92" s="125"/>
      <c r="AQ92" s="165"/>
      <c r="AR92" s="41"/>
      <c r="AS92" s="126" t="s">
        <v>584</v>
      </c>
      <c r="AT92" s="165"/>
      <c r="AU92" s="41"/>
      <c r="AV92" s="126" t="s">
        <v>704</v>
      </c>
      <c r="AW92" s="457">
        <v>0</v>
      </c>
      <c r="AX92" s="41">
        <f t="shared" si="158"/>
        <v>0</v>
      </c>
      <c r="AY92" s="260" t="s">
        <v>806</v>
      </c>
      <c r="AZ92" s="225" t="s">
        <v>215</v>
      </c>
      <c r="BA92" s="279" t="s">
        <v>221</v>
      </c>
      <c r="BB92" s="375" t="str">
        <f t="shared" si="141"/>
        <v/>
      </c>
      <c r="BC92" s="375" t="str">
        <f t="shared" si="142"/>
        <v/>
      </c>
      <c r="BD92" s="376"/>
      <c r="BE92" s="376"/>
      <c r="BF92" s="444" t="s">
        <v>584</v>
      </c>
      <c r="BG92" s="448" t="str">
        <f t="shared" si="145"/>
        <v/>
      </c>
      <c r="BH92" s="448" t="str">
        <f t="shared" si="143"/>
        <v/>
      </c>
      <c r="BI92" s="449"/>
      <c r="BJ92" s="449"/>
      <c r="BK92" s="434" t="s">
        <v>584</v>
      </c>
      <c r="BL92" s="450" t="str">
        <f t="shared" si="146"/>
        <v/>
      </c>
      <c r="BM92" s="450" t="str">
        <f t="shared" si="186"/>
        <v/>
      </c>
      <c r="BN92" s="450"/>
      <c r="BO92" s="450"/>
      <c r="BP92" s="456" t="s">
        <v>807</v>
      </c>
    </row>
    <row r="93" spans="1:68" s="31" customFormat="1" ht="34.5" customHeight="1">
      <c r="A93" s="535"/>
      <c r="B93" s="501"/>
      <c r="C93" s="501"/>
      <c r="D93" s="501"/>
      <c r="E93" s="501"/>
      <c r="F93" s="501"/>
      <c r="G93" s="501"/>
      <c r="H93" s="501"/>
      <c r="I93" s="552"/>
      <c r="J93" s="538"/>
      <c r="K93" s="164">
        <f t="shared" si="165"/>
        <v>0.1</v>
      </c>
      <c r="L93" s="164">
        <f t="shared" si="166"/>
        <v>0.4</v>
      </c>
      <c r="M93" s="164">
        <f t="shared" si="167"/>
        <v>0.8</v>
      </c>
      <c r="N93" s="164">
        <f t="shared" si="168"/>
        <v>1</v>
      </c>
      <c r="O93" s="122" t="s">
        <v>258</v>
      </c>
      <c r="P93" s="279" t="s">
        <v>257</v>
      </c>
      <c r="Q93" s="421"/>
      <c r="R93" s="422"/>
      <c r="S93" s="422"/>
      <c r="T93" s="422" t="s">
        <v>7</v>
      </c>
      <c r="U93" s="422"/>
      <c r="V93" s="422"/>
      <c r="W93" s="422"/>
      <c r="X93" s="422"/>
      <c r="Y93" s="422"/>
      <c r="Z93" s="422"/>
      <c r="AA93" s="422"/>
      <c r="AB93" s="422"/>
      <c r="AC93" s="422"/>
      <c r="AD93" s="361">
        <f t="shared" si="144"/>
        <v>1</v>
      </c>
      <c r="AE93" s="127" t="s">
        <v>295</v>
      </c>
      <c r="AF93" s="298">
        <v>0.1</v>
      </c>
      <c r="AG93" s="124">
        <f t="shared" ref="AG93:AG101" si="195">AF93/AL93</f>
        <v>0.1</v>
      </c>
      <c r="AH93" s="123">
        <v>0.4</v>
      </c>
      <c r="AI93" s="124">
        <f t="shared" ref="AI93:AI101" si="196">AH93/AL93</f>
        <v>0.4</v>
      </c>
      <c r="AJ93" s="123">
        <v>0.8</v>
      </c>
      <c r="AK93" s="124">
        <f t="shared" ref="AK93:AK101" si="197">AJ93/AL93</f>
        <v>0.8</v>
      </c>
      <c r="AL93" s="123">
        <v>1</v>
      </c>
      <c r="AM93" s="204">
        <f t="shared" ref="AM93:AM101" si="198">AL93/AL93</f>
        <v>1</v>
      </c>
      <c r="AN93" s="259">
        <v>0.1</v>
      </c>
      <c r="AO93" s="41">
        <f t="shared" si="164"/>
        <v>1</v>
      </c>
      <c r="AP93" s="125" t="s">
        <v>491</v>
      </c>
      <c r="AQ93" s="165">
        <v>0.4</v>
      </c>
      <c r="AR93" s="41">
        <f t="shared" ref="AR93:AR103" si="199">AQ93/AI93</f>
        <v>1</v>
      </c>
      <c r="AS93" s="126" t="s">
        <v>622</v>
      </c>
      <c r="AT93" s="165">
        <v>0.8</v>
      </c>
      <c r="AU93" s="41">
        <f t="shared" ref="AU93:AU103" si="200">AT93/AK93</f>
        <v>1</v>
      </c>
      <c r="AV93" s="126" t="s">
        <v>692</v>
      </c>
      <c r="AW93" s="165">
        <v>1</v>
      </c>
      <c r="AX93" s="41">
        <f t="shared" si="158"/>
        <v>1</v>
      </c>
      <c r="AY93" s="260" t="s">
        <v>796</v>
      </c>
      <c r="AZ93" s="225" t="s">
        <v>251</v>
      </c>
      <c r="BA93" s="279" t="s">
        <v>253</v>
      </c>
      <c r="BB93" s="375" t="str">
        <f t="shared" si="141"/>
        <v/>
      </c>
      <c r="BC93" s="375" t="str">
        <f t="shared" si="142"/>
        <v/>
      </c>
      <c r="BD93" s="376" t="s">
        <v>7</v>
      </c>
      <c r="BE93" s="375" t="s">
        <v>507</v>
      </c>
      <c r="BF93" s="442" t="s">
        <v>587</v>
      </c>
      <c r="BG93" s="448" t="str">
        <f t="shared" si="145"/>
        <v/>
      </c>
      <c r="BH93" s="448" t="str">
        <f t="shared" si="143"/>
        <v>X</v>
      </c>
      <c r="BI93" s="449" t="s">
        <v>7</v>
      </c>
      <c r="BJ93" s="448" t="s">
        <v>507</v>
      </c>
      <c r="BK93" s="379" t="s">
        <v>582</v>
      </c>
      <c r="BL93" s="450" t="str">
        <f t="shared" si="146"/>
        <v/>
      </c>
      <c r="BM93" s="450" t="str">
        <f t="shared" si="186"/>
        <v/>
      </c>
      <c r="BN93" s="450" t="s">
        <v>7</v>
      </c>
      <c r="BO93" s="450" t="s">
        <v>507</v>
      </c>
      <c r="BP93" s="379" t="s">
        <v>791</v>
      </c>
    </row>
    <row r="94" spans="1:68" s="31" customFormat="1" ht="85.5" customHeight="1">
      <c r="A94" s="535"/>
      <c r="B94" s="501"/>
      <c r="C94" s="501"/>
      <c r="D94" s="501"/>
      <c r="E94" s="501"/>
      <c r="F94" s="501"/>
      <c r="G94" s="501"/>
      <c r="H94" s="501"/>
      <c r="I94" s="552"/>
      <c r="J94" s="538"/>
      <c r="K94" s="164">
        <f t="shared" si="165"/>
        <v>0</v>
      </c>
      <c r="L94" s="164">
        <f t="shared" si="166"/>
        <v>0</v>
      </c>
      <c r="M94" s="164">
        <f t="shared" si="167"/>
        <v>0</v>
      </c>
      <c r="N94" s="164">
        <f t="shared" si="168"/>
        <v>1</v>
      </c>
      <c r="O94" s="122" t="s">
        <v>260</v>
      </c>
      <c r="P94" s="279" t="s">
        <v>259</v>
      </c>
      <c r="Q94" s="421"/>
      <c r="R94" s="422"/>
      <c r="S94" s="422"/>
      <c r="T94" s="422" t="s">
        <v>7</v>
      </c>
      <c r="U94" s="422"/>
      <c r="V94" s="422"/>
      <c r="W94" s="422"/>
      <c r="X94" s="422"/>
      <c r="Y94" s="422"/>
      <c r="Z94" s="422"/>
      <c r="AA94" s="422"/>
      <c r="AB94" s="422"/>
      <c r="AC94" s="422"/>
      <c r="AD94" s="361">
        <f t="shared" si="144"/>
        <v>1</v>
      </c>
      <c r="AE94" s="127" t="s">
        <v>295</v>
      </c>
      <c r="AF94" s="298">
        <v>0</v>
      </c>
      <c r="AG94" s="124">
        <f t="shared" si="195"/>
        <v>0</v>
      </c>
      <c r="AH94" s="123">
        <v>0.4</v>
      </c>
      <c r="AI94" s="124">
        <f t="shared" si="196"/>
        <v>0.4</v>
      </c>
      <c r="AJ94" s="123">
        <v>0.7</v>
      </c>
      <c r="AK94" s="124">
        <f t="shared" si="197"/>
        <v>0.7</v>
      </c>
      <c r="AL94" s="123">
        <v>1</v>
      </c>
      <c r="AM94" s="204">
        <f t="shared" si="198"/>
        <v>1</v>
      </c>
      <c r="AN94" s="259"/>
      <c r="AO94" s="41"/>
      <c r="AP94" s="125" t="s">
        <v>492</v>
      </c>
      <c r="AQ94" s="165">
        <v>0</v>
      </c>
      <c r="AR94" s="41">
        <f t="shared" si="199"/>
        <v>0</v>
      </c>
      <c r="AS94" s="126" t="s">
        <v>623</v>
      </c>
      <c r="AT94" s="165">
        <v>0</v>
      </c>
      <c r="AU94" s="41">
        <f t="shared" si="200"/>
        <v>0</v>
      </c>
      <c r="AV94" s="126" t="s">
        <v>743</v>
      </c>
      <c r="AW94" s="165">
        <v>1</v>
      </c>
      <c r="AX94" s="41">
        <f t="shared" si="158"/>
        <v>1</v>
      </c>
      <c r="AY94" s="260" t="s">
        <v>797</v>
      </c>
      <c r="AZ94" s="225" t="s">
        <v>251</v>
      </c>
      <c r="BA94" s="279" t="s">
        <v>253</v>
      </c>
      <c r="BB94" s="375" t="str">
        <f t="shared" si="141"/>
        <v/>
      </c>
      <c r="BC94" s="375" t="str">
        <f t="shared" si="142"/>
        <v/>
      </c>
      <c r="BD94" s="376"/>
      <c r="BE94" s="376"/>
      <c r="BF94" s="442" t="s">
        <v>587</v>
      </c>
      <c r="BG94" s="448" t="str">
        <f t="shared" si="145"/>
        <v/>
      </c>
      <c r="BH94" s="448" t="s">
        <v>7</v>
      </c>
      <c r="BI94" s="449"/>
      <c r="BJ94" s="448" t="s">
        <v>507</v>
      </c>
      <c r="BK94" s="381" t="s">
        <v>768</v>
      </c>
      <c r="BL94" s="450" t="str">
        <f t="shared" si="146"/>
        <v/>
      </c>
      <c r="BM94" s="450" t="s">
        <v>7</v>
      </c>
      <c r="BN94" s="450" t="s">
        <v>7</v>
      </c>
      <c r="BO94" s="450" t="s">
        <v>507</v>
      </c>
      <c r="BP94" s="379" t="s">
        <v>791</v>
      </c>
    </row>
    <row r="95" spans="1:68" s="31" customFormat="1" ht="34.5" customHeight="1">
      <c r="A95" s="535"/>
      <c r="B95" s="501"/>
      <c r="C95" s="501"/>
      <c r="D95" s="501"/>
      <c r="E95" s="501"/>
      <c r="F95" s="501"/>
      <c r="G95" s="501"/>
      <c r="H95" s="501"/>
      <c r="I95" s="552"/>
      <c r="J95" s="538"/>
      <c r="K95" s="164">
        <f t="shared" si="165"/>
        <v>0</v>
      </c>
      <c r="L95" s="164">
        <f t="shared" si="166"/>
        <v>0</v>
      </c>
      <c r="M95" s="164">
        <f t="shared" si="167"/>
        <v>0</v>
      </c>
      <c r="N95" s="164">
        <f t="shared" si="168"/>
        <v>1</v>
      </c>
      <c r="O95" s="122" t="s">
        <v>262</v>
      </c>
      <c r="P95" s="279" t="s">
        <v>261</v>
      </c>
      <c r="Q95" s="421"/>
      <c r="R95" s="422"/>
      <c r="S95" s="422"/>
      <c r="T95" s="422" t="s">
        <v>7</v>
      </c>
      <c r="U95" s="422"/>
      <c r="V95" s="422"/>
      <c r="W95" s="422"/>
      <c r="X95" s="422"/>
      <c r="Y95" s="422"/>
      <c r="Z95" s="422"/>
      <c r="AA95" s="422"/>
      <c r="AB95" s="422"/>
      <c r="AC95" s="422"/>
      <c r="AD95" s="361">
        <f t="shared" si="144"/>
        <v>1</v>
      </c>
      <c r="AE95" s="127" t="s">
        <v>295</v>
      </c>
      <c r="AF95" s="298">
        <v>0.2</v>
      </c>
      <c r="AG95" s="124">
        <f t="shared" si="195"/>
        <v>0.2</v>
      </c>
      <c r="AH95" s="123">
        <v>0.4</v>
      </c>
      <c r="AI95" s="124">
        <f t="shared" si="196"/>
        <v>0.4</v>
      </c>
      <c r="AJ95" s="123">
        <v>0.7</v>
      </c>
      <c r="AK95" s="124">
        <f t="shared" si="197"/>
        <v>0.7</v>
      </c>
      <c r="AL95" s="123">
        <v>1</v>
      </c>
      <c r="AM95" s="204">
        <f t="shared" si="198"/>
        <v>1</v>
      </c>
      <c r="AN95" s="259">
        <v>0</v>
      </c>
      <c r="AO95" s="41">
        <f t="shared" si="164"/>
        <v>0</v>
      </c>
      <c r="AP95" s="125" t="s">
        <v>493</v>
      </c>
      <c r="AQ95" s="165">
        <v>0</v>
      </c>
      <c r="AR95" s="41">
        <f t="shared" si="199"/>
        <v>0</v>
      </c>
      <c r="AS95" s="428" t="s">
        <v>631</v>
      </c>
      <c r="AT95" s="165">
        <v>0</v>
      </c>
      <c r="AU95" s="41">
        <f t="shared" si="200"/>
        <v>0</v>
      </c>
      <c r="AV95" s="126" t="s">
        <v>743</v>
      </c>
      <c r="AW95" s="165">
        <v>1</v>
      </c>
      <c r="AX95" s="41">
        <f t="shared" si="158"/>
        <v>1</v>
      </c>
      <c r="AY95" s="260" t="s">
        <v>798</v>
      </c>
      <c r="AZ95" s="225" t="s">
        <v>251</v>
      </c>
      <c r="BA95" s="279" t="s">
        <v>254</v>
      </c>
      <c r="BB95" s="375" t="str">
        <f t="shared" si="141"/>
        <v/>
      </c>
      <c r="BC95" s="375" t="str">
        <f t="shared" si="142"/>
        <v/>
      </c>
      <c r="BD95" s="376"/>
      <c r="BE95" s="376"/>
      <c r="BF95" s="442" t="s">
        <v>587</v>
      </c>
      <c r="BG95" s="448" t="str">
        <f t="shared" si="145"/>
        <v/>
      </c>
      <c r="BH95" s="448" t="s">
        <v>7</v>
      </c>
      <c r="BI95" s="449"/>
      <c r="BJ95" s="448" t="s">
        <v>507</v>
      </c>
      <c r="BK95" s="381" t="s">
        <v>772</v>
      </c>
      <c r="BL95" s="450" t="str">
        <f t="shared" si="146"/>
        <v/>
      </c>
      <c r="BM95" s="450" t="s">
        <v>7</v>
      </c>
      <c r="BN95" s="450"/>
      <c r="BO95" s="450" t="s">
        <v>507</v>
      </c>
      <c r="BP95" s="379" t="s">
        <v>791</v>
      </c>
    </row>
    <row r="96" spans="1:68" s="31" customFormat="1" ht="34.5" customHeight="1">
      <c r="A96" s="535"/>
      <c r="B96" s="501"/>
      <c r="C96" s="501"/>
      <c r="D96" s="501"/>
      <c r="E96" s="501"/>
      <c r="F96" s="501"/>
      <c r="G96" s="501"/>
      <c r="H96" s="501"/>
      <c r="I96" s="552"/>
      <c r="J96" s="538"/>
      <c r="K96" s="164">
        <f t="shared" si="165"/>
        <v>0.03</v>
      </c>
      <c r="L96" s="164">
        <f t="shared" si="166"/>
        <v>0.31119999999999998</v>
      </c>
      <c r="M96" s="164">
        <f t="shared" si="167"/>
        <v>0.625</v>
      </c>
      <c r="N96" s="164">
        <f t="shared" si="168"/>
        <v>1</v>
      </c>
      <c r="O96" s="122" t="s">
        <v>263</v>
      </c>
      <c r="P96" s="279" t="s">
        <v>296</v>
      </c>
      <c r="Q96" s="421"/>
      <c r="R96" s="422"/>
      <c r="S96" s="422"/>
      <c r="T96" s="422" t="s">
        <v>7</v>
      </c>
      <c r="U96" s="422"/>
      <c r="V96" s="422"/>
      <c r="W96" s="422"/>
      <c r="X96" s="422"/>
      <c r="Y96" s="422"/>
      <c r="Z96" s="422"/>
      <c r="AA96" s="422"/>
      <c r="AB96" s="422"/>
      <c r="AC96" s="422"/>
      <c r="AD96" s="361">
        <f t="shared" si="144"/>
        <v>1</v>
      </c>
      <c r="AE96" s="127" t="s">
        <v>295</v>
      </c>
      <c r="AF96" s="298">
        <v>0.03</v>
      </c>
      <c r="AG96" s="124">
        <f t="shared" si="195"/>
        <v>0.03</v>
      </c>
      <c r="AH96" s="123">
        <v>0.31119999999999998</v>
      </c>
      <c r="AI96" s="124">
        <f>AH96/AL96</f>
        <v>0.31119999999999998</v>
      </c>
      <c r="AJ96" s="123">
        <v>0.625</v>
      </c>
      <c r="AK96" s="124">
        <f t="shared" si="197"/>
        <v>0.625</v>
      </c>
      <c r="AL96" s="123">
        <v>1</v>
      </c>
      <c r="AM96" s="204">
        <f t="shared" si="198"/>
        <v>1</v>
      </c>
      <c r="AN96" s="259">
        <v>0.03</v>
      </c>
      <c r="AO96" s="41">
        <f t="shared" si="164"/>
        <v>1</v>
      </c>
      <c r="AP96" s="125" t="s">
        <v>494</v>
      </c>
      <c r="AQ96" s="165">
        <f>AI96</f>
        <v>0.31119999999999998</v>
      </c>
      <c r="AR96" s="41">
        <f t="shared" si="199"/>
        <v>1</v>
      </c>
      <c r="AS96" s="126" t="s">
        <v>624</v>
      </c>
      <c r="AT96" s="165">
        <v>0.625</v>
      </c>
      <c r="AU96" s="41">
        <f t="shared" si="200"/>
        <v>1</v>
      </c>
      <c r="AV96" s="126" t="s">
        <v>693</v>
      </c>
      <c r="AW96" s="165">
        <v>1</v>
      </c>
      <c r="AX96" s="41">
        <f t="shared" si="158"/>
        <v>1</v>
      </c>
      <c r="AY96" s="260" t="s">
        <v>799</v>
      </c>
      <c r="AZ96" s="225" t="s">
        <v>251</v>
      </c>
      <c r="BA96" s="279" t="s">
        <v>254</v>
      </c>
      <c r="BB96" s="375" t="str">
        <f t="shared" si="141"/>
        <v/>
      </c>
      <c r="BC96" s="375" t="str">
        <f t="shared" si="142"/>
        <v/>
      </c>
      <c r="BD96" s="376"/>
      <c r="BE96" s="376"/>
      <c r="BF96" s="442" t="s">
        <v>587</v>
      </c>
      <c r="BG96" s="448" t="str">
        <f t="shared" si="145"/>
        <v/>
      </c>
      <c r="BH96" s="448" t="str">
        <f t="shared" si="143"/>
        <v>X</v>
      </c>
      <c r="BI96" s="449"/>
      <c r="BJ96" s="449"/>
      <c r="BK96" s="379" t="s">
        <v>582</v>
      </c>
      <c r="BL96" s="450" t="str">
        <f t="shared" si="146"/>
        <v/>
      </c>
      <c r="BM96" s="450" t="str">
        <f t="shared" ref="BM96:BM102" si="201">IF(AY96=0,"",IF(AY96&lt;100%,"X",""))</f>
        <v/>
      </c>
      <c r="BN96" s="450"/>
      <c r="BO96" s="450"/>
      <c r="BP96" s="379" t="s">
        <v>791</v>
      </c>
    </row>
    <row r="97" spans="1:68" s="31" customFormat="1" ht="34.5" customHeight="1">
      <c r="A97" s="535"/>
      <c r="B97" s="501"/>
      <c r="C97" s="501"/>
      <c r="D97" s="501"/>
      <c r="E97" s="501"/>
      <c r="F97" s="501"/>
      <c r="G97" s="501"/>
      <c r="H97" s="501"/>
      <c r="I97" s="552"/>
      <c r="J97" s="538"/>
      <c r="K97" s="164">
        <f t="shared" si="165"/>
        <v>0.125</v>
      </c>
      <c r="L97" s="164">
        <f t="shared" si="166"/>
        <v>0.375</v>
      </c>
      <c r="M97" s="164">
        <f t="shared" si="167"/>
        <v>0.625</v>
      </c>
      <c r="N97" s="164">
        <f t="shared" si="168"/>
        <v>1</v>
      </c>
      <c r="O97" s="122" t="s">
        <v>265</v>
      </c>
      <c r="P97" s="279" t="s">
        <v>264</v>
      </c>
      <c r="Q97" s="421"/>
      <c r="R97" s="422"/>
      <c r="S97" s="422"/>
      <c r="T97" s="422" t="s">
        <v>7</v>
      </c>
      <c r="U97" s="422"/>
      <c r="V97" s="422"/>
      <c r="W97" s="422"/>
      <c r="X97" s="422"/>
      <c r="Y97" s="422"/>
      <c r="Z97" s="422"/>
      <c r="AA97" s="422"/>
      <c r="AB97" s="422"/>
      <c r="AC97" s="422"/>
      <c r="AD97" s="361">
        <f t="shared" si="144"/>
        <v>1</v>
      </c>
      <c r="AE97" s="127" t="s">
        <v>295</v>
      </c>
      <c r="AF97" s="298">
        <v>0.125</v>
      </c>
      <c r="AG97" s="124">
        <f t="shared" si="195"/>
        <v>0.125</v>
      </c>
      <c r="AH97" s="123">
        <v>0.375</v>
      </c>
      <c r="AI97" s="124">
        <f t="shared" si="196"/>
        <v>0.375</v>
      </c>
      <c r="AJ97" s="123">
        <v>0.625</v>
      </c>
      <c r="AK97" s="124">
        <f t="shared" si="197"/>
        <v>0.625</v>
      </c>
      <c r="AL97" s="123">
        <v>1</v>
      </c>
      <c r="AM97" s="204">
        <f t="shared" si="198"/>
        <v>1</v>
      </c>
      <c r="AN97" s="259">
        <v>0.125</v>
      </c>
      <c r="AO97" s="41">
        <f t="shared" si="164"/>
        <v>1</v>
      </c>
      <c r="AP97" s="125" t="s">
        <v>495</v>
      </c>
      <c r="AQ97" s="165">
        <v>0.375</v>
      </c>
      <c r="AR97" s="41">
        <f t="shared" si="199"/>
        <v>1</v>
      </c>
      <c r="AS97" s="126" t="s">
        <v>625</v>
      </c>
      <c r="AT97" s="165">
        <v>0.625</v>
      </c>
      <c r="AU97" s="41">
        <f t="shared" si="200"/>
        <v>1</v>
      </c>
      <c r="AV97" s="126" t="s">
        <v>694</v>
      </c>
      <c r="AW97" s="165">
        <v>1</v>
      </c>
      <c r="AX97" s="41">
        <f t="shared" si="158"/>
        <v>1</v>
      </c>
      <c r="AY97" s="260" t="s">
        <v>800</v>
      </c>
      <c r="AZ97" s="225" t="s">
        <v>251</v>
      </c>
      <c r="BA97" s="279" t="s">
        <v>254</v>
      </c>
      <c r="BB97" s="375" t="str">
        <f t="shared" si="141"/>
        <v/>
      </c>
      <c r="BC97" s="375" t="str">
        <f t="shared" si="142"/>
        <v/>
      </c>
      <c r="BD97" s="376"/>
      <c r="BE97" s="376"/>
      <c r="BF97" s="442" t="s">
        <v>587</v>
      </c>
      <c r="BG97" s="448" t="str">
        <f t="shared" si="145"/>
        <v/>
      </c>
      <c r="BH97" s="448" t="str">
        <f t="shared" si="143"/>
        <v>X</v>
      </c>
      <c r="BI97" s="449"/>
      <c r="BJ97" s="449"/>
      <c r="BK97" s="379" t="s">
        <v>582</v>
      </c>
      <c r="BL97" s="450" t="str">
        <f t="shared" si="146"/>
        <v/>
      </c>
      <c r="BM97" s="450" t="str">
        <f t="shared" si="201"/>
        <v/>
      </c>
      <c r="BN97" s="450"/>
      <c r="BO97" s="450"/>
      <c r="BP97" s="379" t="s">
        <v>791</v>
      </c>
    </row>
    <row r="98" spans="1:68" s="31" customFormat="1" ht="34.5" customHeight="1">
      <c r="A98" s="535"/>
      <c r="B98" s="501"/>
      <c r="C98" s="501"/>
      <c r="D98" s="501"/>
      <c r="E98" s="501"/>
      <c r="F98" s="501"/>
      <c r="G98" s="501"/>
      <c r="H98" s="501"/>
      <c r="I98" s="552"/>
      <c r="J98" s="538"/>
      <c r="K98" s="164">
        <f t="shared" si="165"/>
        <v>0.25</v>
      </c>
      <c r="L98" s="164">
        <f t="shared" si="166"/>
        <v>0.5</v>
      </c>
      <c r="M98" s="164">
        <f t="shared" si="167"/>
        <v>0.75</v>
      </c>
      <c r="N98" s="164">
        <f t="shared" si="168"/>
        <v>0</v>
      </c>
      <c r="O98" s="122" t="s">
        <v>267</v>
      </c>
      <c r="P98" s="279" t="s">
        <v>266</v>
      </c>
      <c r="Q98" s="421"/>
      <c r="R98" s="422"/>
      <c r="S98" s="422"/>
      <c r="T98" s="422" t="s">
        <v>7</v>
      </c>
      <c r="U98" s="422"/>
      <c r="V98" s="422"/>
      <c r="W98" s="422"/>
      <c r="X98" s="422"/>
      <c r="Y98" s="422"/>
      <c r="Z98" s="422"/>
      <c r="AA98" s="422"/>
      <c r="AB98" s="422"/>
      <c r="AC98" s="422"/>
      <c r="AD98" s="361">
        <f t="shared" si="144"/>
        <v>1</v>
      </c>
      <c r="AE98" s="127" t="s">
        <v>295</v>
      </c>
      <c r="AF98" s="298">
        <v>0.25</v>
      </c>
      <c r="AG98" s="124">
        <f t="shared" si="195"/>
        <v>0.25</v>
      </c>
      <c r="AH98" s="123">
        <v>0.5</v>
      </c>
      <c r="AI98" s="124">
        <f t="shared" si="196"/>
        <v>0.5</v>
      </c>
      <c r="AJ98" s="123">
        <v>0.75</v>
      </c>
      <c r="AK98" s="124">
        <f t="shared" si="197"/>
        <v>0.75</v>
      </c>
      <c r="AL98" s="123">
        <v>1</v>
      </c>
      <c r="AM98" s="204">
        <f t="shared" si="198"/>
        <v>1</v>
      </c>
      <c r="AN98" s="259">
        <v>0.25</v>
      </c>
      <c r="AO98" s="41">
        <f t="shared" si="164"/>
        <v>1</v>
      </c>
      <c r="AP98" s="125" t="s">
        <v>496</v>
      </c>
      <c r="AQ98" s="165">
        <v>0.5</v>
      </c>
      <c r="AR98" s="41">
        <f t="shared" si="199"/>
        <v>1</v>
      </c>
      <c r="AS98" s="126" t="s">
        <v>626</v>
      </c>
      <c r="AT98" s="165">
        <v>0.75</v>
      </c>
      <c r="AU98" s="41">
        <f t="shared" si="200"/>
        <v>1</v>
      </c>
      <c r="AV98" s="126" t="s">
        <v>696</v>
      </c>
      <c r="AW98" s="457">
        <v>0</v>
      </c>
      <c r="AX98" s="41">
        <f t="shared" si="158"/>
        <v>0</v>
      </c>
      <c r="AY98" s="260" t="s">
        <v>801</v>
      </c>
      <c r="AZ98" s="225" t="s">
        <v>251</v>
      </c>
      <c r="BA98" s="279" t="s">
        <v>254</v>
      </c>
      <c r="BB98" s="375" t="str">
        <f t="shared" si="141"/>
        <v/>
      </c>
      <c r="BC98" s="375" t="str">
        <f t="shared" si="142"/>
        <v/>
      </c>
      <c r="BD98" s="376"/>
      <c r="BE98" s="376"/>
      <c r="BF98" s="442" t="s">
        <v>587</v>
      </c>
      <c r="BG98" s="448" t="str">
        <f t="shared" si="145"/>
        <v/>
      </c>
      <c r="BH98" s="448" t="str">
        <f t="shared" si="143"/>
        <v>X</v>
      </c>
      <c r="BI98" s="449"/>
      <c r="BJ98" s="449"/>
      <c r="BK98" s="379" t="s">
        <v>582</v>
      </c>
      <c r="BL98" s="450" t="str">
        <f t="shared" si="146"/>
        <v/>
      </c>
      <c r="BM98" s="450" t="str">
        <f t="shared" si="201"/>
        <v/>
      </c>
      <c r="BN98" s="450"/>
      <c r="BO98" s="450"/>
      <c r="BP98" s="381" t="s">
        <v>808</v>
      </c>
    </row>
    <row r="99" spans="1:68" s="31" customFormat="1" ht="67.5" customHeight="1">
      <c r="A99" s="535"/>
      <c r="B99" s="501"/>
      <c r="C99" s="501"/>
      <c r="D99" s="501"/>
      <c r="E99" s="501"/>
      <c r="F99" s="501"/>
      <c r="G99" s="501"/>
      <c r="H99" s="501"/>
      <c r="I99" s="552"/>
      <c r="J99" s="538"/>
      <c r="K99" s="164">
        <f t="shared" si="165"/>
        <v>0.25</v>
      </c>
      <c r="L99" s="164">
        <f t="shared" si="166"/>
        <v>0.5</v>
      </c>
      <c r="M99" s="164">
        <f t="shared" si="167"/>
        <v>0.75</v>
      </c>
      <c r="N99" s="164">
        <f t="shared" si="168"/>
        <v>0</v>
      </c>
      <c r="O99" s="122" t="s">
        <v>297</v>
      </c>
      <c r="P99" s="279" t="s">
        <v>268</v>
      </c>
      <c r="Q99" s="421"/>
      <c r="R99" s="422"/>
      <c r="S99" s="422"/>
      <c r="T99" s="422" t="s">
        <v>7</v>
      </c>
      <c r="U99" s="422"/>
      <c r="V99" s="422"/>
      <c r="W99" s="422"/>
      <c r="X99" s="422"/>
      <c r="Y99" s="422"/>
      <c r="Z99" s="422"/>
      <c r="AA99" s="422"/>
      <c r="AB99" s="422"/>
      <c r="AC99" s="422"/>
      <c r="AD99" s="361">
        <f t="shared" si="144"/>
        <v>1</v>
      </c>
      <c r="AE99" s="127" t="s">
        <v>295</v>
      </c>
      <c r="AF99" s="298">
        <v>0.25</v>
      </c>
      <c r="AG99" s="124">
        <f t="shared" si="195"/>
        <v>0.25</v>
      </c>
      <c r="AH99" s="123">
        <v>0.5</v>
      </c>
      <c r="AI99" s="124">
        <f t="shared" si="196"/>
        <v>0.5</v>
      </c>
      <c r="AJ99" s="123">
        <v>0.75</v>
      </c>
      <c r="AK99" s="124">
        <f t="shared" si="197"/>
        <v>0.75</v>
      </c>
      <c r="AL99" s="123">
        <v>1</v>
      </c>
      <c r="AM99" s="204">
        <f t="shared" si="198"/>
        <v>1</v>
      </c>
      <c r="AN99" s="259">
        <v>0.25</v>
      </c>
      <c r="AO99" s="41">
        <f t="shared" si="164"/>
        <v>1</v>
      </c>
      <c r="AP99" s="125" t="s">
        <v>497</v>
      </c>
      <c r="AQ99" s="165">
        <v>0.5</v>
      </c>
      <c r="AR99" s="41">
        <f t="shared" si="199"/>
        <v>1</v>
      </c>
      <c r="AS99" s="126" t="s">
        <v>627</v>
      </c>
      <c r="AT99" s="165">
        <v>0.75</v>
      </c>
      <c r="AU99" s="41">
        <f t="shared" si="200"/>
        <v>1</v>
      </c>
      <c r="AV99" s="126" t="s">
        <v>695</v>
      </c>
      <c r="AW99" s="457">
        <v>0</v>
      </c>
      <c r="AX99" s="41">
        <f t="shared" si="158"/>
        <v>0</v>
      </c>
      <c r="AY99" s="260" t="s">
        <v>802</v>
      </c>
      <c r="AZ99" s="225" t="s">
        <v>251</v>
      </c>
      <c r="BA99" s="279" t="s">
        <v>254</v>
      </c>
      <c r="BB99" s="375" t="str">
        <f t="shared" si="141"/>
        <v/>
      </c>
      <c r="BC99" s="375" t="str">
        <f t="shared" si="142"/>
        <v/>
      </c>
      <c r="BD99" s="376"/>
      <c r="BE99" s="376"/>
      <c r="BF99" s="442" t="s">
        <v>587</v>
      </c>
      <c r="BG99" s="448" t="str">
        <f t="shared" si="145"/>
        <v/>
      </c>
      <c r="BH99" s="448" t="str">
        <f t="shared" si="143"/>
        <v>X</v>
      </c>
      <c r="BI99" s="449"/>
      <c r="BJ99" s="449"/>
      <c r="BK99" s="379" t="s">
        <v>582</v>
      </c>
      <c r="BL99" s="450" t="str">
        <f t="shared" si="146"/>
        <v/>
      </c>
      <c r="BM99" s="450" t="str">
        <f t="shared" si="201"/>
        <v/>
      </c>
      <c r="BN99" s="450"/>
      <c r="BO99" s="450"/>
      <c r="BP99" s="381" t="s">
        <v>808</v>
      </c>
    </row>
    <row r="100" spans="1:68" s="31" customFormat="1" ht="180">
      <c r="A100" s="535"/>
      <c r="B100" s="501"/>
      <c r="C100" s="501"/>
      <c r="D100" s="501"/>
      <c r="E100" s="501"/>
      <c r="F100" s="501"/>
      <c r="G100" s="501"/>
      <c r="H100" s="501"/>
      <c r="I100" s="552"/>
      <c r="J100" s="538"/>
      <c r="K100" s="164">
        <f t="shared" si="165"/>
        <v>0.16669999999999999</v>
      </c>
      <c r="L100" s="164">
        <f t="shared" si="166"/>
        <v>0.41670000000000001</v>
      </c>
      <c r="M100" s="164">
        <f t="shared" si="167"/>
        <v>0.70840000000000003</v>
      </c>
      <c r="N100" s="164">
        <f t="shared" si="168"/>
        <v>0</v>
      </c>
      <c r="O100" s="122" t="s">
        <v>271</v>
      </c>
      <c r="P100" s="279" t="s">
        <v>269</v>
      </c>
      <c r="Q100" s="421"/>
      <c r="R100" s="422"/>
      <c r="S100" s="422"/>
      <c r="T100" s="422" t="s">
        <v>7</v>
      </c>
      <c r="U100" s="422"/>
      <c r="V100" s="422"/>
      <c r="W100" s="422"/>
      <c r="X100" s="422"/>
      <c r="Y100" s="422"/>
      <c r="Z100" s="422"/>
      <c r="AA100" s="422"/>
      <c r="AB100" s="422"/>
      <c r="AC100" s="422"/>
      <c r="AD100" s="361">
        <f t="shared" si="144"/>
        <v>1</v>
      </c>
      <c r="AE100" s="127" t="s">
        <v>295</v>
      </c>
      <c r="AF100" s="298">
        <v>0.16669999999999999</v>
      </c>
      <c r="AG100" s="124">
        <f>AF100/AL100</f>
        <v>0.16669999999999999</v>
      </c>
      <c r="AH100" s="123">
        <v>0.41670000000000001</v>
      </c>
      <c r="AI100" s="124">
        <f t="shared" si="196"/>
        <v>0.41670000000000001</v>
      </c>
      <c r="AJ100" s="123">
        <v>0.70840000000000003</v>
      </c>
      <c r="AK100" s="124">
        <f t="shared" si="197"/>
        <v>0.70840000000000003</v>
      </c>
      <c r="AL100" s="123">
        <v>1</v>
      </c>
      <c r="AM100" s="204">
        <f t="shared" si="198"/>
        <v>1</v>
      </c>
      <c r="AN100" s="259">
        <f>0.1667/1</f>
        <v>0.16669999999999999</v>
      </c>
      <c r="AO100" s="363">
        <f>AN100/AG100</f>
        <v>1</v>
      </c>
      <c r="AP100" s="125" t="s">
        <v>498</v>
      </c>
      <c r="AQ100" s="165">
        <f>AI100</f>
        <v>0.41670000000000001</v>
      </c>
      <c r="AR100" s="41">
        <f t="shared" si="199"/>
        <v>1</v>
      </c>
      <c r="AS100" s="126" t="s">
        <v>628</v>
      </c>
      <c r="AT100" s="165">
        <v>0.70840000000000003</v>
      </c>
      <c r="AU100" s="41">
        <f t="shared" si="200"/>
        <v>1</v>
      </c>
      <c r="AV100" s="126" t="s">
        <v>697</v>
      </c>
      <c r="AW100" s="457">
        <v>0</v>
      </c>
      <c r="AX100" s="41">
        <f t="shared" si="158"/>
        <v>0</v>
      </c>
      <c r="AY100" s="260" t="s">
        <v>803</v>
      </c>
      <c r="AZ100" s="225" t="s">
        <v>251</v>
      </c>
      <c r="BA100" s="279" t="s">
        <v>255</v>
      </c>
      <c r="BB100" s="375" t="str">
        <f t="shared" si="141"/>
        <v/>
      </c>
      <c r="BC100" s="375" t="str">
        <f t="shared" si="142"/>
        <v/>
      </c>
      <c r="BD100" s="376"/>
      <c r="BE100" s="376"/>
      <c r="BF100" s="442" t="s">
        <v>587</v>
      </c>
      <c r="BG100" s="448" t="str">
        <f t="shared" si="145"/>
        <v/>
      </c>
      <c r="BH100" s="448" t="str">
        <f t="shared" si="143"/>
        <v>X</v>
      </c>
      <c r="BI100" s="449"/>
      <c r="BJ100" s="449"/>
      <c r="BK100" s="379" t="s">
        <v>582</v>
      </c>
      <c r="BL100" s="450" t="str">
        <f t="shared" si="146"/>
        <v/>
      </c>
      <c r="BM100" s="450" t="str">
        <f t="shared" si="201"/>
        <v/>
      </c>
      <c r="BN100" s="450"/>
      <c r="BO100" s="450"/>
      <c r="BP100" s="381" t="s">
        <v>808</v>
      </c>
    </row>
    <row r="101" spans="1:68" s="31" customFormat="1" ht="90">
      <c r="A101" s="535"/>
      <c r="B101" s="501"/>
      <c r="C101" s="501"/>
      <c r="D101" s="501"/>
      <c r="E101" s="501"/>
      <c r="F101" s="501"/>
      <c r="G101" s="501"/>
      <c r="H101" s="501"/>
      <c r="I101" s="552"/>
      <c r="J101" s="538"/>
      <c r="K101" s="164">
        <f t="shared" si="165"/>
        <v>0.25</v>
      </c>
      <c r="L101" s="164">
        <f t="shared" si="166"/>
        <v>0.5</v>
      </c>
      <c r="M101" s="164">
        <f t="shared" si="167"/>
        <v>0.75</v>
      </c>
      <c r="N101" s="164">
        <f t="shared" si="168"/>
        <v>0</v>
      </c>
      <c r="O101" s="122" t="s">
        <v>270</v>
      </c>
      <c r="P101" s="279" t="s">
        <v>272</v>
      </c>
      <c r="Q101" s="421"/>
      <c r="R101" s="422"/>
      <c r="S101" s="422"/>
      <c r="T101" s="422" t="s">
        <v>7</v>
      </c>
      <c r="U101" s="422"/>
      <c r="V101" s="422"/>
      <c r="W101" s="422"/>
      <c r="X101" s="422"/>
      <c r="Y101" s="422"/>
      <c r="Z101" s="422"/>
      <c r="AA101" s="422"/>
      <c r="AB101" s="422"/>
      <c r="AC101" s="422"/>
      <c r="AD101" s="361">
        <f t="shared" si="144"/>
        <v>1</v>
      </c>
      <c r="AE101" s="127" t="s">
        <v>295</v>
      </c>
      <c r="AF101" s="298">
        <v>0.25</v>
      </c>
      <c r="AG101" s="124">
        <f t="shared" si="195"/>
        <v>0.25</v>
      </c>
      <c r="AH101" s="123">
        <v>0.5</v>
      </c>
      <c r="AI101" s="124">
        <f t="shared" si="196"/>
        <v>0.5</v>
      </c>
      <c r="AJ101" s="123">
        <v>0.75</v>
      </c>
      <c r="AK101" s="124">
        <f t="shared" si="197"/>
        <v>0.75</v>
      </c>
      <c r="AL101" s="123">
        <v>1</v>
      </c>
      <c r="AM101" s="204">
        <f t="shared" si="198"/>
        <v>1</v>
      </c>
      <c r="AN101" s="259">
        <v>0.25</v>
      </c>
      <c r="AO101" s="41">
        <f t="shared" si="164"/>
        <v>1</v>
      </c>
      <c r="AP101" s="125" t="s">
        <v>476</v>
      </c>
      <c r="AQ101" s="165">
        <v>0.5</v>
      </c>
      <c r="AR101" s="41">
        <f t="shared" si="199"/>
        <v>1</v>
      </c>
      <c r="AS101" s="126" t="s">
        <v>630</v>
      </c>
      <c r="AT101" s="165">
        <v>0.75</v>
      </c>
      <c r="AU101" s="41">
        <f t="shared" si="200"/>
        <v>1</v>
      </c>
      <c r="AV101" s="126" t="s">
        <v>698</v>
      </c>
      <c r="AW101" s="165">
        <v>0</v>
      </c>
      <c r="AX101" s="41">
        <f t="shared" si="158"/>
        <v>0</v>
      </c>
      <c r="AY101" s="260" t="s">
        <v>804</v>
      </c>
      <c r="AZ101" s="225" t="s">
        <v>251</v>
      </c>
      <c r="BA101" s="279" t="s">
        <v>256</v>
      </c>
      <c r="BB101" s="375" t="str">
        <f t="shared" si="141"/>
        <v/>
      </c>
      <c r="BC101" s="375" t="str">
        <f t="shared" si="142"/>
        <v/>
      </c>
      <c r="BD101" s="376"/>
      <c r="BE101" s="376"/>
      <c r="BF101" s="442" t="s">
        <v>587</v>
      </c>
      <c r="BG101" s="448" t="str">
        <f t="shared" si="145"/>
        <v/>
      </c>
      <c r="BH101" s="448" t="str">
        <f t="shared" si="143"/>
        <v>X</v>
      </c>
      <c r="BI101" s="449"/>
      <c r="BJ101" s="449"/>
      <c r="BK101" s="379" t="s">
        <v>582</v>
      </c>
      <c r="BL101" s="450" t="str">
        <f t="shared" si="146"/>
        <v/>
      </c>
      <c r="BM101" s="450" t="str">
        <f t="shared" si="201"/>
        <v/>
      </c>
      <c r="BN101" s="450"/>
      <c r="BO101" s="450"/>
      <c r="BP101" s="381" t="s">
        <v>808</v>
      </c>
    </row>
    <row r="102" spans="1:68" s="31" customFormat="1" ht="75">
      <c r="A102" s="535"/>
      <c r="B102" s="501"/>
      <c r="C102" s="501"/>
      <c r="D102" s="501"/>
      <c r="E102" s="501"/>
      <c r="F102" s="501"/>
      <c r="G102" s="501"/>
      <c r="H102" s="501"/>
      <c r="I102" s="552"/>
      <c r="J102" s="538"/>
      <c r="K102" s="164">
        <f t="shared" si="165"/>
        <v>0.25</v>
      </c>
      <c r="L102" s="164">
        <f t="shared" si="166"/>
        <v>0.5</v>
      </c>
      <c r="M102" s="164">
        <f t="shared" si="167"/>
        <v>0.75</v>
      </c>
      <c r="N102" s="164">
        <f t="shared" si="168"/>
        <v>0</v>
      </c>
      <c r="O102" s="122" t="s">
        <v>274</v>
      </c>
      <c r="P102" s="279" t="s">
        <v>273</v>
      </c>
      <c r="Q102" s="421"/>
      <c r="R102" s="422"/>
      <c r="S102" s="422"/>
      <c r="T102" s="422" t="s">
        <v>7</v>
      </c>
      <c r="U102" s="422"/>
      <c r="V102" s="422"/>
      <c r="W102" s="422"/>
      <c r="X102" s="422"/>
      <c r="Y102" s="422"/>
      <c r="Z102" s="422"/>
      <c r="AA102" s="422"/>
      <c r="AB102" s="422"/>
      <c r="AC102" s="422"/>
      <c r="AD102" s="361">
        <f t="shared" si="144"/>
        <v>1</v>
      </c>
      <c r="AE102" s="127" t="s">
        <v>295</v>
      </c>
      <c r="AF102" s="298">
        <v>0.25</v>
      </c>
      <c r="AG102" s="124">
        <f t="shared" ref="AG102" si="202">AF102/AL102</f>
        <v>0.25</v>
      </c>
      <c r="AH102" s="123">
        <v>0.5</v>
      </c>
      <c r="AI102" s="124">
        <f t="shared" ref="AI102" si="203">AH102/AL102</f>
        <v>0.5</v>
      </c>
      <c r="AJ102" s="123">
        <v>0.75</v>
      </c>
      <c r="AK102" s="124">
        <f t="shared" ref="AK102" si="204">AJ102/AL102</f>
        <v>0.75</v>
      </c>
      <c r="AL102" s="123">
        <v>1</v>
      </c>
      <c r="AM102" s="204">
        <f t="shared" ref="AM102" si="205">AL102/AL102</f>
        <v>1</v>
      </c>
      <c r="AN102" s="259">
        <v>0.25</v>
      </c>
      <c r="AO102" s="41">
        <f t="shared" si="164"/>
        <v>1</v>
      </c>
      <c r="AP102" s="125" t="s">
        <v>477</v>
      </c>
      <c r="AQ102" s="165">
        <v>0.5</v>
      </c>
      <c r="AR102" s="41">
        <f t="shared" si="199"/>
        <v>1</v>
      </c>
      <c r="AS102" s="126" t="s">
        <v>629</v>
      </c>
      <c r="AT102" s="165">
        <v>0.75</v>
      </c>
      <c r="AU102" s="41">
        <f t="shared" si="200"/>
        <v>1</v>
      </c>
      <c r="AV102" s="126" t="s">
        <v>699</v>
      </c>
      <c r="AW102" s="165">
        <v>0</v>
      </c>
      <c r="AX102" s="41">
        <f t="shared" si="158"/>
        <v>0</v>
      </c>
      <c r="AY102" s="260" t="s">
        <v>805</v>
      </c>
      <c r="AZ102" s="225" t="s">
        <v>251</v>
      </c>
      <c r="BA102" s="279" t="s">
        <v>256</v>
      </c>
      <c r="BB102" s="375" t="str">
        <f t="shared" si="141"/>
        <v/>
      </c>
      <c r="BC102" s="375" t="str">
        <f t="shared" si="142"/>
        <v/>
      </c>
      <c r="BD102" s="376"/>
      <c r="BE102" s="376"/>
      <c r="BF102" s="442" t="s">
        <v>587</v>
      </c>
      <c r="BG102" s="448" t="str">
        <f t="shared" si="145"/>
        <v/>
      </c>
      <c r="BH102" s="448" t="str">
        <f t="shared" si="143"/>
        <v>X</v>
      </c>
      <c r="BI102" s="449"/>
      <c r="BJ102" s="449"/>
      <c r="BK102" s="379" t="s">
        <v>582</v>
      </c>
      <c r="BL102" s="450" t="str">
        <f t="shared" si="146"/>
        <v/>
      </c>
      <c r="BM102" s="450" t="str">
        <f t="shared" si="201"/>
        <v/>
      </c>
      <c r="BN102" s="450"/>
      <c r="BO102" s="450"/>
      <c r="BP102" s="381" t="s">
        <v>808</v>
      </c>
    </row>
    <row r="103" spans="1:68" s="31" customFormat="1" ht="240.75" thickBot="1">
      <c r="A103" s="536"/>
      <c r="B103" s="502"/>
      <c r="C103" s="502"/>
      <c r="D103" s="502"/>
      <c r="E103" s="502"/>
      <c r="F103" s="502"/>
      <c r="G103" s="502"/>
      <c r="H103" s="502"/>
      <c r="I103" s="553"/>
      <c r="J103" s="539"/>
      <c r="K103" s="167">
        <f t="shared" si="165"/>
        <v>0</v>
      </c>
      <c r="L103" s="167">
        <f t="shared" si="166"/>
        <v>0.25</v>
      </c>
      <c r="M103" s="167">
        <f t="shared" si="167"/>
        <v>0</v>
      </c>
      <c r="N103" s="167">
        <f t="shared" si="168"/>
        <v>1</v>
      </c>
      <c r="O103" s="128" t="s">
        <v>778</v>
      </c>
      <c r="P103" s="280" t="s">
        <v>175</v>
      </c>
      <c r="Q103" s="423"/>
      <c r="R103" s="424"/>
      <c r="S103" s="424"/>
      <c r="T103" s="424"/>
      <c r="U103" s="424"/>
      <c r="V103" s="424"/>
      <c r="W103" s="424"/>
      <c r="X103" s="424"/>
      <c r="Y103" s="424"/>
      <c r="Z103" s="424" t="s">
        <v>7</v>
      </c>
      <c r="AA103" s="424"/>
      <c r="AB103" s="425"/>
      <c r="AC103" s="424"/>
      <c r="AD103" s="362">
        <f t="shared" si="144"/>
        <v>1</v>
      </c>
      <c r="AE103" s="312" t="s">
        <v>291</v>
      </c>
      <c r="AF103" s="299">
        <v>0</v>
      </c>
      <c r="AG103" s="130">
        <f t="shared" ref="AG103" si="206">AF103/AL103</f>
        <v>0</v>
      </c>
      <c r="AH103" s="129">
        <v>0.25</v>
      </c>
      <c r="AI103" s="130">
        <f t="shared" ref="AI103" si="207">AH103/AL103</f>
        <v>0.25</v>
      </c>
      <c r="AJ103" s="129">
        <v>0.5</v>
      </c>
      <c r="AK103" s="130">
        <f t="shared" ref="AK103" si="208">AJ103/AL103</f>
        <v>0.5</v>
      </c>
      <c r="AL103" s="129">
        <v>1</v>
      </c>
      <c r="AM103" s="205">
        <f t="shared" ref="AM103" si="209">AL103/AL103</f>
        <v>1</v>
      </c>
      <c r="AN103" s="261"/>
      <c r="AO103" s="71"/>
      <c r="AP103" s="168" t="s">
        <v>413</v>
      </c>
      <c r="AQ103" s="169">
        <v>0.25</v>
      </c>
      <c r="AR103" s="71">
        <f t="shared" si="199"/>
        <v>1</v>
      </c>
      <c r="AS103" s="126" t="s">
        <v>620</v>
      </c>
      <c r="AT103" s="169">
        <v>0</v>
      </c>
      <c r="AU103" s="71">
        <f t="shared" si="200"/>
        <v>0</v>
      </c>
      <c r="AV103" s="131" t="s">
        <v>669</v>
      </c>
      <c r="AW103" s="169">
        <v>1</v>
      </c>
      <c r="AX103" s="71">
        <f t="shared" si="158"/>
        <v>1</v>
      </c>
      <c r="AY103" s="262" t="s">
        <v>867</v>
      </c>
      <c r="AZ103" s="226" t="s">
        <v>163</v>
      </c>
      <c r="BA103" s="374" t="s">
        <v>174</v>
      </c>
      <c r="BB103" s="375" t="str">
        <f t="shared" si="141"/>
        <v/>
      </c>
      <c r="BC103" s="375" t="str">
        <f t="shared" si="142"/>
        <v/>
      </c>
      <c r="BD103" s="376"/>
      <c r="BE103" s="376"/>
      <c r="BF103" s="446" t="s">
        <v>562</v>
      </c>
      <c r="BG103" s="448" t="str">
        <f t="shared" si="145"/>
        <v/>
      </c>
      <c r="BH103" s="448" t="str">
        <f t="shared" si="143"/>
        <v/>
      </c>
      <c r="BI103" s="449"/>
      <c r="BJ103" s="449"/>
      <c r="BK103" s="381" t="s">
        <v>742</v>
      </c>
      <c r="BL103" s="450" t="str">
        <f t="shared" si="146"/>
        <v/>
      </c>
      <c r="BM103" s="450" t="s">
        <v>7</v>
      </c>
      <c r="BN103" s="450"/>
      <c r="BO103" s="450" t="s">
        <v>783</v>
      </c>
      <c r="BP103" s="379" t="s">
        <v>905</v>
      </c>
    </row>
  </sheetData>
  <sheetProtection formatCells="0" sort="0" autoFilter="0"/>
  <autoFilter ref="A3:BP103" xr:uid="{BEB8EAD9-077F-4BA4-852B-552DEAC3139B}"/>
  <mergeCells count="156">
    <mergeCell ref="K58:K61"/>
    <mergeCell ref="L58:L61"/>
    <mergeCell ref="M58:M61"/>
    <mergeCell ref="AQ2:AS2"/>
    <mergeCell ref="AT2:AV2"/>
    <mergeCell ref="K8:K10"/>
    <mergeCell ref="L8:L10"/>
    <mergeCell ref="M8:M10"/>
    <mergeCell ref="N8:N10"/>
    <mergeCell ref="K13:K14"/>
    <mergeCell ref="K22:K23"/>
    <mergeCell ref="L22:L23"/>
    <mergeCell ref="M22:M23"/>
    <mergeCell ref="N22:N23"/>
    <mergeCell ref="L13:L14"/>
    <mergeCell ref="M13:M14"/>
    <mergeCell ref="N13:N14"/>
    <mergeCell ref="L19:L21"/>
    <mergeCell ref="N19:N21"/>
    <mergeCell ref="K4:K5"/>
    <mergeCell ref="K6:K7"/>
    <mergeCell ref="L6:L7"/>
    <mergeCell ref="M6:M7"/>
    <mergeCell ref="N6:N7"/>
    <mergeCell ref="K39:K43"/>
    <mergeCell ref="K52:K53"/>
    <mergeCell ref="K44:K51"/>
    <mergeCell ref="L44:L51"/>
    <mergeCell ref="N44:N51"/>
    <mergeCell ref="K24:K30"/>
    <mergeCell ref="N31:N38"/>
    <mergeCell ref="N39:N43"/>
    <mergeCell ref="N52:N53"/>
    <mergeCell ref="K31:K38"/>
    <mergeCell ref="L52:L53"/>
    <mergeCell ref="M52:M53"/>
    <mergeCell ref="K11:K12"/>
    <mergeCell ref="L11:L12"/>
    <mergeCell ref="M11:M12"/>
    <mergeCell ref="N54:N57"/>
    <mergeCell ref="M54:M57"/>
    <mergeCell ref="H19:H30"/>
    <mergeCell ref="I19:I30"/>
    <mergeCell ref="K74:K79"/>
    <mergeCell ref="L74:L79"/>
    <mergeCell ref="M74:M79"/>
    <mergeCell ref="M44:M51"/>
    <mergeCell ref="N74:N79"/>
    <mergeCell ref="K62:K69"/>
    <mergeCell ref="L62:L69"/>
    <mergeCell ref="M62:M69"/>
    <mergeCell ref="N62:N69"/>
    <mergeCell ref="K71:K73"/>
    <mergeCell ref="L71:L73"/>
    <mergeCell ref="M71:M73"/>
    <mergeCell ref="N71:N73"/>
    <mergeCell ref="N58:N61"/>
    <mergeCell ref="L24:L30"/>
    <mergeCell ref="M24:M30"/>
    <mergeCell ref="N24:N30"/>
    <mergeCell ref="C19:C30"/>
    <mergeCell ref="D19:D30"/>
    <mergeCell ref="C58:C79"/>
    <mergeCell ref="D58:D79"/>
    <mergeCell ref="C15:C18"/>
    <mergeCell ref="D15:D18"/>
    <mergeCell ref="G15:G18"/>
    <mergeCell ref="N11:N12"/>
    <mergeCell ref="L4:L5"/>
    <mergeCell ref="M4:M5"/>
    <mergeCell ref="N4:N5"/>
    <mergeCell ref="I58:I79"/>
    <mergeCell ref="J58:J61"/>
    <mergeCell ref="F19:F30"/>
    <mergeCell ref="L39:L43"/>
    <mergeCell ref="M39:M43"/>
    <mergeCell ref="M19:M21"/>
    <mergeCell ref="L31:L38"/>
    <mergeCell ref="M31:M38"/>
    <mergeCell ref="G19:G30"/>
    <mergeCell ref="G58:G79"/>
    <mergeCell ref="H58:H79"/>
    <mergeCell ref="K54:K57"/>
    <mergeCell ref="L54:L57"/>
    <mergeCell ref="A4:A14"/>
    <mergeCell ref="J8:J10"/>
    <mergeCell ref="J13:J14"/>
    <mergeCell ref="A15:A18"/>
    <mergeCell ref="H15:H18"/>
    <mergeCell ref="J15:J18"/>
    <mergeCell ref="B4:B14"/>
    <mergeCell ref="B15:B18"/>
    <mergeCell ref="F31:F57"/>
    <mergeCell ref="A19:A30"/>
    <mergeCell ref="J19:J21"/>
    <mergeCell ref="J22:J23"/>
    <mergeCell ref="B19:B30"/>
    <mergeCell ref="B31:B57"/>
    <mergeCell ref="F4:F14"/>
    <mergeCell ref="J24:J30"/>
    <mergeCell ref="J44:J51"/>
    <mergeCell ref="C4:C14"/>
    <mergeCell ref="D4:D14"/>
    <mergeCell ref="G4:G14"/>
    <mergeCell ref="H4:H14"/>
    <mergeCell ref="J6:J7"/>
    <mergeCell ref="J54:J57"/>
    <mergeCell ref="I15:I18"/>
    <mergeCell ref="A80:A103"/>
    <mergeCell ref="J80:J103"/>
    <mergeCell ref="A31:A57"/>
    <mergeCell ref="J39:J43"/>
    <mergeCell ref="J52:J53"/>
    <mergeCell ref="A58:A79"/>
    <mergeCell ref="J62:J69"/>
    <mergeCell ref="J71:J73"/>
    <mergeCell ref="J74:J79"/>
    <mergeCell ref="F58:F79"/>
    <mergeCell ref="B80:B103"/>
    <mergeCell ref="C80:C103"/>
    <mergeCell ref="D80:D103"/>
    <mergeCell ref="F80:F103"/>
    <mergeCell ref="G80:G103"/>
    <mergeCell ref="H80:H103"/>
    <mergeCell ref="I80:I103"/>
    <mergeCell ref="B58:B79"/>
    <mergeCell ref="J31:J38"/>
    <mergeCell ref="C31:C57"/>
    <mergeCell ref="D31:D57"/>
    <mergeCell ref="G31:G57"/>
    <mergeCell ref="H31:H57"/>
    <mergeCell ref="I31:I57"/>
    <mergeCell ref="E4:E14"/>
    <mergeCell ref="E15:E18"/>
    <mergeCell ref="E19:E30"/>
    <mergeCell ref="E31:E57"/>
    <mergeCell ref="E58:E79"/>
    <mergeCell ref="E80:E103"/>
    <mergeCell ref="BL1:BP2"/>
    <mergeCell ref="BB1:BF2"/>
    <mergeCell ref="BG1:BK2"/>
    <mergeCell ref="AZ1:BA2"/>
    <mergeCell ref="F15:F18"/>
    <mergeCell ref="I4:I14"/>
    <mergeCell ref="J4:J5"/>
    <mergeCell ref="J11:J12"/>
    <mergeCell ref="K19:K21"/>
    <mergeCell ref="AW2:AY2"/>
    <mergeCell ref="AN1:AY1"/>
    <mergeCell ref="AN2:AP2"/>
    <mergeCell ref="AF1:AM1"/>
    <mergeCell ref="AF2:AG2"/>
    <mergeCell ref="AH2:AI2"/>
    <mergeCell ref="AJ2:AK2"/>
    <mergeCell ref="AL2:AM2"/>
    <mergeCell ref="Q2:AE2"/>
  </mergeCells>
  <conditionalFormatting sqref="AO4:AO103 AR4:AR103 AU4:AU103 AX4:AX103">
    <cfRule type="cellIs" dxfId="10" priority="13" operator="greaterThan">
      <formula>1</formula>
    </cfRule>
    <cfRule type="cellIs" dxfId="9" priority="50" operator="between">
      <formula>0%</formula>
      <formula>24%</formula>
    </cfRule>
    <cfRule type="cellIs" dxfId="8" priority="51" operator="between">
      <formula>25%</formula>
      <formula>49%</formula>
    </cfRule>
    <cfRule type="cellIs" dxfId="7" priority="52" operator="between">
      <formula>50%</formula>
      <formula>74%</formula>
    </cfRule>
    <cfRule type="cellIs" dxfId="6" priority="53" operator="between">
      <formula>75%</formula>
      <formula>90%</formula>
    </cfRule>
    <cfRule type="cellIs" dxfId="5" priority="54" operator="between">
      <formula>91%</formula>
      <formula>100%</formula>
    </cfRule>
  </conditionalFormatting>
  <conditionalFormatting sqref="AO61 AR61 AU61 AX61">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536" yWindow="481" count="3">
    <dataValidation allowBlank="1" showInputMessage="1" showErrorMessage="1" prompt="100% aplica solo si se cumplio a cabalidad la actividad programada" sqref="AN58:AN103 AQ4:AR103 AT4:AU103 AN4:AN56 AO4:AO103 AW4:AX103" xr:uid="{A9FAC1A4-42E5-4917-8EC5-F7F13BA12686}"/>
    <dataValidation allowBlank="1" showInputMessage="1" showErrorMessage="1" prompt="Favor describir brevemente los resultados de la gestión adelantada (fechas, url, nombre de documenentos generados, aplicativo donde reposa, número de memorandos, etc)" sqref="AY4:AY14 AV4:AV17 AS4:AS17 AP4:AP17" xr:uid="{7B83F0B4-B7BC-4B67-86DD-DA3A15418755}"/>
    <dataValidation allowBlank="1" showInputMessage="1" showErrorMessage="1" prompt="Favor describir brevemente los resultados de la gestión adelantada (fechas, url, nombre de documentos generados, aplicativo donde reposa, número de memorandos, etc)" sqref="AS18:AS103 AP18:AP103 AV18:AV103 AY15:AY103" xr:uid="{E089CDE3-3BC3-4346-91BD-F61694FFD6FB}"/>
  </dataValidations>
  <hyperlinks>
    <hyperlink ref="BF33" r:id="rId1" display="https://invias.sharepoint.com/:f:/s/GRUPOATENCINALCIUDADANO/EoVEsCLWaUFJqf9qPCeOZxABEmG2c1vuepQGpurJu1zMgA?e=AiGXBw" xr:uid="{86B01E84-BA6C-482A-A11D-3F2A9D6BF2A1}"/>
  </hyperlinks>
  <printOptions horizontalCentered="1" verticalCentered="1"/>
  <pageMargins left="0.70866141732283472" right="0.70866141732283472" top="0.74803149606299213" bottom="0.74803149606299213" header="0.31496062992125984" footer="0.31496062992125984"/>
  <pageSetup scale="15" fitToHeight="7" orientation="portrait" horizontalDpi="300" verticalDpi="300" r:id="rId2"/>
  <headerFooter>
    <oddHeader>&amp;LPág. &amp;P de &amp;N&amp;CImplementación Plan Anticorrupción y de Atención al Ciudadano 2023&amp;RCorte 2° trimestre de 2023</oddHeader>
    <oddFooter>&amp;ROficina Asesora de Planeación
INVIAS</oddFooter>
  </headerFooter>
  <rowBreaks count="1" manualBreakCount="1">
    <brk id="18" max="16383" man="1"/>
  </rowBreak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DD31-811E-4F84-8288-CF271961C9A8}">
  <sheetPr>
    <pageSetUpPr fitToPage="1"/>
  </sheetPr>
  <dimension ref="A1:N46"/>
  <sheetViews>
    <sheetView showRuler="0" zoomScale="60" zoomScaleNormal="60" workbookViewId="0">
      <pane xSplit="2" ySplit="5" topLeftCell="C6" activePane="bottomRight" state="frozen"/>
      <selection pane="topRight" activeCell="D1" sqref="D1"/>
      <selection pane="bottomLeft" activeCell="A5" sqref="A5"/>
      <selection pane="bottomRight" sqref="A1:N1"/>
    </sheetView>
  </sheetViews>
  <sheetFormatPr baseColWidth="10" defaultColWidth="9.140625" defaultRowHeight="12.75"/>
  <cols>
    <col min="1" max="1" width="5.140625" style="674" bestFit="1" customWidth="1"/>
    <col min="2" max="2" width="15" style="674" customWidth="1"/>
    <col min="3" max="3" width="33.85546875" style="674" customWidth="1"/>
    <col min="4" max="4" width="20.7109375" style="674" customWidth="1"/>
    <col min="5" max="5" width="8.7109375" style="674" customWidth="1"/>
    <col min="6" max="6" width="74.42578125" style="674" customWidth="1"/>
    <col min="7" max="7" width="57.7109375" style="674" customWidth="1"/>
    <col min="8" max="8" width="20.28515625" style="674" customWidth="1"/>
    <col min="9" max="9" width="19.140625" style="674" customWidth="1"/>
    <col min="10" max="10" width="14.85546875" style="674" customWidth="1"/>
    <col min="11" max="11" width="12" style="715" customWidth="1"/>
    <col min="12" max="12" width="41" style="674" customWidth="1"/>
    <col min="13" max="13" width="38.85546875" style="674" customWidth="1"/>
    <col min="14" max="14" width="34.7109375" style="674" customWidth="1"/>
    <col min="15" max="256" width="9.140625" style="674"/>
    <col min="257" max="257" width="5.140625" style="674" bestFit="1" customWidth="1"/>
    <col min="258" max="258" width="15" style="674" customWidth="1"/>
    <col min="259" max="259" width="33.85546875" style="674" customWidth="1"/>
    <col min="260" max="260" width="20.7109375" style="674" customWidth="1"/>
    <col min="261" max="261" width="8.7109375" style="674" customWidth="1"/>
    <col min="262" max="262" width="74.42578125" style="674" customWidth="1"/>
    <col min="263" max="263" width="57.7109375" style="674" customWidth="1"/>
    <col min="264" max="264" width="20.28515625" style="674" customWidth="1"/>
    <col min="265" max="265" width="19.140625" style="674" customWidth="1"/>
    <col min="266" max="266" width="14.85546875" style="674" customWidth="1"/>
    <col min="267" max="267" width="12" style="674" customWidth="1"/>
    <col min="268" max="268" width="41" style="674" customWidth="1"/>
    <col min="269" max="269" width="38.85546875" style="674" customWidth="1"/>
    <col min="270" max="270" width="34.7109375" style="674" customWidth="1"/>
    <col min="271" max="512" width="9.140625" style="674"/>
    <col min="513" max="513" width="5.140625" style="674" bestFit="1" customWidth="1"/>
    <col min="514" max="514" width="15" style="674" customWidth="1"/>
    <col min="515" max="515" width="33.85546875" style="674" customWidth="1"/>
    <col min="516" max="516" width="20.7109375" style="674" customWidth="1"/>
    <col min="517" max="517" width="8.7109375" style="674" customWidth="1"/>
    <col min="518" max="518" width="74.42578125" style="674" customWidth="1"/>
    <col min="519" max="519" width="57.7109375" style="674" customWidth="1"/>
    <col min="520" max="520" width="20.28515625" style="674" customWidth="1"/>
    <col min="521" max="521" width="19.140625" style="674" customWidth="1"/>
    <col min="522" max="522" width="14.85546875" style="674" customWidth="1"/>
    <col min="523" max="523" width="12" style="674" customWidth="1"/>
    <col min="524" max="524" width="41" style="674" customWidth="1"/>
    <col min="525" max="525" width="38.85546875" style="674" customWidth="1"/>
    <col min="526" max="526" width="34.7109375" style="674" customWidth="1"/>
    <col min="527" max="768" width="9.140625" style="674"/>
    <col min="769" max="769" width="5.140625" style="674" bestFit="1" customWidth="1"/>
    <col min="770" max="770" width="15" style="674" customWidth="1"/>
    <col min="771" max="771" width="33.85546875" style="674" customWidth="1"/>
    <col min="772" max="772" width="20.7109375" style="674" customWidth="1"/>
    <col min="773" max="773" width="8.7109375" style="674" customWidth="1"/>
    <col min="774" max="774" width="74.42578125" style="674" customWidth="1"/>
    <col min="775" max="775" width="57.7109375" style="674" customWidth="1"/>
    <col min="776" max="776" width="20.28515625" style="674" customWidth="1"/>
    <col min="777" max="777" width="19.140625" style="674" customWidth="1"/>
    <col min="778" max="778" width="14.85546875" style="674" customWidth="1"/>
    <col min="779" max="779" width="12" style="674" customWidth="1"/>
    <col min="780" max="780" width="41" style="674" customWidth="1"/>
    <col min="781" max="781" width="38.85546875" style="674" customWidth="1"/>
    <col min="782" max="782" width="34.7109375" style="674" customWidth="1"/>
    <col min="783" max="1024" width="9.140625" style="674"/>
    <col min="1025" max="1025" width="5.140625" style="674" bestFit="1" customWidth="1"/>
    <col min="1026" max="1026" width="15" style="674" customWidth="1"/>
    <col min="1027" max="1027" width="33.85546875" style="674" customWidth="1"/>
    <col min="1028" max="1028" width="20.7109375" style="674" customWidth="1"/>
    <col min="1029" max="1029" width="8.7109375" style="674" customWidth="1"/>
    <col min="1030" max="1030" width="74.42578125" style="674" customWidth="1"/>
    <col min="1031" max="1031" width="57.7109375" style="674" customWidth="1"/>
    <col min="1032" max="1032" width="20.28515625" style="674" customWidth="1"/>
    <col min="1033" max="1033" width="19.140625" style="674" customWidth="1"/>
    <col min="1034" max="1034" width="14.85546875" style="674" customWidth="1"/>
    <col min="1035" max="1035" width="12" style="674" customWidth="1"/>
    <col min="1036" max="1036" width="41" style="674" customWidth="1"/>
    <col min="1037" max="1037" width="38.85546875" style="674" customWidth="1"/>
    <col min="1038" max="1038" width="34.7109375" style="674" customWidth="1"/>
    <col min="1039" max="1280" width="9.140625" style="674"/>
    <col min="1281" max="1281" width="5.140625" style="674" bestFit="1" customWidth="1"/>
    <col min="1282" max="1282" width="15" style="674" customWidth="1"/>
    <col min="1283" max="1283" width="33.85546875" style="674" customWidth="1"/>
    <col min="1284" max="1284" width="20.7109375" style="674" customWidth="1"/>
    <col min="1285" max="1285" width="8.7109375" style="674" customWidth="1"/>
    <col min="1286" max="1286" width="74.42578125" style="674" customWidth="1"/>
    <col min="1287" max="1287" width="57.7109375" style="674" customWidth="1"/>
    <col min="1288" max="1288" width="20.28515625" style="674" customWidth="1"/>
    <col min="1289" max="1289" width="19.140625" style="674" customWidth="1"/>
    <col min="1290" max="1290" width="14.85546875" style="674" customWidth="1"/>
    <col min="1291" max="1291" width="12" style="674" customWidth="1"/>
    <col min="1292" max="1292" width="41" style="674" customWidth="1"/>
    <col min="1293" max="1293" width="38.85546875" style="674" customWidth="1"/>
    <col min="1294" max="1294" width="34.7109375" style="674" customWidth="1"/>
    <col min="1295" max="1536" width="9.140625" style="674"/>
    <col min="1537" max="1537" width="5.140625" style="674" bestFit="1" customWidth="1"/>
    <col min="1538" max="1538" width="15" style="674" customWidth="1"/>
    <col min="1539" max="1539" width="33.85546875" style="674" customWidth="1"/>
    <col min="1540" max="1540" width="20.7109375" style="674" customWidth="1"/>
    <col min="1541" max="1541" width="8.7109375" style="674" customWidth="1"/>
    <col min="1542" max="1542" width="74.42578125" style="674" customWidth="1"/>
    <col min="1543" max="1543" width="57.7109375" style="674" customWidth="1"/>
    <col min="1544" max="1544" width="20.28515625" style="674" customWidth="1"/>
    <col min="1545" max="1545" width="19.140625" style="674" customWidth="1"/>
    <col min="1546" max="1546" width="14.85546875" style="674" customWidth="1"/>
    <col min="1547" max="1547" width="12" style="674" customWidth="1"/>
    <col min="1548" max="1548" width="41" style="674" customWidth="1"/>
    <col min="1549" max="1549" width="38.85546875" style="674" customWidth="1"/>
    <col min="1550" max="1550" width="34.7109375" style="674" customWidth="1"/>
    <col min="1551" max="1792" width="9.140625" style="674"/>
    <col min="1793" max="1793" width="5.140625" style="674" bestFit="1" customWidth="1"/>
    <col min="1794" max="1794" width="15" style="674" customWidth="1"/>
    <col min="1795" max="1795" width="33.85546875" style="674" customWidth="1"/>
    <col min="1796" max="1796" width="20.7109375" style="674" customWidth="1"/>
    <col min="1797" max="1797" width="8.7109375" style="674" customWidth="1"/>
    <col min="1798" max="1798" width="74.42578125" style="674" customWidth="1"/>
    <col min="1799" max="1799" width="57.7109375" style="674" customWidth="1"/>
    <col min="1800" max="1800" width="20.28515625" style="674" customWidth="1"/>
    <col min="1801" max="1801" width="19.140625" style="674" customWidth="1"/>
    <col min="1802" max="1802" width="14.85546875" style="674" customWidth="1"/>
    <col min="1803" max="1803" width="12" style="674" customWidth="1"/>
    <col min="1804" max="1804" width="41" style="674" customWidth="1"/>
    <col min="1805" max="1805" width="38.85546875" style="674" customWidth="1"/>
    <col min="1806" max="1806" width="34.7109375" style="674" customWidth="1"/>
    <col min="1807" max="2048" width="9.140625" style="674"/>
    <col min="2049" max="2049" width="5.140625" style="674" bestFit="1" customWidth="1"/>
    <col min="2050" max="2050" width="15" style="674" customWidth="1"/>
    <col min="2051" max="2051" width="33.85546875" style="674" customWidth="1"/>
    <col min="2052" max="2052" width="20.7109375" style="674" customWidth="1"/>
    <col min="2053" max="2053" width="8.7109375" style="674" customWidth="1"/>
    <col min="2054" max="2054" width="74.42578125" style="674" customWidth="1"/>
    <col min="2055" max="2055" width="57.7109375" style="674" customWidth="1"/>
    <col min="2056" max="2056" width="20.28515625" style="674" customWidth="1"/>
    <col min="2057" max="2057" width="19.140625" style="674" customWidth="1"/>
    <col min="2058" max="2058" width="14.85546875" style="674" customWidth="1"/>
    <col min="2059" max="2059" width="12" style="674" customWidth="1"/>
    <col min="2060" max="2060" width="41" style="674" customWidth="1"/>
    <col min="2061" max="2061" width="38.85546875" style="674" customWidth="1"/>
    <col min="2062" max="2062" width="34.7109375" style="674" customWidth="1"/>
    <col min="2063" max="2304" width="9.140625" style="674"/>
    <col min="2305" max="2305" width="5.140625" style="674" bestFit="1" customWidth="1"/>
    <col min="2306" max="2306" width="15" style="674" customWidth="1"/>
    <col min="2307" max="2307" width="33.85546875" style="674" customWidth="1"/>
    <col min="2308" max="2308" width="20.7109375" style="674" customWidth="1"/>
    <col min="2309" max="2309" width="8.7109375" style="674" customWidth="1"/>
    <col min="2310" max="2310" width="74.42578125" style="674" customWidth="1"/>
    <col min="2311" max="2311" width="57.7109375" style="674" customWidth="1"/>
    <col min="2312" max="2312" width="20.28515625" style="674" customWidth="1"/>
    <col min="2313" max="2313" width="19.140625" style="674" customWidth="1"/>
    <col min="2314" max="2314" width="14.85546875" style="674" customWidth="1"/>
    <col min="2315" max="2315" width="12" style="674" customWidth="1"/>
    <col min="2316" max="2316" width="41" style="674" customWidth="1"/>
    <col min="2317" max="2317" width="38.85546875" style="674" customWidth="1"/>
    <col min="2318" max="2318" width="34.7109375" style="674" customWidth="1"/>
    <col min="2319" max="2560" width="9.140625" style="674"/>
    <col min="2561" max="2561" width="5.140625" style="674" bestFit="1" customWidth="1"/>
    <col min="2562" max="2562" width="15" style="674" customWidth="1"/>
    <col min="2563" max="2563" width="33.85546875" style="674" customWidth="1"/>
    <col min="2564" max="2564" width="20.7109375" style="674" customWidth="1"/>
    <col min="2565" max="2565" width="8.7109375" style="674" customWidth="1"/>
    <col min="2566" max="2566" width="74.42578125" style="674" customWidth="1"/>
    <col min="2567" max="2567" width="57.7109375" style="674" customWidth="1"/>
    <col min="2568" max="2568" width="20.28515625" style="674" customWidth="1"/>
    <col min="2569" max="2569" width="19.140625" style="674" customWidth="1"/>
    <col min="2570" max="2570" width="14.85546875" style="674" customWidth="1"/>
    <col min="2571" max="2571" width="12" style="674" customWidth="1"/>
    <col min="2572" max="2572" width="41" style="674" customWidth="1"/>
    <col min="2573" max="2573" width="38.85546875" style="674" customWidth="1"/>
    <col min="2574" max="2574" width="34.7109375" style="674" customWidth="1"/>
    <col min="2575" max="2816" width="9.140625" style="674"/>
    <col min="2817" max="2817" width="5.140625" style="674" bestFit="1" customWidth="1"/>
    <col min="2818" max="2818" width="15" style="674" customWidth="1"/>
    <col min="2819" max="2819" width="33.85546875" style="674" customWidth="1"/>
    <col min="2820" max="2820" width="20.7109375" style="674" customWidth="1"/>
    <col min="2821" max="2821" width="8.7109375" style="674" customWidth="1"/>
    <col min="2822" max="2822" width="74.42578125" style="674" customWidth="1"/>
    <col min="2823" max="2823" width="57.7109375" style="674" customWidth="1"/>
    <col min="2824" max="2824" width="20.28515625" style="674" customWidth="1"/>
    <col min="2825" max="2825" width="19.140625" style="674" customWidth="1"/>
    <col min="2826" max="2826" width="14.85546875" style="674" customWidth="1"/>
    <col min="2827" max="2827" width="12" style="674" customWidth="1"/>
    <col min="2828" max="2828" width="41" style="674" customWidth="1"/>
    <col min="2829" max="2829" width="38.85546875" style="674" customWidth="1"/>
    <col min="2830" max="2830" width="34.7109375" style="674" customWidth="1"/>
    <col min="2831" max="3072" width="9.140625" style="674"/>
    <col min="3073" max="3073" width="5.140625" style="674" bestFit="1" customWidth="1"/>
    <col min="3074" max="3074" width="15" style="674" customWidth="1"/>
    <col min="3075" max="3075" width="33.85546875" style="674" customWidth="1"/>
    <col min="3076" max="3076" width="20.7109375" style="674" customWidth="1"/>
    <col min="3077" max="3077" width="8.7109375" style="674" customWidth="1"/>
    <col min="3078" max="3078" width="74.42578125" style="674" customWidth="1"/>
    <col min="3079" max="3079" width="57.7109375" style="674" customWidth="1"/>
    <col min="3080" max="3080" width="20.28515625" style="674" customWidth="1"/>
    <col min="3081" max="3081" width="19.140625" style="674" customWidth="1"/>
    <col min="3082" max="3082" width="14.85546875" style="674" customWidth="1"/>
    <col min="3083" max="3083" width="12" style="674" customWidth="1"/>
    <col min="3084" max="3084" width="41" style="674" customWidth="1"/>
    <col min="3085" max="3085" width="38.85546875" style="674" customWidth="1"/>
    <col min="3086" max="3086" width="34.7109375" style="674" customWidth="1"/>
    <col min="3087" max="3328" width="9.140625" style="674"/>
    <col min="3329" max="3329" width="5.140625" style="674" bestFit="1" customWidth="1"/>
    <col min="3330" max="3330" width="15" style="674" customWidth="1"/>
    <col min="3331" max="3331" width="33.85546875" style="674" customWidth="1"/>
    <col min="3332" max="3332" width="20.7109375" style="674" customWidth="1"/>
    <col min="3333" max="3333" width="8.7109375" style="674" customWidth="1"/>
    <col min="3334" max="3334" width="74.42578125" style="674" customWidth="1"/>
    <col min="3335" max="3335" width="57.7109375" style="674" customWidth="1"/>
    <col min="3336" max="3336" width="20.28515625" style="674" customWidth="1"/>
    <col min="3337" max="3337" width="19.140625" style="674" customWidth="1"/>
    <col min="3338" max="3338" width="14.85546875" style="674" customWidth="1"/>
    <col min="3339" max="3339" width="12" style="674" customWidth="1"/>
    <col min="3340" max="3340" width="41" style="674" customWidth="1"/>
    <col min="3341" max="3341" width="38.85546875" style="674" customWidth="1"/>
    <col min="3342" max="3342" width="34.7109375" style="674" customWidth="1"/>
    <col min="3343" max="3584" width="9.140625" style="674"/>
    <col min="3585" max="3585" width="5.140625" style="674" bestFit="1" customWidth="1"/>
    <col min="3586" max="3586" width="15" style="674" customWidth="1"/>
    <col min="3587" max="3587" width="33.85546875" style="674" customWidth="1"/>
    <col min="3588" max="3588" width="20.7109375" style="674" customWidth="1"/>
    <col min="3589" max="3589" width="8.7109375" style="674" customWidth="1"/>
    <col min="3590" max="3590" width="74.42578125" style="674" customWidth="1"/>
    <col min="3591" max="3591" width="57.7109375" style="674" customWidth="1"/>
    <col min="3592" max="3592" width="20.28515625" style="674" customWidth="1"/>
    <col min="3593" max="3593" width="19.140625" style="674" customWidth="1"/>
    <col min="3594" max="3594" width="14.85546875" style="674" customWidth="1"/>
    <col min="3595" max="3595" width="12" style="674" customWidth="1"/>
    <col min="3596" max="3596" width="41" style="674" customWidth="1"/>
    <col min="3597" max="3597" width="38.85546875" style="674" customWidth="1"/>
    <col min="3598" max="3598" width="34.7109375" style="674" customWidth="1"/>
    <col min="3599" max="3840" width="9.140625" style="674"/>
    <col min="3841" max="3841" width="5.140625" style="674" bestFit="1" customWidth="1"/>
    <col min="3842" max="3842" width="15" style="674" customWidth="1"/>
    <col min="3843" max="3843" width="33.85546875" style="674" customWidth="1"/>
    <col min="3844" max="3844" width="20.7109375" style="674" customWidth="1"/>
    <col min="3845" max="3845" width="8.7109375" style="674" customWidth="1"/>
    <col min="3846" max="3846" width="74.42578125" style="674" customWidth="1"/>
    <col min="3847" max="3847" width="57.7109375" style="674" customWidth="1"/>
    <col min="3848" max="3848" width="20.28515625" style="674" customWidth="1"/>
    <col min="3849" max="3849" width="19.140625" style="674" customWidth="1"/>
    <col min="3850" max="3850" width="14.85546875" style="674" customWidth="1"/>
    <col min="3851" max="3851" width="12" style="674" customWidth="1"/>
    <col min="3852" max="3852" width="41" style="674" customWidth="1"/>
    <col min="3853" max="3853" width="38.85546875" style="674" customWidth="1"/>
    <col min="3854" max="3854" width="34.7109375" style="674" customWidth="1"/>
    <col min="3855" max="4096" width="9.140625" style="674"/>
    <col min="4097" max="4097" width="5.140625" style="674" bestFit="1" customWidth="1"/>
    <col min="4098" max="4098" width="15" style="674" customWidth="1"/>
    <col min="4099" max="4099" width="33.85546875" style="674" customWidth="1"/>
    <col min="4100" max="4100" width="20.7109375" style="674" customWidth="1"/>
    <col min="4101" max="4101" width="8.7109375" style="674" customWidth="1"/>
    <col min="4102" max="4102" width="74.42578125" style="674" customWidth="1"/>
    <col min="4103" max="4103" width="57.7109375" style="674" customWidth="1"/>
    <col min="4104" max="4104" width="20.28515625" style="674" customWidth="1"/>
    <col min="4105" max="4105" width="19.140625" style="674" customWidth="1"/>
    <col min="4106" max="4106" width="14.85546875" style="674" customWidth="1"/>
    <col min="4107" max="4107" width="12" style="674" customWidth="1"/>
    <col min="4108" max="4108" width="41" style="674" customWidth="1"/>
    <col min="4109" max="4109" width="38.85546875" style="674" customWidth="1"/>
    <col min="4110" max="4110" width="34.7109375" style="674" customWidth="1"/>
    <col min="4111" max="4352" width="9.140625" style="674"/>
    <col min="4353" max="4353" width="5.140625" style="674" bestFit="1" customWidth="1"/>
    <col min="4354" max="4354" width="15" style="674" customWidth="1"/>
    <col min="4355" max="4355" width="33.85546875" style="674" customWidth="1"/>
    <col min="4356" max="4356" width="20.7109375" style="674" customWidth="1"/>
    <col min="4357" max="4357" width="8.7109375" style="674" customWidth="1"/>
    <col min="4358" max="4358" width="74.42578125" style="674" customWidth="1"/>
    <col min="4359" max="4359" width="57.7109375" style="674" customWidth="1"/>
    <col min="4360" max="4360" width="20.28515625" style="674" customWidth="1"/>
    <col min="4361" max="4361" width="19.140625" style="674" customWidth="1"/>
    <col min="4362" max="4362" width="14.85546875" style="674" customWidth="1"/>
    <col min="4363" max="4363" width="12" style="674" customWidth="1"/>
    <col min="4364" max="4364" width="41" style="674" customWidth="1"/>
    <col min="4365" max="4365" width="38.85546875" style="674" customWidth="1"/>
    <col min="4366" max="4366" width="34.7109375" style="674" customWidth="1"/>
    <col min="4367" max="4608" width="9.140625" style="674"/>
    <col min="4609" max="4609" width="5.140625" style="674" bestFit="1" customWidth="1"/>
    <col min="4610" max="4610" width="15" style="674" customWidth="1"/>
    <col min="4611" max="4611" width="33.85546875" style="674" customWidth="1"/>
    <col min="4612" max="4612" width="20.7109375" style="674" customWidth="1"/>
    <col min="4613" max="4613" width="8.7109375" style="674" customWidth="1"/>
    <col min="4614" max="4614" width="74.42578125" style="674" customWidth="1"/>
    <col min="4615" max="4615" width="57.7109375" style="674" customWidth="1"/>
    <col min="4616" max="4616" width="20.28515625" style="674" customWidth="1"/>
    <col min="4617" max="4617" width="19.140625" style="674" customWidth="1"/>
    <col min="4618" max="4618" width="14.85546875" style="674" customWidth="1"/>
    <col min="4619" max="4619" width="12" style="674" customWidth="1"/>
    <col min="4620" max="4620" width="41" style="674" customWidth="1"/>
    <col min="4621" max="4621" width="38.85546875" style="674" customWidth="1"/>
    <col min="4622" max="4622" width="34.7109375" style="674" customWidth="1"/>
    <col min="4623" max="4864" width="9.140625" style="674"/>
    <col min="4865" max="4865" width="5.140625" style="674" bestFit="1" customWidth="1"/>
    <col min="4866" max="4866" width="15" style="674" customWidth="1"/>
    <col min="4867" max="4867" width="33.85546875" style="674" customWidth="1"/>
    <col min="4868" max="4868" width="20.7109375" style="674" customWidth="1"/>
    <col min="4869" max="4869" width="8.7109375" style="674" customWidth="1"/>
    <col min="4870" max="4870" width="74.42578125" style="674" customWidth="1"/>
    <col min="4871" max="4871" width="57.7109375" style="674" customWidth="1"/>
    <col min="4872" max="4872" width="20.28515625" style="674" customWidth="1"/>
    <col min="4873" max="4873" width="19.140625" style="674" customWidth="1"/>
    <col min="4874" max="4874" width="14.85546875" style="674" customWidth="1"/>
    <col min="4875" max="4875" width="12" style="674" customWidth="1"/>
    <col min="4876" max="4876" width="41" style="674" customWidth="1"/>
    <col min="4877" max="4877" width="38.85546875" style="674" customWidth="1"/>
    <col min="4878" max="4878" width="34.7109375" style="674" customWidth="1"/>
    <col min="4879" max="5120" width="9.140625" style="674"/>
    <col min="5121" max="5121" width="5.140625" style="674" bestFit="1" customWidth="1"/>
    <col min="5122" max="5122" width="15" style="674" customWidth="1"/>
    <col min="5123" max="5123" width="33.85546875" style="674" customWidth="1"/>
    <col min="5124" max="5124" width="20.7109375" style="674" customWidth="1"/>
    <col min="5125" max="5125" width="8.7109375" style="674" customWidth="1"/>
    <col min="5126" max="5126" width="74.42578125" style="674" customWidth="1"/>
    <col min="5127" max="5127" width="57.7109375" style="674" customWidth="1"/>
    <col min="5128" max="5128" width="20.28515625" style="674" customWidth="1"/>
    <col min="5129" max="5129" width="19.140625" style="674" customWidth="1"/>
    <col min="5130" max="5130" width="14.85546875" style="674" customWidth="1"/>
    <col min="5131" max="5131" width="12" style="674" customWidth="1"/>
    <col min="5132" max="5132" width="41" style="674" customWidth="1"/>
    <col min="5133" max="5133" width="38.85546875" style="674" customWidth="1"/>
    <col min="5134" max="5134" width="34.7109375" style="674" customWidth="1"/>
    <col min="5135" max="5376" width="9.140625" style="674"/>
    <col min="5377" max="5377" width="5.140625" style="674" bestFit="1" customWidth="1"/>
    <col min="5378" max="5378" width="15" style="674" customWidth="1"/>
    <col min="5379" max="5379" width="33.85546875" style="674" customWidth="1"/>
    <col min="5380" max="5380" width="20.7109375" style="674" customWidth="1"/>
    <col min="5381" max="5381" width="8.7109375" style="674" customWidth="1"/>
    <col min="5382" max="5382" width="74.42578125" style="674" customWidth="1"/>
    <col min="5383" max="5383" width="57.7109375" style="674" customWidth="1"/>
    <col min="5384" max="5384" width="20.28515625" style="674" customWidth="1"/>
    <col min="5385" max="5385" width="19.140625" style="674" customWidth="1"/>
    <col min="5386" max="5386" width="14.85546875" style="674" customWidth="1"/>
    <col min="5387" max="5387" width="12" style="674" customWidth="1"/>
    <col min="5388" max="5388" width="41" style="674" customWidth="1"/>
    <col min="5389" max="5389" width="38.85546875" style="674" customWidth="1"/>
    <col min="5390" max="5390" width="34.7109375" style="674" customWidth="1"/>
    <col min="5391" max="5632" width="9.140625" style="674"/>
    <col min="5633" max="5633" width="5.140625" style="674" bestFit="1" customWidth="1"/>
    <col min="5634" max="5634" width="15" style="674" customWidth="1"/>
    <col min="5635" max="5635" width="33.85546875" style="674" customWidth="1"/>
    <col min="5636" max="5636" width="20.7109375" style="674" customWidth="1"/>
    <col min="5637" max="5637" width="8.7109375" style="674" customWidth="1"/>
    <col min="5638" max="5638" width="74.42578125" style="674" customWidth="1"/>
    <col min="5639" max="5639" width="57.7109375" style="674" customWidth="1"/>
    <col min="5640" max="5640" width="20.28515625" style="674" customWidth="1"/>
    <col min="5641" max="5641" width="19.140625" style="674" customWidth="1"/>
    <col min="5642" max="5642" width="14.85546875" style="674" customWidth="1"/>
    <col min="5643" max="5643" width="12" style="674" customWidth="1"/>
    <col min="5644" max="5644" width="41" style="674" customWidth="1"/>
    <col min="5645" max="5645" width="38.85546875" style="674" customWidth="1"/>
    <col min="5646" max="5646" width="34.7109375" style="674" customWidth="1"/>
    <col min="5647" max="5888" width="9.140625" style="674"/>
    <col min="5889" max="5889" width="5.140625" style="674" bestFit="1" customWidth="1"/>
    <col min="5890" max="5890" width="15" style="674" customWidth="1"/>
    <col min="5891" max="5891" width="33.85546875" style="674" customWidth="1"/>
    <col min="5892" max="5892" width="20.7109375" style="674" customWidth="1"/>
    <col min="5893" max="5893" width="8.7109375" style="674" customWidth="1"/>
    <col min="5894" max="5894" width="74.42578125" style="674" customWidth="1"/>
    <col min="5895" max="5895" width="57.7109375" style="674" customWidth="1"/>
    <col min="5896" max="5896" width="20.28515625" style="674" customWidth="1"/>
    <col min="5897" max="5897" width="19.140625" style="674" customWidth="1"/>
    <col min="5898" max="5898" width="14.85546875" style="674" customWidth="1"/>
    <col min="5899" max="5899" width="12" style="674" customWidth="1"/>
    <col min="5900" max="5900" width="41" style="674" customWidth="1"/>
    <col min="5901" max="5901" width="38.85546875" style="674" customWidth="1"/>
    <col min="5902" max="5902" width="34.7109375" style="674" customWidth="1"/>
    <col min="5903" max="6144" width="9.140625" style="674"/>
    <col min="6145" max="6145" width="5.140625" style="674" bestFit="1" customWidth="1"/>
    <col min="6146" max="6146" width="15" style="674" customWidth="1"/>
    <col min="6147" max="6147" width="33.85546875" style="674" customWidth="1"/>
    <col min="6148" max="6148" width="20.7109375" style="674" customWidth="1"/>
    <col min="6149" max="6149" width="8.7109375" style="674" customWidth="1"/>
    <col min="6150" max="6150" width="74.42578125" style="674" customWidth="1"/>
    <col min="6151" max="6151" width="57.7109375" style="674" customWidth="1"/>
    <col min="6152" max="6152" width="20.28515625" style="674" customWidth="1"/>
    <col min="6153" max="6153" width="19.140625" style="674" customWidth="1"/>
    <col min="6154" max="6154" width="14.85546875" style="674" customWidth="1"/>
    <col min="6155" max="6155" width="12" style="674" customWidth="1"/>
    <col min="6156" max="6156" width="41" style="674" customWidth="1"/>
    <col min="6157" max="6157" width="38.85546875" style="674" customWidth="1"/>
    <col min="6158" max="6158" width="34.7109375" style="674" customWidth="1"/>
    <col min="6159" max="6400" width="9.140625" style="674"/>
    <col min="6401" max="6401" width="5.140625" style="674" bestFit="1" customWidth="1"/>
    <col min="6402" max="6402" width="15" style="674" customWidth="1"/>
    <col min="6403" max="6403" width="33.85546875" style="674" customWidth="1"/>
    <col min="6404" max="6404" width="20.7109375" style="674" customWidth="1"/>
    <col min="6405" max="6405" width="8.7109375" style="674" customWidth="1"/>
    <col min="6406" max="6406" width="74.42578125" style="674" customWidth="1"/>
    <col min="6407" max="6407" width="57.7109375" style="674" customWidth="1"/>
    <col min="6408" max="6408" width="20.28515625" style="674" customWidth="1"/>
    <col min="6409" max="6409" width="19.140625" style="674" customWidth="1"/>
    <col min="6410" max="6410" width="14.85546875" style="674" customWidth="1"/>
    <col min="6411" max="6411" width="12" style="674" customWidth="1"/>
    <col min="6412" max="6412" width="41" style="674" customWidth="1"/>
    <col min="6413" max="6413" width="38.85546875" style="674" customWidth="1"/>
    <col min="6414" max="6414" width="34.7109375" style="674" customWidth="1"/>
    <col min="6415" max="6656" width="9.140625" style="674"/>
    <col min="6657" max="6657" width="5.140625" style="674" bestFit="1" customWidth="1"/>
    <col min="6658" max="6658" width="15" style="674" customWidth="1"/>
    <col min="6659" max="6659" width="33.85546875" style="674" customWidth="1"/>
    <col min="6660" max="6660" width="20.7109375" style="674" customWidth="1"/>
    <col min="6661" max="6661" width="8.7109375" style="674" customWidth="1"/>
    <col min="6662" max="6662" width="74.42578125" style="674" customWidth="1"/>
    <col min="6663" max="6663" width="57.7109375" style="674" customWidth="1"/>
    <col min="6664" max="6664" width="20.28515625" style="674" customWidth="1"/>
    <col min="6665" max="6665" width="19.140625" style="674" customWidth="1"/>
    <col min="6666" max="6666" width="14.85546875" style="674" customWidth="1"/>
    <col min="6667" max="6667" width="12" style="674" customWidth="1"/>
    <col min="6668" max="6668" width="41" style="674" customWidth="1"/>
    <col min="6669" max="6669" width="38.85546875" style="674" customWidth="1"/>
    <col min="6670" max="6670" width="34.7109375" style="674" customWidth="1"/>
    <col min="6671" max="6912" width="9.140625" style="674"/>
    <col min="6913" max="6913" width="5.140625" style="674" bestFit="1" customWidth="1"/>
    <col min="6914" max="6914" width="15" style="674" customWidth="1"/>
    <col min="6915" max="6915" width="33.85546875" style="674" customWidth="1"/>
    <col min="6916" max="6916" width="20.7109375" style="674" customWidth="1"/>
    <col min="6917" max="6917" width="8.7109375" style="674" customWidth="1"/>
    <col min="6918" max="6918" width="74.42578125" style="674" customWidth="1"/>
    <col min="6919" max="6919" width="57.7109375" style="674" customWidth="1"/>
    <col min="6920" max="6920" width="20.28515625" style="674" customWidth="1"/>
    <col min="6921" max="6921" width="19.140625" style="674" customWidth="1"/>
    <col min="6922" max="6922" width="14.85546875" style="674" customWidth="1"/>
    <col min="6923" max="6923" width="12" style="674" customWidth="1"/>
    <col min="6924" max="6924" width="41" style="674" customWidth="1"/>
    <col min="6925" max="6925" width="38.85546875" style="674" customWidth="1"/>
    <col min="6926" max="6926" width="34.7109375" style="674" customWidth="1"/>
    <col min="6927" max="7168" width="9.140625" style="674"/>
    <col min="7169" max="7169" width="5.140625" style="674" bestFit="1" customWidth="1"/>
    <col min="7170" max="7170" width="15" style="674" customWidth="1"/>
    <col min="7171" max="7171" width="33.85546875" style="674" customWidth="1"/>
    <col min="7172" max="7172" width="20.7109375" style="674" customWidth="1"/>
    <col min="7173" max="7173" width="8.7109375" style="674" customWidth="1"/>
    <col min="7174" max="7174" width="74.42578125" style="674" customWidth="1"/>
    <col min="7175" max="7175" width="57.7109375" style="674" customWidth="1"/>
    <col min="7176" max="7176" width="20.28515625" style="674" customWidth="1"/>
    <col min="7177" max="7177" width="19.140625" style="674" customWidth="1"/>
    <col min="7178" max="7178" width="14.85546875" style="674" customWidth="1"/>
    <col min="7179" max="7179" width="12" style="674" customWidth="1"/>
    <col min="7180" max="7180" width="41" style="674" customWidth="1"/>
    <col min="7181" max="7181" width="38.85546875" style="674" customWidth="1"/>
    <col min="7182" max="7182" width="34.7109375" style="674" customWidth="1"/>
    <col min="7183" max="7424" width="9.140625" style="674"/>
    <col min="7425" max="7425" width="5.140625" style="674" bestFit="1" customWidth="1"/>
    <col min="7426" max="7426" width="15" style="674" customWidth="1"/>
    <col min="7427" max="7427" width="33.85546875" style="674" customWidth="1"/>
    <col min="7428" max="7428" width="20.7109375" style="674" customWidth="1"/>
    <col min="7429" max="7429" width="8.7109375" style="674" customWidth="1"/>
    <col min="7430" max="7430" width="74.42578125" style="674" customWidth="1"/>
    <col min="7431" max="7431" width="57.7109375" style="674" customWidth="1"/>
    <col min="7432" max="7432" width="20.28515625" style="674" customWidth="1"/>
    <col min="7433" max="7433" width="19.140625" style="674" customWidth="1"/>
    <col min="7434" max="7434" width="14.85546875" style="674" customWidth="1"/>
    <col min="7435" max="7435" width="12" style="674" customWidth="1"/>
    <col min="7436" max="7436" width="41" style="674" customWidth="1"/>
    <col min="7437" max="7437" width="38.85546875" style="674" customWidth="1"/>
    <col min="7438" max="7438" width="34.7109375" style="674" customWidth="1"/>
    <col min="7439" max="7680" width="9.140625" style="674"/>
    <col min="7681" max="7681" width="5.140625" style="674" bestFit="1" customWidth="1"/>
    <col min="7682" max="7682" width="15" style="674" customWidth="1"/>
    <col min="7683" max="7683" width="33.85546875" style="674" customWidth="1"/>
    <col min="7684" max="7684" width="20.7109375" style="674" customWidth="1"/>
    <col min="7685" max="7685" width="8.7109375" style="674" customWidth="1"/>
    <col min="7686" max="7686" width="74.42578125" style="674" customWidth="1"/>
    <col min="7687" max="7687" width="57.7109375" style="674" customWidth="1"/>
    <col min="7688" max="7688" width="20.28515625" style="674" customWidth="1"/>
    <col min="7689" max="7689" width="19.140625" style="674" customWidth="1"/>
    <col min="7690" max="7690" width="14.85546875" style="674" customWidth="1"/>
    <col min="7691" max="7691" width="12" style="674" customWidth="1"/>
    <col min="7692" max="7692" width="41" style="674" customWidth="1"/>
    <col min="7693" max="7693" width="38.85546875" style="674" customWidth="1"/>
    <col min="7694" max="7694" width="34.7109375" style="674" customWidth="1"/>
    <col min="7695" max="7936" width="9.140625" style="674"/>
    <col min="7937" max="7937" width="5.140625" style="674" bestFit="1" customWidth="1"/>
    <col min="7938" max="7938" width="15" style="674" customWidth="1"/>
    <col min="7939" max="7939" width="33.85546875" style="674" customWidth="1"/>
    <col min="7940" max="7940" width="20.7109375" style="674" customWidth="1"/>
    <col min="7941" max="7941" width="8.7109375" style="674" customWidth="1"/>
    <col min="7942" max="7942" width="74.42578125" style="674" customWidth="1"/>
    <col min="7943" max="7943" width="57.7109375" style="674" customWidth="1"/>
    <col min="7944" max="7944" width="20.28515625" style="674" customWidth="1"/>
    <col min="7945" max="7945" width="19.140625" style="674" customWidth="1"/>
    <col min="7946" max="7946" width="14.85546875" style="674" customWidth="1"/>
    <col min="7947" max="7947" width="12" style="674" customWidth="1"/>
    <col min="7948" max="7948" width="41" style="674" customWidth="1"/>
    <col min="7949" max="7949" width="38.85546875" style="674" customWidth="1"/>
    <col min="7950" max="7950" width="34.7109375" style="674" customWidth="1"/>
    <col min="7951" max="8192" width="9.140625" style="674"/>
    <col min="8193" max="8193" width="5.140625" style="674" bestFit="1" customWidth="1"/>
    <col min="8194" max="8194" width="15" style="674" customWidth="1"/>
    <col min="8195" max="8195" width="33.85546875" style="674" customWidth="1"/>
    <col min="8196" max="8196" width="20.7109375" style="674" customWidth="1"/>
    <col min="8197" max="8197" width="8.7109375" style="674" customWidth="1"/>
    <col min="8198" max="8198" width="74.42578125" style="674" customWidth="1"/>
    <col min="8199" max="8199" width="57.7109375" style="674" customWidth="1"/>
    <col min="8200" max="8200" width="20.28515625" style="674" customWidth="1"/>
    <col min="8201" max="8201" width="19.140625" style="674" customWidth="1"/>
    <col min="8202" max="8202" width="14.85546875" style="674" customWidth="1"/>
    <col min="8203" max="8203" width="12" style="674" customWidth="1"/>
    <col min="8204" max="8204" width="41" style="674" customWidth="1"/>
    <col min="8205" max="8205" width="38.85546875" style="674" customWidth="1"/>
    <col min="8206" max="8206" width="34.7109375" style="674" customWidth="1"/>
    <col min="8207" max="8448" width="9.140625" style="674"/>
    <col min="8449" max="8449" width="5.140625" style="674" bestFit="1" customWidth="1"/>
    <col min="8450" max="8450" width="15" style="674" customWidth="1"/>
    <col min="8451" max="8451" width="33.85546875" style="674" customWidth="1"/>
    <col min="8452" max="8452" width="20.7109375" style="674" customWidth="1"/>
    <col min="8453" max="8453" width="8.7109375" style="674" customWidth="1"/>
    <col min="8454" max="8454" width="74.42578125" style="674" customWidth="1"/>
    <col min="8455" max="8455" width="57.7109375" style="674" customWidth="1"/>
    <col min="8456" max="8456" width="20.28515625" style="674" customWidth="1"/>
    <col min="8457" max="8457" width="19.140625" style="674" customWidth="1"/>
    <col min="8458" max="8458" width="14.85546875" style="674" customWidth="1"/>
    <col min="8459" max="8459" width="12" style="674" customWidth="1"/>
    <col min="8460" max="8460" width="41" style="674" customWidth="1"/>
    <col min="8461" max="8461" width="38.85546875" style="674" customWidth="1"/>
    <col min="8462" max="8462" width="34.7109375" style="674" customWidth="1"/>
    <col min="8463" max="8704" width="9.140625" style="674"/>
    <col min="8705" max="8705" width="5.140625" style="674" bestFit="1" customWidth="1"/>
    <col min="8706" max="8706" width="15" style="674" customWidth="1"/>
    <col min="8707" max="8707" width="33.85546875" style="674" customWidth="1"/>
    <col min="8708" max="8708" width="20.7109375" style="674" customWidth="1"/>
    <col min="8709" max="8709" width="8.7109375" style="674" customWidth="1"/>
    <col min="8710" max="8710" width="74.42578125" style="674" customWidth="1"/>
    <col min="8711" max="8711" width="57.7109375" style="674" customWidth="1"/>
    <col min="8712" max="8712" width="20.28515625" style="674" customWidth="1"/>
    <col min="8713" max="8713" width="19.140625" style="674" customWidth="1"/>
    <col min="8714" max="8714" width="14.85546875" style="674" customWidth="1"/>
    <col min="8715" max="8715" width="12" style="674" customWidth="1"/>
    <col min="8716" max="8716" width="41" style="674" customWidth="1"/>
    <col min="8717" max="8717" width="38.85546875" style="674" customWidth="1"/>
    <col min="8718" max="8718" width="34.7109375" style="674" customWidth="1"/>
    <col min="8719" max="8960" width="9.140625" style="674"/>
    <col min="8961" max="8961" width="5.140625" style="674" bestFit="1" customWidth="1"/>
    <col min="8962" max="8962" width="15" style="674" customWidth="1"/>
    <col min="8963" max="8963" width="33.85546875" style="674" customWidth="1"/>
    <col min="8964" max="8964" width="20.7109375" style="674" customWidth="1"/>
    <col min="8965" max="8965" width="8.7109375" style="674" customWidth="1"/>
    <col min="8966" max="8966" width="74.42578125" style="674" customWidth="1"/>
    <col min="8967" max="8967" width="57.7109375" style="674" customWidth="1"/>
    <col min="8968" max="8968" width="20.28515625" style="674" customWidth="1"/>
    <col min="8969" max="8969" width="19.140625" style="674" customWidth="1"/>
    <col min="8970" max="8970" width="14.85546875" style="674" customWidth="1"/>
    <col min="8971" max="8971" width="12" style="674" customWidth="1"/>
    <col min="8972" max="8972" width="41" style="674" customWidth="1"/>
    <col min="8973" max="8973" width="38.85546875" style="674" customWidth="1"/>
    <col min="8974" max="8974" width="34.7109375" style="674" customWidth="1"/>
    <col min="8975" max="9216" width="9.140625" style="674"/>
    <col min="9217" max="9217" width="5.140625" style="674" bestFit="1" customWidth="1"/>
    <col min="9218" max="9218" width="15" style="674" customWidth="1"/>
    <col min="9219" max="9219" width="33.85546875" style="674" customWidth="1"/>
    <col min="9220" max="9220" width="20.7109375" style="674" customWidth="1"/>
    <col min="9221" max="9221" width="8.7109375" style="674" customWidth="1"/>
    <col min="9222" max="9222" width="74.42578125" style="674" customWidth="1"/>
    <col min="9223" max="9223" width="57.7109375" style="674" customWidth="1"/>
    <col min="9224" max="9224" width="20.28515625" style="674" customWidth="1"/>
    <col min="9225" max="9225" width="19.140625" style="674" customWidth="1"/>
    <col min="9226" max="9226" width="14.85546875" style="674" customWidth="1"/>
    <col min="9227" max="9227" width="12" style="674" customWidth="1"/>
    <col min="9228" max="9228" width="41" style="674" customWidth="1"/>
    <col min="9229" max="9229" width="38.85546875" style="674" customWidth="1"/>
    <col min="9230" max="9230" width="34.7109375" style="674" customWidth="1"/>
    <col min="9231" max="9472" width="9.140625" style="674"/>
    <col min="9473" max="9473" width="5.140625" style="674" bestFit="1" customWidth="1"/>
    <col min="9474" max="9474" width="15" style="674" customWidth="1"/>
    <col min="9475" max="9475" width="33.85546875" style="674" customWidth="1"/>
    <col min="9476" max="9476" width="20.7109375" style="674" customWidth="1"/>
    <col min="9477" max="9477" width="8.7109375" style="674" customWidth="1"/>
    <col min="9478" max="9478" width="74.42578125" style="674" customWidth="1"/>
    <col min="9479" max="9479" width="57.7109375" style="674" customWidth="1"/>
    <col min="9480" max="9480" width="20.28515625" style="674" customWidth="1"/>
    <col min="9481" max="9481" width="19.140625" style="674" customWidth="1"/>
    <col min="9482" max="9482" width="14.85546875" style="674" customWidth="1"/>
    <col min="9483" max="9483" width="12" style="674" customWidth="1"/>
    <col min="9484" max="9484" width="41" style="674" customWidth="1"/>
    <col min="9485" max="9485" width="38.85546875" style="674" customWidth="1"/>
    <col min="9486" max="9486" width="34.7109375" style="674" customWidth="1"/>
    <col min="9487" max="9728" width="9.140625" style="674"/>
    <col min="9729" max="9729" width="5.140625" style="674" bestFit="1" customWidth="1"/>
    <col min="9730" max="9730" width="15" style="674" customWidth="1"/>
    <col min="9731" max="9731" width="33.85546875" style="674" customWidth="1"/>
    <col min="9732" max="9732" width="20.7109375" style="674" customWidth="1"/>
    <col min="9733" max="9733" width="8.7109375" style="674" customWidth="1"/>
    <col min="9734" max="9734" width="74.42578125" style="674" customWidth="1"/>
    <col min="9735" max="9735" width="57.7109375" style="674" customWidth="1"/>
    <col min="9736" max="9736" width="20.28515625" style="674" customWidth="1"/>
    <col min="9737" max="9737" width="19.140625" style="674" customWidth="1"/>
    <col min="9738" max="9738" width="14.85546875" style="674" customWidth="1"/>
    <col min="9739" max="9739" width="12" style="674" customWidth="1"/>
    <col min="9740" max="9740" width="41" style="674" customWidth="1"/>
    <col min="9741" max="9741" width="38.85546875" style="674" customWidth="1"/>
    <col min="9742" max="9742" width="34.7109375" style="674" customWidth="1"/>
    <col min="9743" max="9984" width="9.140625" style="674"/>
    <col min="9985" max="9985" width="5.140625" style="674" bestFit="1" customWidth="1"/>
    <col min="9986" max="9986" width="15" style="674" customWidth="1"/>
    <col min="9987" max="9987" width="33.85546875" style="674" customWidth="1"/>
    <col min="9988" max="9988" width="20.7109375" style="674" customWidth="1"/>
    <col min="9989" max="9989" width="8.7109375" style="674" customWidth="1"/>
    <col min="9990" max="9990" width="74.42578125" style="674" customWidth="1"/>
    <col min="9991" max="9991" width="57.7109375" style="674" customWidth="1"/>
    <col min="9992" max="9992" width="20.28515625" style="674" customWidth="1"/>
    <col min="9993" max="9993" width="19.140625" style="674" customWidth="1"/>
    <col min="9994" max="9994" width="14.85546875" style="674" customWidth="1"/>
    <col min="9995" max="9995" width="12" style="674" customWidth="1"/>
    <col min="9996" max="9996" width="41" style="674" customWidth="1"/>
    <col min="9997" max="9997" width="38.85546875" style="674" customWidth="1"/>
    <col min="9998" max="9998" width="34.7109375" style="674" customWidth="1"/>
    <col min="9999" max="10240" width="9.140625" style="674"/>
    <col min="10241" max="10241" width="5.140625" style="674" bestFit="1" customWidth="1"/>
    <col min="10242" max="10242" width="15" style="674" customWidth="1"/>
    <col min="10243" max="10243" width="33.85546875" style="674" customWidth="1"/>
    <col min="10244" max="10244" width="20.7109375" style="674" customWidth="1"/>
    <col min="10245" max="10245" width="8.7109375" style="674" customWidth="1"/>
    <col min="10246" max="10246" width="74.42578125" style="674" customWidth="1"/>
    <col min="10247" max="10247" width="57.7109375" style="674" customWidth="1"/>
    <col min="10248" max="10248" width="20.28515625" style="674" customWidth="1"/>
    <col min="10249" max="10249" width="19.140625" style="674" customWidth="1"/>
    <col min="10250" max="10250" width="14.85546875" style="674" customWidth="1"/>
    <col min="10251" max="10251" width="12" style="674" customWidth="1"/>
    <col min="10252" max="10252" width="41" style="674" customWidth="1"/>
    <col min="10253" max="10253" width="38.85546875" style="674" customWidth="1"/>
    <col min="10254" max="10254" width="34.7109375" style="674" customWidth="1"/>
    <col min="10255" max="10496" width="9.140625" style="674"/>
    <col min="10497" max="10497" width="5.140625" style="674" bestFit="1" customWidth="1"/>
    <col min="10498" max="10498" width="15" style="674" customWidth="1"/>
    <col min="10499" max="10499" width="33.85546875" style="674" customWidth="1"/>
    <col min="10500" max="10500" width="20.7109375" style="674" customWidth="1"/>
    <col min="10501" max="10501" width="8.7109375" style="674" customWidth="1"/>
    <col min="10502" max="10502" width="74.42578125" style="674" customWidth="1"/>
    <col min="10503" max="10503" width="57.7109375" style="674" customWidth="1"/>
    <col min="10504" max="10504" width="20.28515625" style="674" customWidth="1"/>
    <col min="10505" max="10505" width="19.140625" style="674" customWidth="1"/>
    <col min="10506" max="10506" width="14.85546875" style="674" customWidth="1"/>
    <col min="10507" max="10507" width="12" style="674" customWidth="1"/>
    <col min="10508" max="10508" width="41" style="674" customWidth="1"/>
    <col min="10509" max="10509" width="38.85546875" style="674" customWidth="1"/>
    <col min="10510" max="10510" width="34.7109375" style="674" customWidth="1"/>
    <col min="10511" max="10752" width="9.140625" style="674"/>
    <col min="10753" max="10753" width="5.140625" style="674" bestFit="1" customWidth="1"/>
    <col min="10754" max="10754" width="15" style="674" customWidth="1"/>
    <col min="10755" max="10755" width="33.85546875" style="674" customWidth="1"/>
    <col min="10756" max="10756" width="20.7109375" style="674" customWidth="1"/>
    <col min="10757" max="10757" width="8.7109375" style="674" customWidth="1"/>
    <col min="10758" max="10758" width="74.42578125" style="674" customWidth="1"/>
    <col min="10759" max="10759" width="57.7109375" style="674" customWidth="1"/>
    <col min="10760" max="10760" width="20.28515625" style="674" customWidth="1"/>
    <col min="10761" max="10761" width="19.140625" style="674" customWidth="1"/>
    <col min="10762" max="10762" width="14.85546875" style="674" customWidth="1"/>
    <col min="10763" max="10763" width="12" style="674" customWidth="1"/>
    <col min="10764" max="10764" width="41" style="674" customWidth="1"/>
    <col min="10765" max="10765" width="38.85546875" style="674" customWidth="1"/>
    <col min="10766" max="10766" width="34.7109375" style="674" customWidth="1"/>
    <col min="10767" max="11008" width="9.140625" style="674"/>
    <col min="11009" max="11009" width="5.140625" style="674" bestFit="1" customWidth="1"/>
    <col min="11010" max="11010" width="15" style="674" customWidth="1"/>
    <col min="11011" max="11011" width="33.85546875" style="674" customWidth="1"/>
    <col min="11012" max="11012" width="20.7109375" style="674" customWidth="1"/>
    <col min="11013" max="11013" width="8.7109375" style="674" customWidth="1"/>
    <col min="11014" max="11014" width="74.42578125" style="674" customWidth="1"/>
    <col min="11015" max="11015" width="57.7109375" style="674" customWidth="1"/>
    <col min="11016" max="11016" width="20.28515625" style="674" customWidth="1"/>
    <col min="11017" max="11017" width="19.140625" style="674" customWidth="1"/>
    <col min="11018" max="11018" width="14.85546875" style="674" customWidth="1"/>
    <col min="11019" max="11019" width="12" style="674" customWidth="1"/>
    <col min="11020" max="11020" width="41" style="674" customWidth="1"/>
    <col min="11021" max="11021" width="38.85546875" style="674" customWidth="1"/>
    <col min="11022" max="11022" width="34.7109375" style="674" customWidth="1"/>
    <col min="11023" max="11264" width="9.140625" style="674"/>
    <col min="11265" max="11265" width="5.140625" style="674" bestFit="1" customWidth="1"/>
    <col min="11266" max="11266" width="15" style="674" customWidth="1"/>
    <col min="11267" max="11267" width="33.85546875" style="674" customWidth="1"/>
    <col min="11268" max="11268" width="20.7109375" style="674" customWidth="1"/>
    <col min="11269" max="11269" width="8.7109375" style="674" customWidth="1"/>
    <col min="11270" max="11270" width="74.42578125" style="674" customWidth="1"/>
    <col min="11271" max="11271" width="57.7109375" style="674" customWidth="1"/>
    <col min="11272" max="11272" width="20.28515625" style="674" customWidth="1"/>
    <col min="11273" max="11273" width="19.140625" style="674" customWidth="1"/>
    <col min="11274" max="11274" width="14.85546875" style="674" customWidth="1"/>
    <col min="11275" max="11275" width="12" style="674" customWidth="1"/>
    <col min="11276" max="11276" width="41" style="674" customWidth="1"/>
    <col min="11277" max="11277" width="38.85546875" style="674" customWidth="1"/>
    <col min="11278" max="11278" width="34.7109375" style="674" customWidth="1"/>
    <col min="11279" max="11520" width="9.140625" style="674"/>
    <col min="11521" max="11521" width="5.140625" style="674" bestFit="1" customWidth="1"/>
    <col min="11522" max="11522" width="15" style="674" customWidth="1"/>
    <col min="11523" max="11523" width="33.85546875" style="674" customWidth="1"/>
    <col min="11524" max="11524" width="20.7109375" style="674" customWidth="1"/>
    <col min="11525" max="11525" width="8.7109375" style="674" customWidth="1"/>
    <col min="11526" max="11526" width="74.42578125" style="674" customWidth="1"/>
    <col min="11527" max="11527" width="57.7109375" style="674" customWidth="1"/>
    <col min="11528" max="11528" width="20.28515625" style="674" customWidth="1"/>
    <col min="11529" max="11529" width="19.140625" style="674" customWidth="1"/>
    <col min="11530" max="11530" width="14.85546875" style="674" customWidth="1"/>
    <col min="11531" max="11531" width="12" style="674" customWidth="1"/>
    <col min="11532" max="11532" width="41" style="674" customWidth="1"/>
    <col min="11533" max="11533" width="38.85546875" style="674" customWidth="1"/>
    <col min="11534" max="11534" width="34.7109375" style="674" customWidth="1"/>
    <col min="11535" max="11776" width="9.140625" style="674"/>
    <col min="11777" max="11777" width="5.140625" style="674" bestFit="1" customWidth="1"/>
    <col min="11778" max="11778" width="15" style="674" customWidth="1"/>
    <col min="11779" max="11779" width="33.85546875" style="674" customWidth="1"/>
    <col min="11780" max="11780" width="20.7109375" style="674" customWidth="1"/>
    <col min="11781" max="11781" width="8.7109375" style="674" customWidth="1"/>
    <col min="11782" max="11782" width="74.42578125" style="674" customWidth="1"/>
    <col min="11783" max="11783" width="57.7109375" style="674" customWidth="1"/>
    <col min="11784" max="11784" width="20.28515625" style="674" customWidth="1"/>
    <col min="11785" max="11785" width="19.140625" style="674" customWidth="1"/>
    <col min="11786" max="11786" width="14.85546875" style="674" customWidth="1"/>
    <col min="11787" max="11787" width="12" style="674" customWidth="1"/>
    <col min="11788" max="11788" width="41" style="674" customWidth="1"/>
    <col min="11789" max="11789" width="38.85546875" style="674" customWidth="1"/>
    <col min="11790" max="11790" width="34.7109375" style="674" customWidth="1"/>
    <col min="11791" max="12032" width="9.140625" style="674"/>
    <col min="12033" max="12033" width="5.140625" style="674" bestFit="1" customWidth="1"/>
    <col min="12034" max="12034" width="15" style="674" customWidth="1"/>
    <col min="12035" max="12035" width="33.85546875" style="674" customWidth="1"/>
    <col min="12036" max="12036" width="20.7109375" style="674" customWidth="1"/>
    <col min="12037" max="12037" width="8.7109375" style="674" customWidth="1"/>
    <col min="12038" max="12038" width="74.42578125" style="674" customWidth="1"/>
    <col min="12039" max="12039" width="57.7109375" style="674" customWidth="1"/>
    <col min="12040" max="12040" width="20.28515625" style="674" customWidth="1"/>
    <col min="12041" max="12041" width="19.140625" style="674" customWidth="1"/>
    <col min="12042" max="12042" width="14.85546875" style="674" customWidth="1"/>
    <col min="12043" max="12043" width="12" style="674" customWidth="1"/>
    <col min="12044" max="12044" width="41" style="674" customWidth="1"/>
    <col min="12045" max="12045" width="38.85546875" style="674" customWidth="1"/>
    <col min="12046" max="12046" width="34.7109375" style="674" customWidth="1"/>
    <col min="12047" max="12288" width="9.140625" style="674"/>
    <col min="12289" max="12289" width="5.140625" style="674" bestFit="1" customWidth="1"/>
    <col min="12290" max="12290" width="15" style="674" customWidth="1"/>
    <col min="12291" max="12291" width="33.85546875" style="674" customWidth="1"/>
    <col min="12292" max="12292" width="20.7109375" style="674" customWidth="1"/>
    <col min="12293" max="12293" width="8.7109375" style="674" customWidth="1"/>
    <col min="12294" max="12294" width="74.42578125" style="674" customWidth="1"/>
    <col min="12295" max="12295" width="57.7109375" style="674" customWidth="1"/>
    <col min="12296" max="12296" width="20.28515625" style="674" customWidth="1"/>
    <col min="12297" max="12297" width="19.140625" style="674" customWidth="1"/>
    <col min="12298" max="12298" width="14.85546875" style="674" customWidth="1"/>
    <col min="12299" max="12299" width="12" style="674" customWidth="1"/>
    <col min="12300" max="12300" width="41" style="674" customWidth="1"/>
    <col min="12301" max="12301" width="38.85546875" style="674" customWidth="1"/>
    <col min="12302" max="12302" width="34.7109375" style="674" customWidth="1"/>
    <col min="12303" max="12544" width="9.140625" style="674"/>
    <col min="12545" max="12545" width="5.140625" style="674" bestFit="1" customWidth="1"/>
    <col min="12546" max="12546" width="15" style="674" customWidth="1"/>
    <col min="12547" max="12547" width="33.85546875" style="674" customWidth="1"/>
    <col min="12548" max="12548" width="20.7109375" style="674" customWidth="1"/>
    <col min="12549" max="12549" width="8.7109375" style="674" customWidth="1"/>
    <col min="12550" max="12550" width="74.42578125" style="674" customWidth="1"/>
    <col min="12551" max="12551" width="57.7109375" style="674" customWidth="1"/>
    <col min="12552" max="12552" width="20.28515625" style="674" customWidth="1"/>
    <col min="12553" max="12553" width="19.140625" style="674" customWidth="1"/>
    <col min="12554" max="12554" width="14.85546875" style="674" customWidth="1"/>
    <col min="12555" max="12555" width="12" style="674" customWidth="1"/>
    <col min="12556" max="12556" width="41" style="674" customWidth="1"/>
    <col min="12557" max="12557" width="38.85546875" style="674" customWidth="1"/>
    <col min="12558" max="12558" width="34.7109375" style="674" customWidth="1"/>
    <col min="12559" max="12800" width="9.140625" style="674"/>
    <col min="12801" max="12801" width="5.140625" style="674" bestFit="1" customWidth="1"/>
    <col min="12802" max="12802" width="15" style="674" customWidth="1"/>
    <col min="12803" max="12803" width="33.85546875" style="674" customWidth="1"/>
    <col min="12804" max="12804" width="20.7109375" style="674" customWidth="1"/>
    <col min="12805" max="12805" width="8.7109375" style="674" customWidth="1"/>
    <col min="12806" max="12806" width="74.42578125" style="674" customWidth="1"/>
    <col min="12807" max="12807" width="57.7109375" style="674" customWidth="1"/>
    <col min="12808" max="12808" width="20.28515625" style="674" customWidth="1"/>
    <col min="12809" max="12809" width="19.140625" style="674" customWidth="1"/>
    <col min="12810" max="12810" width="14.85546875" style="674" customWidth="1"/>
    <col min="12811" max="12811" width="12" style="674" customWidth="1"/>
    <col min="12812" max="12812" width="41" style="674" customWidth="1"/>
    <col min="12813" max="12813" width="38.85546875" style="674" customWidth="1"/>
    <col min="12814" max="12814" width="34.7109375" style="674" customWidth="1"/>
    <col min="12815" max="13056" width="9.140625" style="674"/>
    <col min="13057" max="13057" width="5.140625" style="674" bestFit="1" customWidth="1"/>
    <col min="13058" max="13058" width="15" style="674" customWidth="1"/>
    <col min="13059" max="13059" width="33.85546875" style="674" customWidth="1"/>
    <col min="13060" max="13060" width="20.7109375" style="674" customWidth="1"/>
    <col min="13061" max="13061" width="8.7109375" style="674" customWidth="1"/>
    <col min="13062" max="13062" width="74.42578125" style="674" customWidth="1"/>
    <col min="13063" max="13063" width="57.7109375" style="674" customWidth="1"/>
    <col min="13064" max="13064" width="20.28515625" style="674" customWidth="1"/>
    <col min="13065" max="13065" width="19.140625" style="674" customWidth="1"/>
    <col min="13066" max="13066" width="14.85546875" style="674" customWidth="1"/>
    <col min="13067" max="13067" width="12" style="674" customWidth="1"/>
    <col min="13068" max="13068" width="41" style="674" customWidth="1"/>
    <col min="13069" max="13069" width="38.85546875" style="674" customWidth="1"/>
    <col min="13070" max="13070" width="34.7109375" style="674" customWidth="1"/>
    <col min="13071" max="13312" width="9.140625" style="674"/>
    <col min="13313" max="13313" width="5.140625" style="674" bestFit="1" customWidth="1"/>
    <col min="13314" max="13314" width="15" style="674" customWidth="1"/>
    <col min="13315" max="13315" width="33.85546875" style="674" customWidth="1"/>
    <col min="13316" max="13316" width="20.7109375" style="674" customWidth="1"/>
    <col min="13317" max="13317" width="8.7109375" style="674" customWidth="1"/>
    <col min="13318" max="13318" width="74.42578125" style="674" customWidth="1"/>
    <col min="13319" max="13319" width="57.7109375" style="674" customWidth="1"/>
    <col min="13320" max="13320" width="20.28515625" style="674" customWidth="1"/>
    <col min="13321" max="13321" width="19.140625" style="674" customWidth="1"/>
    <col min="13322" max="13322" width="14.85546875" style="674" customWidth="1"/>
    <col min="13323" max="13323" width="12" style="674" customWidth="1"/>
    <col min="13324" max="13324" width="41" style="674" customWidth="1"/>
    <col min="13325" max="13325" width="38.85546875" style="674" customWidth="1"/>
    <col min="13326" max="13326" width="34.7109375" style="674" customWidth="1"/>
    <col min="13327" max="13568" width="9.140625" style="674"/>
    <col min="13569" max="13569" width="5.140625" style="674" bestFit="1" customWidth="1"/>
    <col min="13570" max="13570" width="15" style="674" customWidth="1"/>
    <col min="13571" max="13571" width="33.85546875" style="674" customWidth="1"/>
    <col min="13572" max="13572" width="20.7109375" style="674" customWidth="1"/>
    <col min="13573" max="13573" width="8.7109375" style="674" customWidth="1"/>
    <col min="13574" max="13574" width="74.42578125" style="674" customWidth="1"/>
    <col min="13575" max="13575" width="57.7109375" style="674" customWidth="1"/>
    <col min="13576" max="13576" width="20.28515625" style="674" customWidth="1"/>
    <col min="13577" max="13577" width="19.140625" style="674" customWidth="1"/>
    <col min="13578" max="13578" width="14.85546875" style="674" customWidth="1"/>
    <col min="13579" max="13579" width="12" style="674" customWidth="1"/>
    <col min="13580" max="13580" width="41" style="674" customWidth="1"/>
    <col min="13581" max="13581" width="38.85546875" style="674" customWidth="1"/>
    <col min="13582" max="13582" width="34.7109375" style="674" customWidth="1"/>
    <col min="13583" max="13824" width="9.140625" style="674"/>
    <col min="13825" max="13825" width="5.140625" style="674" bestFit="1" customWidth="1"/>
    <col min="13826" max="13826" width="15" style="674" customWidth="1"/>
    <col min="13827" max="13827" width="33.85546875" style="674" customWidth="1"/>
    <col min="13828" max="13828" width="20.7109375" style="674" customWidth="1"/>
    <col min="13829" max="13829" width="8.7109375" style="674" customWidth="1"/>
    <col min="13830" max="13830" width="74.42578125" style="674" customWidth="1"/>
    <col min="13831" max="13831" width="57.7109375" style="674" customWidth="1"/>
    <col min="13832" max="13832" width="20.28515625" style="674" customWidth="1"/>
    <col min="13833" max="13833" width="19.140625" style="674" customWidth="1"/>
    <col min="13834" max="13834" width="14.85546875" style="674" customWidth="1"/>
    <col min="13835" max="13835" width="12" style="674" customWidth="1"/>
    <col min="13836" max="13836" width="41" style="674" customWidth="1"/>
    <col min="13837" max="13837" width="38.85546875" style="674" customWidth="1"/>
    <col min="13838" max="13838" width="34.7109375" style="674" customWidth="1"/>
    <col min="13839" max="14080" width="9.140625" style="674"/>
    <col min="14081" max="14081" width="5.140625" style="674" bestFit="1" customWidth="1"/>
    <col min="14082" max="14082" width="15" style="674" customWidth="1"/>
    <col min="14083" max="14083" width="33.85546875" style="674" customWidth="1"/>
    <col min="14084" max="14084" width="20.7109375" style="674" customWidth="1"/>
    <col min="14085" max="14085" width="8.7109375" style="674" customWidth="1"/>
    <col min="14086" max="14086" width="74.42578125" style="674" customWidth="1"/>
    <col min="14087" max="14087" width="57.7109375" style="674" customWidth="1"/>
    <col min="14088" max="14088" width="20.28515625" style="674" customWidth="1"/>
    <col min="14089" max="14089" width="19.140625" style="674" customWidth="1"/>
    <col min="14090" max="14090" width="14.85546875" style="674" customWidth="1"/>
    <col min="14091" max="14091" width="12" style="674" customWidth="1"/>
    <col min="14092" max="14092" width="41" style="674" customWidth="1"/>
    <col min="14093" max="14093" width="38.85546875" style="674" customWidth="1"/>
    <col min="14094" max="14094" width="34.7109375" style="674" customWidth="1"/>
    <col min="14095" max="14336" width="9.140625" style="674"/>
    <col min="14337" max="14337" width="5.140625" style="674" bestFit="1" customWidth="1"/>
    <col min="14338" max="14338" width="15" style="674" customWidth="1"/>
    <col min="14339" max="14339" width="33.85546875" style="674" customWidth="1"/>
    <col min="14340" max="14340" width="20.7109375" style="674" customWidth="1"/>
    <col min="14341" max="14341" width="8.7109375" style="674" customWidth="1"/>
    <col min="14342" max="14342" width="74.42578125" style="674" customWidth="1"/>
    <col min="14343" max="14343" width="57.7109375" style="674" customWidth="1"/>
    <col min="14344" max="14344" width="20.28515625" style="674" customWidth="1"/>
    <col min="14345" max="14345" width="19.140625" style="674" customWidth="1"/>
    <col min="14346" max="14346" width="14.85546875" style="674" customWidth="1"/>
    <col min="14347" max="14347" width="12" style="674" customWidth="1"/>
    <col min="14348" max="14348" width="41" style="674" customWidth="1"/>
    <col min="14349" max="14349" width="38.85546875" style="674" customWidth="1"/>
    <col min="14350" max="14350" width="34.7109375" style="674" customWidth="1"/>
    <col min="14351" max="14592" width="9.140625" style="674"/>
    <col min="14593" max="14593" width="5.140625" style="674" bestFit="1" customWidth="1"/>
    <col min="14594" max="14594" width="15" style="674" customWidth="1"/>
    <col min="14595" max="14595" width="33.85546875" style="674" customWidth="1"/>
    <col min="14596" max="14596" width="20.7109375" style="674" customWidth="1"/>
    <col min="14597" max="14597" width="8.7109375" style="674" customWidth="1"/>
    <col min="14598" max="14598" width="74.42578125" style="674" customWidth="1"/>
    <col min="14599" max="14599" width="57.7109375" style="674" customWidth="1"/>
    <col min="14600" max="14600" width="20.28515625" style="674" customWidth="1"/>
    <col min="14601" max="14601" width="19.140625" style="674" customWidth="1"/>
    <col min="14602" max="14602" width="14.85546875" style="674" customWidth="1"/>
    <col min="14603" max="14603" width="12" style="674" customWidth="1"/>
    <col min="14604" max="14604" width="41" style="674" customWidth="1"/>
    <col min="14605" max="14605" width="38.85546875" style="674" customWidth="1"/>
    <col min="14606" max="14606" width="34.7109375" style="674" customWidth="1"/>
    <col min="14607" max="14848" width="9.140625" style="674"/>
    <col min="14849" max="14849" width="5.140625" style="674" bestFit="1" customWidth="1"/>
    <col min="14850" max="14850" width="15" style="674" customWidth="1"/>
    <col min="14851" max="14851" width="33.85546875" style="674" customWidth="1"/>
    <col min="14852" max="14852" width="20.7109375" style="674" customWidth="1"/>
    <col min="14853" max="14853" width="8.7109375" style="674" customWidth="1"/>
    <col min="14854" max="14854" width="74.42578125" style="674" customWidth="1"/>
    <col min="14855" max="14855" width="57.7109375" style="674" customWidth="1"/>
    <col min="14856" max="14856" width="20.28515625" style="674" customWidth="1"/>
    <col min="14857" max="14857" width="19.140625" style="674" customWidth="1"/>
    <col min="14858" max="14858" width="14.85546875" style="674" customWidth="1"/>
    <col min="14859" max="14859" width="12" style="674" customWidth="1"/>
    <col min="14860" max="14860" width="41" style="674" customWidth="1"/>
    <col min="14861" max="14861" width="38.85546875" style="674" customWidth="1"/>
    <col min="14862" max="14862" width="34.7109375" style="674" customWidth="1"/>
    <col min="14863" max="15104" width="9.140625" style="674"/>
    <col min="15105" max="15105" width="5.140625" style="674" bestFit="1" customWidth="1"/>
    <col min="15106" max="15106" width="15" style="674" customWidth="1"/>
    <col min="15107" max="15107" width="33.85546875" style="674" customWidth="1"/>
    <col min="15108" max="15108" width="20.7109375" style="674" customWidth="1"/>
    <col min="15109" max="15109" width="8.7109375" style="674" customWidth="1"/>
    <col min="15110" max="15110" width="74.42578125" style="674" customWidth="1"/>
    <col min="15111" max="15111" width="57.7109375" style="674" customWidth="1"/>
    <col min="15112" max="15112" width="20.28515625" style="674" customWidth="1"/>
    <col min="15113" max="15113" width="19.140625" style="674" customWidth="1"/>
    <col min="15114" max="15114" width="14.85546875" style="674" customWidth="1"/>
    <col min="15115" max="15115" width="12" style="674" customWidth="1"/>
    <col min="15116" max="15116" width="41" style="674" customWidth="1"/>
    <col min="15117" max="15117" width="38.85546875" style="674" customWidth="1"/>
    <col min="15118" max="15118" width="34.7109375" style="674" customWidth="1"/>
    <col min="15119" max="15360" width="9.140625" style="674"/>
    <col min="15361" max="15361" width="5.140625" style="674" bestFit="1" customWidth="1"/>
    <col min="15362" max="15362" width="15" style="674" customWidth="1"/>
    <col min="15363" max="15363" width="33.85546875" style="674" customWidth="1"/>
    <col min="15364" max="15364" width="20.7109375" style="674" customWidth="1"/>
    <col min="15365" max="15365" width="8.7109375" style="674" customWidth="1"/>
    <col min="15366" max="15366" width="74.42578125" style="674" customWidth="1"/>
    <col min="15367" max="15367" width="57.7109375" style="674" customWidth="1"/>
    <col min="15368" max="15368" width="20.28515625" style="674" customWidth="1"/>
    <col min="15369" max="15369" width="19.140625" style="674" customWidth="1"/>
    <col min="15370" max="15370" width="14.85546875" style="674" customWidth="1"/>
    <col min="15371" max="15371" width="12" style="674" customWidth="1"/>
    <col min="15372" max="15372" width="41" style="674" customWidth="1"/>
    <col min="15373" max="15373" width="38.85546875" style="674" customWidth="1"/>
    <col min="15374" max="15374" width="34.7109375" style="674" customWidth="1"/>
    <col min="15375" max="15616" width="9.140625" style="674"/>
    <col min="15617" max="15617" width="5.140625" style="674" bestFit="1" customWidth="1"/>
    <col min="15618" max="15618" width="15" style="674" customWidth="1"/>
    <col min="15619" max="15619" width="33.85546875" style="674" customWidth="1"/>
    <col min="15620" max="15620" width="20.7109375" style="674" customWidth="1"/>
    <col min="15621" max="15621" width="8.7109375" style="674" customWidth="1"/>
    <col min="15622" max="15622" width="74.42578125" style="674" customWidth="1"/>
    <col min="15623" max="15623" width="57.7109375" style="674" customWidth="1"/>
    <col min="15624" max="15624" width="20.28515625" style="674" customWidth="1"/>
    <col min="15625" max="15625" width="19.140625" style="674" customWidth="1"/>
    <col min="15626" max="15626" width="14.85546875" style="674" customWidth="1"/>
    <col min="15627" max="15627" width="12" style="674" customWidth="1"/>
    <col min="15628" max="15628" width="41" style="674" customWidth="1"/>
    <col min="15629" max="15629" width="38.85546875" style="674" customWidth="1"/>
    <col min="15630" max="15630" width="34.7109375" style="674" customWidth="1"/>
    <col min="15631" max="15872" width="9.140625" style="674"/>
    <col min="15873" max="15873" width="5.140625" style="674" bestFit="1" customWidth="1"/>
    <col min="15874" max="15874" width="15" style="674" customWidth="1"/>
    <col min="15875" max="15875" width="33.85546875" style="674" customWidth="1"/>
    <col min="15876" max="15876" width="20.7109375" style="674" customWidth="1"/>
    <col min="15877" max="15877" width="8.7109375" style="674" customWidth="1"/>
    <col min="15878" max="15878" width="74.42578125" style="674" customWidth="1"/>
    <col min="15879" max="15879" width="57.7109375" style="674" customWidth="1"/>
    <col min="15880" max="15880" width="20.28515625" style="674" customWidth="1"/>
    <col min="15881" max="15881" width="19.140625" style="674" customWidth="1"/>
    <col min="15882" max="15882" width="14.85546875" style="674" customWidth="1"/>
    <col min="15883" max="15883" width="12" style="674" customWidth="1"/>
    <col min="15884" max="15884" width="41" style="674" customWidth="1"/>
    <col min="15885" max="15885" width="38.85546875" style="674" customWidth="1"/>
    <col min="15886" max="15886" width="34.7109375" style="674" customWidth="1"/>
    <col min="15887" max="16128" width="9.140625" style="674"/>
    <col min="16129" max="16129" width="5.140625" style="674" bestFit="1" customWidth="1"/>
    <col min="16130" max="16130" width="15" style="674" customWidth="1"/>
    <col min="16131" max="16131" width="33.85546875" style="674" customWidth="1"/>
    <col min="16132" max="16132" width="20.7109375" style="674" customWidth="1"/>
    <col min="16133" max="16133" width="8.7109375" style="674" customWidth="1"/>
    <col min="16134" max="16134" width="74.42578125" style="674" customWidth="1"/>
    <col min="16135" max="16135" width="57.7109375" style="674" customWidth="1"/>
    <col min="16136" max="16136" width="20.28515625" style="674" customWidth="1"/>
    <col min="16137" max="16137" width="19.140625" style="674" customWidth="1"/>
    <col min="16138" max="16138" width="14.85546875" style="674" customWidth="1"/>
    <col min="16139" max="16139" width="12" style="674" customWidth="1"/>
    <col min="16140" max="16140" width="41" style="674" customWidth="1"/>
    <col min="16141" max="16141" width="38.85546875" style="674" customWidth="1"/>
    <col min="16142" max="16142" width="34.7109375" style="674" customWidth="1"/>
    <col min="16143" max="16384" width="9.140625" style="674"/>
  </cols>
  <sheetData>
    <row r="1" spans="1:14">
      <c r="A1" s="673" t="s">
        <v>1007</v>
      </c>
      <c r="B1" s="673"/>
      <c r="C1" s="673"/>
      <c r="D1" s="673"/>
      <c r="E1" s="673"/>
      <c r="F1" s="673"/>
      <c r="G1" s="673"/>
      <c r="H1" s="673"/>
      <c r="I1" s="673"/>
      <c r="J1" s="673"/>
      <c r="K1" s="673"/>
      <c r="L1" s="673"/>
      <c r="M1" s="673"/>
      <c r="N1" s="673"/>
    </row>
    <row r="2" spans="1:14" ht="13.5" thickBot="1">
      <c r="A2" s="675"/>
      <c r="B2" s="675"/>
      <c r="C2" s="675"/>
      <c r="D2" s="675"/>
      <c r="E2" s="675"/>
      <c r="F2" s="675"/>
      <c r="G2" s="675"/>
      <c r="H2" s="675"/>
      <c r="I2" s="675"/>
      <c r="J2" s="675"/>
      <c r="K2" s="675"/>
      <c r="L2" s="675"/>
      <c r="M2" s="675"/>
      <c r="N2" s="675"/>
    </row>
    <row r="3" spans="1:14" ht="13.5" thickBot="1">
      <c r="A3" s="676"/>
      <c r="B3" s="676"/>
      <c r="C3" s="676"/>
      <c r="D3" s="676"/>
      <c r="E3" s="676"/>
      <c r="F3" s="676"/>
      <c r="G3" s="677"/>
      <c r="H3" s="678" t="s">
        <v>1008</v>
      </c>
      <c r="I3" s="679" t="s">
        <v>1009</v>
      </c>
      <c r="J3" s="679" t="s">
        <v>1010</v>
      </c>
      <c r="K3" s="679" t="s">
        <v>1011</v>
      </c>
      <c r="L3" s="680" t="s">
        <v>1012</v>
      </c>
      <c r="M3" s="680" t="s">
        <v>1013</v>
      </c>
      <c r="N3" s="681" t="s">
        <v>1014</v>
      </c>
    </row>
    <row r="4" spans="1:14">
      <c r="A4" s="682" t="s">
        <v>1015</v>
      </c>
      <c r="B4" s="683"/>
      <c r="C4" s="683"/>
      <c r="D4" s="683"/>
      <c r="E4" s="684" t="s">
        <v>1016</v>
      </c>
      <c r="F4" s="685"/>
      <c r="G4" s="686"/>
      <c r="H4" s="687"/>
      <c r="I4" s="688"/>
      <c r="J4" s="688"/>
      <c r="K4" s="689"/>
      <c r="L4" s="690" t="s">
        <v>1017</v>
      </c>
      <c r="M4" s="690" t="s">
        <v>1017</v>
      </c>
      <c r="N4" s="691" t="s">
        <v>1017</v>
      </c>
    </row>
    <row r="5" spans="1:14" ht="13.5" thickBot="1">
      <c r="A5" s="692" t="s">
        <v>129</v>
      </c>
      <c r="B5" s="693" t="s">
        <v>1018</v>
      </c>
      <c r="C5" s="693" t="s">
        <v>926</v>
      </c>
      <c r="D5" s="693" t="s">
        <v>1019</v>
      </c>
      <c r="E5" s="693" t="s">
        <v>129</v>
      </c>
      <c r="F5" s="693" t="s">
        <v>1020</v>
      </c>
      <c r="G5" s="694" t="s">
        <v>1021</v>
      </c>
      <c r="H5" s="695"/>
      <c r="I5" s="696"/>
      <c r="J5" s="696"/>
      <c r="K5" s="697"/>
      <c r="L5" s="698"/>
      <c r="M5" s="698"/>
      <c r="N5" s="699"/>
    </row>
    <row r="6" spans="1:14" s="704" customFormat="1" ht="76.5">
      <c r="A6" s="700">
        <v>429</v>
      </c>
      <c r="B6" s="701" t="s">
        <v>1022</v>
      </c>
      <c r="C6" s="701" t="s">
        <v>1023</v>
      </c>
      <c r="D6" s="701" t="s">
        <v>1024</v>
      </c>
      <c r="E6" s="702">
        <v>1110</v>
      </c>
      <c r="F6" s="702" t="s">
        <v>1025</v>
      </c>
      <c r="G6" s="702" t="s">
        <v>1026</v>
      </c>
      <c r="H6" s="702" t="s">
        <v>507</v>
      </c>
      <c r="I6" s="702" t="s">
        <v>507</v>
      </c>
      <c r="J6" s="702" t="s">
        <v>507</v>
      </c>
      <c r="K6" s="702" t="s">
        <v>1027</v>
      </c>
      <c r="L6" s="702" t="s">
        <v>1028</v>
      </c>
      <c r="M6" s="702" t="s">
        <v>1029</v>
      </c>
      <c r="N6" s="703" t="s">
        <v>1030</v>
      </c>
    </row>
    <row r="7" spans="1:14" s="704" customFormat="1" ht="76.5">
      <c r="A7" s="705"/>
      <c r="B7" s="706"/>
      <c r="C7" s="706"/>
      <c r="D7" s="706"/>
      <c r="E7" s="707">
        <v>1111</v>
      </c>
      <c r="F7" s="707" t="s">
        <v>1031</v>
      </c>
      <c r="G7" s="707" t="s">
        <v>1032</v>
      </c>
      <c r="H7" s="707" t="s">
        <v>507</v>
      </c>
      <c r="I7" s="707" t="s">
        <v>507</v>
      </c>
      <c r="J7" s="707" t="s">
        <v>507</v>
      </c>
      <c r="K7" s="707" t="s">
        <v>1027</v>
      </c>
      <c r="L7" s="707" t="s">
        <v>1028</v>
      </c>
      <c r="M7" s="707" t="s">
        <v>1029</v>
      </c>
      <c r="N7" s="706" t="s">
        <v>1033</v>
      </c>
    </row>
    <row r="8" spans="1:14" s="704" customFormat="1" ht="89.25">
      <c r="A8" s="705">
        <v>430</v>
      </c>
      <c r="B8" s="706" t="s">
        <v>1034</v>
      </c>
      <c r="C8" s="706" t="s">
        <v>1035</v>
      </c>
      <c r="D8" s="706" t="s">
        <v>1024</v>
      </c>
      <c r="E8" s="707">
        <v>1112</v>
      </c>
      <c r="F8" s="707" t="s">
        <v>1036</v>
      </c>
      <c r="G8" s="707" t="s">
        <v>1037</v>
      </c>
      <c r="H8" s="707" t="s">
        <v>507</v>
      </c>
      <c r="I8" s="707" t="s">
        <v>507</v>
      </c>
      <c r="J8" s="707" t="s">
        <v>507</v>
      </c>
      <c r="K8" s="707" t="s">
        <v>1027</v>
      </c>
      <c r="L8" s="707" t="s">
        <v>1038</v>
      </c>
      <c r="M8" s="707" t="s">
        <v>1029</v>
      </c>
      <c r="N8" s="708" t="s">
        <v>1039</v>
      </c>
    </row>
    <row r="9" spans="1:14" s="704" customFormat="1" ht="76.5">
      <c r="A9" s="705"/>
      <c r="B9" s="706"/>
      <c r="C9" s="706"/>
      <c r="D9" s="706"/>
      <c r="E9" s="707">
        <v>1113</v>
      </c>
      <c r="F9" s="707" t="s">
        <v>1040</v>
      </c>
      <c r="G9" s="707" t="s">
        <v>1041</v>
      </c>
      <c r="H9" s="707" t="s">
        <v>507</v>
      </c>
      <c r="I9" s="707" t="s">
        <v>507</v>
      </c>
      <c r="J9" s="707" t="s">
        <v>507</v>
      </c>
      <c r="K9" s="707" t="s">
        <v>507</v>
      </c>
      <c r="L9" s="707" t="s">
        <v>1038</v>
      </c>
      <c r="M9" s="707" t="s">
        <v>1042</v>
      </c>
      <c r="N9" s="706"/>
    </row>
    <row r="10" spans="1:14" s="704" customFormat="1" ht="102">
      <c r="A10" s="709">
        <v>431</v>
      </c>
      <c r="B10" s="707" t="s">
        <v>1043</v>
      </c>
      <c r="C10" s="707" t="s">
        <v>1044</v>
      </c>
      <c r="D10" s="707" t="s">
        <v>1045</v>
      </c>
      <c r="E10" s="707">
        <v>1115</v>
      </c>
      <c r="F10" s="707" t="s">
        <v>1046</v>
      </c>
      <c r="G10" s="707" t="s">
        <v>1047</v>
      </c>
      <c r="H10" s="707" t="s">
        <v>507</v>
      </c>
      <c r="I10" s="707" t="s">
        <v>507</v>
      </c>
      <c r="J10" s="707" t="s">
        <v>507</v>
      </c>
      <c r="K10" s="707" t="s">
        <v>507</v>
      </c>
      <c r="L10" s="707" t="s">
        <v>1048</v>
      </c>
      <c r="M10" s="707" t="s">
        <v>1049</v>
      </c>
      <c r="N10" s="710" t="s">
        <v>1050</v>
      </c>
    </row>
    <row r="11" spans="1:14" s="704" customFormat="1" ht="127.5">
      <c r="A11" s="705">
        <v>432</v>
      </c>
      <c r="B11" s="706" t="s">
        <v>1051</v>
      </c>
      <c r="C11" s="706" t="s">
        <v>1052</v>
      </c>
      <c r="D11" s="706" t="s">
        <v>1045</v>
      </c>
      <c r="E11" s="707">
        <v>1116</v>
      </c>
      <c r="F11" s="707" t="s">
        <v>1053</v>
      </c>
      <c r="G11" s="707" t="s">
        <v>1054</v>
      </c>
      <c r="H11" s="707" t="s">
        <v>507</v>
      </c>
      <c r="I11" s="707" t="s">
        <v>507</v>
      </c>
      <c r="J11" s="707" t="s">
        <v>507</v>
      </c>
      <c r="K11" s="707" t="s">
        <v>507</v>
      </c>
      <c r="L11" s="707" t="s">
        <v>1055</v>
      </c>
      <c r="M11" s="707" t="s">
        <v>1049</v>
      </c>
      <c r="N11" s="708" t="s">
        <v>1056</v>
      </c>
    </row>
    <row r="12" spans="1:14" s="704" customFormat="1" ht="89.25">
      <c r="A12" s="705"/>
      <c r="B12" s="706"/>
      <c r="C12" s="706"/>
      <c r="D12" s="706"/>
      <c r="E12" s="707">
        <v>1117</v>
      </c>
      <c r="F12" s="707" t="s">
        <v>1057</v>
      </c>
      <c r="G12" s="707" t="s">
        <v>1058</v>
      </c>
      <c r="H12" s="707" t="s">
        <v>507</v>
      </c>
      <c r="I12" s="707" t="s">
        <v>507</v>
      </c>
      <c r="J12" s="707" t="s">
        <v>507</v>
      </c>
      <c r="K12" s="707" t="s">
        <v>507</v>
      </c>
      <c r="L12" s="707" t="s">
        <v>1059</v>
      </c>
      <c r="M12" s="707" t="s">
        <v>1060</v>
      </c>
      <c r="N12" s="706"/>
    </row>
    <row r="13" spans="1:14" s="704" customFormat="1" ht="102">
      <c r="A13" s="705">
        <v>433</v>
      </c>
      <c r="B13" s="706" t="s">
        <v>1061</v>
      </c>
      <c r="C13" s="706" t="s">
        <v>1062</v>
      </c>
      <c r="D13" s="706" t="s">
        <v>1063</v>
      </c>
      <c r="E13" s="707">
        <v>1118</v>
      </c>
      <c r="F13" s="707" t="s">
        <v>1064</v>
      </c>
      <c r="G13" s="707" t="s">
        <v>1065</v>
      </c>
      <c r="H13" s="707" t="s">
        <v>978</v>
      </c>
      <c r="I13" s="707" t="s">
        <v>978</v>
      </c>
      <c r="J13" s="711" t="s">
        <v>978</v>
      </c>
      <c r="K13" s="707" t="s">
        <v>978</v>
      </c>
      <c r="L13" s="707" t="s">
        <v>1066</v>
      </c>
      <c r="M13" s="707" t="s">
        <v>1067</v>
      </c>
      <c r="N13" s="708" t="s">
        <v>1068</v>
      </c>
    </row>
    <row r="14" spans="1:14" s="704" customFormat="1" ht="63.75">
      <c r="A14" s="705"/>
      <c r="B14" s="706"/>
      <c r="C14" s="706"/>
      <c r="D14" s="706"/>
      <c r="E14" s="707">
        <v>1119</v>
      </c>
      <c r="F14" s="707" t="s">
        <v>1069</v>
      </c>
      <c r="G14" s="707" t="s">
        <v>1070</v>
      </c>
      <c r="H14" s="707" t="s">
        <v>978</v>
      </c>
      <c r="I14" s="707" t="s">
        <v>978</v>
      </c>
      <c r="J14" s="711" t="s">
        <v>978</v>
      </c>
      <c r="K14" s="707" t="s">
        <v>978</v>
      </c>
      <c r="L14" s="707" t="s">
        <v>1066</v>
      </c>
      <c r="M14" s="707" t="s">
        <v>1067</v>
      </c>
      <c r="N14" s="706"/>
    </row>
    <row r="15" spans="1:14" s="704" customFormat="1" ht="51">
      <c r="A15" s="705"/>
      <c r="B15" s="706"/>
      <c r="C15" s="706"/>
      <c r="D15" s="706"/>
      <c r="E15" s="707">
        <v>1201</v>
      </c>
      <c r="F15" s="707" t="s">
        <v>1071</v>
      </c>
      <c r="G15" s="707" t="s">
        <v>1072</v>
      </c>
      <c r="H15" s="707" t="s">
        <v>978</v>
      </c>
      <c r="I15" s="707" t="s">
        <v>978</v>
      </c>
      <c r="J15" s="711" t="s">
        <v>978</v>
      </c>
      <c r="K15" s="707" t="s">
        <v>978</v>
      </c>
      <c r="L15" s="707" t="s">
        <v>1066</v>
      </c>
      <c r="M15" s="707" t="s">
        <v>1067</v>
      </c>
      <c r="N15" s="706"/>
    </row>
    <row r="16" spans="1:14" s="704" customFormat="1" ht="76.5">
      <c r="A16" s="705">
        <v>438</v>
      </c>
      <c r="B16" s="706" t="s">
        <v>1073</v>
      </c>
      <c r="C16" s="706" t="s">
        <v>1074</v>
      </c>
      <c r="D16" s="706" t="s">
        <v>1075</v>
      </c>
      <c r="E16" s="707">
        <v>1134</v>
      </c>
      <c r="F16" s="707" t="s">
        <v>1076</v>
      </c>
      <c r="G16" s="707" t="s">
        <v>1077</v>
      </c>
      <c r="H16" s="707" t="s">
        <v>1027</v>
      </c>
      <c r="I16" s="707" t="s">
        <v>1027</v>
      </c>
      <c r="J16" s="711" t="s">
        <v>1027</v>
      </c>
      <c r="K16" s="707" t="s">
        <v>1027</v>
      </c>
      <c r="L16" s="707" t="s">
        <v>1078</v>
      </c>
      <c r="M16" s="707" t="s">
        <v>1079</v>
      </c>
      <c r="N16" s="708" t="s">
        <v>1080</v>
      </c>
    </row>
    <row r="17" spans="1:14" s="704" customFormat="1" ht="89.25">
      <c r="A17" s="705"/>
      <c r="B17" s="706"/>
      <c r="C17" s="706"/>
      <c r="D17" s="706"/>
      <c r="E17" s="707">
        <v>1194</v>
      </c>
      <c r="F17" s="707" t="s">
        <v>1081</v>
      </c>
      <c r="G17" s="707" t="s">
        <v>1077</v>
      </c>
      <c r="H17" s="707" t="s">
        <v>1027</v>
      </c>
      <c r="I17" s="707" t="s">
        <v>1027</v>
      </c>
      <c r="J17" s="711" t="s">
        <v>1027</v>
      </c>
      <c r="K17" s="707" t="s">
        <v>1027</v>
      </c>
      <c r="L17" s="707" t="s">
        <v>1078</v>
      </c>
      <c r="M17" s="707" t="s">
        <v>1079</v>
      </c>
      <c r="N17" s="706"/>
    </row>
    <row r="18" spans="1:14" s="704" customFormat="1" ht="63.75">
      <c r="A18" s="705">
        <v>439</v>
      </c>
      <c r="B18" s="706" t="s">
        <v>1082</v>
      </c>
      <c r="C18" s="706" t="s">
        <v>1083</v>
      </c>
      <c r="D18" s="706" t="s">
        <v>1084</v>
      </c>
      <c r="E18" s="707">
        <v>1139</v>
      </c>
      <c r="F18" s="707" t="s">
        <v>1085</v>
      </c>
      <c r="G18" s="707" t="s">
        <v>1086</v>
      </c>
      <c r="H18" s="707" t="s">
        <v>507</v>
      </c>
      <c r="I18" s="707" t="s">
        <v>507</v>
      </c>
      <c r="J18" s="707" t="s">
        <v>507</v>
      </c>
      <c r="K18" s="707" t="s">
        <v>507</v>
      </c>
      <c r="L18" s="707" t="s">
        <v>1087</v>
      </c>
      <c r="M18" s="707" t="s">
        <v>1088</v>
      </c>
      <c r="N18" s="708" t="s">
        <v>1089</v>
      </c>
    </row>
    <row r="19" spans="1:14" s="704" customFormat="1" ht="38.25">
      <c r="A19" s="705"/>
      <c r="B19" s="706"/>
      <c r="C19" s="706"/>
      <c r="D19" s="706"/>
      <c r="E19" s="707">
        <v>1140</v>
      </c>
      <c r="F19" s="707" t="s">
        <v>1090</v>
      </c>
      <c r="G19" s="707" t="s">
        <v>1091</v>
      </c>
      <c r="H19" s="707" t="s">
        <v>507</v>
      </c>
      <c r="I19" s="707" t="s">
        <v>507</v>
      </c>
      <c r="J19" s="707" t="s">
        <v>507</v>
      </c>
      <c r="K19" s="707" t="s">
        <v>1027</v>
      </c>
      <c r="L19" s="707" t="s">
        <v>1087</v>
      </c>
      <c r="M19" s="707" t="s">
        <v>1092</v>
      </c>
      <c r="N19" s="706"/>
    </row>
    <row r="20" spans="1:14" s="704" customFormat="1" ht="89.25">
      <c r="A20" s="705">
        <v>441</v>
      </c>
      <c r="B20" s="706" t="s">
        <v>1093</v>
      </c>
      <c r="C20" s="706" t="s">
        <v>1094</v>
      </c>
      <c r="D20" s="706" t="s">
        <v>1095</v>
      </c>
      <c r="E20" s="707">
        <v>1149</v>
      </c>
      <c r="F20" s="707" t="s">
        <v>1096</v>
      </c>
      <c r="G20" s="707" t="s">
        <v>1097</v>
      </c>
      <c r="H20" s="707" t="s">
        <v>507</v>
      </c>
      <c r="I20" s="707" t="s">
        <v>507</v>
      </c>
      <c r="J20" s="707" t="s">
        <v>507</v>
      </c>
      <c r="K20" s="707" t="s">
        <v>1027</v>
      </c>
      <c r="L20" s="707" t="s">
        <v>1087</v>
      </c>
      <c r="M20" s="707" t="s">
        <v>1098</v>
      </c>
      <c r="N20" s="708" t="s">
        <v>1099</v>
      </c>
    </row>
    <row r="21" spans="1:14" s="704" customFormat="1" ht="76.5">
      <c r="A21" s="705"/>
      <c r="B21" s="706"/>
      <c r="C21" s="706"/>
      <c r="D21" s="706"/>
      <c r="E21" s="707">
        <v>1150</v>
      </c>
      <c r="F21" s="707" t="s">
        <v>1100</v>
      </c>
      <c r="G21" s="707" t="s">
        <v>1101</v>
      </c>
      <c r="H21" s="707" t="s">
        <v>507</v>
      </c>
      <c r="I21" s="707" t="s">
        <v>507</v>
      </c>
      <c r="J21" s="707" t="s">
        <v>507</v>
      </c>
      <c r="K21" s="707" t="s">
        <v>1027</v>
      </c>
      <c r="L21" s="707" t="s">
        <v>1087</v>
      </c>
      <c r="M21" s="707" t="s">
        <v>1098</v>
      </c>
      <c r="N21" s="706"/>
    </row>
    <row r="22" spans="1:14" s="704" customFormat="1" ht="63.75">
      <c r="A22" s="705"/>
      <c r="B22" s="706"/>
      <c r="C22" s="706"/>
      <c r="D22" s="706"/>
      <c r="E22" s="707">
        <v>1151</v>
      </c>
      <c r="F22" s="707" t="s">
        <v>1102</v>
      </c>
      <c r="G22" s="707" t="s">
        <v>1103</v>
      </c>
      <c r="H22" s="707" t="s">
        <v>507</v>
      </c>
      <c r="I22" s="707" t="s">
        <v>507</v>
      </c>
      <c r="J22" s="707" t="s">
        <v>507</v>
      </c>
      <c r="K22" s="707" t="s">
        <v>1027</v>
      </c>
      <c r="L22" s="707" t="s">
        <v>1087</v>
      </c>
      <c r="M22" s="707" t="s">
        <v>1098</v>
      </c>
      <c r="N22" s="706"/>
    </row>
    <row r="23" spans="1:14" s="704" customFormat="1" ht="76.5">
      <c r="A23" s="705">
        <v>442</v>
      </c>
      <c r="B23" s="706" t="s">
        <v>1104</v>
      </c>
      <c r="C23" s="706" t="s">
        <v>1105</v>
      </c>
      <c r="D23" s="706" t="s">
        <v>1095</v>
      </c>
      <c r="E23" s="707">
        <v>1152</v>
      </c>
      <c r="F23" s="707" t="s">
        <v>1106</v>
      </c>
      <c r="G23" s="707" t="s">
        <v>1107</v>
      </c>
      <c r="H23" s="707" t="s">
        <v>507</v>
      </c>
      <c r="I23" s="707" t="s">
        <v>507</v>
      </c>
      <c r="J23" s="707" t="s">
        <v>507</v>
      </c>
      <c r="K23" s="707" t="s">
        <v>1027</v>
      </c>
      <c r="L23" s="707" t="s">
        <v>1087</v>
      </c>
      <c r="M23" s="707" t="s">
        <v>1098</v>
      </c>
      <c r="N23" s="708" t="s">
        <v>1099</v>
      </c>
    </row>
    <row r="24" spans="1:14" s="704" customFormat="1" ht="102">
      <c r="A24" s="705"/>
      <c r="B24" s="706"/>
      <c r="C24" s="706"/>
      <c r="D24" s="706"/>
      <c r="E24" s="707">
        <v>1153</v>
      </c>
      <c r="F24" s="707" t="s">
        <v>1108</v>
      </c>
      <c r="G24" s="707" t="s">
        <v>1109</v>
      </c>
      <c r="H24" s="707" t="s">
        <v>507</v>
      </c>
      <c r="I24" s="707" t="s">
        <v>507</v>
      </c>
      <c r="J24" s="707" t="s">
        <v>507</v>
      </c>
      <c r="K24" s="707" t="s">
        <v>1027</v>
      </c>
      <c r="L24" s="707" t="s">
        <v>1087</v>
      </c>
      <c r="M24" s="707" t="s">
        <v>1098</v>
      </c>
      <c r="N24" s="706"/>
    </row>
    <row r="25" spans="1:14" s="704" customFormat="1" ht="51">
      <c r="A25" s="705"/>
      <c r="B25" s="706"/>
      <c r="C25" s="706"/>
      <c r="D25" s="706"/>
      <c r="E25" s="707">
        <v>1154</v>
      </c>
      <c r="F25" s="707" t="s">
        <v>1110</v>
      </c>
      <c r="G25" s="707" t="s">
        <v>1109</v>
      </c>
      <c r="H25" s="707" t="s">
        <v>507</v>
      </c>
      <c r="I25" s="707" t="s">
        <v>507</v>
      </c>
      <c r="J25" s="707" t="s">
        <v>507</v>
      </c>
      <c r="K25" s="707" t="s">
        <v>1027</v>
      </c>
      <c r="L25" s="707" t="s">
        <v>1087</v>
      </c>
      <c r="M25" s="707" t="s">
        <v>1098</v>
      </c>
      <c r="N25" s="706"/>
    </row>
    <row r="26" spans="1:14" s="704" customFormat="1" ht="89.25">
      <c r="A26" s="705">
        <v>443</v>
      </c>
      <c r="B26" s="706" t="s">
        <v>1111</v>
      </c>
      <c r="C26" s="706" t="s">
        <v>1112</v>
      </c>
      <c r="D26" s="706" t="s">
        <v>1113</v>
      </c>
      <c r="E26" s="707">
        <v>1157</v>
      </c>
      <c r="F26" s="707" t="s">
        <v>1114</v>
      </c>
      <c r="G26" s="707" t="s">
        <v>1115</v>
      </c>
      <c r="H26" s="707" t="s">
        <v>1027</v>
      </c>
      <c r="I26" s="707" t="s">
        <v>1027</v>
      </c>
      <c r="J26" s="711" t="s">
        <v>978</v>
      </c>
      <c r="K26" s="707" t="s">
        <v>978</v>
      </c>
      <c r="L26" s="707" t="s">
        <v>1116</v>
      </c>
      <c r="M26" s="707" t="s">
        <v>1117</v>
      </c>
      <c r="N26" s="708" t="s">
        <v>1118</v>
      </c>
    </row>
    <row r="27" spans="1:14" s="704" customFormat="1" ht="51">
      <c r="A27" s="705"/>
      <c r="B27" s="706"/>
      <c r="C27" s="706"/>
      <c r="D27" s="706"/>
      <c r="E27" s="707">
        <v>1158</v>
      </c>
      <c r="F27" s="707" t="s">
        <v>1119</v>
      </c>
      <c r="G27" s="707" t="s">
        <v>1120</v>
      </c>
      <c r="H27" s="707" t="s">
        <v>1027</v>
      </c>
      <c r="I27" s="707" t="s">
        <v>1027</v>
      </c>
      <c r="J27" s="711" t="s">
        <v>978</v>
      </c>
      <c r="K27" s="707" t="s">
        <v>978</v>
      </c>
      <c r="L27" s="707" t="s">
        <v>1116</v>
      </c>
      <c r="M27" s="707" t="s">
        <v>1117</v>
      </c>
      <c r="N27" s="706"/>
    </row>
    <row r="28" spans="1:14" s="704" customFormat="1" ht="38.25">
      <c r="A28" s="705"/>
      <c r="B28" s="706"/>
      <c r="C28" s="706"/>
      <c r="D28" s="706"/>
      <c r="E28" s="707">
        <v>1205</v>
      </c>
      <c r="F28" s="707" t="s">
        <v>1121</v>
      </c>
      <c r="G28" s="707" t="s">
        <v>1122</v>
      </c>
      <c r="H28" s="707" t="s">
        <v>1027</v>
      </c>
      <c r="I28" s="707" t="s">
        <v>1027</v>
      </c>
      <c r="J28" s="711" t="s">
        <v>978</v>
      </c>
      <c r="K28" s="707" t="s">
        <v>978</v>
      </c>
      <c r="L28" s="707" t="s">
        <v>1123</v>
      </c>
      <c r="M28" s="707" t="s">
        <v>1117</v>
      </c>
      <c r="N28" s="706"/>
    </row>
    <row r="29" spans="1:14" s="704" customFormat="1" ht="76.5">
      <c r="A29" s="709">
        <v>444</v>
      </c>
      <c r="B29" s="707" t="s">
        <v>1124</v>
      </c>
      <c r="C29" s="707" t="s">
        <v>1125</v>
      </c>
      <c r="D29" s="707" t="s">
        <v>1113</v>
      </c>
      <c r="E29" s="707">
        <v>1161</v>
      </c>
      <c r="F29" s="707" t="s">
        <v>1126</v>
      </c>
      <c r="G29" s="707" t="s">
        <v>1127</v>
      </c>
      <c r="H29" s="707" t="s">
        <v>1027</v>
      </c>
      <c r="I29" s="707" t="s">
        <v>1027</v>
      </c>
      <c r="J29" s="711" t="s">
        <v>978</v>
      </c>
      <c r="K29" s="707" t="s">
        <v>978</v>
      </c>
      <c r="L29" s="707" t="s">
        <v>1116</v>
      </c>
      <c r="M29" s="707" t="s">
        <v>1117</v>
      </c>
      <c r="N29" s="710" t="s">
        <v>1118</v>
      </c>
    </row>
    <row r="30" spans="1:14" s="704" customFormat="1" ht="76.5">
      <c r="A30" s="709">
        <v>447</v>
      </c>
      <c r="B30" s="707" t="s">
        <v>1128</v>
      </c>
      <c r="C30" s="707" t="s">
        <v>1129</v>
      </c>
      <c r="D30" s="707" t="s">
        <v>1130</v>
      </c>
      <c r="E30" s="707">
        <v>1171</v>
      </c>
      <c r="F30" s="707" t="s">
        <v>1131</v>
      </c>
      <c r="G30" s="707" t="s">
        <v>1132</v>
      </c>
      <c r="H30" s="707" t="s">
        <v>1027</v>
      </c>
      <c r="I30" s="707" t="s">
        <v>1027</v>
      </c>
      <c r="J30" s="711" t="s">
        <v>978</v>
      </c>
      <c r="K30" s="707" t="s">
        <v>978</v>
      </c>
      <c r="L30" s="707" t="s">
        <v>1133</v>
      </c>
      <c r="M30" s="707" t="s">
        <v>1117</v>
      </c>
      <c r="N30" s="710" t="s">
        <v>1134</v>
      </c>
    </row>
    <row r="31" spans="1:14" s="704" customFormat="1" ht="51">
      <c r="A31" s="705">
        <v>448</v>
      </c>
      <c r="B31" s="706" t="s">
        <v>1135</v>
      </c>
      <c r="C31" s="706" t="s">
        <v>1136</v>
      </c>
      <c r="D31" s="706" t="s">
        <v>1130</v>
      </c>
      <c r="E31" s="707">
        <v>1173</v>
      </c>
      <c r="F31" s="707" t="s">
        <v>1137</v>
      </c>
      <c r="G31" s="707" t="s">
        <v>1138</v>
      </c>
      <c r="H31" s="707" t="s">
        <v>978</v>
      </c>
      <c r="I31" s="707" t="s">
        <v>978</v>
      </c>
      <c r="J31" s="711" t="s">
        <v>978</v>
      </c>
      <c r="K31" s="707" t="s">
        <v>978</v>
      </c>
      <c r="L31" s="707" t="s">
        <v>1066</v>
      </c>
      <c r="M31" s="707" t="s">
        <v>1139</v>
      </c>
      <c r="N31" s="708" t="s">
        <v>1134</v>
      </c>
    </row>
    <row r="32" spans="1:14" s="704" customFormat="1" ht="51">
      <c r="A32" s="705"/>
      <c r="B32" s="706"/>
      <c r="C32" s="706"/>
      <c r="D32" s="706"/>
      <c r="E32" s="707">
        <v>1174</v>
      </c>
      <c r="F32" s="707" t="s">
        <v>1140</v>
      </c>
      <c r="G32" s="707" t="s">
        <v>1138</v>
      </c>
      <c r="H32" s="707" t="s">
        <v>978</v>
      </c>
      <c r="I32" s="707" t="s">
        <v>978</v>
      </c>
      <c r="J32" s="711" t="s">
        <v>978</v>
      </c>
      <c r="K32" s="707" t="s">
        <v>978</v>
      </c>
      <c r="L32" s="707" t="s">
        <v>1066</v>
      </c>
      <c r="M32" s="707" t="s">
        <v>1141</v>
      </c>
      <c r="N32" s="706"/>
    </row>
    <row r="33" spans="1:14" s="704" customFormat="1" ht="89.25">
      <c r="A33" s="705"/>
      <c r="B33" s="706"/>
      <c r="C33" s="706"/>
      <c r="D33" s="706"/>
      <c r="E33" s="707">
        <v>1175</v>
      </c>
      <c r="F33" s="707" t="s">
        <v>1142</v>
      </c>
      <c r="G33" s="707" t="s">
        <v>1132</v>
      </c>
      <c r="H33" s="707" t="s">
        <v>978</v>
      </c>
      <c r="I33" s="707" t="s">
        <v>978</v>
      </c>
      <c r="J33" s="711" t="s">
        <v>978</v>
      </c>
      <c r="K33" s="707" t="s">
        <v>978</v>
      </c>
      <c r="L33" s="707" t="s">
        <v>1066</v>
      </c>
      <c r="M33" s="707" t="s">
        <v>1143</v>
      </c>
      <c r="N33" s="706"/>
    </row>
    <row r="34" spans="1:14" s="704" customFormat="1" ht="140.25">
      <c r="A34" s="705">
        <v>449</v>
      </c>
      <c r="B34" s="706" t="s">
        <v>1144</v>
      </c>
      <c r="C34" s="706" t="s">
        <v>1145</v>
      </c>
      <c r="D34" s="706" t="s">
        <v>1146</v>
      </c>
      <c r="E34" s="707">
        <v>1177</v>
      </c>
      <c r="F34" s="707" t="s">
        <v>1147</v>
      </c>
      <c r="G34" s="707" t="s">
        <v>1148</v>
      </c>
      <c r="H34" s="707" t="s">
        <v>507</v>
      </c>
      <c r="I34" s="707" t="s">
        <v>507</v>
      </c>
      <c r="J34" s="707" t="s">
        <v>507</v>
      </c>
      <c r="K34" s="707" t="s">
        <v>1027</v>
      </c>
      <c r="L34" s="707" t="s">
        <v>1087</v>
      </c>
      <c r="M34" s="707" t="s">
        <v>1098</v>
      </c>
      <c r="N34" s="708" t="s">
        <v>1149</v>
      </c>
    </row>
    <row r="35" spans="1:14" s="704" customFormat="1" ht="89.25">
      <c r="A35" s="705"/>
      <c r="B35" s="706"/>
      <c r="C35" s="706"/>
      <c r="D35" s="706"/>
      <c r="E35" s="707">
        <v>1178</v>
      </c>
      <c r="F35" s="707" t="s">
        <v>1150</v>
      </c>
      <c r="G35" s="707" t="s">
        <v>1151</v>
      </c>
      <c r="H35" s="707" t="s">
        <v>507</v>
      </c>
      <c r="I35" s="707" t="s">
        <v>507</v>
      </c>
      <c r="J35" s="707" t="s">
        <v>507</v>
      </c>
      <c r="K35" s="707" t="s">
        <v>1027</v>
      </c>
      <c r="L35" s="707" t="s">
        <v>1087</v>
      </c>
      <c r="M35" s="707" t="s">
        <v>1098</v>
      </c>
      <c r="N35" s="706"/>
    </row>
    <row r="36" spans="1:14" s="704" customFormat="1" ht="76.5">
      <c r="A36" s="705">
        <v>452</v>
      </c>
      <c r="B36" s="706" t="s">
        <v>1152</v>
      </c>
      <c r="C36" s="706" t="s">
        <v>1153</v>
      </c>
      <c r="D36" s="706" t="s">
        <v>1154</v>
      </c>
      <c r="E36" s="707">
        <v>1186</v>
      </c>
      <c r="F36" s="707" t="s">
        <v>1155</v>
      </c>
      <c r="G36" s="707" t="s">
        <v>1156</v>
      </c>
      <c r="H36" s="707" t="s">
        <v>1027</v>
      </c>
      <c r="I36" s="707" t="s">
        <v>1027</v>
      </c>
      <c r="J36" s="711" t="s">
        <v>978</v>
      </c>
      <c r="K36" s="707" t="s">
        <v>1027</v>
      </c>
      <c r="L36" s="707" t="s">
        <v>1157</v>
      </c>
      <c r="M36" s="707" t="s">
        <v>1098</v>
      </c>
      <c r="N36" s="708" t="s">
        <v>1158</v>
      </c>
    </row>
    <row r="37" spans="1:14" s="704" customFormat="1" ht="63.75">
      <c r="A37" s="705"/>
      <c r="B37" s="706"/>
      <c r="C37" s="706"/>
      <c r="D37" s="706"/>
      <c r="E37" s="707">
        <v>1187</v>
      </c>
      <c r="F37" s="707" t="s">
        <v>1159</v>
      </c>
      <c r="G37" s="707" t="s">
        <v>1156</v>
      </c>
      <c r="H37" s="707" t="s">
        <v>1027</v>
      </c>
      <c r="I37" s="707" t="s">
        <v>1027</v>
      </c>
      <c r="J37" s="711" t="s">
        <v>978</v>
      </c>
      <c r="K37" s="707" t="s">
        <v>1027</v>
      </c>
      <c r="L37" s="707" t="s">
        <v>1157</v>
      </c>
      <c r="M37" s="707" t="s">
        <v>1160</v>
      </c>
      <c r="N37" s="706"/>
    </row>
    <row r="38" spans="1:14" s="704" customFormat="1" ht="63.75">
      <c r="A38" s="705">
        <v>453</v>
      </c>
      <c r="B38" s="706" t="s">
        <v>1161</v>
      </c>
      <c r="C38" s="706" t="s">
        <v>1162</v>
      </c>
      <c r="D38" s="706" t="s">
        <v>1154</v>
      </c>
      <c r="E38" s="707">
        <v>1189</v>
      </c>
      <c r="F38" s="707" t="s">
        <v>1163</v>
      </c>
      <c r="G38" s="707" t="s">
        <v>1164</v>
      </c>
      <c r="H38" s="707" t="s">
        <v>1027</v>
      </c>
      <c r="I38" s="707" t="s">
        <v>1027</v>
      </c>
      <c r="J38" s="711" t="s">
        <v>978</v>
      </c>
      <c r="K38" s="707" t="s">
        <v>1027</v>
      </c>
      <c r="L38" s="707" t="s">
        <v>1157</v>
      </c>
      <c r="M38" s="707" t="s">
        <v>1160</v>
      </c>
      <c r="N38" s="708" t="s">
        <v>1165</v>
      </c>
    </row>
    <row r="39" spans="1:14" s="704" customFormat="1" ht="63.75">
      <c r="A39" s="705"/>
      <c r="B39" s="706"/>
      <c r="C39" s="706"/>
      <c r="D39" s="706"/>
      <c r="E39" s="707">
        <v>1190</v>
      </c>
      <c r="F39" s="707" t="s">
        <v>1166</v>
      </c>
      <c r="G39" s="707" t="s">
        <v>1164</v>
      </c>
      <c r="H39" s="707" t="s">
        <v>1027</v>
      </c>
      <c r="I39" s="707" t="s">
        <v>1027</v>
      </c>
      <c r="J39" s="711" t="s">
        <v>978</v>
      </c>
      <c r="K39" s="707" t="s">
        <v>1027</v>
      </c>
      <c r="L39" s="707" t="s">
        <v>1157</v>
      </c>
      <c r="M39" s="707" t="s">
        <v>1160</v>
      </c>
      <c r="N39" s="706"/>
    </row>
    <row r="40" spans="1:14" s="704" customFormat="1" ht="76.5">
      <c r="A40" s="705"/>
      <c r="B40" s="706"/>
      <c r="C40" s="706"/>
      <c r="D40" s="706"/>
      <c r="E40" s="707">
        <v>1191</v>
      </c>
      <c r="F40" s="707" t="s">
        <v>1167</v>
      </c>
      <c r="G40" s="707" t="s">
        <v>1168</v>
      </c>
      <c r="H40" s="707" t="s">
        <v>1027</v>
      </c>
      <c r="I40" s="707" t="s">
        <v>1027</v>
      </c>
      <c r="J40" s="711" t="s">
        <v>978</v>
      </c>
      <c r="K40" s="707" t="s">
        <v>1027</v>
      </c>
      <c r="L40" s="707" t="s">
        <v>1157</v>
      </c>
      <c r="M40" s="707" t="s">
        <v>1160</v>
      </c>
      <c r="N40" s="706"/>
    </row>
    <row r="41" spans="1:14" s="704" customFormat="1" ht="63.75">
      <c r="A41" s="705"/>
      <c r="B41" s="706"/>
      <c r="C41" s="706"/>
      <c r="D41" s="706"/>
      <c r="E41" s="707">
        <v>1192</v>
      </c>
      <c r="F41" s="707" t="s">
        <v>1169</v>
      </c>
      <c r="G41" s="707" t="s">
        <v>1170</v>
      </c>
      <c r="H41" s="707" t="s">
        <v>1027</v>
      </c>
      <c r="I41" s="707" t="s">
        <v>1027</v>
      </c>
      <c r="J41" s="711" t="s">
        <v>978</v>
      </c>
      <c r="K41" s="707" t="s">
        <v>1027</v>
      </c>
      <c r="L41" s="707" t="s">
        <v>1157</v>
      </c>
      <c r="M41" s="707" t="s">
        <v>1160</v>
      </c>
      <c r="N41" s="706"/>
    </row>
    <row r="42" spans="1:14" s="704" customFormat="1" ht="204">
      <c r="A42" s="705">
        <v>455</v>
      </c>
      <c r="B42" s="706" t="s">
        <v>1171</v>
      </c>
      <c r="C42" s="706" t="s">
        <v>1172</v>
      </c>
      <c r="D42" s="706" t="s">
        <v>1173</v>
      </c>
      <c r="E42" s="707">
        <v>1197</v>
      </c>
      <c r="F42" s="707" t="s">
        <v>1174</v>
      </c>
      <c r="G42" s="707" t="s">
        <v>1175</v>
      </c>
      <c r="H42" s="707" t="s">
        <v>978</v>
      </c>
      <c r="I42" s="707" t="s">
        <v>978</v>
      </c>
      <c r="J42" s="711" t="s">
        <v>978</v>
      </c>
      <c r="K42" s="707" t="s">
        <v>978</v>
      </c>
      <c r="L42" s="707" t="s">
        <v>1176</v>
      </c>
      <c r="M42" s="707" t="s">
        <v>1177</v>
      </c>
      <c r="N42" s="708" t="s">
        <v>1178</v>
      </c>
    </row>
    <row r="43" spans="1:14" s="704" customFormat="1" ht="114.75">
      <c r="A43" s="705"/>
      <c r="B43" s="706"/>
      <c r="C43" s="706"/>
      <c r="D43" s="706"/>
      <c r="E43" s="707">
        <v>1198</v>
      </c>
      <c r="F43" s="707" t="s">
        <v>1179</v>
      </c>
      <c r="G43" s="707" t="s">
        <v>1180</v>
      </c>
      <c r="H43" s="707" t="s">
        <v>978</v>
      </c>
      <c r="I43" s="707" t="s">
        <v>978</v>
      </c>
      <c r="J43" s="711" t="s">
        <v>978</v>
      </c>
      <c r="K43" s="707" t="s">
        <v>978</v>
      </c>
      <c r="L43" s="707" t="s">
        <v>1181</v>
      </c>
      <c r="M43" s="707" t="s">
        <v>1182</v>
      </c>
      <c r="N43" s="706"/>
    </row>
    <row r="44" spans="1:14" s="704" customFormat="1" ht="114.75">
      <c r="A44" s="705"/>
      <c r="B44" s="706"/>
      <c r="C44" s="706"/>
      <c r="D44" s="706"/>
      <c r="E44" s="707">
        <v>1199</v>
      </c>
      <c r="F44" s="707" t="s">
        <v>1183</v>
      </c>
      <c r="G44" s="707" t="s">
        <v>1184</v>
      </c>
      <c r="H44" s="707" t="s">
        <v>978</v>
      </c>
      <c r="I44" s="707" t="s">
        <v>978</v>
      </c>
      <c r="J44" s="711" t="s">
        <v>978</v>
      </c>
      <c r="K44" s="707" t="s">
        <v>978</v>
      </c>
      <c r="L44" s="707" t="s">
        <v>1185</v>
      </c>
      <c r="M44" s="707" t="s">
        <v>1186</v>
      </c>
      <c r="N44" s="706"/>
    </row>
    <row r="45" spans="1:14" s="704" customFormat="1" ht="153">
      <c r="A45" s="709">
        <v>457</v>
      </c>
      <c r="B45" s="707" t="s">
        <v>1187</v>
      </c>
      <c r="C45" s="707" t="s">
        <v>1188</v>
      </c>
      <c r="D45" s="707" t="s">
        <v>1189</v>
      </c>
      <c r="E45" s="707">
        <v>1204</v>
      </c>
      <c r="F45" s="707" t="s">
        <v>1190</v>
      </c>
      <c r="G45" s="707" t="s">
        <v>1191</v>
      </c>
      <c r="H45" s="707" t="s">
        <v>978</v>
      </c>
      <c r="I45" s="707" t="s">
        <v>978</v>
      </c>
      <c r="J45" s="711" t="s">
        <v>978</v>
      </c>
      <c r="K45" s="707" t="s">
        <v>507</v>
      </c>
      <c r="L45" s="707" t="s">
        <v>1192</v>
      </c>
      <c r="M45" s="707" t="s">
        <v>1193</v>
      </c>
      <c r="N45" s="710" t="s">
        <v>1194</v>
      </c>
    </row>
    <row r="46" spans="1:14" ht="77.25" thickBot="1">
      <c r="A46" s="712">
        <v>458</v>
      </c>
      <c r="B46" s="713" t="s">
        <v>1195</v>
      </c>
      <c r="C46" s="713" t="s">
        <v>1196</v>
      </c>
      <c r="D46" s="713" t="s">
        <v>1197</v>
      </c>
      <c r="E46" s="713">
        <v>1206</v>
      </c>
      <c r="F46" s="713" t="s">
        <v>1198</v>
      </c>
      <c r="G46" s="713" t="s">
        <v>1199</v>
      </c>
      <c r="H46" s="713" t="s">
        <v>507</v>
      </c>
      <c r="I46" s="713" t="s">
        <v>507</v>
      </c>
      <c r="J46" s="713" t="s">
        <v>507</v>
      </c>
      <c r="K46" s="713" t="s">
        <v>507</v>
      </c>
      <c r="L46" s="713" t="s">
        <v>1087</v>
      </c>
      <c r="M46" s="713" t="s">
        <v>1200</v>
      </c>
      <c r="N46" s="714" t="s">
        <v>1201</v>
      </c>
    </row>
  </sheetData>
  <sheetProtection formatCells="0" formatColumns="0" formatRows="0" insertColumns="0" insertRows="0" insertHyperlinks="0" deleteColumns="0" deleteRows="0" sort="0" autoFilter="0" pivotTables="0"/>
  <autoFilter ref="A5:L46" xr:uid="{6E4CA3AE-E5E4-48E9-A851-A796D29F3F82}"/>
  <mergeCells count="80">
    <mergeCell ref="A38:A41"/>
    <mergeCell ref="B38:B41"/>
    <mergeCell ref="C38:C41"/>
    <mergeCell ref="D38:D41"/>
    <mergeCell ref="N38:N41"/>
    <mergeCell ref="A42:A44"/>
    <mergeCell ref="B42:B44"/>
    <mergeCell ref="C42:C44"/>
    <mergeCell ref="D42:D44"/>
    <mergeCell ref="N42:N44"/>
    <mergeCell ref="A34:A35"/>
    <mergeCell ref="B34:B35"/>
    <mergeCell ref="C34:C35"/>
    <mergeCell ref="D34:D35"/>
    <mergeCell ref="N34:N35"/>
    <mergeCell ref="A36:A37"/>
    <mergeCell ref="B36:B37"/>
    <mergeCell ref="C36:C37"/>
    <mergeCell ref="D36:D37"/>
    <mergeCell ref="N36:N37"/>
    <mergeCell ref="A26:A28"/>
    <mergeCell ref="B26:B28"/>
    <mergeCell ref="C26:C28"/>
    <mergeCell ref="D26:D28"/>
    <mergeCell ref="N26:N28"/>
    <mergeCell ref="A31:A33"/>
    <mergeCell ref="B31:B33"/>
    <mergeCell ref="C31:C33"/>
    <mergeCell ref="D31:D33"/>
    <mergeCell ref="N31:N33"/>
    <mergeCell ref="A20:A22"/>
    <mergeCell ref="B20:B22"/>
    <mergeCell ref="C20:C22"/>
    <mergeCell ref="D20:D22"/>
    <mergeCell ref="N20:N22"/>
    <mergeCell ref="A23:A25"/>
    <mergeCell ref="B23:B25"/>
    <mergeCell ref="C23:C25"/>
    <mergeCell ref="D23:D25"/>
    <mergeCell ref="N23:N25"/>
    <mergeCell ref="A16:A17"/>
    <mergeCell ref="B16:B17"/>
    <mergeCell ref="C16:C17"/>
    <mergeCell ref="D16:D17"/>
    <mergeCell ref="N16:N17"/>
    <mergeCell ref="A18:A19"/>
    <mergeCell ref="B18:B19"/>
    <mergeCell ref="C18:C19"/>
    <mergeCell ref="D18:D19"/>
    <mergeCell ref="N18:N19"/>
    <mergeCell ref="A11:A12"/>
    <mergeCell ref="B11:B12"/>
    <mergeCell ref="C11:C12"/>
    <mergeCell ref="D11:D12"/>
    <mergeCell ref="N11:N12"/>
    <mergeCell ref="A13:A15"/>
    <mergeCell ref="B13:B15"/>
    <mergeCell ref="C13:C15"/>
    <mergeCell ref="D13:D15"/>
    <mergeCell ref="N13:N15"/>
    <mergeCell ref="A6:A7"/>
    <mergeCell ref="B6:B7"/>
    <mergeCell ref="C6:C7"/>
    <mergeCell ref="D6:D7"/>
    <mergeCell ref="N6:N7"/>
    <mergeCell ref="A8:A9"/>
    <mergeCell ref="B8:B9"/>
    <mergeCell ref="C8:C9"/>
    <mergeCell ref="D8:D9"/>
    <mergeCell ref="N8:N9"/>
    <mergeCell ref="A1:N1"/>
    <mergeCell ref="A3:F3"/>
    <mergeCell ref="H3:H5"/>
    <mergeCell ref="I3:I5"/>
    <mergeCell ref="J3:J5"/>
    <mergeCell ref="K3:K5"/>
    <mergeCell ref="L3:L5"/>
    <mergeCell ref="M3:M5"/>
    <mergeCell ref="N3:N5"/>
    <mergeCell ref="A4:D4"/>
  </mergeCells>
  <dataValidations count="1">
    <dataValidation type="list" allowBlank="1" showInputMessage="1" showErrorMessage="1" sqref="H6:K46 JD6:JG46 SZ6:TC46 ACV6:ACY46 AMR6:AMU46 AWN6:AWQ46 BGJ6:BGM46 BQF6:BQI46 CAB6:CAE46 CJX6:CKA46 CTT6:CTW46 DDP6:DDS46 DNL6:DNO46 DXH6:DXK46 EHD6:EHG46 EQZ6:ERC46 FAV6:FAY46 FKR6:FKU46 FUN6:FUQ46 GEJ6:GEM46 GOF6:GOI46 GYB6:GYE46 HHX6:HIA46 HRT6:HRW46 IBP6:IBS46 ILL6:ILO46 IVH6:IVK46 JFD6:JFG46 JOZ6:JPC46 JYV6:JYY46 KIR6:KIU46 KSN6:KSQ46 LCJ6:LCM46 LMF6:LMI46 LWB6:LWE46 MFX6:MGA46 MPT6:MPW46 MZP6:MZS46 NJL6:NJO46 NTH6:NTK46 ODD6:ODG46 OMZ6:ONC46 OWV6:OWY46 PGR6:PGU46 PQN6:PQQ46 QAJ6:QAM46 QKF6:QKI46 QUB6:QUE46 RDX6:REA46 RNT6:RNW46 RXP6:RXS46 SHL6:SHO46 SRH6:SRK46 TBD6:TBG46 TKZ6:TLC46 TUV6:TUY46 UER6:UEU46 UON6:UOQ46 UYJ6:UYM46 VIF6:VII46 VSB6:VSE46 WBX6:WCA46 WLT6:WLW46 WVP6:WVS46 H65542:K65582 JD65542:JG65582 SZ65542:TC65582 ACV65542:ACY65582 AMR65542:AMU65582 AWN65542:AWQ65582 BGJ65542:BGM65582 BQF65542:BQI65582 CAB65542:CAE65582 CJX65542:CKA65582 CTT65542:CTW65582 DDP65542:DDS65582 DNL65542:DNO65582 DXH65542:DXK65582 EHD65542:EHG65582 EQZ65542:ERC65582 FAV65542:FAY65582 FKR65542:FKU65582 FUN65542:FUQ65582 GEJ65542:GEM65582 GOF65542:GOI65582 GYB65542:GYE65582 HHX65542:HIA65582 HRT65542:HRW65582 IBP65542:IBS65582 ILL65542:ILO65582 IVH65542:IVK65582 JFD65542:JFG65582 JOZ65542:JPC65582 JYV65542:JYY65582 KIR65542:KIU65582 KSN65542:KSQ65582 LCJ65542:LCM65582 LMF65542:LMI65582 LWB65542:LWE65582 MFX65542:MGA65582 MPT65542:MPW65582 MZP65542:MZS65582 NJL65542:NJO65582 NTH65542:NTK65582 ODD65542:ODG65582 OMZ65542:ONC65582 OWV65542:OWY65582 PGR65542:PGU65582 PQN65542:PQQ65582 QAJ65542:QAM65582 QKF65542:QKI65582 QUB65542:QUE65582 RDX65542:REA65582 RNT65542:RNW65582 RXP65542:RXS65582 SHL65542:SHO65582 SRH65542:SRK65582 TBD65542:TBG65582 TKZ65542:TLC65582 TUV65542:TUY65582 UER65542:UEU65582 UON65542:UOQ65582 UYJ65542:UYM65582 VIF65542:VII65582 VSB65542:VSE65582 WBX65542:WCA65582 WLT65542:WLW65582 WVP65542:WVS65582 H131078:K131118 JD131078:JG131118 SZ131078:TC131118 ACV131078:ACY131118 AMR131078:AMU131118 AWN131078:AWQ131118 BGJ131078:BGM131118 BQF131078:BQI131118 CAB131078:CAE131118 CJX131078:CKA131118 CTT131078:CTW131118 DDP131078:DDS131118 DNL131078:DNO131118 DXH131078:DXK131118 EHD131078:EHG131118 EQZ131078:ERC131118 FAV131078:FAY131118 FKR131078:FKU131118 FUN131078:FUQ131118 GEJ131078:GEM131118 GOF131078:GOI131118 GYB131078:GYE131118 HHX131078:HIA131118 HRT131078:HRW131118 IBP131078:IBS131118 ILL131078:ILO131118 IVH131078:IVK131118 JFD131078:JFG131118 JOZ131078:JPC131118 JYV131078:JYY131118 KIR131078:KIU131118 KSN131078:KSQ131118 LCJ131078:LCM131118 LMF131078:LMI131118 LWB131078:LWE131118 MFX131078:MGA131118 MPT131078:MPW131118 MZP131078:MZS131118 NJL131078:NJO131118 NTH131078:NTK131118 ODD131078:ODG131118 OMZ131078:ONC131118 OWV131078:OWY131118 PGR131078:PGU131118 PQN131078:PQQ131118 QAJ131078:QAM131118 QKF131078:QKI131118 QUB131078:QUE131118 RDX131078:REA131118 RNT131078:RNW131118 RXP131078:RXS131118 SHL131078:SHO131118 SRH131078:SRK131118 TBD131078:TBG131118 TKZ131078:TLC131118 TUV131078:TUY131118 UER131078:UEU131118 UON131078:UOQ131118 UYJ131078:UYM131118 VIF131078:VII131118 VSB131078:VSE131118 WBX131078:WCA131118 WLT131078:WLW131118 WVP131078:WVS131118 H196614:K196654 JD196614:JG196654 SZ196614:TC196654 ACV196614:ACY196654 AMR196614:AMU196654 AWN196614:AWQ196654 BGJ196614:BGM196654 BQF196614:BQI196654 CAB196614:CAE196654 CJX196614:CKA196654 CTT196614:CTW196654 DDP196614:DDS196654 DNL196614:DNO196654 DXH196614:DXK196654 EHD196614:EHG196654 EQZ196614:ERC196654 FAV196614:FAY196654 FKR196614:FKU196654 FUN196614:FUQ196654 GEJ196614:GEM196654 GOF196614:GOI196654 GYB196614:GYE196654 HHX196614:HIA196654 HRT196614:HRW196654 IBP196614:IBS196654 ILL196614:ILO196654 IVH196614:IVK196654 JFD196614:JFG196654 JOZ196614:JPC196654 JYV196614:JYY196654 KIR196614:KIU196654 KSN196614:KSQ196654 LCJ196614:LCM196654 LMF196614:LMI196654 LWB196614:LWE196654 MFX196614:MGA196654 MPT196614:MPW196654 MZP196614:MZS196654 NJL196614:NJO196654 NTH196614:NTK196654 ODD196614:ODG196654 OMZ196614:ONC196654 OWV196614:OWY196654 PGR196614:PGU196654 PQN196614:PQQ196654 QAJ196614:QAM196654 QKF196614:QKI196654 QUB196614:QUE196654 RDX196614:REA196654 RNT196614:RNW196654 RXP196614:RXS196654 SHL196614:SHO196654 SRH196614:SRK196654 TBD196614:TBG196654 TKZ196614:TLC196654 TUV196614:TUY196654 UER196614:UEU196654 UON196614:UOQ196654 UYJ196614:UYM196654 VIF196614:VII196654 VSB196614:VSE196654 WBX196614:WCA196654 WLT196614:WLW196654 WVP196614:WVS196654 H262150:K262190 JD262150:JG262190 SZ262150:TC262190 ACV262150:ACY262190 AMR262150:AMU262190 AWN262150:AWQ262190 BGJ262150:BGM262190 BQF262150:BQI262190 CAB262150:CAE262190 CJX262150:CKA262190 CTT262150:CTW262190 DDP262150:DDS262190 DNL262150:DNO262190 DXH262150:DXK262190 EHD262150:EHG262190 EQZ262150:ERC262190 FAV262150:FAY262190 FKR262150:FKU262190 FUN262150:FUQ262190 GEJ262150:GEM262190 GOF262150:GOI262190 GYB262150:GYE262190 HHX262150:HIA262190 HRT262150:HRW262190 IBP262150:IBS262190 ILL262150:ILO262190 IVH262150:IVK262190 JFD262150:JFG262190 JOZ262150:JPC262190 JYV262150:JYY262190 KIR262150:KIU262190 KSN262150:KSQ262190 LCJ262150:LCM262190 LMF262150:LMI262190 LWB262150:LWE262190 MFX262150:MGA262190 MPT262150:MPW262190 MZP262150:MZS262190 NJL262150:NJO262190 NTH262150:NTK262190 ODD262150:ODG262190 OMZ262150:ONC262190 OWV262150:OWY262190 PGR262150:PGU262190 PQN262150:PQQ262190 QAJ262150:QAM262190 QKF262150:QKI262190 QUB262150:QUE262190 RDX262150:REA262190 RNT262150:RNW262190 RXP262150:RXS262190 SHL262150:SHO262190 SRH262150:SRK262190 TBD262150:TBG262190 TKZ262150:TLC262190 TUV262150:TUY262190 UER262150:UEU262190 UON262150:UOQ262190 UYJ262150:UYM262190 VIF262150:VII262190 VSB262150:VSE262190 WBX262150:WCA262190 WLT262150:WLW262190 WVP262150:WVS262190 H327686:K327726 JD327686:JG327726 SZ327686:TC327726 ACV327686:ACY327726 AMR327686:AMU327726 AWN327686:AWQ327726 BGJ327686:BGM327726 BQF327686:BQI327726 CAB327686:CAE327726 CJX327686:CKA327726 CTT327686:CTW327726 DDP327686:DDS327726 DNL327686:DNO327726 DXH327686:DXK327726 EHD327686:EHG327726 EQZ327686:ERC327726 FAV327686:FAY327726 FKR327686:FKU327726 FUN327686:FUQ327726 GEJ327686:GEM327726 GOF327686:GOI327726 GYB327686:GYE327726 HHX327686:HIA327726 HRT327686:HRW327726 IBP327686:IBS327726 ILL327686:ILO327726 IVH327686:IVK327726 JFD327686:JFG327726 JOZ327686:JPC327726 JYV327686:JYY327726 KIR327686:KIU327726 KSN327686:KSQ327726 LCJ327686:LCM327726 LMF327686:LMI327726 LWB327686:LWE327726 MFX327686:MGA327726 MPT327686:MPW327726 MZP327686:MZS327726 NJL327686:NJO327726 NTH327686:NTK327726 ODD327686:ODG327726 OMZ327686:ONC327726 OWV327686:OWY327726 PGR327686:PGU327726 PQN327686:PQQ327726 QAJ327686:QAM327726 QKF327686:QKI327726 QUB327686:QUE327726 RDX327686:REA327726 RNT327686:RNW327726 RXP327686:RXS327726 SHL327686:SHO327726 SRH327686:SRK327726 TBD327686:TBG327726 TKZ327686:TLC327726 TUV327686:TUY327726 UER327686:UEU327726 UON327686:UOQ327726 UYJ327686:UYM327726 VIF327686:VII327726 VSB327686:VSE327726 WBX327686:WCA327726 WLT327686:WLW327726 WVP327686:WVS327726 H393222:K393262 JD393222:JG393262 SZ393222:TC393262 ACV393222:ACY393262 AMR393222:AMU393262 AWN393222:AWQ393262 BGJ393222:BGM393262 BQF393222:BQI393262 CAB393222:CAE393262 CJX393222:CKA393262 CTT393222:CTW393262 DDP393222:DDS393262 DNL393222:DNO393262 DXH393222:DXK393262 EHD393222:EHG393262 EQZ393222:ERC393262 FAV393222:FAY393262 FKR393222:FKU393262 FUN393222:FUQ393262 GEJ393222:GEM393262 GOF393222:GOI393262 GYB393222:GYE393262 HHX393222:HIA393262 HRT393222:HRW393262 IBP393222:IBS393262 ILL393222:ILO393262 IVH393222:IVK393262 JFD393222:JFG393262 JOZ393222:JPC393262 JYV393222:JYY393262 KIR393222:KIU393262 KSN393222:KSQ393262 LCJ393222:LCM393262 LMF393222:LMI393262 LWB393222:LWE393262 MFX393222:MGA393262 MPT393222:MPW393262 MZP393222:MZS393262 NJL393222:NJO393262 NTH393222:NTK393262 ODD393222:ODG393262 OMZ393222:ONC393262 OWV393222:OWY393262 PGR393222:PGU393262 PQN393222:PQQ393262 QAJ393222:QAM393262 QKF393222:QKI393262 QUB393222:QUE393262 RDX393222:REA393262 RNT393222:RNW393262 RXP393222:RXS393262 SHL393222:SHO393262 SRH393222:SRK393262 TBD393222:TBG393262 TKZ393222:TLC393262 TUV393222:TUY393262 UER393222:UEU393262 UON393222:UOQ393262 UYJ393222:UYM393262 VIF393222:VII393262 VSB393222:VSE393262 WBX393222:WCA393262 WLT393222:WLW393262 WVP393222:WVS393262 H458758:K458798 JD458758:JG458798 SZ458758:TC458798 ACV458758:ACY458798 AMR458758:AMU458798 AWN458758:AWQ458798 BGJ458758:BGM458798 BQF458758:BQI458798 CAB458758:CAE458798 CJX458758:CKA458798 CTT458758:CTW458798 DDP458758:DDS458798 DNL458758:DNO458798 DXH458758:DXK458798 EHD458758:EHG458798 EQZ458758:ERC458798 FAV458758:FAY458798 FKR458758:FKU458798 FUN458758:FUQ458798 GEJ458758:GEM458798 GOF458758:GOI458798 GYB458758:GYE458798 HHX458758:HIA458798 HRT458758:HRW458798 IBP458758:IBS458798 ILL458758:ILO458798 IVH458758:IVK458798 JFD458758:JFG458798 JOZ458758:JPC458798 JYV458758:JYY458798 KIR458758:KIU458798 KSN458758:KSQ458798 LCJ458758:LCM458798 LMF458758:LMI458798 LWB458758:LWE458798 MFX458758:MGA458798 MPT458758:MPW458798 MZP458758:MZS458798 NJL458758:NJO458798 NTH458758:NTK458798 ODD458758:ODG458798 OMZ458758:ONC458798 OWV458758:OWY458798 PGR458758:PGU458798 PQN458758:PQQ458798 QAJ458758:QAM458798 QKF458758:QKI458798 QUB458758:QUE458798 RDX458758:REA458798 RNT458758:RNW458798 RXP458758:RXS458798 SHL458758:SHO458798 SRH458758:SRK458798 TBD458758:TBG458798 TKZ458758:TLC458798 TUV458758:TUY458798 UER458758:UEU458798 UON458758:UOQ458798 UYJ458758:UYM458798 VIF458758:VII458798 VSB458758:VSE458798 WBX458758:WCA458798 WLT458758:WLW458798 WVP458758:WVS458798 H524294:K524334 JD524294:JG524334 SZ524294:TC524334 ACV524294:ACY524334 AMR524294:AMU524334 AWN524294:AWQ524334 BGJ524294:BGM524334 BQF524294:BQI524334 CAB524294:CAE524334 CJX524294:CKA524334 CTT524294:CTW524334 DDP524294:DDS524334 DNL524294:DNO524334 DXH524294:DXK524334 EHD524294:EHG524334 EQZ524294:ERC524334 FAV524294:FAY524334 FKR524294:FKU524334 FUN524294:FUQ524334 GEJ524294:GEM524334 GOF524294:GOI524334 GYB524294:GYE524334 HHX524294:HIA524334 HRT524294:HRW524334 IBP524294:IBS524334 ILL524294:ILO524334 IVH524294:IVK524334 JFD524294:JFG524334 JOZ524294:JPC524334 JYV524294:JYY524334 KIR524294:KIU524334 KSN524294:KSQ524334 LCJ524294:LCM524334 LMF524294:LMI524334 LWB524294:LWE524334 MFX524294:MGA524334 MPT524294:MPW524334 MZP524294:MZS524334 NJL524294:NJO524334 NTH524294:NTK524334 ODD524294:ODG524334 OMZ524294:ONC524334 OWV524294:OWY524334 PGR524294:PGU524334 PQN524294:PQQ524334 QAJ524294:QAM524334 QKF524294:QKI524334 QUB524294:QUE524334 RDX524294:REA524334 RNT524294:RNW524334 RXP524294:RXS524334 SHL524294:SHO524334 SRH524294:SRK524334 TBD524294:TBG524334 TKZ524294:TLC524334 TUV524294:TUY524334 UER524294:UEU524334 UON524294:UOQ524334 UYJ524294:UYM524334 VIF524294:VII524334 VSB524294:VSE524334 WBX524294:WCA524334 WLT524294:WLW524334 WVP524294:WVS524334 H589830:K589870 JD589830:JG589870 SZ589830:TC589870 ACV589830:ACY589870 AMR589830:AMU589870 AWN589830:AWQ589870 BGJ589830:BGM589870 BQF589830:BQI589870 CAB589830:CAE589870 CJX589830:CKA589870 CTT589830:CTW589870 DDP589830:DDS589870 DNL589830:DNO589870 DXH589830:DXK589870 EHD589830:EHG589870 EQZ589830:ERC589870 FAV589830:FAY589870 FKR589830:FKU589870 FUN589830:FUQ589870 GEJ589830:GEM589870 GOF589830:GOI589870 GYB589830:GYE589870 HHX589830:HIA589870 HRT589830:HRW589870 IBP589830:IBS589870 ILL589830:ILO589870 IVH589830:IVK589870 JFD589830:JFG589870 JOZ589830:JPC589870 JYV589830:JYY589870 KIR589830:KIU589870 KSN589830:KSQ589870 LCJ589830:LCM589870 LMF589830:LMI589870 LWB589830:LWE589870 MFX589830:MGA589870 MPT589830:MPW589870 MZP589830:MZS589870 NJL589830:NJO589870 NTH589830:NTK589870 ODD589830:ODG589870 OMZ589830:ONC589870 OWV589830:OWY589870 PGR589830:PGU589870 PQN589830:PQQ589870 QAJ589830:QAM589870 QKF589830:QKI589870 QUB589830:QUE589870 RDX589830:REA589870 RNT589830:RNW589870 RXP589830:RXS589870 SHL589830:SHO589870 SRH589830:SRK589870 TBD589830:TBG589870 TKZ589830:TLC589870 TUV589830:TUY589870 UER589830:UEU589870 UON589830:UOQ589870 UYJ589830:UYM589870 VIF589830:VII589870 VSB589830:VSE589870 WBX589830:WCA589870 WLT589830:WLW589870 WVP589830:WVS589870 H655366:K655406 JD655366:JG655406 SZ655366:TC655406 ACV655366:ACY655406 AMR655366:AMU655406 AWN655366:AWQ655406 BGJ655366:BGM655406 BQF655366:BQI655406 CAB655366:CAE655406 CJX655366:CKA655406 CTT655366:CTW655406 DDP655366:DDS655406 DNL655366:DNO655406 DXH655366:DXK655406 EHD655366:EHG655406 EQZ655366:ERC655406 FAV655366:FAY655406 FKR655366:FKU655406 FUN655366:FUQ655406 GEJ655366:GEM655406 GOF655366:GOI655406 GYB655366:GYE655406 HHX655366:HIA655406 HRT655366:HRW655406 IBP655366:IBS655406 ILL655366:ILO655406 IVH655366:IVK655406 JFD655366:JFG655406 JOZ655366:JPC655406 JYV655366:JYY655406 KIR655366:KIU655406 KSN655366:KSQ655406 LCJ655366:LCM655406 LMF655366:LMI655406 LWB655366:LWE655406 MFX655366:MGA655406 MPT655366:MPW655406 MZP655366:MZS655406 NJL655366:NJO655406 NTH655366:NTK655406 ODD655366:ODG655406 OMZ655366:ONC655406 OWV655366:OWY655406 PGR655366:PGU655406 PQN655366:PQQ655406 QAJ655366:QAM655406 QKF655366:QKI655406 QUB655366:QUE655406 RDX655366:REA655406 RNT655366:RNW655406 RXP655366:RXS655406 SHL655366:SHO655406 SRH655366:SRK655406 TBD655366:TBG655406 TKZ655366:TLC655406 TUV655366:TUY655406 UER655366:UEU655406 UON655366:UOQ655406 UYJ655366:UYM655406 VIF655366:VII655406 VSB655366:VSE655406 WBX655366:WCA655406 WLT655366:WLW655406 WVP655366:WVS655406 H720902:K720942 JD720902:JG720942 SZ720902:TC720942 ACV720902:ACY720942 AMR720902:AMU720942 AWN720902:AWQ720942 BGJ720902:BGM720942 BQF720902:BQI720942 CAB720902:CAE720942 CJX720902:CKA720942 CTT720902:CTW720942 DDP720902:DDS720942 DNL720902:DNO720942 DXH720902:DXK720942 EHD720902:EHG720942 EQZ720902:ERC720942 FAV720902:FAY720942 FKR720902:FKU720942 FUN720902:FUQ720942 GEJ720902:GEM720942 GOF720902:GOI720942 GYB720902:GYE720942 HHX720902:HIA720942 HRT720902:HRW720942 IBP720902:IBS720942 ILL720902:ILO720942 IVH720902:IVK720942 JFD720902:JFG720942 JOZ720902:JPC720942 JYV720902:JYY720942 KIR720902:KIU720942 KSN720902:KSQ720942 LCJ720902:LCM720942 LMF720902:LMI720942 LWB720902:LWE720942 MFX720902:MGA720942 MPT720902:MPW720942 MZP720902:MZS720942 NJL720902:NJO720942 NTH720902:NTK720942 ODD720902:ODG720942 OMZ720902:ONC720942 OWV720902:OWY720942 PGR720902:PGU720942 PQN720902:PQQ720942 QAJ720902:QAM720942 QKF720902:QKI720942 QUB720902:QUE720942 RDX720902:REA720942 RNT720902:RNW720942 RXP720902:RXS720942 SHL720902:SHO720942 SRH720902:SRK720942 TBD720902:TBG720942 TKZ720902:TLC720942 TUV720902:TUY720942 UER720902:UEU720942 UON720902:UOQ720942 UYJ720902:UYM720942 VIF720902:VII720942 VSB720902:VSE720942 WBX720902:WCA720942 WLT720902:WLW720942 WVP720902:WVS720942 H786438:K786478 JD786438:JG786478 SZ786438:TC786478 ACV786438:ACY786478 AMR786438:AMU786478 AWN786438:AWQ786478 BGJ786438:BGM786478 BQF786438:BQI786478 CAB786438:CAE786478 CJX786438:CKA786478 CTT786438:CTW786478 DDP786438:DDS786478 DNL786438:DNO786478 DXH786438:DXK786478 EHD786438:EHG786478 EQZ786438:ERC786478 FAV786438:FAY786478 FKR786438:FKU786478 FUN786438:FUQ786478 GEJ786438:GEM786478 GOF786438:GOI786478 GYB786438:GYE786478 HHX786438:HIA786478 HRT786438:HRW786478 IBP786438:IBS786478 ILL786438:ILO786478 IVH786438:IVK786478 JFD786438:JFG786478 JOZ786438:JPC786478 JYV786438:JYY786478 KIR786438:KIU786478 KSN786438:KSQ786478 LCJ786438:LCM786478 LMF786438:LMI786478 LWB786438:LWE786478 MFX786438:MGA786478 MPT786438:MPW786478 MZP786438:MZS786478 NJL786438:NJO786478 NTH786438:NTK786478 ODD786438:ODG786478 OMZ786438:ONC786478 OWV786438:OWY786478 PGR786438:PGU786478 PQN786438:PQQ786478 QAJ786438:QAM786478 QKF786438:QKI786478 QUB786438:QUE786478 RDX786438:REA786478 RNT786438:RNW786478 RXP786438:RXS786478 SHL786438:SHO786478 SRH786438:SRK786478 TBD786438:TBG786478 TKZ786438:TLC786478 TUV786438:TUY786478 UER786438:UEU786478 UON786438:UOQ786478 UYJ786438:UYM786478 VIF786438:VII786478 VSB786438:VSE786478 WBX786438:WCA786478 WLT786438:WLW786478 WVP786438:WVS786478 H851974:K852014 JD851974:JG852014 SZ851974:TC852014 ACV851974:ACY852014 AMR851974:AMU852014 AWN851974:AWQ852014 BGJ851974:BGM852014 BQF851974:BQI852014 CAB851974:CAE852014 CJX851974:CKA852014 CTT851974:CTW852014 DDP851974:DDS852014 DNL851974:DNO852014 DXH851974:DXK852014 EHD851974:EHG852014 EQZ851974:ERC852014 FAV851974:FAY852014 FKR851974:FKU852014 FUN851974:FUQ852014 GEJ851974:GEM852014 GOF851974:GOI852014 GYB851974:GYE852014 HHX851974:HIA852014 HRT851974:HRW852014 IBP851974:IBS852014 ILL851974:ILO852014 IVH851974:IVK852014 JFD851974:JFG852014 JOZ851974:JPC852014 JYV851974:JYY852014 KIR851974:KIU852014 KSN851974:KSQ852014 LCJ851974:LCM852014 LMF851974:LMI852014 LWB851974:LWE852014 MFX851974:MGA852014 MPT851974:MPW852014 MZP851974:MZS852014 NJL851974:NJO852014 NTH851974:NTK852014 ODD851974:ODG852014 OMZ851974:ONC852014 OWV851974:OWY852014 PGR851974:PGU852014 PQN851974:PQQ852014 QAJ851974:QAM852014 QKF851974:QKI852014 QUB851974:QUE852014 RDX851974:REA852014 RNT851974:RNW852014 RXP851974:RXS852014 SHL851974:SHO852014 SRH851974:SRK852014 TBD851974:TBG852014 TKZ851974:TLC852014 TUV851974:TUY852014 UER851974:UEU852014 UON851974:UOQ852014 UYJ851974:UYM852014 VIF851974:VII852014 VSB851974:VSE852014 WBX851974:WCA852014 WLT851974:WLW852014 WVP851974:WVS852014 H917510:K917550 JD917510:JG917550 SZ917510:TC917550 ACV917510:ACY917550 AMR917510:AMU917550 AWN917510:AWQ917550 BGJ917510:BGM917550 BQF917510:BQI917550 CAB917510:CAE917550 CJX917510:CKA917550 CTT917510:CTW917550 DDP917510:DDS917550 DNL917510:DNO917550 DXH917510:DXK917550 EHD917510:EHG917550 EQZ917510:ERC917550 FAV917510:FAY917550 FKR917510:FKU917550 FUN917510:FUQ917550 GEJ917510:GEM917550 GOF917510:GOI917550 GYB917510:GYE917550 HHX917510:HIA917550 HRT917510:HRW917550 IBP917510:IBS917550 ILL917510:ILO917550 IVH917510:IVK917550 JFD917510:JFG917550 JOZ917510:JPC917550 JYV917510:JYY917550 KIR917510:KIU917550 KSN917510:KSQ917550 LCJ917510:LCM917550 LMF917510:LMI917550 LWB917510:LWE917550 MFX917510:MGA917550 MPT917510:MPW917550 MZP917510:MZS917550 NJL917510:NJO917550 NTH917510:NTK917550 ODD917510:ODG917550 OMZ917510:ONC917550 OWV917510:OWY917550 PGR917510:PGU917550 PQN917510:PQQ917550 QAJ917510:QAM917550 QKF917510:QKI917550 QUB917510:QUE917550 RDX917510:REA917550 RNT917510:RNW917550 RXP917510:RXS917550 SHL917510:SHO917550 SRH917510:SRK917550 TBD917510:TBG917550 TKZ917510:TLC917550 TUV917510:TUY917550 UER917510:UEU917550 UON917510:UOQ917550 UYJ917510:UYM917550 VIF917510:VII917550 VSB917510:VSE917550 WBX917510:WCA917550 WLT917510:WLW917550 WVP917510:WVS917550 H983046:K983086 JD983046:JG983086 SZ983046:TC983086 ACV983046:ACY983086 AMR983046:AMU983086 AWN983046:AWQ983086 BGJ983046:BGM983086 BQF983046:BQI983086 CAB983046:CAE983086 CJX983046:CKA983086 CTT983046:CTW983086 DDP983046:DDS983086 DNL983046:DNO983086 DXH983046:DXK983086 EHD983046:EHG983086 EQZ983046:ERC983086 FAV983046:FAY983086 FKR983046:FKU983086 FUN983046:FUQ983086 GEJ983046:GEM983086 GOF983046:GOI983086 GYB983046:GYE983086 HHX983046:HIA983086 HRT983046:HRW983086 IBP983046:IBS983086 ILL983046:ILO983086 IVH983046:IVK983086 JFD983046:JFG983086 JOZ983046:JPC983086 JYV983046:JYY983086 KIR983046:KIU983086 KSN983046:KSQ983086 LCJ983046:LCM983086 LMF983046:LMI983086 LWB983046:LWE983086 MFX983046:MGA983086 MPT983046:MPW983086 MZP983046:MZS983086 NJL983046:NJO983086 NTH983046:NTK983086 ODD983046:ODG983086 OMZ983046:ONC983086 OWV983046:OWY983086 PGR983046:PGU983086 PQN983046:PQQ983086 QAJ983046:QAM983086 QKF983046:QKI983086 QUB983046:QUE983086 RDX983046:REA983086 RNT983046:RNW983086 RXP983046:RXS983086 SHL983046:SHO983086 SRH983046:SRK983086 TBD983046:TBG983086 TKZ983046:TLC983086 TUV983046:TUY983086 UER983046:UEU983086 UON983046:UOQ983086 UYJ983046:UYM983086 VIF983046:VII983086 VSB983046:VSE983086 WBX983046:WCA983086 WLT983046:WLW983086 WVP983046:WVS983086" xr:uid="{2635652E-C869-451C-BC76-EA7C3AED4490}">
      <formula1>"Si, Parcial, No"</formula1>
    </dataValidation>
  </dataValidations>
  <hyperlinks>
    <hyperlink ref="N6" r:id="rId1" xr:uid="{53C22AB1-A6A6-46C0-A5F4-78D389D325C1}"/>
    <hyperlink ref="N7" r:id="rId2" xr:uid="{FD553B62-E001-4942-817A-F01304C3C047}"/>
    <hyperlink ref="N8" r:id="rId3" xr:uid="{4ACD921F-52E2-4963-A6E7-75A81A7BCE75}"/>
    <hyperlink ref="N10" r:id="rId4" xr:uid="{375931D4-B396-4A26-B2B6-7989B37A7704}"/>
    <hyperlink ref="N11" r:id="rId5" xr:uid="{1D87794F-6FEA-4DFF-9681-94525DCE1CB8}"/>
    <hyperlink ref="N13" r:id="rId6" xr:uid="{5FDC5551-015F-4184-9A48-F190AF261D5A}"/>
    <hyperlink ref="N16" r:id="rId7" xr:uid="{97F4682C-D07E-40CD-A7D3-EE2EE5401587}"/>
    <hyperlink ref="N18" r:id="rId8" xr:uid="{F41A407E-87E1-4EE5-84F5-76EC68A1C648}"/>
    <hyperlink ref="N20" r:id="rId9" xr:uid="{1EF3865E-C091-402F-AF15-57004A7C835D}"/>
    <hyperlink ref="N23" r:id="rId10" xr:uid="{6872BAEF-1BFB-43D9-AC29-0B1D99019D2D}"/>
    <hyperlink ref="N26" r:id="rId11" xr:uid="{C052F5D1-CE57-47F9-BD4C-39C2688F65D2}"/>
    <hyperlink ref="N29" r:id="rId12" xr:uid="{DBC98AC6-B4FB-40D4-A2BC-5FF77E31F0EB}"/>
    <hyperlink ref="N30" r:id="rId13" xr:uid="{86BDC75F-D866-4E0E-81CB-9A442C24A41D}"/>
    <hyperlink ref="N31" r:id="rId14" xr:uid="{3E059FD5-E20D-4675-8DE2-65DA368043E2}"/>
    <hyperlink ref="N34" r:id="rId15" xr:uid="{18D97500-3897-4640-87DE-5283AC85BEDC}"/>
    <hyperlink ref="N36" r:id="rId16" xr:uid="{B863EB87-D631-4342-808E-131F1CDB32C9}"/>
    <hyperlink ref="N38" r:id="rId17" xr:uid="{5F5CAC3A-6809-4BA8-827B-F26C99A53A84}"/>
    <hyperlink ref="N42" r:id="rId18" xr:uid="{9C0AC318-9C30-4D47-925E-5C6738E78202}"/>
    <hyperlink ref="N45" r:id="rId19" xr:uid="{88AC941B-819E-41B5-95C2-ADC0910ED47D}"/>
    <hyperlink ref="N46" r:id="rId20" xr:uid="{45FBAAEF-6D68-4076-A9C2-92C699C645C2}"/>
  </hyperlinks>
  <pageMargins left="0.70866141732283472" right="0.70866141732283472" top="0.74803149606299213" bottom="0.74803149606299213" header="0.31496062992125984" footer="0.31496062992125984"/>
  <pageSetup scale="14" orientation="landscape" r:id="rId2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7ED4-B653-44D0-B639-931B0698A190}">
  <dimension ref="A1:AN54"/>
  <sheetViews>
    <sheetView topLeftCell="A21" zoomScaleNormal="100" workbookViewId="0">
      <selection activeCell="I39" sqref="I39:I46"/>
    </sheetView>
  </sheetViews>
  <sheetFormatPr baseColWidth="10" defaultRowHeight="12.75"/>
  <cols>
    <col min="1" max="1" width="4.7109375" style="612" bestFit="1" customWidth="1"/>
    <col min="2" max="2" width="3.42578125" style="612" bestFit="1" customWidth="1"/>
    <col min="3" max="3" width="6.42578125" style="612" bestFit="1" customWidth="1"/>
    <col min="4" max="4" width="7" style="612" bestFit="1" customWidth="1"/>
    <col min="5" max="5" width="10.140625" style="612" bestFit="1" customWidth="1"/>
    <col min="6" max="6" width="8.5703125" style="612" bestFit="1" customWidth="1"/>
    <col min="7" max="7" width="20.42578125" style="612" bestFit="1" customWidth="1"/>
    <col min="8" max="8" width="9.5703125" style="612" bestFit="1" customWidth="1"/>
    <col min="9" max="9" width="13.42578125" style="612" bestFit="1" customWidth="1"/>
    <col min="10" max="10" width="16.85546875" style="612" bestFit="1" customWidth="1"/>
    <col min="11" max="11" width="2.140625" style="612" bestFit="1" customWidth="1"/>
    <col min="12" max="12" width="5.5703125" style="612" bestFit="1" customWidth="1"/>
    <col min="13" max="13" width="9" style="612" bestFit="1" customWidth="1"/>
    <col min="14" max="14" width="4.7109375" style="612" bestFit="1" customWidth="1"/>
    <col min="15" max="15" width="8.7109375" style="612" bestFit="1" customWidth="1"/>
    <col min="16" max="16" width="8.28515625" style="612" bestFit="1" customWidth="1"/>
    <col min="17" max="17" width="8.5703125" style="612" bestFit="1" customWidth="1"/>
    <col min="18" max="18" width="16.85546875" style="612" bestFit="1" customWidth="1"/>
    <col min="19" max="19" width="7.7109375" style="612" bestFit="1" customWidth="1"/>
    <col min="20" max="20" width="4.85546875" style="612" bestFit="1" customWidth="1"/>
    <col min="21" max="21" width="17.140625" style="612" bestFit="1" customWidth="1"/>
    <col min="22" max="22" width="16.5703125" style="612" bestFit="1" customWidth="1"/>
    <col min="23" max="23" width="34" style="612" bestFit="1" customWidth="1"/>
    <col min="24" max="24" width="29.5703125" style="612" bestFit="1" customWidth="1"/>
    <col min="25" max="25" width="4.42578125" style="612" bestFit="1" customWidth="1"/>
    <col min="26" max="26" width="34" style="612" bestFit="1" customWidth="1"/>
    <col min="27" max="27" width="12.5703125" style="612" bestFit="1" customWidth="1"/>
    <col min="28" max="28" width="16.85546875" style="612" bestFit="1" customWidth="1"/>
    <col min="29" max="29" width="66.7109375" style="612" bestFit="1" customWidth="1"/>
    <col min="30" max="30" width="17" style="612" bestFit="1" customWidth="1"/>
    <col min="31" max="31" width="12.42578125" style="612" bestFit="1" customWidth="1"/>
    <col min="32" max="32" width="9.85546875" style="612" bestFit="1" customWidth="1"/>
    <col min="33" max="33" width="49.7109375" style="612" bestFit="1" customWidth="1"/>
    <col min="34" max="34" width="43.140625" style="612" bestFit="1" customWidth="1"/>
    <col min="35" max="35" width="12.42578125" style="612" bestFit="1" customWidth="1"/>
    <col min="36" max="36" width="3.42578125" style="612" bestFit="1" customWidth="1"/>
    <col min="37" max="37" width="1.140625" style="612" bestFit="1" customWidth="1"/>
    <col min="38" max="38" width="2.85546875" style="612" bestFit="1" customWidth="1"/>
    <col min="39" max="39" width="3" style="612" bestFit="1" customWidth="1"/>
    <col min="40" max="40" width="9.5703125" style="612" bestFit="1" customWidth="1"/>
    <col min="41" max="256" width="9.140625" style="612" customWidth="1"/>
    <col min="257" max="257" width="4.7109375" style="612" bestFit="1" customWidth="1"/>
    <col min="258" max="258" width="3.42578125" style="612" bestFit="1" customWidth="1"/>
    <col min="259" max="259" width="6.42578125" style="612" bestFit="1" customWidth="1"/>
    <col min="260" max="260" width="7" style="612" bestFit="1" customWidth="1"/>
    <col min="261" max="261" width="10.140625" style="612" bestFit="1" customWidth="1"/>
    <col min="262" max="262" width="8.5703125" style="612" bestFit="1" customWidth="1"/>
    <col min="263" max="263" width="20.42578125" style="612" bestFit="1" customWidth="1"/>
    <col min="264" max="264" width="9.5703125" style="612" bestFit="1" customWidth="1"/>
    <col min="265" max="265" width="13.42578125" style="612" bestFit="1" customWidth="1"/>
    <col min="266" max="266" width="16.85546875" style="612" bestFit="1" customWidth="1"/>
    <col min="267" max="267" width="2.140625" style="612" bestFit="1" customWidth="1"/>
    <col min="268" max="268" width="5.5703125" style="612" bestFit="1" customWidth="1"/>
    <col min="269" max="269" width="9" style="612" bestFit="1" customWidth="1"/>
    <col min="270" max="270" width="4.7109375" style="612" bestFit="1" customWidth="1"/>
    <col min="271" max="271" width="8.7109375" style="612" bestFit="1" customWidth="1"/>
    <col min="272" max="272" width="8.28515625" style="612" bestFit="1" customWidth="1"/>
    <col min="273" max="273" width="8.5703125" style="612" bestFit="1" customWidth="1"/>
    <col min="274" max="274" width="16.85546875" style="612" bestFit="1" customWidth="1"/>
    <col min="275" max="275" width="7.7109375" style="612" bestFit="1" customWidth="1"/>
    <col min="276" max="276" width="4.85546875" style="612" bestFit="1" customWidth="1"/>
    <col min="277" max="277" width="17.140625" style="612" bestFit="1" customWidth="1"/>
    <col min="278" max="278" width="16.5703125" style="612" bestFit="1" customWidth="1"/>
    <col min="279" max="279" width="34" style="612" bestFit="1" customWidth="1"/>
    <col min="280" max="280" width="29.5703125" style="612" bestFit="1" customWidth="1"/>
    <col min="281" max="281" width="4.42578125" style="612" bestFit="1" customWidth="1"/>
    <col min="282" max="282" width="34" style="612" bestFit="1" customWidth="1"/>
    <col min="283" max="283" width="12.5703125" style="612" bestFit="1" customWidth="1"/>
    <col min="284" max="284" width="16.85546875" style="612" bestFit="1" customWidth="1"/>
    <col min="285" max="285" width="66.7109375" style="612" bestFit="1" customWidth="1"/>
    <col min="286" max="286" width="17" style="612" bestFit="1" customWidth="1"/>
    <col min="287" max="287" width="12.42578125" style="612" bestFit="1" customWidth="1"/>
    <col min="288" max="288" width="9.85546875" style="612" bestFit="1" customWidth="1"/>
    <col min="289" max="289" width="49.7109375" style="612" bestFit="1" customWidth="1"/>
    <col min="290" max="290" width="43.140625" style="612" bestFit="1" customWidth="1"/>
    <col min="291" max="291" width="12.42578125" style="612" bestFit="1" customWidth="1"/>
    <col min="292" max="292" width="3.42578125" style="612" bestFit="1" customWidth="1"/>
    <col min="293" max="293" width="1.140625" style="612" bestFit="1" customWidth="1"/>
    <col min="294" max="294" width="2.85546875" style="612" bestFit="1" customWidth="1"/>
    <col min="295" max="295" width="3" style="612" bestFit="1" customWidth="1"/>
    <col min="296" max="296" width="9.5703125" style="612" bestFit="1" customWidth="1"/>
    <col min="297" max="512" width="9.140625" style="612" customWidth="1"/>
    <col min="513" max="513" width="4.7109375" style="612" bestFit="1" customWidth="1"/>
    <col min="514" max="514" width="3.42578125" style="612" bestFit="1" customWidth="1"/>
    <col min="515" max="515" width="6.42578125" style="612" bestFit="1" customWidth="1"/>
    <col min="516" max="516" width="7" style="612" bestFit="1" customWidth="1"/>
    <col min="517" max="517" width="10.140625" style="612" bestFit="1" customWidth="1"/>
    <col min="518" max="518" width="8.5703125" style="612" bestFit="1" customWidth="1"/>
    <col min="519" max="519" width="20.42578125" style="612" bestFit="1" customWidth="1"/>
    <col min="520" max="520" width="9.5703125" style="612" bestFit="1" customWidth="1"/>
    <col min="521" max="521" width="13.42578125" style="612" bestFit="1" customWidth="1"/>
    <col min="522" max="522" width="16.85546875" style="612" bestFit="1" customWidth="1"/>
    <col min="523" max="523" width="2.140625" style="612" bestFit="1" customWidth="1"/>
    <col min="524" max="524" width="5.5703125" style="612" bestFit="1" customWidth="1"/>
    <col min="525" max="525" width="9" style="612" bestFit="1" customWidth="1"/>
    <col min="526" max="526" width="4.7109375" style="612" bestFit="1" customWidth="1"/>
    <col min="527" max="527" width="8.7109375" style="612" bestFit="1" customWidth="1"/>
    <col min="528" max="528" width="8.28515625" style="612" bestFit="1" customWidth="1"/>
    <col min="529" max="529" width="8.5703125" style="612" bestFit="1" customWidth="1"/>
    <col min="530" max="530" width="16.85546875" style="612" bestFit="1" customWidth="1"/>
    <col min="531" max="531" width="7.7109375" style="612" bestFit="1" customWidth="1"/>
    <col min="532" max="532" width="4.85546875" style="612" bestFit="1" customWidth="1"/>
    <col min="533" max="533" width="17.140625" style="612" bestFit="1" customWidth="1"/>
    <col min="534" max="534" width="16.5703125" style="612" bestFit="1" customWidth="1"/>
    <col min="535" max="535" width="34" style="612" bestFit="1" customWidth="1"/>
    <col min="536" max="536" width="29.5703125" style="612" bestFit="1" customWidth="1"/>
    <col min="537" max="537" width="4.42578125" style="612" bestFit="1" customWidth="1"/>
    <col min="538" max="538" width="34" style="612" bestFit="1" customWidth="1"/>
    <col min="539" max="539" width="12.5703125" style="612" bestFit="1" customWidth="1"/>
    <col min="540" max="540" width="16.85546875" style="612" bestFit="1" customWidth="1"/>
    <col min="541" max="541" width="66.7109375" style="612" bestFit="1" customWidth="1"/>
    <col min="542" max="542" width="17" style="612" bestFit="1" customWidth="1"/>
    <col min="543" max="543" width="12.42578125" style="612" bestFit="1" customWidth="1"/>
    <col min="544" max="544" width="9.85546875" style="612" bestFit="1" customWidth="1"/>
    <col min="545" max="545" width="49.7109375" style="612" bestFit="1" customWidth="1"/>
    <col min="546" max="546" width="43.140625" style="612" bestFit="1" customWidth="1"/>
    <col min="547" max="547" width="12.42578125" style="612" bestFit="1" customWidth="1"/>
    <col min="548" max="548" width="3.42578125" style="612" bestFit="1" customWidth="1"/>
    <col min="549" max="549" width="1.140625" style="612" bestFit="1" customWidth="1"/>
    <col min="550" max="550" width="2.85546875" style="612" bestFit="1" customWidth="1"/>
    <col min="551" max="551" width="3" style="612" bestFit="1" customWidth="1"/>
    <col min="552" max="552" width="9.5703125" style="612" bestFit="1" customWidth="1"/>
    <col min="553" max="768" width="9.140625" style="612" customWidth="1"/>
    <col min="769" max="769" width="4.7109375" style="612" bestFit="1" customWidth="1"/>
    <col min="770" max="770" width="3.42578125" style="612" bestFit="1" customWidth="1"/>
    <col min="771" max="771" width="6.42578125" style="612" bestFit="1" customWidth="1"/>
    <col min="772" max="772" width="7" style="612" bestFit="1" customWidth="1"/>
    <col min="773" max="773" width="10.140625" style="612" bestFit="1" customWidth="1"/>
    <col min="774" max="774" width="8.5703125" style="612" bestFit="1" customWidth="1"/>
    <col min="775" max="775" width="20.42578125" style="612" bestFit="1" customWidth="1"/>
    <col min="776" max="776" width="9.5703125" style="612" bestFit="1" customWidth="1"/>
    <col min="777" max="777" width="13.42578125" style="612" bestFit="1" customWidth="1"/>
    <col min="778" max="778" width="16.85546875" style="612" bestFit="1" customWidth="1"/>
    <col min="779" max="779" width="2.140625" style="612" bestFit="1" customWidth="1"/>
    <col min="780" max="780" width="5.5703125" style="612" bestFit="1" customWidth="1"/>
    <col min="781" max="781" width="9" style="612" bestFit="1" customWidth="1"/>
    <col min="782" max="782" width="4.7109375" style="612" bestFit="1" customWidth="1"/>
    <col min="783" max="783" width="8.7109375" style="612" bestFit="1" customWidth="1"/>
    <col min="784" max="784" width="8.28515625" style="612" bestFit="1" customWidth="1"/>
    <col min="785" max="785" width="8.5703125" style="612" bestFit="1" customWidth="1"/>
    <col min="786" max="786" width="16.85546875" style="612" bestFit="1" customWidth="1"/>
    <col min="787" max="787" width="7.7109375" style="612" bestFit="1" customWidth="1"/>
    <col min="788" max="788" width="4.85546875" style="612" bestFit="1" customWidth="1"/>
    <col min="789" max="789" width="17.140625" style="612" bestFit="1" customWidth="1"/>
    <col min="790" max="790" width="16.5703125" style="612" bestFit="1" customWidth="1"/>
    <col min="791" max="791" width="34" style="612" bestFit="1" customWidth="1"/>
    <col min="792" max="792" width="29.5703125" style="612" bestFit="1" customWidth="1"/>
    <col min="793" max="793" width="4.42578125" style="612" bestFit="1" customWidth="1"/>
    <col min="794" max="794" width="34" style="612" bestFit="1" customWidth="1"/>
    <col min="795" max="795" width="12.5703125" style="612" bestFit="1" customWidth="1"/>
    <col min="796" max="796" width="16.85546875" style="612" bestFit="1" customWidth="1"/>
    <col min="797" max="797" width="66.7109375" style="612" bestFit="1" customWidth="1"/>
    <col min="798" max="798" width="17" style="612" bestFit="1" customWidth="1"/>
    <col min="799" max="799" width="12.42578125" style="612" bestFit="1" customWidth="1"/>
    <col min="800" max="800" width="9.85546875" style="612" bestFit="1" customWidth="1"/>
    <col min="801" max="801" width="49.7109375" style="612" bestFit="1" customWidth="1"/>
    <col min="802" max="802" width="43.140625" style="612" bestFit="1" customWidth="1"/>
    <col min="803" max="803" width="12.42578125" style="612" bestFit="1" customWidth="1"/>
    <col min="804" max="804" width="3.42578125" style="612" bestFit="1" customWidth="1"/>
    <col min="805" max="805" width="1.140625" style="612" bestFit="1" customWidth="1"/>
    <col min="806" max="806" width="2.85546875" style="612" bestFit="1" customWidth="1"/>
    <col min="807" max="807" width="3" style="612" bestFit="1" customWidth="1"/>
    <col min="808" max="808" width="9.5703125" style="612" bestFit="1" customWidth="1"/>
    <col min="809" max="1024" width="9.140625" style="612" customWidth="1"/>
    <col min="1025" max="1025" width="4.7109375" style="612" bestFit="1" customWidth="1"/>
    <col min="1026" max="1026" width="3.42578125" style="612" bestFit="1" customWidth="1"/>
    <col min="1027" max="1027" width="6.42578125" style="612" bestFit="1" customWidth="1"/>
    <col min="1028" max="1028" width="7" style="612" bestFit="1" customWidth="1"/>
    <col min="1029" max="1029" width="10.140625" style="612" bestFit="1" customWidth="1"/>
    <col min="1030" max="1030" width="8.5703125" style="612" bestFit="1" customWidth="1"/>
    <col min="1031" max="1031" width="20.42578125" style="612" bestFit="1" customWidth="1"/>
    <col min="1032" max="1032" width="9.5703125" style="612" bestFit="1" customWidth="1"/>
    <col min="1033" max="1033" width="13.42578125" style="612" bestFit="1" customWidth="1"/>
    <col min="1034" max="1034" width="16.85546875" style="612" bestFit="1" customWidth="1"/>
    <col min="1035" max="1035" width="2.140625" style="612" bestFit="1" customWidth="1"/>
    <col min="1036" max="1036" width="5.5703125" style="612" bestFit="1" customWidth="1"/>
    <col min="1037" max="1037" width="9" style="612" bestFit="1" customWidth="1"/>
    <col min="1038" max="1038" width="4.7109375" style="612" bestFit="1" customWidth="1"/>
    <col min="1039" max="1039" width="8.7109375" style="612" bestFit="1" customWidth="1"/>
    <col min="1040" max="1040" width="8.28515625" style="612" bestFit="1" customWidth="1"/>
    <col min="1041" max="1041" width="8.5703125" style="612" bestFit="1" customWidth="1"/>
    <col min="1042" max="1042" width="16.85546875" style="612" bestFit="1" customWidth="1"/>
    <col min="1043" max="1043" width="7.7109375" style="612" bestFit="1" customWidth="1"/>
    <col min="1044" max="1044" width="4.85546875" style="612" bestFit="1" customWidth="1"/>
    <col min="1045" max="1045" width="17.140625" style="612" bestFit="1" customWidth="1"/>
    <col min="1046" max="1046" width="16.5703125" style="612" bestFit="1" customWidth="1"/>
    <col min="1047" max="1047" width="34" style="612" bestFit="1" customWidth="1"/>
    <col min="1048" max="1048" width="29.5703125" style="612" bestFit="1" customWidth="1"/>
    <col min="1049" max="1049" width="4.42578125" style="612" bestFit="1" customWidth="1"/>
    <col min="1050" max="1050" width="34" style="612" bestFit="1" customWidth="1"/>
    <col min="1051" max="1051" width="12.5703125" style="612" bestFit="1" customWidth="1"/>
    <col min="1052" max="1052" width="16.85546875" style="612" bestFit="1" customWidth="1"/>
    <col min="1053" max="1053" width="66.7109375" style="612" bestFit="1" customWidth="1"/>
    <col min="1054" max="1054" width="17" style="612" bestFit="1" customWidth="1"/>
    <col min="1055" max="1055" width="12.42578125" style="612" bestFit="1" customWidth="1"/>
    <col min="1056" max="1056" width="9.85546875" style="612" bestFit="1" customWidth="1"/>
    <col min="1057" max="1057" width="49.7109375" style="612" bestFit="1" customWidth="1"/>
    <col min="1058" max="1058" width="43.140625" style="612" bestFit="1" customWidth="1"/>
    <col min="1059" max="1059" width="12.42578125" style="612" bestFit="1" customWidth="1"/>
    <col min="1060" max="1060" width="3.42578125" style="612" bestFit="1" customWidth="1"/>
    <col min="1061" max="1061" width="1.140625" style="612" bestFit="1" customWidth="1"/>
    <col min="1062" max="1062" width="2.85546875" style="612" bestFit="1" customWidth="1"/>
    <col min="1063" max="1063" width="3" style="612" bestFit="1" customWidth="1"/>
    <col min="1064" max="1064" width="9.5703125" style="612" bestFit="1" customWidth="1"/>
    <col min="1065" max="1280" width="9.140625" style="612" customWidth="1"/>
    <col min="1281" max="1281" width="4.7109375" style="612" bestFit="1" customWidth="1"/>
    <col min="1282" max="1282" width="3.42578125" style="612" bestFit="1" customWidth="1"/>
    <col min="1283" max="1283" width="6.42578125" style="612" bestFit="1" customWidth="1"/>
    <col min="1284" max="1284" width="7" style="612" bestFit="1" customWidth="1"/>
    <col min="1285" max="1285" width="10.140625" style="612" bestFit="1" customWidth="1"/>
    <col min="1286" max="1286" width="8.5703125" style="612" bestFit="1" customWidth="1"/>
    <col min="1287" max="1287" width="20.42578125" style="612" bestFit="1" customWidth="1"/>
    <col min="1288" max="1288" width="9.5703125" style="612" bestFit="1" customWidth="1"/>
    <col min="1289" max="1289" width="13.42578125" style="612" bestFit="1" customWidth="1"/>
    <col min="1290" max="1290" width="16.85546875" style="612" bestFit="1" customWidth="1"/>
    <col min="1291" max="1291" width="2.140625" style="612" bestFit="1" customWidth="1"/>
    <col min="1292" max="1292" width="5.5703125" style="612" bestFit="1" customWidth="1"/>
    <col min="1293" max="1293" width="9" style="612" bestFit="1" customWidth="1"/>
    <col min="1294" max="1294" width="4.7109375" style="612" bestFit="1" customWidth="1"/>
    <col min="1295" max="1295" width="8.7109375" style="612" bestFit="1" customWidth="1"/>
    <col min="1296" max="1296" width="8.28515625" style="612" bestFit="1" customWidth="1"/>
    <col min="1297" max="1297" width="8.5703125" style="612" bestFit="1" customWidth="1"/>
    <col min="1298" max="1298" width="16.85546875" style="612" bestFit="1" customWidth="1"/>
    <col min="1299" max="1299" width="7.7109375" style="612" bestFit="1" customWidth="1"/>
    <col min="1300" max="1300" width="4.85546875" style="612" bestFit="1" customWidth="1"/>
    <col min="1301" max="1301" width="17.140625" style="612" bestFit="1" customWidth="1"/>
    <col min="1302" max="1302" width="16.5703125" style="612" bestFit="1" customWidth="1"/>
    <col min="1303" max="1303" width="34" style="612" bestFit="1" customWidth="1"/>
    <col min="1304" max="1304" width="29.5703125" style="612" bestFit="1" customWidth="1"/>
    <col min="1305" max="1305" width="4.42578125" style="612" bestFit="1" customWidth="1"/>
    <col min="1306" max="1306" width="34" style="612" bestFit="1" customWidth="1"/>
    <col min="1307" max="1307" width="12.5703125" style="612" bestFit="1" customWidth="1"/>
    <col min="1308" max="1308" width="16.85546875" style="612" bestFit="1" customWidth="1"/>
    <col min="1309" max="1309" width="66.7109375" style="612" bestFit="1" customWidth="1"/>
    <col min="1310" max="1310" width="17" style="612" bestFit="1" customWidth="1"/>
    <col min="1311" max="1311" width="12.42578125" style="612" bestFit="1" customWidth="1"/>
    <col min="1312" max="1312" width="9.85546875" style="612" bestFit="1" customWidth="1"/>
    <col min="1313" max="1313" width="49.7109375" style="612" bestFit="1" customWidth="1"/>
    <col min="1314" max="1314" width="43.140625" style="612" bestFit="1" customWidth="1"/>
    <col min="1315" max="1315" width="12.42578125" style="612" bestFit="1" customWidth="1"/>
    <col min="1316" max="1316" width="3.42578125" style="612" bestFit="1" customWidth="1"/>
    <col min="1317" max="1317" width="1.140625" style="612" bestFit="1" customWidth="1"/>
    <col min="1318" max="1318" width="2.85546875" style="612" bestFit="1" customWidth="1"/>
    <col min="1319" max="1319" width="3" style="612" bestFit="1" customWidth="1"/>
    <col min="1320" max="1320" width="9.5703125" style="612" bestFit="1" customWidth="1"/>
    <col min="1321" max="1536" width="9.140625" style="612" customWidth="1"/>
    <col min="1537" max="1537" width="4.7109375" style="612" bestFit="1" customWidth="1"/>
    <col min="1538" max="1538" width="3.42578125" style="612" bestFit="1" customWidth="1"/>
    <col min="1539" max="1539" width="6.42578125" style="612" bestFit="1" customWidth="1"/>
    <col min="1540" max="1540" width="7" style="612" bestFit="1" customWidth="1"/>
    <col min="1541" max="1541" width="10.140625" style="612" bestFit="1" customWidth="1"/>
    <col min="1542" max="1542" width="8.5703125" style="612" bestFit="1" customWidth="1"/>
    <col min="1543" max="1543" width="20.42578125" style="612" bestFit="1" customWidth="1"/>
    <col min="1544" max="1544" width="9.5703125" style="612" bestFit="1" customWidth="1"/>
    <col min="1545" max="1545" width="13.42578125" style="612" bestFit="1" customWidth="1"/>
    <col min="1546" max="1546" width="16.85546875" style="612" bestFit="1" customWidth="1"/>
    <col min="1547" max="1547" width="2.140625" style="612" bestFit="1" customWidth="1"/>
    <col min="1548" max="1548" width="5.5703125" style="612" bestFit="1" customWidth="1"/>
    <col min="1549" max="1549" width="9" style="612" bestFit="1" customWidth="1"/>
    <col min="1550" max="1550" width="4.7109375" style="612" bestFit="1" customWidth="1"/>
    <col min="1551" max="1551" width="8.7109375" style="612" bestFit="1" customWidth="1"/>
    <col min="1552" max="1552" width="8.28515625" style="612" bestFit="1" customWidth="1"/>
    <col min="1553" max="1553" width="8.5703125" style="612" bestFit="1" customWidth="1"/>
    <col min="1554" max="1554" width="16.85546875" style="612" bestFit="1" customWidth="1"/>
    <col min="1555" max="1555" width="7.7109375" style="612" bestFit="1" customWidth="1"/>
    <col min="1556" max="1556" width="4.85546875" style="612" bestFit="1" customWidth="1"/>
    <col min="1557" max="1557" width="17.140625" style="612" bestFit="1" customWidth="1"/>
    <col min="1558" max="1558" width="16.5703125" style="612" bestFit="1" customWidth="1"/>
    <col min="1559" max="1559" width="34" style="612" bestFit="1" customWidth="1"/>
    <col min="1560" max="1560" width="29.5703125" style="612" bestFit="1" customWidth="1"/>
    <col min="1561" max="1561" width="4.42578125" style="612" bestFit="1" customWidth="1"/>
    <col min="1562" max="1562" width="34" style="612" bestFit="1" customWidth="1"/>
    <col min="1563" max="1563" width="12.5703125" style="612" bestFit="1" customWidth="1"/>
    <col min="1564" max="1564" width="16.85546875" style="612" bestFit="1" customWidth="1"/>
    <col min="1565" max="1565" width="66.7109375" style="612" bestFit="1" customWidth="1"/>
    <col min="1566" max="1566" width="17" style="612" bestFit="1" customWidth="1"/>
    <col min="1567" max="1567" width="12.42578125" style="612" bestFit="1" customWidth="1"/>
    <col min="1568" max="1568" width="9.85546875" style="612" bestFit="1" customWidth="1"/>
    <col min="1569" max="1569" width="49.7109375" style="612" bestFit="1" customWidth="1"/>
    <col min="1570" max="1570" width="43.140625" style="612" bestFit="1" customWidth="1"/>
    <col min="1571" max="1571" width="12.42578125" style="612" bestFit="1" customWidth="1"/>
    <col min="1572" max="1572" width="3.42578125" style="612" bestFit="1" customWidth="1"/>
    <col min="1573" max="1573" width="1.140625" style="612" bestFit="1" customWidth="1"/>
    <col min="1574" max="1574" width="2.85546875" style="612" bestFit="1" customWidth="1"/>
    <col min="1575" max="1575" width="3" style="612" bestFit="1" customWidth="1"/>
    <col min="1576" max="1576" width="9.5703125" style="612" bestFit="1" customWidth="1"/>
    <col min="1577" max="1792" width="9.140625" style="612" customWidth="1"/>
    <col min="1793" max="1793" width="4.7109375" style="612" bestFit="1" customWidth="1"/>
    <col min="1794" max="1794" width="3.42578125" style="612" bestFit="1" customWidth="1"/>
    <col min="1795" max="1795" width="6.42578125" style="612" bestFit="1" customWidth="1"/>
    <col min="1796" max="1796" width="7" style="612" bestFit="1" customWidth="1"/>
    <col min="1797" max="1797" width="10.140625" style="612" bestFit="1" customWidth="1"/>
    <col min="1798" max="1798" width="8.5703125" style="612" bestFit="1" customWidth="1"/>
    <col min="1799" max="1799" width="20.42578125" style="612" bestFit="1" customWidth="1"/>
    <col min="1800" max="1800" width="9.5703125" style="612" bestFit="1" customWidth="1"/>
    <col min="1801" max="1801" width="13.42578125" style="612" bestFit="1" customWidth="1"/>
    <col min="1802" max="1802" width="16.85546875" style="612" bestFit="1" customWidth="1"/>
    <col min="1803" max="1803" width="2.140625" style="612" bestFit="1" customWidth="1"/>
    <col min="1804" max="1804" width="5.5703125" style="612" bestFit="1" customWidth="1"/>
    <col min="1805" max="1805" width="9" style="612" bestFit="1" customWidth="1"/>
    <col min="1806" max="1806" width="4.7109375" style="612" bestFit="1" customWidth="1"/>
    <col min="1807" max="1807" width="8.7109375" style="612" bestFit="1" customWidth="1"/>
    <col min="1808" max="1808" width="8.28515625" style="612" bestFit="1" customWidth="1"/>
    <col min="1809" max="1809" width="8.5703125" style="612" bestFit="1" customWidth="1"/>
    <col min="1810" max="1810" width="16.85546875" style="612" bestFit="1" customWidth="1"/>
    <col min="1811" max="1811" width="7.7109375" style="612" bestFit="1" customWidth="1"/>
    <col min="1812" max="1812" width="4.85546875" style="612" bestFit="1" customWidth="1"/>
    <col min="1813" max="1813" width="17.140625" style="612" bestFit="1" customWidth="1"/>
    <col min="1814" max="1814" width="16.5703125" style="612" bestFit="1" customWidth="1"/>
    <col min="1815" max="1815" width="34" style="612" bestFit="1" customWidth="1"/>
    <col min="1816" max="1816" width="29.5703125" style="612" bestFit="1" customWidth="1"/>
    <col min="1817" max="1817" width="4.42578125" style="612" bestFit="1" customWidth="1"/>
    <col min="1818" max="1818" width="34" style="612" bestFit="1" customWidth="1"/>
    <col min="1819" max="1819" width="12.5703125" style="612" bestFit="1" customWidth="1"/>
    <col min="1820" max="1820" width="16.85546875" style="612" bestFit="1" customWidth="1"/>
    <col min="1821" max="1821" width="66.7109375" style="612" bestFit="1" customWidth="1"/>
    <col min="1822" max="1822" width="17" style="612" bestFit="1" customWidth="1"/>
    <col min="1823" max="1823" width="12.42578125" style="612" bestFit="1" customWidth="1"/>
    <col min="1824" max="1824" width="9.85546875" style="612" bestFit="1" customWidth="1"/>
    <col min="1825" max="1825" width="49.7109375" style="612" bestFit="1" customWidth="1"/>
    <col min="1826" max="1826" width="43.140625" style="612" bestFit="1" customWidth="1"/>
    <col min="1827" max="1827" width="12.42578125" style="612" bestFit="1" customWidth="1"/>
    <col min="1828" max="1828" width="3.42578125" style="612" bestFit="1" customWidth="1"/>
    <col min="1829" max="1829" width="1.140625" style="612" bestFit="1" customWidth="1"/>
    <col min="1830" max="1830" width="2.85546875" style="612" bestFit="1" customWidth="1"/>
    <col min="1831" max="1831" width="3" style="612" bestFit="1" customWidth="1"/>
    <col min="1832" max="1832" width="9.5703125" style="612" bestFit="1" customWidth="1"/>
    <col min="1833" max="2048" width="9.140625" style="612" customWidth="1"/>
    <col min="2049" max="2049" width="4.7109375" style="612" bestFit="1" customWidth="1"/>
    <col min="2050" max="2050" width="3.42578125" style="612" bestFit="1" customWidth="1"/>
    <col min="2051" max="2051" width="6.42578125" style="612" bestFit="1" customWidth="1"/>
    <col min="2052" max="2052" width="7" style="612" bestFit="1" customWidth="1"/>
    <col min="2053" max="2053" width="10.140625" style="612" bestFit="1" customWidth="1"/>
    <col min="2054" max="2054" width="8.5703125" style="612" bestFit="1" customWidth="1"/>
    <col min="2055" max="2055" width="20.42578125" style="612" bestFit="1" customWidth="1"/>
    <col min="2056" max="2056" width="9.5703125" style="612" bestFit="1" customWidth="1"/>
    <col min="2057" max="2057" width="13.42578125" style="612" bestFit="1" customWidth="1"/>
    <col min="2058" max="2058" width="16.85546875" style="612" bestFit="1" customWidth="1"/>
    <col min="2059" max="2059" width="2.140625" style="612" bestFit="1" customWidth="1"/>
    <col min="2060" max="2060" width="5.5703125" style="612" bestFit="1" customWidth="1"/>
    <col min="2061" max="2061" width="9" style="612" bestFit="1" customWidth="1"/>
    <col min="2062" max="2062" width="4.7109375" style="612" bestFit="1" customWidth="1"/>
    <col min="2063" max="2063" width="8.7109375" style="612" bestFit="1" customWidth="1"/>
    <col min="2064" max="2064" width="8.28515625" style="612" bestFit="1" customWidth="1"/>
    <col min="2065" max="2065" width="8.5703125" style="612" bestFit="1" customWidth="1"/>
    <col min="2066" max="2066" width="16.85546875" style="612" bestFit="1" customWidth="1"/>
    <col min="2067" max="2067" width="7.7109375" style="612" bestFit="1" customWidth="1"/>
    <col min="2068" max="2068" width="4.85546875" style="612" bestFit="1" customWidth="1"/>
    <col min="2069" max="2069" width="17.140625" style="612" bestFit="1" customWidth="1"/>
    <col min="2070" max="2070" width="16.5703125" style="612" bestFit="1" customWidth="1"/>
    <col min="2071" max="2071" width="34" style="612" bestFit="1" customWidth="1"/>
    <col min="2072" max="2072" width="29.5703125" style="612" bestFit="1" customWidth="1"/>
    <col min="2073" max="2073" width="4.42578125" style="612" bestFit="1" customWidth="1"/>
    <col min="2074" max="2074" width="34" style="612" bestFit="1" customWidth="1"/>
    <col min="2075" max="2075" width="12.5703125" style="612" bestFit="1" customWidth="1"/>
    <col min="2076" max="2076" width="16.85546875" style="612" bestFit="1" customWidth="1"/>
    <col min="2077" max="2077" width="66.7109375" style="612" bestFit="1" customWidth="1"/>
    <col min="2078" max="2078" width="17" style="612" bestFit="1" customWidth="1"/>
    <col min="2079" max="2079" width="12.42578125" style="612" bestFit="1" customWidth="1"/>
    <col min="2080" max="2080" width="9.85546875" style="612" bestFit="1" customWidth="1"/>
    <col min="2081" max="2081" width="49.7109375" style="612" bestFit="1" customWidth="1"/>
    <col min="2082" max="2082" width="43.140625" style="612" bestFit="1" customWidth="1"/>
    <col min="2083" max="2083" width="12.42578125" style="612" bestFit="1" customWidth="1"/>
    <col min="2084" max="2084" width="3.42578125" style="612" bestFit="1" customWidth="1"/>
    <col min="2085" max="2085" width="1.140625" style="612" bestFit="1" customWidth="1"/>
    <col min="2086" max="2086" width="2.85546875" style="612" bestFit="1" customWidth="1"/>
    <col min="2087" max="2087" width="3" style="612" bestFit="1" customWidth="1"/>
    <col min="2088" max="2088" width="9.5703125" style="612" bestFit="1" customWidth="1"/>
    <col min="2089" max="2304" width="9.140625" style="612" customWidth="1"/>
    <col min="2305" max="2305" width="4.7109375" style="612" bestFit="1" customWidth="1"/>
    <col min="2306" max="2306" width="3.42578125" style="612" bestFit="1" customWidth="1"/>
    <col min="2307" max="2307" width="6.42578125" style="612" bestFit="1" customWidth="1"/>
    <col min="2308" max="2308" width="7" style="612" bestFit="1" customWidth="1"/>
    <col min="2309" max="2309" width="10.140625" style="612" bestFit="1" customWidth="1"/>
    <col min="2310" max="2310" width="8.5703125" style="612" bestFit="1" customWidth="1"/>
    <col min="2311" max="2311" width="20.42578125" style="612" bestFit="1" customWidth="1"/>
    <col min="2312" max="2312" width="9.5703125" style="612" bestFit="1" customWidth="1"/>
    <col min="2313" max="2313" width="13.42578125" style="612" bestFit="1" customWidth="1"/>
    <col min="2314" max="2314" width="16.85546875" style="612" bestFit="1" customWidth="1"/>
    <col min="2315" max="2315" width="2.140625" style="612" bestFit="1" customWidth="1"/>
    <col min="2316" max="2316" width="5.5703125" style="612" bestFit="1" customWidth="1"/>
    <col min="2317" max="2317" width="9" style="612" bestFit="1" customWidth="1"/>
    <col min="2318" max="2318" width="4.7109375" style="612" bestFit="1" customWidth="1"/>
    <col min="2319" max="2319" width="8.7109375" style="612" bestFit="1" customWidth="1"/>
    <col min="2320" max="2320" width="8.28515625" style="612" bestFit="1" customWidth="1"/>
    <col min="2321" max="2321" width="8.5703125" style="612" bestFit="1" customWidth="1"/>
    <col min="2322" max="2322" width="16.85546875" style="612" bestFit="1" customWidth="1"/>
    <col min="2323" max="2323" width="7.7109375" style="612" bestFit="1" customWidth="1"/>
    <col min="2324" max="2324" width="4.85546875" style="612" bestFit="1" customWidth="1"/>
    <col min="2325" max="2325" width="17.140625" style="612" bestFit="1" customWidth="1"/>
    <col min="2326" max="2326" width="16.5703125" style="612" bestFit="1" customWidth="1"/>
    <col min="2327" max="2327" width="34" style="612" bestFit="1" customWidth="1"/>
    <col min="2328" max="2328" width="29.5703125" style="612" bestFit="1" customWidth="1"/>
    <col min="2329" max="2329" width="4.42578125" style="612" bestFit="1" customWidth="1"/>
    <col min="2330" max="2330" width="34" style="612" bestFit="1" customWidth="1"/>
    <col min="2331" max="2331" width="12.5703125" style="612" bestFit="1" customWidth="1"/>
    <col min="2332" max="2332" width="16.85546875" style="612" bestFit="1" customWidth="1"/>
    <col min="2333" max="2333" width="66.7109375" style="612" bestFit="1" customWidth="1"/>
    <col min="2334" max="2334" width="17" style="612" bestFit="1" customWidth="1"/>
    <col min="2335" max="2335" width="12.42578125" style="612" bestFit="1" customWidth="1"/>
    <col min="2336" max="2336" width="9.85546875" style="612" bestFit="1" customWidth="1"/>
    <col min="2337" max="2337" width="49.7109375" style="612" bestFit="1" customWidth="1"/>
    <col min="2338" max="2338" width="43.140625" style="612" bestFit="1" customWidth="1"/>
    <col min="2339" max="2339" width="12.42578125" style="612" bestFit="1" customWidth="1"/>
    <col min="2340" max="2340" width="3.42578125" style="612" bestFit="1" customWidth="1"/>
    <col min="2341" max="2341" width="1.140625" style="612" bestFit="1" customWidth="1"/>
    <col min="2342" max="2342" width="2.85546875" style="612" bestFit="1" customWidth="1"/>
    <col min="2343" max="2343" width="3" style="612" bestFit="1" customWidth="1"/>
    <col min="2344" max="2344" width="9.5703125" style="612" bestFit="1" customWidth="1"/>
    <col min="2345" max="2560" width="9.140625" style="612" customWidth="1"/>
    <col min="2561" max="2561" width="4.7109375" style="612" bestFit="1" customWidth="1"/>
    <col min="2562" max="2562" width="3.42578125" style="612" bestFit="1" customWidth="1"/>
    <col min="2563" max="2563" width="6.42578125" style="612" bestFit="1" customWidth="1"/>
    <col min="2564" max="2564" width="7" style="612" bestFit="1" customWidth="1"/>
    <col min="2565" max="2565" width="10.140625" style="612" bestFit="1" customWidth="1"/>
    <col min="2566" max="2566" width="8.5703125" style="612" bestFit="1" customWidth="1"/>
    <col min="2567" max="2567" width="20.42578125" style="612" bestFit="1" customWidth="1"/>
    <col min="2568" max="2568" width="9.5703125" style="612" bestFit="1" customWidth="1"/>
    <col min="2569" max="2569" width="13.42578125" style="612" bestFit="1" customWidth="1"/>
    <col min="2570" max="2570" width="16.85546875" style="612" bestFit="1" customWidth="1"/>
    <col min="2571" max="2571" width="2.140625" style="612" bestFit="1" customWidth="1"/>
    <col min="2572" max="2572" width="5.5703125" style="612" bestFit="1" customWidth="1"/>
    <col min="2573" max="2573" width="9" style="612" bestFit="1" customWidth="1"/>
    <col min="2574" max="2574" width="4.7109375" style="612" bestFit="1" customWidth="1"/>
    <col min="2575" max="2575" width="8.7109375" style="612" bestFit="1" customWidth="1"/>
    <col min="2576" max="2576" width="8.28515625" style="612" bestFit="1" customWidth="1"/>
    <col min="2577" max="2577" width="8.5703125" style="612" bestFit="1" customWidth="1"/>
    <col min="2578" max="2578" width="16.85546875" style="612" bestFit="1" customWidth="1"/>
    <col min="2579" max="2579" width="7.7109375" style="612" bestFit="1" customWidth="1"/>
    <col min="2580" max="2580" width="4.85546875" style="612" bestFit="1" customWidth="1"/>
    <col min="2581" max="2581" width="17.140625" style="612" bestFit="1" customWidth="1"/>
    <col min="2582" max="2582" width="16.5703125" style="612" bestFit="1" customWidth="1"/>
    <col min="2583" max="2583" width="34" style="612" bestFit="1" customWidth="1"/>
    <col min="2584" max="2584" width="29.5703125" style="612" bestFit="1" customWidth="1"/>
    <col min="2585" max="2585" width="4.42578125" style="612" bestFit="1" customWidth="1"/>
    <col min="2586" max="2586" width="34" style="612" bestFit="1" customWidth="1"/>
    <col min="2587" max="2587" width="12.5703125" style="612" bestFit="1" customWidth="1"/>
    <col min="2588" max="2588" width="16.85546875" style="612" bestFit="1" customWidth="1"/>
    <col min="2589" max="2589" width="66.7109375" style="612" bestFit="1" customWidth="1"/>
    <col min="2590" max="2590" width="17" style="612" bestFit="1" customWidth="1"/>
    <col min="2591" max="2591" width="12.42578125" style="612" bestFit="1" customWidth="1"/>
    <col min="2592" max="2592" width="9.85546875" style="612" bestFit="1" customWidth="1"/>
    <col min="2593" max="2593" width="49.7109375" style="612" bestFit="1" customWidth="1"/>
    <col min="2594" max="2594" width="43.140625" style="612" bestFit="1" customWidth="1"/>
    <col min="2595" max="2595" width="12.42578125" style="612" bestFit="1" customWidth="1"/>
    <col min="2596" max="2596" width="3.42578125" style="612" bestFit="1" customWidth="1"/>
    <col min="2597" max="2597" width="1.140625" style="612" bestFit="1" customWidth="1"/>
    <col min="2598" max="2598" width="2.85546875" style="612" bestFit="1" customWidth="1"/>
    <col min="2599" max="2599" width="3" style="612" bestFit="1" customWidth="1"/>
    <col min="2600" max="2600" width="9.5703125" style="612" bestFit="1" customWidth="1"/>
    <col min="2601" max="2816" width="9.140625" style="612" customWidth="1"/>
    <col min="2817" max="2817" width="4.7109375" style="612" bestFit="1" customWidth="1"/>
    <col min="2818" max="2818" width="3.42578125" style="612" bestFit="1" customWidth="1"/>
    <col min="2819" max="2819" width="6.42578125" style="612" bestFit="1" customWidth="1"/>
    <col min="2820" max="2820" width="7" style="612" bestFit="1" customWidth="1"/>
    <col min="2821" max="2821" width="10.140625" style="612" bestFit="1" customWidth="1"/>
    <col min="2822" max="2822" width="8.5703125" style="612" bestFit="1" customWidth="1"/>
    <col min="2823" max="2823" width="20.42578125" style="612" bestFit="1" customWidth="1"/>
    <col min="2824" max="2824" width="9.5703125" style="612" bestFit="1" customWidth="1"/>
    <col min="2825" max="2825" width="13.42578125" style="612" bestFit="1" customWidth="1"/>
    <col min="2826" max="2826" width="16.85546875" style="612" bestFit="1" customWidth="1"/>
    <col min="2827" max="2827" width="2.140625" style="612" bestFit="1" customWidth="1"/>
    <col min="2828" max="2828" width="5.5703125" style="612" bestFit="1" customWidth="1"/>
    <col min="2829" max="2829" width="9" style="612" bestFit="1" customWidth="1"/>
    <col min="2830" max="2830" width="4.7109375" style="612" bestFit="1" customWidth="1"/>
    <col min="2831" max="2831" width="8.7109375" style="612" bestFit="1" customWidth="1"/>
    <col min="2832" max="2832" width="8.28515625" style="612" bestFit="1" customWidth="1"/>
    <col min="2833" max="2833" width="8.5703125" style="612" bestFit="1" customWidth="1"/>
    <col min="2834" max="2834" width="16.85546875" style="612" bestFit="1" customWidth="1"/>
    <col min="2835" max="2835" width="7.7109375" style="612" bestFit="1" customWidth="1"/>
    <col min="2836" max="2836" width="4.85546875" style="612" bestFit="1" customWidth="1"/>
    <col min="2837" max="2837" width="17.140625" style="612" bestFit="1" customWidth="1"/>
    <col min="2838" max="2838" width="16.5703125" style="612" bestFit="1" customWidth="1"/>
    <col min="2839" max="2839" width="34" style="612" bestFit="1" customWidth="1"/>
    <col min="2840" max="2840" width="29.5703125" style="612" bestFit="1" customWidth="1"/>
    <col min="2841" max="2841" width="4.42578125" style="612" bestFit="1" customWidth="1"/>
    <col min="2842" max="2842" width="34" style="612" bestFit="1" customWidth="1"/>
    <col min="2843" max="2843" width="12.5703125" style="612" bestFit="1" customWidth="1"/>
    <col min="2844" max="2844" width="16.85546875" style="612" bestFit="1" customWidth="1"/>
    <col min="2845" max="2845" width="66.7109375" style="612" bestFit="1" customWidth="1"/>
    <col min="2846" max="2846" width="17" style="612" bestFit="1" customWidth="1"/>
    <col min="2847" max="2847" width="12.42578125" style="612" bestFit="1" customWidth="1"/>
    <col min="2848" max="2848" width="9.85546875" style="612" bestFit="1" customWidth="1"/>
    <col min="2849" max="2849" width="49.7109375" style="612" bestFit="1" customWidth="1"/>
    <col min="2850" max="2850" width="43.140625" style="612" bestFit="1" customWidth="1"/>
    <col min="2851" max="2851" width="12.42578125" style="612" bestFit="1" customWidth="1"/>
    <col min="2852" max="2852" width="3.42578125" style="612" bestFit="1" customWidth="1"/>
    <col min="2853" max="2853" width="1.140625" style="612" bestFit="1" customWidth="1"/>
    <col min="2854" max="2854" width="2.85546875" style="612" bestFit="1" customWidth="1"/>
    <col min="2855" max="2855" width="3" style="612" bestFit="1" customWidth="1"/>
    <col min="2856" max="2856" width="9.5703125" style="612" bestFit="1" customWidth="1"/>
    <col min="2857" max="3072" width="9.140625" style="612" customWidth="1"/>
    <col min="3073" max="3073" width="4.7109375" style="612" bestFit="1" customWidth="1"/>
    <col min="3074" max="3074" width="3.42578125" style="612" bestFit="1" customWidth="1"/>
    <col min="3075" max="3075" width="6.42578125" style="612" bestFit="1" customWidth="1"/>
    <col min="3076" max="3076" width="7" style="612" bestFit="1" customWidth="1"/>
    <col min="3077" max="3077" width="10.140625" style="612" bestFit="1" customWidth="1"/>
    <col min="3078" max="3078" width="8.5703125" style="612" bestFit="1" customWidth="1"/>
    <col min="3079" max="3079" width="20.42578125" style="612" bestFit="1" customWidth="1"/>
    <col min="3080" max="3080" width="9.5703125" style="612" bestFit="1" customWidth="1"/>
    <col min="3081" max="3081" width="13.42578125" style="612" bestFit="1" customWidth="1"/>
    <col min="3082" max="3082" width="16.85546875" style="612" bestFit="1" customWidth="1"/>
    <col min="3083" max="3083" width="2.140625" style="612" bestFit="1" customWidth="1"/>
    <col min="3084" max="3084" width="5.5703125" style="612" bestFit="1" customWidth="1"/>
    <col min="3085" max="3085" width="9" style="612" bestFit="1" customWidth="1"/>
    <col min="3086" max="3086" width="4.7109375" style="612" bestFit="1" customWidth="1"/>
    <col min="3087" max="3087" width="8.7109375" style="612" bestFit="1" customWidth="1"/>
    <col min="3088" max="3088" width="8.28515625" style="612" bestFit="1" customWidth="1"/>
    <col min="3089" max="3089" width="8.5703125" style="612" bestFit="1" customWidth="1"/>
    <col min="3090" max="3090" width="16.85546875" style="612" bestFit="1" customWidth="1"/>
    <col min="3091" max="3091" width="7.7109375" style="612" bestFit="1" customWidth="1"/>
    <col min="3092" max="3092" width="4.85546875" style="612" bestFit="1" customWidth="1"/>
    <col min="3093" max="3093" width="17.140625" style="612" bestFit="1" customWidth="1"/>
    <col min="3094" max="3094" width="16.5703125" style="612" bestFit="1" customWidth="1"/>
    <col min="3095" max="3095" width="34" style="612" bestFit="1" customWidth="1"/>
    <col min="3096" max="3096" width="29.5703125" style="612" bestFit="1" customWidth="1"/>
    <col min="3097" max="3097" width="4.42578125" style="612" bestFit="1" customWidth="1"/>
    <col min="3098" max="3098" width="34" style="612" bestFit="1" customWidth="1"/>
    <col min="3099" max="3099" width="12.5703125" style="612" bestFit="1" customWidth="1"/>
    <col min="3100" max="3100" width="16.85546875" style="612" bestFit="1" customWidth="1"/>
    <col min="3101" max="3101" width="66.7109375" style="612" bestFit="1" customWidth="1"/>
    <col min="3102" max="3102" width="17" style="612" bestFit="1" customWidth="1"/>
    <col min="3103" max="3103" width="12.42578125" style="612" bestFit="1" customWidth="1"/>
    <col min="3104" max="3104" width="9.85546875" style="612" bestFit="1" customWidth="1"/>
    <col min="3105" max="3105" width="49.7109375" style="612" bestFit="1" customWidth="1"/>
    <col min="3106" max="3106" width="43.140625" style="612" bestFit="1" customWidth="1"/>
    <col min="3107" max="3107" width="12.42578125" style="612" bestFit="1" customWidth="1"/>
    <col min="3108" max="3108" width="3.42578125" style="612" bestFit="1" customWidth="1"/>
    <col min="3109" max="3109" width="1.140625" style="612" bestFit="1" customWidth="1"/>
    <col min="3110" max="3110" width="2.85546875" style="612" bestFit="1" customWidth="1"/>
    <col min="3111" max="3111" width="3" style="612" bestFit="1" customWidth="1"/>
    <col min="3112" max="3112" width="9.5703125" style="612" bestFit="1" customWidth="1"/>
    <col min="3113" max="3328" width="9.140625" style="612" customWidth="1"/>
    <col min="3329" max="3329" width="4.7109375" style="612" bestFit="1" customWidth="1"/>
    <col min="3330" max="3330" width="3.42578125" style="612" bestFit="1" customWidth="1"/>
    <col min="3331" max="3331" width="6.42578125" style="612" bestFit="1" customWidth="1"/>
    <col min="3332" max="3332" width="7" style="612" bestFit="1" customWidth="1"/>
    <col min="3333" max="3333" width="10.140625" style="612" bestFit="1" customWidth="1"/>
    <col min="3334" max="3334" width="8.5703125" style="612" bestFit="1" customWidth="1"/>
    <col min="3335" max="3335" width="20.42578125" style="612" bestFit="1" customWidth="1"/>
    <col min="3336" max="3336" width="9.5703125" style="612" bestFit="1" customWidth="1"/>
    <col min="3337" max="3337" width="13.42578125" style="612" bestFit="1" customWidth="1"/>
    <col min="3338" max="3338" width="16.85546875" style="612" bestFit="1" customWidth="1"/>
    <col min="3339" max="3339" width="2.140625" style="612" bestFit="1" customWidth="1"/>
    <col min="3340" max="3340" width="5.5703125" style="612" bestFit="1" customWidth="1"/>
    <col min="3341" max="3341" width="9" style="612" bestFit="1" customWidth="1"/>
    <col min="3342" max="3342" width="4.7109375" style="612" bestFit="1" customWidth="1"/>
    <col min="3343" max="3343" width="8.7109375" style="612" bestFit="1" customWidth="1"/>
    <col min="3344" max="3344" width="8.28515625" style="612" bestFit="1" customWidth="1"/>
    <col min="3345" max="3345" width="8.5703125" style="612" bestFit="1" customWidth="1"/>
    <col min="3346" max="3346" width="16.85546875" style="612" bestFit="1" customWidth="1"/>
    <col min="3347" max="3347" width="7.7109375" style="612" bestFit="1" customWidth="1"/>
    <col min="3348" max="3348" width="4.85546875" style="612" bestFit="1" customWidth="1"/>
    <col min="3349" max="3349" width="17.140625" style="612" bestFit="1" customWidth="1"/>
    <col min="3350" max="3350" width="16.5703125" style="612" bestFit="1" customWidth="1"/>
    <col min="3351" max="3351" width="34" style="612" bestFit="1" customWidth="1"/>
    <col min="3352" max="3352" width="29.5703125" style="612" bestFit="1" customWidth="1"/>
    <col min="3353" max="3353" width="4.42578125" style="612" bestFit="1" customWidth="1"/>
    <col min="3354" max="3354" width="34" style="612" bestFit="1" customWidth="1"/>
    <col min="3355" max="3355" width="12.5703125" style="612" bestFit="1" customWidth="1"/>
    <col min="3356" max="3356" width="16.85546875" style="612" bestFit="1" customWidth="1"/>
    <col min="3357" max="3357" width="66.7109375" style="612" bestFit="1" customWidth="1"/>
    <col min="3358" max="3358" width="17" style="612" bestFit="1" customWidth="1"/>
    <col min="3359" max="3359" width="12.42578125" style="612" bestFit="1" customWidth="1"/>
    <col min="3360" max="3360" width="9.85546875" style="612" bestFit="1" customWidth="1"/>
    <col min="3361" max="3361" width="49.7109375" style="612" bestFit="1" customWidth="1"/>
    <col min="3362" max="3362" width="43.140625" style="612" bestFit="1" customWidth="1"/>
    <col min="3363" max="3363" width="12.42578125" style="612" bestFit="1" customWidth="1"/>
    <col min="3364" max="3364" width="3.42578125" style="612" bestFit="1" customWidth="1"/>
    <col min="3365" max="3365" width="1.140625" style="612" bestFit="1" customWidth="1"/>
    <col min="3366" max="3366" width="2.85546875" style="612" bestFit="1" customWidth="1"/>
    <col min="3367" max="3367" width="3" style="612" bestFit="1" customWidth="1"/>
    <col min="3368" max="3368" width="9.5703125" style="612" bestFit="1" customWidth="1"/>
    <col min="3369" max="3584" width="9.140625" style="612" customWidth="1"/>
    <col min="3585" max="3585" width="4.7109375" style="612" bestFit="1" customWidth="1"/>
    <col min="3586" max="3586" width="3.42578125" style="612" bestFit="1" customWidth="1"/>
    <col min="3587" max="3587" width="6.42578125" style="612" bestFit="1" customWidth="1"/>
    <col min="3588" max="3588" width="7" style="612" bestFit="1" customWidth="1"/>
    <col min="3589" max="3589" width="10.140625" style="612" bestFit="1" customWidth="1"/>
    <col min="3590" max="3590" width="8.5703125" style="612" bestFit="1" customWidth="1"/>
    <col min="3591" max="3591" width="20.42578125" style="612" bestFit="1" customWidth="1"/>
    <col min="3592" max="3592" width="9.5703125" style="612" bestFit="1" customWidth="1"/>
    <col min="3593" max="3593" width="13.42578125" style="612" bestFit="1" customWidth="1"/>
    <col min="3594" max="3594" width="16.85546875" style="612" bestFit="1" customWidth="1"/>
    <col min="3595" max="3595" width="2.140625" style="612" bestFit="1" customWidth="1"/>
    <col min="3596" max="3596" width="5.5703125" style="612" bestFit="1" customWidth="1"/>
    <col min="3597" max="3597" width="9" style="612" bestFit="1" customWidth="1"/>
    <col min="3598" max="3598" width="4.7109375" style="612" bestFit="1" customWidth="1"/>
    <col min="3599" max="3599" width="8.7109375" style="612" bestFit="1" customWidth="1"/>
    <col min="3600" max="3600" width="8.28515625" style="612" bestFit="1" customWidth="1"/>
    <col min="3601" max="3601" width="8.5703125" style="612" bestFit="1" customWidth="1"/>
    <col min="3602" max="3602" width="16.85546875" style="612" bestFit="1" customWidth="1"/>
    <col min="3603" max="3603" width="7.7109375" style="612" bestFit="1" customWidth="1"/>
    <col min="3604" max="3604" width="4.85546875" style="612" bestFit="1" customWidth="1"/>
    <col min="3605" max="3605" width="17.140625" style="612" bestFit="1" customWidth="1"/>
    <col min="3606" max="3606" width="16.5703125" style="612" bestFit="1" customWidth="1"/>
    <col min="3607" max="3607" width="34" style="612" bestFit="1" customWidth="1"/>
    <col min="3608" max="3608" width="29.5703125" style="612" bestFit="1" customWidth="1"/>
    <col min="3609" max="3609" width="4.42578125" style="612" bestFit="1" customWidth="1"/>
    <col min="3610" max="3610" width="34" style="612" bestFit="1" customWidth="1"/>
    <col min="3611" max="3611" width="12.5703125" style="612" bestFit="1" customWidth="1"/>
    <col min="3612" max="3612" width="16.85546875" style="612" bestFit="1" customWidth="1"/>
    <col min="3613" max="3613" width="66.7109375" style="612" bestFit="1" customWidth="1"/>
    <col min="3614" max="3614" width="17" style="612" bestFit="1" customWidth="1"/>
    <col min="3615" max="3615" width="12.42578125" style="612" bestFit="1" customWidth="1"/>
    <col min="3616" max="3616" width="9.85546875" style="612" bestFit="1" customWidth="1"/>
    <col min="3617" max="3617" width="49.7109375" style="612" bestFit="1" customWidth="1"/>
    <col min="3618" max="3618" width="43.140625" style="612" bestFit="1" customWidth="1"/>
    <col min="3619" max="3619" width="12.42578125" style="612" bestFit="1" customWidth="1"/>
    <col min="3620" max="3620" width="3.42578125" style="612" bestFit="1" customWidth="1"/>
    <col min="3621" max="3621" width="1.140625" style="612" bestFit="1" customWidth="1"/>
    <col min="3622" max="3622" width="2.85546875" style="612" bestFit="1" customWidth="1"/>
    <col min="3623" max="3623" width="3" style="612" bestFit="1" customWidth="1"/>
    <col min="3624" max="3624" width="9.5703125" style="612" bestFit="1" customWidth="1"/>
    <col min="3625" max="3840" width="9.140625" style="612" customWidth="1"/>
    <col min="3841" max="3841" width="4.7109375" style="612" bestFit="1" customWidth="1"/>
    <col min="3842" max="3842" width="3.42578125" style="612" bestFit="1" customWidth="1"/>
    <col min="3843" max="3843" width="6.42578125" style="612" bestFit="1" customWidth="1"/>
    <col min="3844" max="3844" width="7" style="612" bestFit="1" customWidth="1"/>
    <col min="3845" max="3845" width="10.140625" style="612" bestFit="1" customWidth="1"/>
    <col min="3846" max="3846" width="8.5703125" style="612" bestFit="1" customWidth="1"/>
    <col min="3847" max="3847" width="20.42578125" style="612" bestFit="1" customWidth="1"/>
    <col min="3848" max="3848" width="9.5703125" style="612" bestFit="1" customWidth="1"/>
    <col min="3849" max="3849" width="13.42578125" style="612" bestFit="1" customWidth="1"/>
    <col min="3850" max="3850" width="16.85546875" style="612" bestFit="1" customWidth="1"/>
    <col min="3851" max="3851" width="2.140625" style="612" bestFit="1" customWidth="1"/>
    <col min="3852" max="3852" width="5.5703125" style="612" bestFit="1" customWidth="1"/>
    <col min="3853" max="3853" width="9" style="612" bestFit="1" customWidth="1"/>
    <col min="3854" max="3854" width="4.7109375" style="612" bestFit="1" customWidth="1"/>
    <col min="3855" max="3855" width="8.7109375" style="612" bestFit="1" customWidth="1"/>
    <col min="3856" max="3856" width="8.28515625" style="612" bestFit="1" customWidth="1"/>
    <col min="3857" max="3857" width="8.5703125" style="612" bestFit="1" customWidth="1"/>
    <col min="3858" max="3858" width="16.85546875" style="612" bestFit="1" customWidth="1"/>
    <col min="3859" max="3859" width="7.7109375" style="612" bestFit="1" customWidth="1"/>
    <col min="3860" max="3860" width="4.85546875" style="612" bestFit="1" customWidth="1"/>
    <col min="3861" max="3861" width="17.140625" style="612" bestFit="1" customWidth="1"/>
    <col min="3862" max="3862" width="16.5703125" style="612" bestFit="1" customWidth="1"/>
    <col min="3863" max="3863" width="34" style="612" bestFit="1" customWidth="1"/>
    <col min="3864" max="3864" width="29.5703125" style="612" bestFit="1" customWidth="1"/>
    <col min="3865" max="3865" width="4.42578125" style="612" bestFit="1" customWidth="1"/>
    <col min="3866" max="3866" width="34" style="612" bestFit="1" customWidth="1"/>
    <col min="3867" max="3867" width="12.5703125" style="612" bestFit="1" customWidth="1"/>
    <col min="3868" max="3868" width="16.85546875" style="612" bestFit="1" customWidth="1"/>
    <col min="3869" max="3869" width="66.7109375" style="612" bestFit="1" customWidth="1"/>
    <col min="3870" max="3870" width="17" style="612" bestFit="1" customWidth="1"/>
    <col min="3871" max="3871" width="12.42578125" style="612" bestFit="1" customWidth="1"/>
    <col min="3872" max="3872" width="9.85546875" style="612" bestFit="1" customWidth="1"/>
    <col min="3873" max="3873" width="49.7109375" style="612" bestFit="1" customWidth="1"/>
    <col min="3874" max="3874" width="43.140625" style="612" bestFit="1" customWidth="1"/>
    <col min="3875" max="3875" width="12.42578125" style="612" bestFit="1" customWidth="1"/>
    <col min="3876" max="3876" width="3.42578125" style="612" bestFit="1" customWidth="1"/>
    <col min="3877" max="3877" width="1.140625" style="612" bestFit="1" customWidth="1"/>
    <col min="3878" max="3878" width="2.85546875" style="612" bestFit="1" customWidth="1"/>
    <col min="3879" max="3879" width="3" style="612" bestFit="1" customWidth="1"/>
    <col min="3880" max="3880" width="9.5703125" style="612" bestFit="1" customWidth="1"/>
    <col min="3881" max="4096" width="9.140625" style="612" customWidth="1"/>
    <col min="4097" max="4097" width="4.7109375" style="612" bestFit="1" customWidth="1"/>
    <col min="4098" max="4098" width="3.42578125" style="612" bestFit="1" customWidth="1"/>
    <col min="4099" max="4099" width="6.42578125" style="612" bestFit="1" customWidth="1"/>
    <col min="4100" max="4100" width="7" style="612" bestFit="1" customWidth="1"/>
    <col min="4101" max="4101" width="10.140625" style="612" bestFit="1" customWidth="1"/>
    <col min="4102" max="4102" width="8.5703125" style="612" bestFit="1" customWidth="1"/>
    <col min="4103" max="4103" width="20.42578125" style="612" bestFit="1" customWidth="1"/>
    <col min="4104" max="4104" width="9.5703125" style="612" bestFit="1" customWidth="1"/>
    <col min="4105" max="4105" width="13.42578125" style="612" bestFit="1" customWidth="1"/>
    <col min="4106" max="4106" width="16.85546875" style="612" bestFit="1" customWidth="1"/>
    <col min="4107" max="4107" width="2.140625" style="612" bestFit="1" customWidth="1"/>
    <col min="4108" max="4108" width="5.5703125" style="612" bestFit="1" customWidth="1"/>
    <col min="4109" max="4109" width="9" style="612" bestFit="1" customWidth="1"/>
    <col min="4110" max="4110" width="4.7109375" style="612" bestFit="1" customWidth="1"/>
    <col min="4111" max="4111" width="8.7109375" style="612" bestFit="1" customWidth="1"/>
    <col min="4112" max="4112" width="8.28515625" style="612" bestFit="1" customWidth="1"/>
    <col min="4113" max="4113" width="8.5703125" style="612" bestFit="1" customWidth="1"/>
    <col min="4114" max="4114" width="16.85546875" style="612" bestFit="1" customWidth="1"/>
    <col min="4115" max="4115" width="7.7109375" style="612" bestFit="1" customWidth="1"/>
    <col min="4116" max="4116" width="4.85546875" style="612" bestFit="1" customWidth="1"/>
    <col min="4117" max="4117" width="17.140625" style="612" bestFit="1" customWidth="1"/>
    <col min="4118" max="4118" width="16.5703125" style="612" bestFit="1" customWidth="1"/>
    <col min="4119" max="4119" width="34" style="612" bestFit="1" customWidth="1"/>
    <col min="4120" max="4120" width="29.5703125" style="612" bestFit="1" customWidth="1"/>
    <col min="4121" max="4121" width="4.42578125" style="612" bestFit="1" customWidth="1"/>
    <col min="4122" max="4122" width="34" style="612" bestFit="1" customWidth="1"/>
    <col min="4123" max="4123" width="12.5703125" style="612" bestFit="1" customWidth="1"/>
    <col min="4124" max="4124" width="16.85546875" style="612" bestFit="1" customWidth="1"/>
    <col min="4125" max="4125" width="66.7109375" style="612" bestFit="1" customWidth="1"/>
    <col min="4126" max="4126" width="17" style="612" bestFit="1" customWidth="1"/>
    <col min="4127" max="4127" width="12.42578125" style="612" bestFit="1" customWidth="1"/>
    <col min="4128" max="4128" width="9.85546875" style="612" bestFit="1" customWidth="1"/>
    <col min="4129" max="4129" width="49.7109375" style="612" bestFit="1" customWidth="1"/>
    <col min="4130" max="4130" width="43.140625" style="612" bestFit="1" customWidth="1"/>
    <col min="4131" max="4131" width="12.42578125" style="612" bestFit="1" customWidth="1"/>
    <col min="4132" max="4132" width="3.42578125" style="612" bestFit="1" customWidth="1"/>
    <col min="4133" max="4133" width="1.140625" style="612" bestFit="1" customWidth="1"/>
    <col min="4134" max="4134" width="2.85546875" style="612" bestFit="1" customWidth="1"/>
    <col min="4135" max="4135" width="3" style="612" bestFit="1" customWidth="1"/>
    <col min="4136" max="4136" width="9.5703125" style="612" bestFit="1" customWidth="1"/>
    <col min="4137" max="4352" width="9.140625" style="612" customWidth="1"/>
    <col min="4353" max="4353" width="4.7109375" style="612" bestFit="1" customWidth="1"/>
    <col min="4354" max="4354" width="3.42578125" style="612" bestFit="1" customWidth="1"/>
    <col min="4355" max="4355" width="6.42578125" style="612" bestFit="1" customWidth="1"/>
    <col min="4356" max="4356" width="7" style="612" bestFit="1" customWidth="1"/>
    <col min="4357" max="4357" width="10.140625" style="612" bestFit="1" customWidth="1"/>
    <col min="4358" max="4358" width="8.5703125" style="612" bestFit="1" customWidth="1"/>
    <col min="4359" max="4359" width="20.42578125" style="612" bestFit="1" customWidth="1"/>
    <col min="4360" max="4360" width="9.5703125" style="612" bestFit="1" customWidth="1"/>
    <col min="4361" max="4361" width="13.42578125" style="612" bestFit="1" customWidth="1"/>
    <col min="4362" max="4362" width="16.85546875" style="612" bestFit="1" customWidth="1"/>
    <col min="4363" max="4363" width="2.140625" style="612" bestFit="1" customWidth="1"/>
    <col min="4364" max="4364" width="5.5703125" style="612" bestFit="1" customWidth="1"/>
    <col min="4365" max="4365" width="9" style="612" bestFit="1" customWidth="1"/>
    <col min="4366" max="4366" width="4.7109375" style="612" bestFit="1" customWidth="1"/>
    <col min="4367" max="4367" width="8.7109375" style="612" bestFit="1" customWidth="1"/>
    <col min="4368" max="4368" width="8.28515625" style="612" bestFit="1" customWidth="1"/>
    <col min="4369" max="4369" width="8.5703125" style="612" bestFit="1" customWidth="1"/>
    <col min="4370" max="4370" width="16.85546875" style="612" bestFit="1" customWidth="1"/>
    <col min="4371" max="4371" width="7.7109375" style="612" bestFit="1" customWidth="1"/>
    <col min="4372" max="4372" width="4.85546875" style="612" bestFit="1" customWidth="1"/>
    <col min="4373" max="4373" width="17.140625" style="612" bestFit="1" customWidth="1"/>
    <col min="4374" max="4374" width="16.5703125" style="612" bestFit="1" customWidth="1"/>
    <col min="4375" max="4375" width="34" style="612" bestFit="1" customWidth="1"/>
    <col min="4376" max="4376" width="29.5703125" style="612" bestFit="1" customWidth="1"/>
    <col min="4377" max="4377" width="4.42578125" style="612" bestFit="1" customWidth="1"/>
    <col min="4378" max="4378" width="34" style="612" bestFit="1" customWidth="1"/>
    <col min="4379" max="4379" width="12.5703125" style="612" bestFit="1" customWidth="1"/>
    <col min="4380" max="4380" width="16.85546875" style="612" bestFit="1" customWidth="1"/>
    <col min="4381" max="4381" width="66.7109375" style="612" bestFit="1" customWidth="1"/>
    <col min="4382" max="4382" width="17" style="612" bestFit="1" customWidth="1"/>
    <col min="4383" max="4383" width="12.42578125" style="612" bestFit="1" customWidth="1"/>
    <col min="4384" max="4384" width="9.85546875" style="612" bestFit="1" customWidth="1"/>
    <col min="4385" max="4385" width="49.7109375" style="612" bestFit="1" customWidth="1"/>
    <col min="4386" max="4386" width="43.140625" style="612" bestFit="1" customWidth="1"/>
    <col min="4387" max="4387" width="12.42578125" style="612" bestFit="1" customWidth="1"/>
    <col min="4388" max="4388" width="3.42578125" style="612" bestFit="1" customWidth="1"/>
    <col min="4389" max="4389" width="1.140625" style="612" bestFit="1" customWidth="1"/>
    <col min="4390" max="4390" width="2.85546875" style="612" bestFit="1" customWidth="1"/>
    <col min="4391" max="4391" width="3" style="612" bestFit="1" customWidth="1"/>
    <col min="4392" max="4392" width="9.5703125" style="612" bestFit="1" customWidth="1"/>
    <col min="4393" max="4608" width="9.140625" style="612" customWidth="1"/>
    <col min="4609" max="4609" width="4.7109375" style="612" bestFit="1" customWidth="1"/>
    <col min="4610" max="4610" width="3.42578125" style="612" bestFit="1" customWidth="1"/>
    <col min="4611" max="4611" width="6.42578125" style="612" bestFit="1" customWidth="1"/>
    <col min="4612" max="4612" width="7" style="612" bestFit="1" customWidth="1"/>
    <col min="4613" max="4613" width="10.140625" style="612" bestFit="1" customWidth="1"/>
    <col min="4614" max="4614" width="8.5703125" style="612" bestFit="1" customWidth="1"/>
    <col min="4615" max="4615" width="20.42578125" style="612" bestFit="1" customWidth="1"/>
    <col min="4616" max="4616" width="9.5703125" style="612" bestFit="1" customWidth="1"/>
    <col min="4617" max="4617" width="13.42578125" style="612" bestFit="1" customWidth="1"/>
    <col min="4618" max="4618" width="16.85546875" style="612" bestFit="1" customWidth="1"/>
    <col min="4619" max="4619" width="2.140625" style="612" bestFit="1" customWidth="1"/>
    <col min="4620" max="4620" width="5.5703125" style="612" bestFit="1" customWidth="1"/>
    <col min="4621" max="4621" width="9" style="612" bestFit="1" customWidth="1"/>
    <col min="4622" max="4622" width="4.7109375" style="612" bestFit="1" customWidth="1"/>
    <col min="4623" max="4623" width="8.7109375" style="612" bestFit="1" customWidth="1"/>
    <col min="4624" max="4624" width="8.28515625" style="612" bestFit="1" customWidth="1"/>
    <col min="4625" max="4625" width="8.5703125" style="612" bestFit="1" customWidth="1"/>
    <col min="4626" max="4626" width="16.85546875" style="612" bestFit="1" customWidth="1"/>
    <col min="4627" max="4627" width="7.7109375" style="612" bestFit="1" customWidth="1"/>
    <col min="4628" max="4628" width="4.85546875" style="612" bestFit="1" customWidth="1"/>
    <col min="4629" max="4629" width="17.140625" style="612" bestFit="1" customWidth="1"/>
    <col min="4630" max="4630" width="16.5703125" style="612" bestFit="1" customWidth="1"/>
    <col min="4631" max="4631" width="34" style="612" bestFit="1" customWidth="1"/>
    <col min="4632" max="4632" width="29.5703125" style="612" bestFit="1" customWidth="1"/>
    <col min="4633" max="4633" width="4.42578125" style="612" bestFit="1" customWidth="1"/>
    <col min="4634" max="4634" width="34" style="612" bestFit="1" customWidth="1"/>
    <col min="4635" max="4635" width="12.5703125" style="612" bestFit="1" customWidth="1"/>
    <col min="4636" max="4636" width="16.85546875" style="612" bestFit="1" customWidth="1"/>
    <col min="4637" max="4637" width="66.7109375" style="612" bestFit="1" customWidth="1"/>
    <col min="4638" max="4638" width="17" style="612" bestFit="1" customWidth="1"/>
    <col min="4639" max="4639" width="12.42578125" style="612" bestFit="1" customWidth="1"/>
    <col min="4640" max="4640" width="9.85546875" style="612" bestFit="1" customWidth="1"/>
    <col min="4641" max="4641" width="49.7109375" style="612" bestFit="1" customWidth="1"/>
    <col min="4642" max="4642" width="43.140625" style="612" bestFit="1" customWidth="1"/>
    <col min="4643" max="4643" width="12.42578125" style="612" bestFit="1" customWidth="1"/>
    <col min="4644" max="4644" width="3.42578125" style="612" bestFit="1" customWidth="1"/>
    <col min="4645" max="4645" width="1.140625" style="612" bestFit="1" customWidth="1"/>
    <col min="4646" max="4646" width="2.85546875" style="612" bestFit="1" customWidth="1"/>
    <col min="4647" max="4647" width="3" style="612" bestFit="1" customWidth="1"/>
    <col min="4648" max="4648" width="9.5703125" style="612" bestFit="1" customWidth="1"/>
    <col min="4649" max="4864" width="9.140625" style="612" customWidth="1"/>
    <col min="4865" max="4865" width="4.7109375" style="612" bestFit="1" customWidth="1"/>
    <col min="4866" max="4866" width="3.42578125" style="612" bestFit="1" customWidth="1"/>
    <col min="4867" max="4867" width="6.42578125" style="612" bestFit="1" customWidth="1"/>
    <col min="4868" max="4868" width="7" style="612" bestFit="1" customWidth="1"/>
    <col min="4869" max="4869" width="10.140625" style="612" bestFit="1" customWidth="1"/>
    <col min="4870" max="4870" width="8.5703125" style="612" bestFit="1" customWidth="1"/>
    <col min="4871" max="4871" width="20.42578125" style="612" bestFit="1" customWidth="1"/>
    <col min="4872" max="4872" width="9.5703125" style="612" bestFit="1" customWidth="1"/>
    <col min="4873" max="4873" width="13.42578125" style="612" bestFit="1" customWidth="1"/>
    <col min="4874" max="4874" width="16.85546875" style="612" bestFit="1" customWidth="1"/>
    <col min="4875" max="4875" width="2.140625" style="612" bestFit="1" customWidth="1"/>
    <col min="4876" max="4876" width="5.5703125" style="612" bestFit="1" customWidth="1"/>
    <col min="4877" max="4877" width="9" style="612" bestFit="1" customWidth="1"/>
    <col min="4878" max="4878" width="4.7109375" style="612" bestFit="1" customWidth="1"/>
    <col min="4879" max="4879" width="8.7109375" style="612" bestFit="1" customWidth="1"/>
    <col min="4880" max="4880" width="8.28515625" style="612" bestFit="1" customWidth="1"/>
    <col min="4881" max="4881" width="8.5703125" style="612" bestFit="1" customWidth="1"/>
    <col min="4882" max="4882" width="16.85546875" style="612" bestFit="1" customWidth="1"/>
    <col min="4883" max="4883" width="7.7109375" style="612" bestFit="1" customWidth="1"/>
    <col min="4884" max="4884" width="4.85546875" style="612" bestFit="1" customWidth="1"/>
    <col min="4885" max="4885" width="17.140625" style="612" bestFit="1" customWidth="1"/>
    <col min="4886" max="4886" width="16.5703125" style="612" bestFit="1" customWidth="1"/>
    <col min="4887" max="4887" width="34" style="612" bestFit="1" customWidth="1"/>
    <col min="4888" max="4888" width="29.5703125" style="612" bestFit="1" customWidth="1"/>
    <col min="4889" max="4889" width="4.42578125" style="612" bestFit="1" customWidth="1"/>
    <col min="4890" max="4890" width="34" style="612" bestFit="1" customWidth="1"/>
    <col min="4891" max="4891" width="12.5703125" style="612" bestFit="1" customWidth="1"/>
    <col min="4892" max="4892" width="16.85546875" style="612" bestFit="1" customWidth="1"/>
    <col min="4893" max="4893" width="66.7109375" style="612" bestFit="1" customWidth="1"/>
    <col min="4894" max="4894" width="17" style="612" bestFit="1" customWidth="1"/>
    <col min="4895" max="4895" width="12.42578125" style="612" bestFit="1" customWidth="1"/>
    <col min="4896" max="4896" width="9.85546875" style="612" bestFit="1" customWidth="1"/>
    <col min="4897" max="4897" width="49.7109375" style="612" bestFit="1" customWidth="1"/>
    <col min="4898" max="4898" width="43.140625" style="612" bestFit="1" customWidth="1"/>
    <col min="4899" max="4899" width="12.42578125" style="612" bestFit="1" customWidth="1"/>
    <col min="4900" max="4900" width="3.42578125" style="612" bestFit="1" customWidth="1"/>
    <col min="4901" max="4901" width="1.140625" style="612" bestFit="1" customWidth="1"/>
    <col min="4902" max="4902" width="2.85546875" style="612" bestFit="1" customWidth="1"/>
    <col min="4903" max="4903" width="3" style="612" bestFit="1" customWidth="1"/>
    <col min="4904" max="4904" width="9.5703125" style="612" bestFit="1" customWidth="1"/>
    <col min="4905" max="5120" width="9.140625" style="612" customWidth="1"/>
    <col min="5121" max="5121" width="4.7109375" style="612" bestFit="1" customWidth="1"/>
    <col min="5122" max="5122" width="3.42578125" style="612" bestFit="1" customWidth="1"/>
    <col min="5123" max="5123" width="6.42578125" style="612" bestFit="1" customWidth="1"/>
    <col min="5124" max="5124" width="7" style="612" bestFit="1" customWidth="1"/>
    <col min="5125" max="5125" width="10.140625" style="612" bestFit="1" customWidth="1"/>
    <col min="5126" max="5126" width="8.5703125" style="612" bestFit="1" customWidth="1"/>
    <col min="5127" max="5127" width="20.42578125" style="612" bestFit="1" customWidth="1"/>
    <col min="5128" max="5128" width="9.5703125" style="612" bestFit="1" customWidth="1"/>
    <col min="5129" max="5129" width="13.42578125" style="612" bestFit="1" customWidth="1"/>
    <col min="5130" max="5130" width="16.85546875" style="612" bestFit="1" customWidth="1"/>
    <col min="5131" max="5131" width="2.140625" style="612" bestFit="1" customWidth="1"/>
    <col min="5132" max="5132" width="5.5703125" style="612" bestFit="1" customWidth="1"/>
    <col min="5133" max="5133" width="9" style="612" bestFit="1" customWidth="1"/>
    <col min="5134" max="5134" width="4.7109375" style="612" bestFit="1" customWidth="1"/>
    <col min="5135" max="5135" width="8.7109375" style="612" bestFit="1" customWidth="1"/>
    <col min="5136" max="5136" width="8.28515625" style="612" bestFit="1" customWidth="1"/>
    <col min="5137" max="5137" width="8.5703125" style="612" bestFit="1" customWidth="1"/>
    <col min="5138" max="5138" width="16.85546875" style="612" bestFit="1" customWidth="1"/>
    <col min="5139" max="5139" width="7.7109375" style="612" bestFit="1" customWidth="1"/>
    <col min="5140" max="5140" width="4.85546875" style="612" bestFit="1" customWidth="1"/>
    <col min="5141" max="5141" width="17.140625" style="612" bestFit="1" customWidth="1"/>
    <col min="5142" max="5142" width="16.5703125" style="612" bestFit="1" customWidth="1"/>
    <col min="5143" max="5143" width="34" style="612" bestFit="1" customWidth="1"/>
    <col min="5144" max="5144" width="29.5703125" style="612" bestFit="1" customWidth="1"/>
    <col min="5145" max="5145" width="4.42578125" style="612" bestFit="1" customWidth="1"/>
    <col min="5146" max="5146" width="34" style="612" bestFit="1" customWidth="1"/>
    <col min="5147" max="5147" width="12.5703125" style="612" bestFit="1" customWidth="1"/>
    <col min="5148" max="5148" width="16.85546875" style="612" bestFit="1" customWidth="1"/>
    <col min="5149" max="5149" width="66.7109375" style="612" bestFit="1" customWidth="1"/>
    <col min="5150" max="5150" width="17" style="612" bestFit="1" customWidth="1"/>
    <col min="5151" max="5151" width="12.42578125" style="612" bestFit="1" customWidth="1"/>
    <col min="5152" max="5152" width="9.85546875" style="612" bestFit="1" customWidth="1"/>
    <col min="5153" max="5153" width="49.7109375" style="612" bestFit="1" customWidth="1"/>
    <col min="5154" max="5154" width="43.140625" style="612" bestFit="1" customWidth="1"/>
    <col min="5155" max="5155" width="12.42578125" style="612" bestFit="1" customWidth="1"/>
    <col min="5156" max="5156" width="3.42578125" style="612" bestFit="1" customWidth="1"/>
    <col min="5157" max="5157" width="1.140625" style="612" bestFit="1" customWidth="1"/>
    <col min="5158" max="5158" width="2.85546875" style="612" bestFit="1" customWidth="1"/>
    <col min="5159" max="5159" width="3" style="612" bestFit="1" customWidth="1"/>
    <col min="5160" max="5160" width="9.5703125" style="612" bestFit="1" customWidth="1"/>
    <col min="5161" max="5376" width="9.140625" style="612" customWidth="1"/>
    <col min="5377" max="5377" width="4.7109375" style="612" bestFit="1" customWidth="1"/>
    <col min="5378" max="5378" width="3.42578125" style="612" bestFit="1" customWidth="1"/>
    <col min="5379" max="5379" width="6.42578125" style="612" bestFit="1" customWidth="1"/>
    <col min="5380" max="5380" width="7" style="612" bestFit="1" customWidth="1"/>
    <col min="5381" max="5381" width="10.140625" style="612" bestFit="1" customWidth="1"/>
    <col min="5382" max="5382" width="8.5703125" style="612" bestFit="1" customWidth="1"/>
    <col min="5383" max="5383" width="20.42578125" style="612" bestFit="1" customWidth="1"/>
    <col min="5384" max="5384" width="9.5703125" style="612" bestFit="1" customWidth="1"/>
    <col min="5385" max="5385" width="13.42578125" style="612" bestFit="1" customWidth="1"/>
    <col min="5386" max="5386" width="16.85546875" style="612" bestFit="1" customWidth="1"/>
    <col min="5387" max="5387" width="2.140625" style="612" bestFit="1" customWidth="1"/>
    <col min="5388" max="5388" width="5.5703125" style="612" bestFit="1" customWidth="1"/>
    <col min="5389" max="5389" width="9" style="612" bestFit="1" customWidth="1"/>
    <col min="5390" max="5390" width="4.7109375" style="612" bestFit="1" customWidth="1"/>
    <col min="5391" max="5391" width="8.7109375" style="612" bestFit="1" customWidth="1"/>
    <col min="5392" max="5392" width="8.28515625" style="612" bestFit="1" customWidth="1"/>
    <col min="5393" max="5393" width="8.5703125" style="612" bestFit="1" customWidth="1"/>
    <col min="5394" max="5394" width="16.85546875" style="612" bestFit="1" customWidth="1"/>
    <col min="5395" max="5395" width="7.7109375" style="612" bestFit="1" customWidth="1"/>
    <col min="5396" max="5396" width="4.85546875" style="612" bestFit="1" customWidth="1"/>
    <col min="5397" max="5397" width="17.140625" style="612" bestFit="1" customWidth="1"/>
    <col min="5398" max="5398" width="16.5703125" style="612" bestFit="1" customWidth="1"/>
    <col min="5399" max="5399" width="34" style="612" bestFit="1" customWidth="1"/>
    <col min="5400" max="5400" width="29.5703125" style="612" bestFit="1" customWidth="1"/>
    <col min="5401" max="5401" width="4.42578125" style="612" bestFit="1" customWidth="1"/>
    <col min="5402" max="5402" width="34" style="612" bestFit="1" customWidth="1"/>
    <col min="5403" max="5403" width="12.5703125" style="612" bestFit="1" customWidth="1"/>
    <col min="5404" max="5404" width="16.85546875" style="612" bestFit="1" customWidth="1"/>
    <col min="5405" max="5405" width="66.7109375" style="612" bestFit="1" customWidth="1"/>
    <col min="5406" max="5406" width="17" style="612" bestFit="1" customWidth="1"/>
    <col min="5407" max="5407" width="12.42578125" style="612" bestFit="1" customWidth="1"/>
    <col min="5408" max="5408" width="9.85546875" style="612" bestFit="1" customWidth="1"/>
    <col min="5409" max="5409" width="49.7109375" style="612" bestFit="1" customWidth="1"/>
    <col min="5410" max="5410" width="43.140625" style="612" bestFit="1" customWidth="1"/>
    <col min="5411" max="5411" width="12.42578125" style="612" bestFit="1" customWidth="1"/>
    <col min="5412" max="5412" width="3.42578125" style="612" bestFit="1" customWidth="1"/>
    <col min="5413" max="5413" width="1.140625" style="612" bestFit="1" customWidth="1"/>
    <col min="5414" max="5414" width="2.85546875" style="612" bestFit="1" customWidth="1"/>
    <col min="5415" max="5415" width="3" style="612" bestFit="1" customWidth="1"/>
    <col min="5416" max="5416" width="9.5703125" style="612" bestFit="1" customWidth="1"/>
    <col min="5417" max="5632" width="9.140625" style="612" customWidth="1"/>
    <col min="5633" max="5633" width="4.7109375" style="612" bestFit="1" customWidth="1"/>
    <col min="5634" max="5634" width="3.42578125" style="612" bestFit="1" customWidth="1"/>
    <col min="5635" max="5635" width="6.42578125" style="612" bestFit="1" customWidth="1"/>
    <col min="5636" max="5636" width="7" style="612" bestFit="1" customWidth="1"/>
    <col min="5637" max="5637" width="10.140625" style="612" bestFit="1" customWidth="1"/>
    <col min="5638" max="5638" width="8.5703125" style="612" bestFit="1" customWidth="1"/>
    <col min="5639" max="5639" width="20.42578125" style="612" bestFit="1" customWidth="1"/>
    <col min="5640" max="5640" width="9.5703125" style="612" bestFit="1" customWidth="1"/>
    <col min="5641" max="5641" width="13.42578125" style="612" bestFit="1" customWidth="1"/>
    <col min="5642" max="5642" width="16.85546875" style="612" bestFit="1" customWidth="1"/>
    <col min="5643" max="5643" width="2.140625" style="612" bestFit="1" customWidth="1"/>
    <col min="5644" max="5644" width="5.5703125" style="612" bestFit="1" customWidth="1"/>
    <col min="5645" max="5645" width="9" style="612" bestFit="1" customWidth="1"/>
    <col min="5646" max="5646" width="4.7109375" style="612" bestFit="1" customWidth="1"/>
    <col min="5647" max="5647" width="8.7109375" style="612" bestFit="1" customWidth="1"/>
    <col min="5648" max="5648" width="8.28515625" style="612" bestFit="1" customWidth="1"/>
    <col min="5649" max="5649" width="8.5703125" style="612" bestFit="1" customWidth="1"/>
    <col min="5650" max="5650" width="16.85546875" style="612" bestFit="1" customWidth="1"/>
    <col min="5651" max="5651" width="7.7109375" style="612" bestFit="1" customWidth="1"/>
    <col min="5652" max="5652" width="4.85546875" style="612" bestFit="1" customWidth="1"/>
    <col min="5653" max="5653" width="17.140625" style="612" bestFit="1" customWidth="1"/>
    <col min="5654" max="5654" width="16.5703125" style="612" bestFit="1" customWidth="1"/>
    <col min="5655" max="5655" width="34" style="612" bestFit="1" customWidth="1"/>
    <col min="5656" max="5656" width="29.5703125" style="612" bestFit="1" customWidth="1"/>
    <col min="5657" max="5657" width="4.42578125" style="612" bestFit="1" customWidth="1"/>
    <col min="5658" max="5658" width="34" style="612" bestFit="1" customWidth="1"/>
    <col min="5659" max="5659" width="12.5703125" style="612" bestFit="1" customWidth="1"/>
    <col min="5660" max="5660" width="16.85546875" style="612" bestFit="1" customWidth="1"/>
    <col min="5661" max="5661" width="66.7109375" style="612" bestFit="1" customWidth="1"/>
    <col min="5662" max="5662" width="17" style="612" bestFit="1" customWidth="1"/>
    <col min="5663" max="5663" width="12.42578125" style="612" bestFit="1" customWidth="1"/>
    <col min="5664" max="5664" width="9.85546875" style="612" bestFit="1" customWidth="1"/>
    <col min="5665" max="5665" width="49.7109375" style="612" bestFit="1" customWidth="1"/>
    <col min="5666" max="5666" width="43.140625" style="612" bestFit="1" customWidth="1"/>
    <col min="5667" max="5667" width="12.42578125" style="612" bestFit="1" customWidth="1"/>
    <col min="5668" max="5668" width="3.42578125" style="612" bestFit="1" customWidth="1"/>
    <col min="5669" max="5669" width="1.140625" style="612" bestFit="1" customWidth="1"/>
    <col min="5670" max="5670" width="2.85546875" style="612" bestFit="1" customWidth="1"/>
    <col min="5671" max="5671" width="3" style="612" bestFit="1" customWidth="1"/>
    <col min="5672" max="5672" width="9.5703125" style="612" bestFit="1" customWidth="1"/>
    <col min="5673" max="5888" width="9.140625" style="612" customWidth="1"/>
    <col min="5889" max="5889" width="4.7109375" style="612" bestFit="1" customWidth="1"/>
    <col min="5890" max="5890" width="3.42578125" style="612" bestFit="1" customWidth="1"/>
    <col min="5891" max="5891" width="6.42578125" style="612" bestFit="1" customWidth="1"/>
    <col min="5892" max="5892" width="7" style="612" bestFit="1" customWidth="1"/>
    <col min="5893" max="5893" width="10.140625" style="612" bestFit="1" customWidth="1"/>
    <col min="5894" max="5894" width="8.5703125" style="612" bestFit="1" customWidth="1"/>
    <col min="5895" max="5895" width="20.42578125" style="612" bestFit="1" customWidth="1"/>
    <col min="5896" max="5896" width="9.5703125" style="612" bestFit="1" customWidth="1"/>
    <col min="5897" max="5897" width="13.42578125" style="612" bestFit="1" customWidth="1"/>
    <col min="5898" max="5898" width="16.85546875" style="612" bestFit="1" customWidth="1"/>
    <col min="5899" max="5899" width="2.140625" style="612" bestFit="1" customWidth="1"/>
    <col min="5900" max="5900" width="5.5703125" style="612" bestFit="1" customWidth="1"/>
    <col min="5901" max="5901" width="9" style="612" bestFit="1" customWidth="1"/>
    <col min="5902" max="5902" width="4.7109375" style="612" bestFit="1" customWidth="1"/>
    <col min="5903" max="5903" width="8.7109375" style="612" bestFit="1" customWidth="1"/>
    <col min="5904" max="5904" width="8.28515625" style="612" bestFit="1" customWidth="1"/>
    <col min="5905" max="5905" width="8.5703125" style="612" bestFit="1" customWidth="1"/>
    <col min="5906" max="5906" width="16.85546875" style="612" bestFit="1" customWidth="1"/>
    <col min="5907" max="5907" width="7.7109375" style="612" bestFit="1" customWidth="1"/>
    <col min="5908" max="5908" width="4.85546875" style="612" bestFit="1" customWidth="1"/>
    <col min="5909" max="5909" width="17.140625" style="612" bestFit="1" customWidth="1"/>
    <col min="5910" max="5910" width="16.5703125" style="612" bestFit="1" customWidth="1"/>
    <col min="5911" max="5911" width="34" style="612" bestFit="1" customWidth="1"/>
    <col min="5912" max="5912" width="29.5703125" style="612" bestFit="1" customWidth="1"/>
    <col min="5913" max="5913" width="4.42578125" style="612" bestFit="1" customWidth="1"/>
    <col min="5914" max="5914" width="34" style="612" bestFit="1" customWidth="1"/>
    <col min="5915" max="5915" width="12.5703125" style="612" bestFit="1" customWidth="1"/>
    <col min="5916" max="5916" width="16.85546875" style="612" bestFit="1" customWidth="1"/>
    <col min="5917" max="5917" width="66.7109375" style="612" bestFit="1" customWidth="1"/>
    <col min="5918" max="5918" width="17" style="612" bestFit="1" customWidth="1"/>
    <col min="5919" max="5919" width="12.42578125" style="612" bestFit="1" customWidth="1"/>
    <col min="5920" max="5920" width="9.85546875" style="612" bestFit="1" customWidth="1"/>
    <col min="5921" max="5921" width="49.7109375" style="612" bestFit="1" customWidth="1"/>
    <col min="5922" max="5922" width="43.140625" style="612" bestFit="1" customWidth="1"/>
    <col min="5923" max="5923" width="12.42578125" style="612" bestFit="1" customWidth="1"/>
    <col min="5924" max="5924" width="3.42578125" style="612" bestFit="1" customWidth="1"/>
    <col min="5925" max="5925" width="1.140625" style="612" bestFit="1" customWidth="1"/>
    <col min="5926" max="5926" width="2.85546875" style="612" bestFit="1" customWidth="1"/>
    <col min="5927" max="5927" width="3" style="612" bestFit="1" customWidth="1"/>
    <col min="5928" max="5928" width="9.5703125" style="612" bestFit="1" customWidth="1"/>
    <col min="5929" max="6144" width="9.140625" style="612" customWidth="1"/>
    <col min="6145" max="6145" width="4.7109375" style="612" bestFit="1" customWidth="1"/>
    <col min="6146" max="6146" width="3.42578125" style="612" bestFit="1" customWidth="1"/>
    <col min="6147" max="6147" width="6.42578125" style="612" bestFit="1" customWidth="1"/>
    <col min="6148" max="6148" width="7" style="612" bestFit="1" customWidth="1"/>
    <col min="6149" max="6149" width="10.140625" style="612" bestFit="1" customWidth="1"/>
    <col min="6150" max="6150" width="8.5703125" style="612" bestFit="1" customWidth="1"/>
    <col min="6151" max="6151" width="20.42578125" style="612" bestFit="1" customWidth="1"/>
    <col min="6152" max="6152" width="9.5703125" style="612" bestFit="1" customWidth="1"/>
    <col min="6153" max="6153" width="13.42578125" style="612" bestFit="1" customWidth="1"/>
    <col min="6154" max="6154" width="16.85546875" style="612" bestFit="1" customWidth="1"/>
    <col min="6155" max="6155" width="2.140625" style="612" bestFit="1" customWidth="1"/>
    <col min="6156" max="6156" width="5.5703125" style="612" bestFit="1" customWidth="1"/>
    <col min="6157" max="6157" width="9" style="612" bestFit="1" customWidth="1"/>
    <col min="6158" max="6158" width="4.7109375" style="612" bestFit="1" customWidth="1"/>
    <col min="6159" max="6159" width="8.7109375" style="612" bestFit="1" customWidth="1"/>
    <col min="6160" max="6160" width="8.28515625" style="612" bestFit="1" customWidth="1"/>
    <col min="6161" max="6161" width="8.5703125" style="612" bestFit="1" customWidth="1"/>
    <col min="6162" max="6162" width="16.85546875" style="612" bestFit="1" customWidth="1"/>
    <col min="6163" max="6163" width="7.7109375" style="612" bestFit="1" customWidth="1"/>
    <col min="6164" max="6164" width="4.85546875" style="612" bestFit="1" customWidth="1"/>
    <col min="6165" max="6165" width="17.140625" style="612" bestFit="1" customWidth="1"/>
    <col min="6166" max="6166" width="16.5703125" style="612" bestFit="1" customWidth="1"/>
    <col min="6167" max="6167" width="34" style="612" bestFit="1" customWidth="1"/>
    <col min="6168" max="6168" width="29.5703125" style="612" bestFit="1" customWidth="1"/>
    <col min="6169" max="6169" width="4.42578125" style="612" bestFit="1" customWidth="1"/>
    <col min="6170" max="6170" width="34" style="612" bestFit="1" customWidth="1"/>
    <col min="6171" max="6171" width="12.5703125" style="612" bestFit="1" customWidth="1"/>
    <col min="6172" max="6172" width="16.85546875" style="612" bestFit="1" customWidth="1"/>
    <col min="6173" max="6173" width="66.7109375" style="612" bestFit="1" customWidth="1"/>
    <col min="6174" max="6174" width="17" style="612" bestFit="1" customWidth="1"/>
    <col min="6175" max="6175" width="12.42578125" style="612" bestFit="1" customWidth="1"/>
    <col min="6176" max="6176" width="9.85546875" style="612" bestFit="1" customWidth="1"/>
    <col min="6177" max="6177" width="49.7109375" style="612" bestFit="1" customWidth="1"/>
    <col min="6178" max="6178" width="43.140625" style="612" bestFit="1" customWidth="1"/>
    <col min="6179" max="6179" width="12.42578125" style="612" bestFit="1" customWidth="1"/>
    <col min="6180" max="6180" width="3.42578125" style="612" bestFit="1" customWidth="1"/>
    <col min="6181" max="6181" width="1.140625" style="612" bestFit="1" customWidth="1"/>
    <col min="6182" max="6182" width="2.85546875" style="612" bestFit="1" customWidth="1"/>
    <col min="6183" max="6183" width="3" style="612" bestFit="1" customWidth="1"/>
    <col min="6184" max="6184" width="9.5703125" style="612" bestFit="1" customWidth="1"/>
    <col min="6185" max="6400" width="9.140625" style="612" customWidth="1"/>
    <col min="6401" max="6401" width="4.7109375" style="612" bestFit="1" customWidth="1"/>
    <col min="6402" max="6402" width="3.42578125" style="612" bestFit="1" customWidth="1"/>
    <col min="6403" max="6403" width="6.42578125" style="612" bestFit="1" customWidth="1"/>
    <col min="6404" max="6404" width="7" style="612" bestFit="1" customWidth="1"/>
    <col min="6405" max="6405" width="10.140625" style="612" bestFit="1" customWidth="1"/>
    <col min="6406" max="6406" width="8.5703125" style="612" bestFit="1" customWidth="1"/>
    <col min="6407" max="6407" width="20.42578125" style="612" bestFit="1" customWidth="1"/>
    <col min="6408" max="6408" width="9.5703125" style="612" bestFit="1" customWidth="1"/>
    <col min="6409" max="6409" width="13.42578125" style="612" bestFit="1" customWidth="1"/>
    <col min="6410" max="6410" width="16.85546875" style="612" bestFit="1" customWidth="1"/>
    <col min="6411" max="6411" width="2.140625" style="612" bestFit="1" customWidth="1"/>
    <col min="6412" max="6412" width="5.5703125" style="612" bestFit="1" customWidth="1"/>
    <col min="6413" max="6413" width="9" style="612" bestFit="1" customWidth="1"/>
    <col min="6414" max="6414" width="4.7109375" style="612" bestFit="1" customWidth="1"/>
    <col min="6415" max="6415" width="8.7109375" style="612" bestFit="1" customWidth="1"/>
    <col min="6416" max="6416" width="8.28515625" style="612" bestFit="1" customWidth="1"/>
    <col min="6417" max="6417" width="8.5703125" style="612" bestFit="1" customWidth="1"/>
    <col min="6418" max="6418" width="16.85546875" style="612" bestFit="1" customWidth="1"/>
    <col min="6419" max="6419" width="7.7109375" style="612" bestFit="1" customWidth="1"/>
    <col min="6420" max="6420" width="4.85546875" style="612" bestFit="1" customWidth="1"/>
    <col min="6421" max="6421" width="17.140625" style="612" bestFit="1" customWidth="1"/>
    <col min="6422" max="6422" width="16.5703125" style="612" bestFit="1" customWidth="1"/>
    <col min="6423" max="6423" width="34" style="612" bestFit="1" customWidth="1"/>
    <col min="6424" max="6424" width="29.5703125" style="612" bestFit="1" customWidth="1"/>
    <col min="6425" max="6425" width="4.42578125" style="612" bestFit="1" customWidth="1"/>
    <col min="6426" max="6426" width="34" style="612" bestFit="1" customWidth="1"/>
    <col min="6427" max="6427" width="12.5703125" style="612" bestFit="1" customWidth="1"/>
    <col min="6428" max="6428" width="16.85546875" style="612" bestFit="1" customWidth="1"/>
    <col min="6429" max="6429" width="66.7109375" style="612" bestFit="1" customWidth="1"/>
    <col min="6430" max="6430" width="17" style="612" bestFit="1" customWidth="1"/>
    <col min="6431" max="6431" width="12.42578125" style="612" bestFit="1" customWidth="1"/>
    <col min="6432" max="6432" width="9.85546875" style="612" bestFit="1" customWidth="1"/>
    <col min="6433" max="6433" width="49.7109375" style="612" bestFit="1" customWidth="1"/>
    <col min="6434" max="6434" width="43.140625" style="612" bestFit="1" customWidth="1"/>
    <col min="6435" max="6435" width="12.42578125" style="612" bestFit="1" customWidth="1"/>
    <col min="6436" max="6436" width="3.42578125" style="612" bestFit="1" customWidth="1"/>
    <col min="6437" max="6437" width="1.140625" style="612" bestFit="1" customWidth="1"/>
    <col min="6438" max="6438" width="2.85546875" style="612" bestFit="1" customWidth="1"/>
    <col min="6439" max="6439" width="3" style="612" bestFit="1" customWidth="1"/>
    <col min="6440" max="6440" width="9.5703125" style="612" bestFit="1" customWidth="1"/>
    <col min="6441" max="6656" width="9.140625" style="612" customWidth="1"/>
    <col min="6657" max="6657" width="4.7109375" style="612" bestFit="1" customWidth="1"/>
    <col min="6658" max="6658" width="3.42578125" style="612" bestFit="1" customWidth="1"/>
    <col min="6659" max="6659" width="6.42578125" style="612" bestFit="1" customWidth="1"/>
    <col min="6660" max="6660" width="7" style="612" bestFit="1" customWidth="1"/>
    <col min="6661" max="6661" width="10.140625" style="612" bestFit="1" customWidth="1"/>
    <col min="6662" max="6662" width="8.5703125" style="612" bestFit="1" customWidth="1"/>
    <col min="6663" max="6663" width="20.42578125" style="612" bestFit="1" customWidth="1"/>
    <col min="6664" max="6664" width="9.5703125" style="612" bestFit="1" customWidth="1"/>
    <col min="6665" max="6665" width="13.42578125" style="612" bestFit="1" customWidth="1"/>
    <col min="6666" max="6666" width="16.85546875" style="612" bestFit="1" customWidth="1"/>
    <col min="6667" max="6667" width="2.140625" style="612" bestFit="1" customWidth="1"/>
    <col min="6668" max="6668" width="5.5703125" style="612" bestFit="1" customWidth="1"/>
    <col min="6669" max="6669" width="9" style="612" bestFit="1" customWidth="1"/>
    <col min="6670" max="6670" width="4.7109375" style="612" bestFit="1" customWidth="1"/>
    <col min="6671" max="6671" width="8.7109375" style="612" bestFit="1" customWidth="1"/>
    <col min="6672" max="6672" width="8.28515625" style="612" bestFit="1" customWidth="1"/>
    <col min="6673" max="6673" width="8.5703125" style="612" bestFit="1" customWidth="1"/>
    <col min="6674" max="6674" width="16.85546875" style="612" bestFit="1" customWidth="1"/>
    <col min="6675" max="6675" width="7.7109375" style="612" bestFit="1" customWidth="1"/>
    <col min="6676" max="6676" width="4.85546875" style="612" bestFit="1" customWidth="1"/>
    <col min="6677" max="6677" width="17.140625" style="612" bestFit="1" customWidth="1"/>
    <col min="6678" max="6678" width="16.5703125" style="612" bestFit="1" customWidth="1"/>
    <col min="6679" max="6679" width="34" style="612" bestFit="1" customWidth="1"/>
    <col min="6680" max="6680" width="29.5703125" style="612" bestFit="1" customWidth="1"/>
    <col min="6681" max="6681" width="4.42578125" style="612" bestFit="1" customWidth="1"/>
    <col min="6682" max="6682" width="34" style="612" bestFit="1" customWidth="1"/>
    <col min="6683" max="6683" width="12.5703125" style="612" bestFit="1" customWidth="1"/>
    <col min="6684" max="6684" width="16.85546875" style="612" bestFit="1" customWidth="1"/>
    <col min="6685" max="6685" width="66.7109375" style="612" bestFit="1" customWidth="1"/>
    <col min="6686" max="6686" width="17" style="612" bestFit="1" customWidth="1"/>
    <col min="6687" max="6687" width="12.42578125" style="612" bestFit="1" customWidth="1"/>
    <col min="6688" max="6688" width="9.85546875" style="612" bestFit="1" customWidth="1"/>
    <col min="6689" max="6689" width="49.7109375" style="612" bestFit="1" customWidth="1"/>
    <col min="6690" max="6690" width="43.140625" style="612" bestFit="1" customWidth="1"/>
    <col min="6691" max="6691" width="12.42578125" style="612" bestFit="1" customWidth="1"/>
    <col min="6692" max="6692" width="3.42578125" style="612" bestFit="1" customWidth="1"/>
    <col min="6693" max="6693" width="1.140625" style="612" bestFit="1" customWidth="1"/>
    <col min="6694" max="6694" width="2.85546875" style="612" bestFit="1" customWidth="1"/>
    <col min="6695" max="6695" width="3" style="612" bestFit="1" customWidth="1"/>
    <col min="6696" max="6696" width="9.5703125" style="612" bestFit="1" customWidth="1"/>
    <col min="6697" max="6912" width="9.140625" style="612" customWidth="1"/>
    <col min="6913" max="6913" width="4.7109375" style="612" bestFit="1" customWidth="1"/>
    <col min="6914" max="6914" width="3.42578125" style="612" bestFit="1" customWidth="1"/>
    <col min="6915" max="6915" width="6.42578125" style="612" bestFit="1" customWidth="1"/>
    <col min="6916" max="6916" width="7" style="612" bestFit="1" customWidth="1"/>
    <col min="6917" max="6917" width="10.140625" style="612" bestFit="1" customWidth="1"/>
    <col min="6918" max="6918" width="8.5703125" style="612" bestFit="1" customWidth="1"/>
    <col min="6919" max="6919" width="20.42578125" style="612" bestFit="1" customWidth="1"/>
    <col min="6920" max="6920" width="9.5703125" style="612" bestFit="1" customWidth="1"/>
    <col min="6921" max="6921" width="13.42578125" style="612" bestFit="1" customWidth="1"/>
    <col min="6922" max="6922" width="16.85546875" style="612" bestFit="1" customWidth="1"/>
    <col min="6923" max="6923" width="2.140625" style="612" bestFit="1" customWidth="1"/>
    <col min="6924" max="6924" width="5.5703125" style="612" bestFit="1" customWidth="1"/>
    <col min="6925" max="6925" width="9" style="612" bestFit="1" customWidth="1"/>
    <col min="6926" max="6926" width="4.7109375" style="612" bestFit="1" customWidth="1"/>
    <col min="6927" max="6927" width="8.7109375" style="612" bestFit="1" customWidth="1"/>
    <col min="6928" max="6928" width="8.28515625" style="612" bestFit="1" customWidth="1"/>
    <col min="6929" max="6929" width="8.5703125" style="612" bestFit="1" customWidth="1"/>
    <col min="6930" max="6930" width="16.85546875" style="612" bestFit="1" customWidth="1"/>
    <col min="6931" max="6931" width="7.7109375" style="612" bestFit="1" customWidth="1"/>
    <col min="6932" max="6932" width="4.85546875" style="612" bestFit="1" customWidth="1"/>
    <col min="6933" max="6933" width="17.140625" style="612" bestFit="1" customWidth="1"/>
    <col min="6934" max="6934" width="16.5703125" style="612" bestFit="1" customWidth="1"/>
    <col min="6935" max="6935" width="34" style="612" bestFit="1" customWidth="1"/>
    <col min="6936" max="6936" width="29.5703125" style="612" bestFit="1" customWidth="1"/>
    <col min="6937" max="6937" width="4.42578125" style="612" bestFit="1" customWidth="1"/>
    <col min="6938" max="6938" width="34" style="612" bestFit="1" customWidth="1"/>
    <col min="6939" max="6939" width="12.5703125" style="612" bestFit="1" customWidth="1"/>
    <col min="6940" max="6940" width="16.85546875" style="612" bestFit="1" customWidth="1"/>
    <col min="6941" max="6941" width="66.7109375" style="612" bestFit="1" customWidth="1"/>
    <col min="6942" max="6942" width="17" style="612" bestFit="1" customWidth="1"/>
    <col min="6943" max="6943" width="12.42578125" style="612" bestFit="1" customWidth="1"/>
    <col min="6944" max="6944" width="9.85546875" style="612" bestFit="1" customWidth="1"/>
    <col min="6945" max="6945" width="49.7109375" style="612" bestFit="1" customWidth="1"/>
    <col min="6946" max="6946" width="43.140625" style="612" bestFit="1" customWidth="1"/>
    <col min="6947" max="6947" width="12.42578125" style="612" bestFit="1" customWidth="1"/>
    <col min="6948" max="6948" width="3.42578125" style="612" bestFit="1" customWidth="1"/>
    <col min="6949" max="6949" width="1.140625" style="612" bestFit="1" customWidth="1"/>
    <col min="6950" max="6950" width="2.85546875" style="612" bestFit="1" customWidth="1"/>
    <col min="6951" max="6951" width="3" style="612" bestFit="1" customWidth="1"/>
    <col min="6952" max="6952" width="9.5703125" style="612" bestFit="1" customWidth="1"/>
    <col min="6953" max="7168" width="9.140625" style="612" customWidth="1"/>
    <col min="7169" max="7169" width="4.7109375" style="612" bestFit="1" customWidth="1"/>
    <col min="7170" max="7170" width="3.42578125" style="612" bestFit="1" customWidth="1"/>
    <col min="7171" max="7171" width="6.42578125" style="612" bestFit="1" customWidth="1"/>
    <col min="7172" max="7172" width="7" style="612" bestFit="1" customWidth="1"/>
    <col min="7173" max="7173" width="10.140625" style="612" bestFit="1" customWidth="1"/>
    <col min="7174" max="7174" width="8.5703125" style="612" bestFit="1" customWidth="1"/>
    <col min="7175" max="7175" width="20.42578125" style="612" bestFit="1" customWidth="1"/>
    <col min="7176" max="7176" width="9.5703125" style="612" bestFit="1" customWidth="1"/>
    <col min="7177" max="7177" width="13.42578125" style="612" bestFit="1" customWidth="1"/>
    <col min="7178" max="7178" width="16.85546875" style="612" bestFit="1" customWidth="1"/>
    <col min="7179" max="7179" width="2.140625" style="612" bestFit="1" customWidth="1"/>
    <col min="7180" max="7180" width="5.5703125" style="612" bestFit="1" customWidth="1"/>
    <col min="7181" max="7181" width="9" style="612" bestFit="1" customWidth="1"/>
    <col min="7182" max="7182" width="4.7109375" style="612" bestFit="1" customWidth="1"/>
    <col min="7183" max="7183" width="8.7109375" style="612" bestFit="1" customWidth="1"/>
    <col min="7184" max="7184" width="8.28515625" style="612" bestFit="1" customWidth="1"/>
    <col min="7185" max="7185" width="8.5703125" style="612" bestFit="1" customWidth="1"/>
    <col min="7186" max="7186" width="16.85546875" style="612" bestFit="1" customWidth="1"/>
    <col min="7187" max="7187" width="7.7109375" style="612" bestFit="1" customWidth="1"/>
    <col min="7188" max="7188" width="4.85546875" style="612" bestFit="1" customWidth="1"/>
    <col min="7189" max="7189" width="17.140625" style="612" bestFit="1" customWidth="1"/>
    <col min="7190" max="7190" width="16.5703125" style="612" bestFit="1" customWidth="1"/>
    <col min="7191" max="7191" width="34" style="612" bestFit="1" customWidth="1"/>
    <col min="7192" max="7192" width="29.5703125" style="612" bestFit="1" customWidth="1"/>
    <col min="7193" max="7193" width="4.42578125" style="612" bestFit="1" customWidth="1"/>
    <col min="7194" max="7194" width="34" style="612" bestFit="1" customWidth="1"/>
    <col min="7195" max="7195" width="12.5703125" style="612" bestFit="1" customWidth="1"/>
    <col min="7196" max="7196" width="16.85546875" style="612" bestFit="1" customWidth="1"/>
    <col min="7197" max="7197" width="66.7109375" style="612" bestFit="1" customWidth="1"/>
    <col min="7198" max="7198" width="17" style="612" bestFit="1" customWidth="1"/>
    <col min="7199" max="7199" width="12.42578125" style="612" bestFit="1" customWidth="1"/>
    <col min="7200" max="7200" width="9.85546875" style="612" bestFit="1" customWidth="1"/>
    <col min="7201" max="7201" width="49.7109375" style="612" bestFit="1" customWidth="1"/>
    <col min="7202" max="7202" width="43.140625" style="612" bestFit="1" customWidth="1"/>
    <col min="7203" max="7203" width="12.42578125" style="612" bestFit="1" customWidth="1"/>
    <col min="7204" max="7204" width="3.42578125" style="612" bestFit="1" customWidth="1"/>
    <col min="7205" max="7205" width="1.140625" style="612" bestFit="1" customWidth="1"/>
    <col min="7206" max="7206" width="2.85546875" style="612" bestFit="1" customWidth="1"/>
    <col min="7207" max="7207" width="3" style="612" bestFit="1" customWidth="1"/>
    <col min="7208" max="7208" width="9.5703125" style="612" bestFit="1" customWidth="1"/>
    <col min="7209" max="7424" width="9.140625" style="612" customWidth="1"/>
    <col min="7425" max="7425" width="4.7109375" style="612" bestFit="1" customWidth="1"/>
    <col min="7426" max="7426" width="3.42578125" style="612" bestFit="1" customWidth="1"/>
    <col min="7427" max="7427" width="6.42578125" style="612" bestFit="1" customWidth="1"/>
    <col min="7428" max="7428" width="7" style="612" bestFit="1" customWidth="1"/>
    <col min="7429" max="7429" width="10.140625" style="612" bestFit="1" customWidth="1"/>
    <col min="7430" max="7430" width="8.5703125" style="612" bestFit="1" customWidth="1"/>
    <col min="7431" max="7431" width="20.42578125" style="612" bestFit="1" customWidth="1"/>
    <col min="7432" max="7432" width="9.5703125" style="612" bestFit="1" customWidth="1"/>
    <col min="7433" max="7433" width="13.42578125" style="612" bestFit="1" customWidth="1"/>
    <col min="7434" max="7434" width="16.85546875" style="612" bestFit="1" customWidth="1"/>
    <col min="7435" max="7435" width="2.140625" style="612" bestFit="1" customWidth="1"/>
    <col min="7436" max="7436" width="5.5703125" style="612" bestFit="1" customWidth="1"/>
    <col min="7437" max="7437" width="9" style="612" bestFit="1" customWidth="1"/>
    <col min="7438" max="7438" width="4.7109375" style="612" bestFit="1" customWidth="1"/>
    <col min="7439" max="7439" width="8.7109375" style="612" bestFit="1" customWidth="1"/>
    <col min="7440" max="7440" width="8.28515625" style="612" bestFit="1" customWidth="1"/>
    <col min="7441" max="7441" width="8.5703125" style="612" bestFit="1" customWidth="1"/>
    <col min="7442" max="7442" width="16.85546875" style="612" bestFit="1" customWidth="1"/>
    <col min="7443" max="7443" width="7.7109375" style="612" bestFit="1" customWidth="1"/>
    <col min="7444" max="7444" width="4.85546875" style="612" bestFit="1" customWidth="1"/>
    <col min="7445" max="7445" width="17.140625" style="612" bestFit="1" customWidth="1"/>
    <col min="7446" max="7446" width="16.5703125" style="612" bestFit="1" customWidth="1"/>
    <col min="7447" max="7447" width="34" style="612" bestFit="1" customWidth="1"/>
    <col min="7448" max="7448" width="29.5703125" style="612" bestFit="1" customWidth="1"/>
    <col min="7449" max="7449" width="4.42578125" style="612" bestFit="1" customWidth="1"/>
    <col min="7450" max="7450" width="34" style="612" bestFit="1" customWidth="1"/>
    <col min="7451" max="7451" width="12.5703125" style="612" bestFit="1" customWidth="1"/>
    <col min="7452" max="7452" width="16.85546875" style="612" bestFit="1" customWidth="1"/>
    <col min="7453" max="7453" width="66.7109375" style="612" bestFit="1" customWidth="1"/>
    <col min="7454" max="7454" width="17" style="612" bestFit="1" customWidth="1"/>
    <col min="7455" max="7455" width="12.42578125" style="612" bestFit="1" customWidth="1"/>
    <col min="7456" max="7456" width="9.85546875" style="612" bestFit="1" customWidth="1"/>
    <col min="7457" max="7457" width="49.7109375" style="612" bestFit="1" customWidth="1"/>
    <col min="7458" max="7458" width="43.140625" style="612" bestFit="1" customWidth="1"/>
    <col min="7459" max="7459" width="12.42578125" style="612" bestFit="1" customWidth="1"/>
    <col min="7460" max="7460" width="3.42578125" style="612" bestFit="1" customWidth="1"/>
    <col min="7461" max="7461" width="1.140625" style="612" bestFit="1" customWidth="1"/>
    <col min="7462" max="7462" width="2.85546875" style="612" bestFit="1" customWidth="1"/>
    <col min="7463" max="7463" width="3" style="612" bestFit="1" customWidth="1"/>
    <col min="7464" max="7464" width="9.5703125" style="612" bestFit="1" customWidth="1"/>
    <col min="7465" max="7680" width="9.140625" style="612" customWidth="1"/>
    <col min="7681" max="7681" width="4.7109375" style="612" bestFit="1" customWidth="1"/>
    <col min="7682" max="7682" width="3.42578125" style="612" bestFit="1" customWidth="1"/>
    <col min="7683" max="7683" width="6.42578125" style="612" bestFit="1" customWidth="1"/>
    <col min="7684" max="7684" width="7" style="612" bestFit="1" customWidth="1"/>
    <col min="7685" max="7685" width="10.140625" style="612" bestFit="1" customWidth="1"/>
    <col min="7686" max="7686" width="8.5703125" style="612" bestFit="1" customWidth="1"/>
    <col min="7687" max="7687" width="20.42578125" style="612" bestFit="1" customWidth="1"/>
    <col min="7688" max="7688" width="9.5703125" style="612" bestFit="1" customWidth="1"/>
    <col min="7689" max="7689" width="13.42578125" style="612" bestFit="1" customWidth="1"/>
    <col min="7690" max="7690" width="16.85546875" style="612" bestFit="1" customWidth="1"/>
    <col min="7691" max="7691" width="2.140625" style="612" bestFit="1" customWidth="1"/>
    <col min="7692" max="7692" width="5.5703125" style="612" bestFit="1" customWidth="1"/>
    <col min="7693" max="7693" width="9" style="612" bestFit="1" customWidth="1"/>
    <col min="7694" max="7694" width="4.7109375" style="612" bestFit="1" customWidth="1"/>
    <col min="7695" max="7695" width="8.7109375" style="612" bestFit="1" customWidth="1"/>
    <col min="7696" max="7696" width="8.28515625" style="612" bestFit="1" customWidth="1"/>
    <col min="7697" max="7697" width="8.5703125" style="612" bestFit="1" customWidth="1"/>
    <col min="7698" max="7698" width="16.85546875" style="612" bestFit="1" customWidth="1"/>
    <col min="7699" max="7699" width="7.7109375" style="612" bestFit="1" customWidth="1"/>
    <col min="7700" max="7700" width="4.85546875" style="612" bestFit="1" customWidth="1"/>
    <col min="7701" max="7701" width="17.140625" style="612" bestFit="1" customWidth="1"/>
    <col min="7702" max="7702" width="16.5703125" style="612" bestFit="1" customWidth="1"/>
    <col min="7703" max="7703" width="34" style="612" bestFit="1" customWidth="1"/>
    <col min="7704" max="7704" width="29.5703125" style="612" bestFit="1" customWidth="1"/>
    <col min="7705" max="7705" width="4.42578125" style="612" bestFit="1" customWidth="1"/>
    <col min="7706" max="7706" width="34" style="612" bestFit="1" customWidth="1"/>
    <col min="7707" max="7707" width="12.5703125" style="612" bestFit="1" customWidth="1"/>
    <col min="7708" max="7708" width="16.85546875" style="612" bestFit="1" customWidth="1"/>
    <col min="7709" max="7709" width="66.7109375" style="612" bestFit="1" customWidth="1"/>
    <col min="7710" max="7710" width="17" style="612" bestFit="1" customWidth="1"/>
    <col min="7711" max="7711" width="12.42578125" style="612" bestFit="1" customWidth="1"/>
    <col min="7712" max="7712" width="9.85546875" style="612" bestFit="1" customWidth="1"/>
    <col min="7713" max="7713" width="49.7109375" style="612" bestFit="1" customWidth="1"/>
    <col min="7714" max="7714" width="43.140625" style="612" bestFit="1" customWidth="1"/>
    <col min="7715" max="7715" width="12.42578125" style="612" bestFit="1" customWidth="1"/>
    <col min="7716" max="7716" width="3.42578125" style="612" bestFit="1" customWidth="1"/>
    <col min="7717" max="7717" width="1.140625" style="612" bestFit="1" customWidth="1"/>
    <col min="7718" max="7718" width="2.85546875" style="612" bestFit="1" customWidth="1"/>
    <col min="7719" max="7719" width="3" style="612" bestFit="1" customWidth="1"/>
    <col min="7720" max="7720" width="9.5703125" style="612" bestFit="1" customWidth="1"/>
    <col min="7721" max="7936" width="9.140625" style="612" customWidth="1"/>
    <col min="7937" max="7937" width="4.7109375" style="612" bestFit="1" customWidth="1"/>
    <col min="7938" max="7938" width="3.42578125" style="612" bestFit="1" customWidth="1"/>
    <col min="7939" max="7939" width="6.42578125" style="612" bestFit="1" customWidth="1"/>
    <col min="7940" max="7940" width="7" style="612" bestFit="1" customWidth="1"/>
    <col min="7941" max="7941" width="10.140625" style="612" bestFit="1" customWidth="1"/>
    <col min="7942" max="7942" width="8.5703125" style="612" bestFit="1" customWidth="1"/>
    <col min="7943" max="7943" width="20.42578125" style="612" bestFit="1" customWidth="1"/>
    <col min="7944" max="7944" width="9.5703125" style="612" bestFit="1" customWidth="1"/>
    <col min="7945" max="7945" width="13.42578125" style="612" bestFit="1" customWidth="1"/>
    <col min="7946" max="7946" width="16.85546875" style="612" bestFit="1" customWidth="1"/>
    <col min="7947" max="7947" width="2.140625" style="612" bestFit="1" customWidth="1"/>
    <col min="7948" max="7948" width="5.5703125" style="612" bestFit="1" customWidth="1"/>
    <col min="7949" max="7949" width="9" style="612" bestFit="1" customWidth="1"/>
    <col min="7950" max="7950" width="4.7109375" style="612" bestFit="1" customWidth="1"/>
    <col min="7951" max="7951" width="8.7109375" style="612" bestFit="1" customWidth="1"/>
    <col min="7952" max="7952" width="8.28515625" style="612" bestFit="1" customWidth="1"/>
    <col min="7953" max="7953" width="8.5703125" style="612" bestFit="1" customWidth="1"/>
    <col min="7954" max="7954" width="16.85546875" style="612" bestFit="1" customWidth="1"/>
    <col min="7955" max="7955" width="7.7109375" style="612" bestFit="1" customWidth="1"/>
    <col min="7956" max="7956" width="4.85546875" style="612" bestFit="1" customWidth="1"/>
    <col min="7957" max="7957" width="17.140625" style="612" bestFit="1" customWidth="1"/>
    <col min="7958" max="7958" width="16.5703125" style="612" bestFit="1" customWidth="1"/>
    <col min="7959" max="7959" width="34" style="612" bestFit="1" customWidth="1"/>
    <col min="7960" max="7960" width="29.5703125" style="612" bestFit="1" customWidth="1"/>
    <col min="7961" max="7961" width="4.42578125" style="612" bestFit="1" customWidth="1"/>
    <col min="7962" max="7962" width="34" style="612" bestFit="1" customWidth="1"/>
    <col min="7963" max="7963" width="12.5703125" style="612" bestFit="1" customWidth="1"/>
    <col min="7964" max="7964" width="16.85546875" style="612" bestFit="1" customWidth="1"/>
    <col min="7965" max="7965" width="66.7109375" style="612" bestFit="1" customWidth="1"/>
    <col min="7966" max="7966" width="17" style="612" bestFit="1" customWidth="1"/>
    <col min="7967" max="7967" width="12.42578125" style="612" bestFit="1" customWidth="1"/>
    <col min="7968" max="7968" width="9.85546875" style="612" bestFit="1" customWidth="1"/>
    <col min="7969" max="7969" width="49.7109375" style="612" bestFit="1" customWidth="1"/>
    <col min="7970" max="7970" width="43.140625" style="612" bestFit="1" customWidth="1"/>
    <col min="7971" max="7971" width="12.42578125" style="612" bestFit="1" customWidth="1"/>
    <col min="7972" max="7972" width="3.42578125" style="612" bestFit="1" customWidth="1"/>
    <col min="7973" max="7973" width="1.140625" style="612" bestFit="1" customWidth="1"/>
    <col min="7974" max="7974" width="2.85546875" style="612" bestFit="1" customWidth="1"/>
    <col min="7975" max="7975" width="3" style="612" bestFit="1" customWidth="1"/>
    <col min="7976" max="7976" width="9.5703125" style="612" bestFit="1" customWidth="1"/>
    <col min="7977" max="8192" width="9.140625" style="612" customWidth="1"/>
    <col min="8193" max="8193" width="4.7109375" style="612" bestFit="1" customWidth="1"/>
    <col min="8194" max="8194" width="3.42578125" style="612" bestFit="1" customWidth="1"/>
    <col min="8195" max="8195" width="6.42578125" style="612" bestFit="1" customWidth="1"/>
    <col min="8196" max="8196" width="7" style="612" bestFit="1" customWidth="1"/>
    <col min="8197" max="8197" width="10.140625" style="612" bestFit="1" customWidth="1"/>
    <col min="8198" max="8198" width="8.5703125" style="612" bestFit="1" customWidth="1"/>
    <col min="8199" max="8199" width="20.42578125" style="612" bestFit="1" customWidth="1"/>
    <col min="8200" max="8200" width="9.5703125" style="612" bestFit="1" customWidth="1"/>
    <col min="8201" max="8201" width="13.42578125" style="612" bestFit="1" customWidth="1"/>
    <col min="8202" max="8202" width="16.85546875" style="612" bestFit="1" customWidth="1"/>
    <col min="8203" max="8203" width="2.140625" style="612" bestFit="1" customWidth="1"/>
    <col min="8204" max="8204" width="5.5703125" style="612" bestFit="1" customWidth="1"/>
    <col min="8205" max="8205" width="9" style="612" bestFit="1" customWidth="1"/>
    <col min="8206" max="8206" width="4.7109375" style="612" bestFit="1" customWidth="1"/>
    <col min="8207" max="8207" width="8.7109375" style="612" bestFit="1" customWidth="1"/>
    <col min="8208" max="8208" width="8.28515625" style="612" bestFit="1" customWidth="1"/>
    <col min="8209" max="8209" width="8.5703125" style="612" bestFit="1" customWidth="1"/>
    <col min="8210" max="8210" width="16.85546875" style="612" bestFit="1" customWidth="1"/>
    <col min="8211" max="8211" width="7.7109375" style="612" bestFit="1" customWidth="1"/>
    <col min="8212" max="8212" width="4.85546875" style="612" bestFit="1" customWidth="1"/>
    <col min="8213" max="8213" width="17.140625" style="612" bestFit="1" customWidth="1"/>
    <col min="8214" max="8214" width="16.5703125" style="612" bestFit="1" customWidth="1"/>
    <col min="8215" max="8215" width="34" style="612" bestFit="1" customWidth="1"/>
    <col min="8216" max="8216" width="29.5703125" style="612" bestFit="1" customWidth="1"/>
    <col min="8217" max="8217" width="4.42578125" style="612" bestFit="1" customWidth="1"/>
    <col min="8218" max="8218" width="34" style="612" bestFit="1" customWidth="1"/>
    <col min="8219" max="8219" width="12.5703125" style="612" bestFit="1" customWidth="1"/>
    <col min="8220" max="8220" width="16.85546875" style="612" bestFit="1" customWidth="1"/>
    <col min="8221" max="8221" width="66.7109375" style="612" bestFit="1" customWidth="1"/>
    <col min="8222" max="8222" width="17" style="612" bestFit="1" customWidth="1"/>
    <col min="8223" max="8223" width="12.42578125" style="612" bestFit="1" customWidth="1"/>
    <col min="8224" max="8224" width="9.85546875" style="612" bestFit="1" customWidth="1"/>
    <col min="8225" max="8225" width="49.7109375" style="612" bestFit="1" customWidth="1"/>
    <col min="8226" max="8226" width="43.140625" style="612" bestFit="1" customWidth="1"/>
    <col min="8227" max="8227" width="12.42578125" style="612" bestFit="1" customWidth="1"/>
    <col min="8228" max="8228" width="3.42578125" style="612" bestFit="1" customWidth="1"/>
    <col min="8229" max="8229" width="1.140625" style="612" bestFit="1" customWidth="1"/>
    <col min="8230" max="8230" width="2.85546875" style="612" bestFit="1" customWidth="1"/>
    <col min="8231" max="8231" width="3" style="612" bestFit="1" customWidth="1"/>
    <col min="8232" max="8232" width="9.5703125" style="612" bestFit="1" customWidth="1"/>
    <col min="8233" max="8448" width="9.140625" style="612" customWidth="1"/>
    <col min="8449" max="8449" width="4.7109375" style="612" bestFit="1" customWidth="1"/>
    <col min="8450" max="8450" width="3.42578125" style="612" bestFit="1" customWidth="1"/>
    <col min="8451" max="8451" width="6.42578125" style="612" bestFit="1" customWidth="1"/>
    <col min="8452" max="8452" width="7" style="612" bestFit="1" customWidth="1"/>
    <col min="8453" max="8453" width="10.140625" style="612" bestFit="1" customWidth="1"/>
    <col min="8454" max="8454" width="8.5703125" style="612" bestFit="1" customWidth="1"/>
    <col min="8455" max="8455" width="20.42578125" style="612" bestFit="1" customWidth="1"/>
    <col min="8456" max="8456" width="9.5703125" style="612" bestFit="1" customWidth="1"/>
    <col min="8457" max="8457" width="13.42578125" style="612" bestFit="1" customWidth="1"/>
    <col min="8458" max="8458" width="16.85546875" style="612" bestFit="1" customWidth="1"/>
    <col min="8459" max="8459" width="2.140625" style="612" bestFit="1" customWidth="1"/>
    <col min="8460" max="8460" width="5.5703125" style="612" bestFit="1" customWidth="1"/>
    <col min="8461" max="8461" width="9" style="612" bestFit="1" customWidth="1"/>
    <col min="8462" max="8462" width="4.7109375" style="612" bestFit="1" customWidth="1"/>
    <col min="8463" max="8463" width="8.7109375" style="612" bestFit="1" customWidth="1"/>
    <col min="8464" max="8464" width="8.28515625" style="612" bestFit="1" customWidth="1"/>
    <col min="8465" max="8465" width="8.5703125" style="612" bestFit="1" customWidth="1"/>
    <col min="8466" max="8466" width="16.85546875" style="612" bestFit="1" customWidth="1"/>
    <col min="8467" max="8467" width="7.7109375" style="612" bestFit="1" customWidth="1"/>
    <col min="8468" max="8468" width="4.85546875" style="612" bestFit="1" customWidth="1"/>
    <col min="8469" max="8469" width="17.140625" style="612" bestFit="1" customWidth="1"/>
    <col min="8470" max="8470" width="16.5703125" style="612" bestFit="1" customWidth="1"/>
    <col min="8471" max="8471" width="34" style="612" bestFit="1" customWidth="1"/>
    <col min="8472" max="8472" width="29.5703125" style="612" bestFit="1" customWidth="1"/>
    <col min="8473" max="8473" width="4.42578125" style="612" bestFit="1" customWidth="1"/>
    <col min="8474" max="8474" width="34" style="612" bestFit="1" customWidth="1"/>
    <col min="8475" max="8475" width="12.5703125" style="612" bestFit="1" customWidth="1"/>
    <col min="8476" max="8476" width="16.85546875" style="612" bestFit="1" customWidth="1"/>
    <col min="8477" max="8477" width="66.7109375" style="612" bestFit="1" customWidth="1"/>
    <col min="8478" max="8478" width="17" style="612" bestFit="1" customWidth="1"/>
    <col min="8479" max="8479" width="12.42578125" style="612" bestFit="1" customWidth="1"/>
    <col min="8480" max="8480" width="9.85546875" style="612" bestFit="1" customWidth="1"/>
    <col min="8481" max="8481" width="49.7109375" style="612" bestFit="1" customWidth="1"/>
    <col min="8482" max="8482" width="43.140625" style="612" bestFit="1" customWidth="1"/>
    <col min="8483" max="8483" width="12.42578125" style="612" bestFit="1" customWidth="1"/>
    <col min="8484" max="8484" width="3.42578125" style="612" bestFit="1" customWidth="1"/>
    <col min="8485" max="8485" width="1.140625" style="612" bestFit="1" customWidth="1"/>
    <col min="8486" max="8486" width="2.85546875" style="612" bestFit="1" customWidth="1"/>
    <col min="8487" max="8487" width="3" style="612" bestFit="1" customWidth="1"/>
    <col min="8488" max="8488" width="9.5703125" style="612" bestFit="1" customWidth="1"/>
    <col min="8489" max="8704" width="9.140625" style="612" customWidth="1"/>
    <col min="8705" max="8705" width="4.7109375" style="612" bestFit="1" customWidth="1"/>
    <col min="8706" max="8706" width="3.42578125" style="612" bestFit="1" customWidth="1"/>
    <col min="8707" max="8707" width="6.42578125" style="612" bestFit="1" customWidth="1"/>
    <col min="8708" max="8708" width="7" style="612" bestFit="1" customWidth="1"/>
    <col min="8709" max="8709" width="10.140625" style="612" bestFit="1" customWidth="1"/>
    <col min="8710" max="8710" width="8.5703125" style="612" bestFit="1" customWidth="1"/>
    <col min="8711" max="8711" width="20.42578125" style="612" bestFit="1" customWidth="1"/>
    <col min="8712" max="8712" width="9.5703125" style="612" bestFit="1" customWidth="1"/>
    <col min="8713" max="8713" width="13.42578125" style="612" bestFit="1" customWidth="1"/>
    <col min="8714" max="8714" width="16.85546875" style="612" bestFit="1" customWidth="1"/>
    <col min="8715" max="8715" width="2.140625" style="612" bestFit="1" customWidth="1"/>
    <col min="8716" max="8716" width="5.5703125" style="612" bestFit="1" customWidth="1"/>
    <col min="8717" max="8717" width="9" style="612" bestFit="1" customWidth="1"/>
    <col min="8718" max="8718" width="4.7109375" style="612" bestFit="1" customWidth="1"/>
    <col min="8719" max="8719" width="8.7109375" style="612" bestFit="1" customWidth="1"/>
    <col min="8720" max="8720" width="8.28515625" style="612" bestFit="1" customWidth="1"/>
    <col min="8721" max="8721" width="8.5703125" style="612" bestFit="1" customWidth="1"/>
    <col min="8722" max="8722" width="16.85546875" style="612" bestFit="1" customWidth="1"/>
    <col min="8723" max="8723" width="7.7109375" style="612" bestFit="1" customWidth="1"/>
    <col min="8724" max="8724" width="4.85546875" style="612" bestFit="1" customWidth="1"/>
    <col min="8725" max="8725" width="17.140625" style="612" bestFit="1" customWidth="1"/>
    <col min="8726" max="8726" width="16.5703125" style="612" bestFit="1" customWidth="1"/>
    <col min="8727" max="8727" width="34" style="612" bestFit="1" customWidth="1"/>
    <col min="8728" max="8728" width="29.5703125" style="612" bestFit="1" customWidth="1"/>
    <col min="8729" max="8729" width="4.42578125" style="612" bestFit="1" customWidth="1"/>
    <col min="8730" max="8730" width="34" style="612" bestFit="1" customWidth="1"/>
    <col min="8731" max="8731" width="12.5703125" style="612" bestFit="1" customWidth="1"/>
    <col min="8732" max="8732" width="16.85546875" style="612" bestFit="1" customWidth="1"/>
    <col min="8733" max="8733" width="66.7109375" style="612" bestFit="1" customWidth="1"/>
    <col min="8734" max="8734" width="17" style="612" bestFit="1" customWidth="1"/>
    <col min="8735" max="8735" width="12.42578125" style="612" bestFit="1" customWidth="1"/>
    <col min="8736" max="8736" width="9.85546875" style="612" bestFit="1" customWidth="1"/>
    <col min="8737" max="8737" width="49.7109375" style="612" bestFit="1" customWidth="1"/>
    <col min="8738" max="8738" width="43.140625" style="612" bestFit="1" customWidth="1"/>
    <col min="8739" max="8739" width="12.42578125" style="612" bestFit="1" customWidth="1"/>
    <col min="8740" max="8740" width="3.42578125" style="612" bestFit="1" customWidth="1"/>
    <col min="8741" max="8741" width="1.140625" style="612" bestFit="1" customWidth="1"/>
    <col min="8742" max="8742" width="2.85546875" style="612" bestFit="1" customWidth="1"/>
    <col min="8743" max="8743" width="3" style="612" bestFit="1" customWidth="1"/>
    <col min="8744" max="8744" width="9.5703125" style="612" bestFit="1" customWidth="1"/>
    <col min="8745" max="8960" width="9.140625" style="612" customWidth="1"/>
    <col min="8961" max="8961" width="4.7109375" style="612" bestFit="1" customWidth="1"/>
    <col min="8962" max="8962" width="3.42578125" style="612" bestFit="1" customWidth="1"/>
    <col min="8963" max="8963" width="6.42578125" style="612" bestFit="1" customWidth="1"/>
    <col min="8964" max="8964" width="7" style="612" bestFit="1" customWidth="1"/>
    <col min="8965" max="8965" width="10.140625" style="612" bestFit="1" customWidth="1"/>
    <col min="8966" max="8966" width="8.5703125" style="612" bestFit="1" customWidth="1"/>
    <col min="8967" max="8967" width="20.42578125" style="612" bestFit="1" customWidth="1"/>
    <col min="8968" max="8968" width="9.5703125" style="612" bestFit="1" customWidth="1"/>
    <col min="8969" max="8969" width="13.42578125" style="612" bestFit="1" customWidth="1"/>
    <col min="8970" max="8970" width="16.85546875" style="612" bestFit="1" customWidth="1"/>
    <col min="8971" max="8971" width="2.140625" style="612" bestFit="1" customWidth="1"/>
    <col min="8972" max="8972" width="5.5703125" style="612" bestFit="1" customWidth="1"/>
    <col min="8973" max="8973" width="9" style="612" bestFit="1" customWidth="1"/>
    <col min="8974" max="8974" width="4.7109375" style="612" bestFit="1" customWidth="1"/>
    <col min="8975" max="8975" width="8.7109375" style="612" bestFit="1" customWidth="1"/>
    <col min="8976" max="8976" width="8.28515625" style="612" bestFit="1" customWidth="1"/>
    <col min="8977" max="8977" width="8.5703125" style="612" bestFit="1" customWidth="1"/>
    <col min="8978" max="8978" width="16.85546875" style="612" bestFit="1" customWidth="1"/>
    <col min="8979" max="8979" width="7.7109375" style="612" bestFit="1" customWidth="1"/>
    <col min="8980" max="8980" width="4.85546875" style="612" bestFit="1" customWidth="1"/>
    <col min="8981" max="8981" width="17.140625" style="612" bestFit="1" customWidth="1"/>
    <col min="8982" max="8982" width="16.5703125" style="612" bestFit="1" customWidth="1"/>
    <col min="8983" max="8983" width="34" style="612" bestFit="1" customWidth="1"/>
    <col min="8984" max="8984" width="29.5703125" style="612" bestFit="1" customWidth="1"/>
    <col min="8985" max="8985" width="4.42578125" style="612" bestFit="1" customWidth="1"/>
    <col min="8986" max="8986" width="34" style="612" bestFit="1" customWidth="1"/>
    <col min="8987" max="8987" width="12.5703125" style="612" bestFit="1" customWidth="1"/>
    <col min="8988" max="8988" width="16.85546875" style="612" bestFit="1" customWidth="1"/>
    <col min="8989" max="8989" width="66.7109375" style="612" bestFit="1" customWidth="1"/>
    <col min="8990" max="8990" width="17" style="612" bestFit="1" customWidth="1"/>
    <col min="8991" max="8991" width="12.42578125" style="612" bestFit="1" customWidth="1"/>
    <col min="8992" max="8992" width="9.85546875" style="612" bestFit="1" customWidth="1"/>
    <col min="8993" max="8993" width="49.7109375" style="612" bestFit="1" customWidth="1"/>
    <col min="8994" max="8994" width="43.140625" style="612" bestFit="1" customWidth="1"/>
    <col min="8995" max="8995" width="12.42578125" style="612" bestFit="1" customWidth="1"/>
    <col min="8996" max="8996" width="3.42578125" style="612" bestFit="1" customWidth="1"/>
    <col min="8997" max="8997" width="1.140625" style="612" bestFit="1" customWidth="1"/>
    <col min="8998" max="8998" width="2.85546875" style="612" bestFit="1" customWidth="1"/>
    <col min="8999" max="8999" width="3" style="612" bestFit="1" customWidth="1"/>
    <col min="9000" max="9000" width="9.5703125" style="612" bestFit="1" customWidth="1"/>
    <col min="9001" max="9216" width="9.140625" style="612" customWidth="1"/>
    <col min="9217" max="9217" width="4.7109375" style="612" bestFit="1" customWidth="1"/>
    <col min="9218" max="9218" width="3.42578125" style="612" bestFit="1" customWidth="1"/>
    <col min="9219" max="9219" width="6.42578125" style="612" bestFit="1" customWidth="1"/>
    <col min="9220" max="9220" width="7" style="612" bestFit="1" customWidth="1"/>
    <col min="9221" max="9221" width="10.140625" style="612" bestFit="1" customWidth="1"/>
    <col min="9222" max="9222" width="8.5703125" style="612" bestFit="1" customWidth="1"/>
    <col min="9223" max="9223" width="20.42578125" style="612" bestFit="1" customWidth="1"/>
    <col min="9224" max="9224" width="9.5703125" style="612" bestFit="1" customWidth="1"/>
    <col min="9225" max="9225" width="13.42578125" style="612" bestFit="1" customWidth="1"/>
    <col min="9226" max="9226" width="16.85546875" style="612" bestFit="1" customWidth="1"/>
    <col min="9227" max="9227" width="2.140625" style="612" bestFit="1" customWidth="1"/>
    <col min="9228" max="9228" width="5.5703125" style="612" bestFit="1" customWidth="1"/>
    <col min="9229" max="9229" width="9" style="612" bestFit="1" customWidth="1"/>
    <col min="9230" max="9230" width="4.7109375" style="612" bestFit="1" customWidth="1"/>
    <col min="9231" max="9231" width="8.7109375" style="612" bestFit="1" customWidth="1"/>
    <col min="9232" max="9232" width="8.28515625" style="612" bestFit="1" customWidth="1"/>
    <col min="9233" max="9233" width="8.5703125" style="612" bestFit="1" customWidth="1"/>
    <col min="9234" max="9234" width="16.85546875" style="612" bestFit="1" customWidth="1"/>
    <col min="9235" max="9235" width="7.7109375" style="612" bestFit="1" customWidth="1"/>
    <col min="9236" max="9236" width="4.85546875" style="612" bestFit="1" customWidth="1"/>
    <col min="9237" max="9237" width="17.140625" style="612" bestFit="1" customWidth="1"/>
    <col min="9238" max="9238" width="16.5703125" style="612" bestFit="1" customWidth="1"/>
    <col min="9239" max="9239" width="34" style="612" bestFit="1" customWidth="1"/>
    <col min="9240" max="9240" width="29.5703125" style="612" bestFit="1" customWidth="1"/>
    <col min="9241" max="9241" width="4.42578125" style="612" bestFit="1" customWidth="1"/>
    <col min="9242" max="9242" width="34" style="612" bestFit="1" customWidth="1"/>
    <col min="9243" max="9243" width="12.5703125" style="612" bestFit="1" customWidth="1"/>
    <col min="9244" max="9244" width="16.85546875" style="612" bestFit="1" customWidth="1"/>
    <col min="9245" max="9245" width="66.7109375" style="612" bestFit="1" customWidth="1"/>
    <col min="9246" max="9246" width="17" style="612" bestFit="1" customWidth="1"/>
    <col min="9247" max="9247" width="12.42578125" style="612" bestFit="1" customWidth="1"/>
    <col min="9248" max="9248" width="9.85546875" style="612" bestFit="1" customWidth="1"/>
    <col min="9249" max="9249" width="49.7109375" style="612" bestFit="1" customWidth="1"/>
    <col min="9250" max="9250" width="43.140625" style="612" bestFit="1" customWidth="1"/>
    <col min="9251" max="9251" width="12.42578125" style="612" bestFit="1" customWidth="1"/>
    <col min="9252" max="9252" width="3.42578125" style="612" bestFit="1" customWidth="1"/>
    <col min="9253" max="9253" width="1.140625" style="612" bestFit="1" customWidth="1"/>
    <col min="9254" max="9254" width="2.85546875" style="612" bestFit="1" customWidth="1"/>
    <col min="9255" max="9255" width="3" style="612" bestFit="1" customWidth="1"/>
    <col min="9256" max="9256" width="9.5703125" style="612" bestFit="1" customWidth="1"/>
    <col min="9257" max="9472" width="9.140625" style="612" customWidth="1"/>
    <col min="9473" max="9473" width="4.7109375" style="612" bestFit="1" customWidth="1"/>
    <col min="9474" max="9474" width="3.42578125" style="612" bestFit="1" customWidth="1"/>
    <col min="9475" max="9475" width="6.42578125" style="612" bestFit="1" customWidth="1"/>
    <col min="9476" max="9476" width="7" style="612" bestFit="1" customWidth="1"/>
    <col min="9477" max="9477" width="10.140625" style="612" bestFit="1" customWidth="1"/>
    <col min="9478" max="9478" width="8.5703125" style="612" bestFit="1" customWidth="1"/>
    <col min="9479" max="9479" width="20.42578125" style="612" bestFit="1" customWidth="1"/>
    <col min="9480" max="9480" width="9.5703125" style="612" bestFit="1" customWidth="1"/>
    <col min="9481" max="9481" width="13.42578125" style="612" bestFit="1" customWidth="1"/>
    <col min="9482" max="9482" width="16.85546875" style="612" bestFit="1" customWidth="1"/>
    <col min="9483" max="9483" width="2.140625" style="612" bestFit="1" customWidth="1"/>
    <col min="9484" max="9484" width="5.5703125" style="612" bestFit="1" customWidth="1"/>
    <col min="9485" max="9485" width="9" style="612" bestFit="1" customWidth="1"/>
    <col min="9486" max="9486" width="4.7109375" style="612" bestFit="1" customWidth="1"/>
    <col min="9487" max="9487" width="8.7109375" style="612" bestFit="1" customWidth="1"/>
    <col min="9488" max="9488" width="8.28515625" style="612" bestFit="1" customWidth="1"/>
    <col min="9489" max="9489" width="8.5703125" style="612" bestFit="1" customWidth="1"/>
    <col min="9490" max="9490" width="16.85546875" style="612" bestFit="1" customWidth="1"/>
    <col min="9491" max="9491" width="7.7109375" style="612" bestFit="1" customWidth="1"/>
    <col min="9492" max="9492" width="4.85546875" style="612" bestFit="1" customWidth="1"/>
    <col min="9493" max="9493" width="17.140625" style="612" bestFit="1" customWidth="1"/>
    <col min="9494" max="9494" width="16.5703125" style="612" bestFit="1" customWidth="1"/>
    <col min="9495" max="9495" width="34" style="612" bestFit="1" customWidth="1"/>
    <col min="9496" max="9496" width="29.5703125" style="612" bestFit="1" customWidth="1"/>
    <col min="9497" max="9497" width="4.42578125" style="612" bestFit="1" customWidth="1"/>
    <col min="9498" max="9498" width="34" style="612" bestFit="1" customWidth="1"/>
    <col min="9499" max="9499" width="12.5703125" style="612" bestFit="1" customWidth="1"/>
    <col min="9500" max="9500" width="16.85546875" style="612" bestFit="1" customWidth="1"/>
    <col min="9501" max="9501" width="66.7109375" style="612" bestFit="1" customWidth="1"/>
    <col min="9502" max="9502" width="17" style="612" bestFit="1" customWidth="1"/>
    <col min="9503" max="9503" width="12.42578125" style="612" bestFit="1" customWidth="1"/>
    <col min="9504" max="9504" width="9.85546875" style="612" bestFit="1" customWidth="1"/>
    <col min="9505" max="9505" width="49.7109375" style="612" bestFit="1" customWidth="1"/>
    <col min="9506" max="9506" width="43.140625" style="612" bestFit="1" customWidth="1"/>
    <col min="9507" max="9507" width="12.42578125" style="612" bestFit="1" customWidth="1"/>
    <col min="9508" max="9508" width="3.42578125" style="612" bestFit="1" customWidth="1"/>
    <col min="9509" max="9509" width="1.140625" style="612" bestFit="1" customWidth="1"/>
    <col min="9510" max="9510" width="2.85546875" style="612" bestFit="1" customWidth="1"/>
    <col min="9511" max="9511" width="3" style="612" bestFit="1" customWidth="1"/>
    <col min="9512" max="9512" width="9.5703125" style="612" bestFit="1" customWidth="1"/>
    <col min="9513" max="9728" width="9.140625" style="612" customWidth="1"/>
    <col min="9729" max="9729" width="4.7109375" style="612" bestFit="1" customWidth="1"/>
    <col min="9730" max="9730" width="3.42578125" style="612" bestFit="1" customWidth="1"/>
    <col min="9731" max="9731" width="6.42578125" style="612" bestFit="1" customWidth="1"/>
    <col min="9732" max="9732" width="7" style="612" bestFit="1" customWidth="1"/>
    <col min="9733" max="9733" width="10.140625" style="612" bestFit="1" customWidth="1"/>
    <col min="9734" max="9734" width="8.5703125" style="612" bestFit="1" customWidth="1"/>
    <col min="9735" max="9735" width="20.42578125" style="612" bestFit="1" customWidth="1"/>
    <col min="9736" max="9736" width="9.5703125" style="612" bestFit="1" customWidth="1"/>
    <col min="9737" max="9737" width="13.42578125" style="612" bestFit="1" customWidth="1"/>
    <col min="9738" max="9738" width="16.85546875" style="612" bestFit="1" customWidth="1"/>
    <col min="9739" max="9739" width="2.140625" style="612" bestFit="1" customWidth="1"/>
    <col min="9740" max="9740" width="5.5703125" style="612" bestFit="1" customWidth="1"/>
    <col min="9741" max="9741" width="9" style="612" bestFit="1" customWidth="1"/>
    <col min="9742" max="9742" width="4.7109375" style="612" bestFit="1" customWidth="1"/>
    <col min="9743" max="9743" width="8.7109375" style="612" bestFit="1" customWidth="1"/>
    <col min="9744" max="9744" width="8.28515625" style="612" bestFit="1" customWidth="1"/>
    <col min="9745" max="9745" width="8.5703125" style="612" bestFit="1" customWidth="1"/>
    <col min="9746" max="9746" width="16.85546875" style="612" bestFit="1" customWidth="1"/>
    <col min="9747" max="9747" width="7.7109375" style="612" bestFit="1" customWidth="1"/>
    <col min="9748" max="9748" width="4.85546875" style="612" bestFit="1" customWidth="1"/>
    <col min="9749" max="9749" width="17.140625" style="612" bestFit="1" customWidth="1"/>
    <col min="9750" max="9750" width="16.5703125" style="612" bestFit="1" customWidth="1"/>
    <col min="9751" max="9751" width="34" style="612" bestFit="1" customWidth="1"/>
    <col min="9752" max="9752" width="29.5703125" style="612" bestFit="1" customWidth="1"/>
    <col min="9753" max="9753" width="4.42578125" style="612" bestFit="1" customWidth="1"/>
    <col min="9754" max="9754" width="34" style="612" bestFit="1" customWidth="1"/>
    <col min="9755" max="9755" width="12.5703125" style="612" bestFit="1" customWidth="1"/>
    <col min="9756" max="9756" width="16.85546875" style="612" bestFit="1" customWidth="1"/>
    <col min="9757" max="9757" width="66.7109375" style="612" bestFit="1" customWidth="1"/>
    <col min="9758" max="9758" width="17" style="612" bestFit="1" customWidth="1"/>
    <col min="9759" max="9759" width="12.42578125" style="612" bestFit="1" customWidth="1"/>
    <col min="9760" max="9760" width="9.85546875" style="612" bestFit="1" customWidth="1"/>
    <col min="9761" max="9761" width="49.7109375" style="612" bestFit="1" customWidth="1"/>
    <col min="9762" max="9762" width="43.140625" style="612" bestFit="1" customWidth="1"/>
    <col min="9763" max="9763" width="12.42578125" style="612" bestFit="1" customWidth="1"/>
    <col min="9764" max="9764" width="3.42578125" style="612" bestFit="1" customWidth="1"/>
    <col min="9765" max="9765" width="1.140625" style="612" bestFit="1" customWidth="1"/>
    <col min="9766" max="9766" width="2.85546875" style="612" bestFit="1" customWidth="1"/>
    <col min="9767" max="9767" width="3" style="612" bestFit="1" customWidth="1"/>
    <col min="9768" max="9768" width="9.5703125" style="612" bestFit="1" customWidth="1"/>
    <col min="9769" max="9984" width="9.140625" style="612" customWidth="1"/>
    <col min="9985" max="9985" width="4.7109375" style="612" bestFit="1" customWidth="1"/>
    <col min="9986" max="9986" width="3.42578125" style="612" bestFit="1" customWidth="1"/>
    <col min="9987" max="9987" width="6.42578125" style="612" bestFit="1" customWidth="1"/>
    <col min="9988" max="9988" width="7" style="612" bestFit="1" customWidth="1"/>
    <col min="9989" max="9989" width="10.140625" style="612" bestFit="1" customWidth="1"/>
    <col min="9990" max="9990" width="8.5703125" style="612" bestFit="1" customWidth="1"/>
    <col min="9991" max="9991" width="20.42578125" style="612" bestFit="1" customWidth="1"/>
    <col min="9992" max="9992" width="9.5703125" style="612" bestFit="1" customWidth="1"/>
    <col min="9993" max="9993" width="13.42578125" style="612" bestFit="1" customWidth="1"/>
    <col min="9994" max="9994" width="16.85546875" style="612" bestFit="1" customWidth="1"/>
    <col min="9995" max="9995" width="2.140625" style="612" bestFit="1" customWidth="1"/>
    <col min="9996" max="9996" width="5.5703125" style="612" bestFit="1" customWidth="1"/>
    <col min="9997" max="9997" width="9" style="612" bestFit="1" customWidth="1"/>
    <col min="9998" max="9998" width="4.7109375" style="612" bestFit="1" customWidth="1"/>
    <col min="9999" max="9999" width="8.7109375" style="612" bestFit="1" customWidth="1"/>
    <col min="10000" max="10000" width="8.28515625" style="612" bestFit="1" customWidth="1"/>
    <col min="10001" max="10001" width="8.5703125" style="612" bestFit="1" customWidth="1"/>
    <col min="10002" max="10002" width="16.85546875" style="612" bestFit="1" customWidth="1"/>
    <col min="10003" max="10003" width="7.7109375" style="612" bestFit="1" customWidth="1"/>
    <col min="10004" max="10004" width="4.85546875" style="612" bestFit="1" customWidth="1"/>
    <col min="10005" max="10005" width="17.140625" style="612" bestFit="1" customWidth="1"/>
    <col min="10006" max="10006" width="16.5703125" style="612" bestFit="1" customWidth="1"/>
    <col min="10007" max="10007" width="34" style="612" bestFit="1" customWidth="1"/>
    <col min="10008" max="10008" width="29.5703125" style="612" bestFit="1" customWidth="1"/>
    <col min="10009" max="10009" width="4.42578125" style="612" bestFit="1" customWidth="1"/>
    <col min="10010" max="10010" width="34" style="612" bestFit="1" customWidth="1"/>
    <col min="10011" max="10011" width="12.5703125" style="612" bestFit="1" customWidth="1"/>
    <col min="10012" max="10012" width="16.85546875" style="612" bestFit="1" customWidth="1"/>
    <col min="10013" max="10013" width="66.7109375" style="612" bestFit="1" customWidth="1"/>
    <col min="10014" max="10014" width="17" style="612" bestFit="1" customWidth="1"/>
    <col min="10015" max="10015" width="12.42578125" style="612" bestFit="1" customWidth="1"/>
    <col min="10016" max="10016" width="9.85546875" style="612" bestFit="1" customWidth="1"/>
    <col min="10017" max="10017" width="49.7109375" style="612" bestFit="1" customWidth="1"/>
    <col min="10018" max="10018" width="43.140625" style="612" bestFit="1" customWidth="1"/>
    <col min="10019" max="10019" width="12.42578125" style="612" bestFit="1" customWidth="1"/>
    <col min="10020" max="10020" width="3.42578125" style="612" bestFit="1" customWidth="1"/>
    <col min="10021" max="10021" width="1.140625" style="612" bestFit="1" customWidth="1"/>
    <col min="10022" max="10022" width="2.85546875" style="612" bestFit="1" customWidth="1"/>
    <col min="10023" max="10023" width="3" style="612" bestFit="1" customWidth="1"/>
    <col min="10024" max="10024" width="9.5703125" style="612" bestFit="1" customWidth="1"/>
    <col min="10025" max="10240" width="9.140625" style="612" customWidth="1"/>
    <col min="10241" max="10241" width="4.7109375" style="612" bestFit="1" customWidth="1"/>
    <col min="10242" max="10242" width="3.42578125" style="612" bestFit="1" customWidth="1"/>
    <col min="10243" max="10243" width="6.42578125" style="612" bestFit="1" customWidth="1"/>
    <col min="10244" max="10244" width="7" style="612" bestFit="1" customWidth="1"/>
    <col min="10245" max="10245" width="10.140625" style="612" bestFit="1" customWidth="1"/>
    <col min="10246" max="10246" width="8.5703125" style="612" bestFit="1" customWidth="1"/>
    <col min="10247" max="10247" width="20.42578125" style="612" bestFit="1" customWidth="1"/>
    <col min="10248" max="10248" width="9.5703125" style="612" bestFit="1" customWidth="1"/>
    <col min="10249" max="10249" width="13.42578125" style="612" bestFit="1" customWidth="1"/>
    <col min="10250" max="10250" width="16.85546875" style="612" bestFit="1" customWidth="1"/>
    <col min="10251" max="10251" width="2.140625" style="612" bestFit="1" customWidth="1"/>
    <col min="10252" max="10252" width="5.5703125" style="612" bestFit="1" customWidth="1"/>
    <col min="10253" max="10253" width="9" style="612" bestFit="1" customWidth="1"/>
    <col min="10254" max="10254" width="4.7109375" style="612" bestFit="1" customWidth="1"/>
    <col min="10255" max="10255" width="8.7109375" style="612" bestFit="1" customWidth="1"/>
    <col min="10256" max="10256" width="8.28515625" style="612" bestFit="1" customWidth="1"/>
    <col min="10257" max="10257" width="8.5703125" style="612" bestFit="1" customWidth="1"/>
    <col min="10258" max="10258" width="16.85546875" style="612" bestFit="1" customWidth="1"/>
    <col min="10259" max="10259" width="7.7109375" style="612" bestFit="1" customWidth="1"/>
    <col min="10260" max="10260" width="4.85546875" style="612" bestFit="1" customWidth="1"/>
    <col min="10261" max="10261" width="17.140625" style="612" bestFit="1" customWidth="1"/>
    <col min="10262" max="10262" width="16.5703125" style="612" bestFit="1" customWidth="1"/>
    <col min="10263" max="10263" width="34" style="612" bestFit="1" customWidth="1"/>
    <col min="10264" max="10264" width="29.5703125" style="612" bestFit="1" customWidth="1"/>
    <col min="10265" max="10265" width="4.42578125" style="612" bestFit="1" customWidth="1"/>
    <col min="10266" max="10266" width="34" style="612" bestFit="1" customWidth="1"/>
    <col min="10267" max="10267" width="12.5703125" style="612" bestFit="1" customWidth="1"/>
    <col min="10268" max="10268" width="16.85546875" style="612" bestFit="1" customWidth="1"/>
    <col min="10269" max="10269" width="66.7109375" style="612" bestFit="1" customWidth="1"/>
    <col min="10270" max="10270" width="17" style="612" bestFit="1" customWidth="1"/>
    <col min="10271" max="10271" width="12.42578125" style="612" bestFit="1" customWidth="1"/>
    <col min="10272" max="10272" width="9.85546875" style="612" bestFit="1" customWidth="1"/>
    <col min="10273" max="10273" width="49.7109375" style="612" bestFit="1" customWidth="1"/>
    <col min="10274" max="10274" width="43.140625" style="612" bestFit="1" customWidth="1"/>
    <col min="10275" max="10275" width="12.42578125" style="612" bestFit="1" customWidth="1"/>
    <col min="10276" max="10276" width="3.42578125" style="612" bestFit="1" customWidth="1"/>
    <col min="10277" max="10277" width="1.140625" style="612" bestFit="1" customWidth="1"/>
    <col min="10278" max="10278" width="2.85546875" style="612" bestFit="1" customWidth="1"/>
    <col min="10279" max="10279" width="3" style="612" bestFit="1" customWidth="1"/>
    <col min="10280" max="10280" width="9.5703125" style="612" bestFit="1" customWidth="1"/>
    <col min="10281" max="10496" width="9.140625" style="612" customWidth="1"/>
    <col min="10497" max="10497" width="4.7109375" style="612" bestFit="1" customWidth="1"/>
    <col min="10498" max="10498" width="3.42578125" style="612" bestFit="1" customWidth="1"/>
    <col min="10499" max="10499" width="6.42578125" style="612" bestFit="1" customWidth="1"/>
    <col min="10500" max="10500" width="7" style="612" bestFit="1" customWidth="1"/>
    <col min="10501" max="10501" width="10.140625" style="612" bestFit="1" customWidth="1"/>
    <col min="10502" max="10502" width="8.5703125" style="612" bestFit="1" customWidth="1"/>
    <col min="10503" max="10503" width="20.42578125" style="612" bestFit="1" customWidth="1"/>
    <col min="10504" max="10504" width="9.5703125" style="612" bestFit="1" customWidth="1"/>
    <col min="10505" max="10505" width="13.42578125" style="612" bestFit="1" customWidth="1"/>
    <col min="10506" max="10506" width="16.85546875" style="612" bestFit="1" customWidth="1"/>
    <col min="10507" max="10507" width="2.140625" style="612" bestFit="1" customWidth="1"/>
    <col min="10508" max="10508" width="5.5703125" style="612" bestFit="1" customWidth="1"/>
    <col min="10509" max="10509" width="9" style="612" bestFit="1" customWidth="1"/>
    <col min="10510" max="10510" width="4.7109375" style="612" bestFit="1" customWidth="1"/>
    <col min="10511" max="10511" width="8.7109375" style="612" bestFit="1" customWidth="1"/>
    <col min="10512" max="10512" width="8.28515625" style="612" bestFit="1" customWidth="1"/>
    <col min="10513" max="10513" width="8.5703125" style="612" bestFit="1" customWidth="1"/>
    <col min="10514" max="10514" width="16.85546875" style="612" bestFit="1" customWidth="1"/>
    <col min="10515" max="10515" width="7.7109375" style="612" bestFit="1" customWidth="1"/>
    <col min="10516" max="10516" width="4.85546875" style="612" bestFit="1" customWidth="1"/>
    <col min="10517" max="10517" width="17.140625" style="612" bestFit="1" customWidth="1"/>
    <col min="10518" max="10518" width="16.5703125" style="612" bestFit="1" customWidth="1"/>
    <col min="10519" max="10519" width="34" style="612" bestFit="1" customWidth="1"/>
    <col min="10520" max="10520" width="29.5703125" style="612" bestFit="1" customWidth="1"/>
    <col min="10521" max="10521" width="4.42578125" style="612" bestFit="1" customWidth="1"/>
    <col min="10522" max="10522" width="34" style="612" bestFit="1" customWidth="1"/>
    <col min="10523" max="10523" width="12.5703125" style="612" bestFit="1" customWidth="1"/>
    <col min="10524" max="10524" width="16.85546875" style="612" bestFit="1" customWidth="1"/>
    <col min="10525" max="10525" width="66.7109375" style="612" bestFit="1" customWidth="1"/>
    <col min="10526" max="10526" width="17" style="612" bestFit="1" customWidth="1"/>
    <col min="10527" max="10527" width="12.42578125" style="612" bestFit="1" customWidth="1"/>
    <col min="10528" max="10528" width="9.85546875" style="612" bestFit="1" customWidth="1"/>
    <col min="10529" max="10529" width="49.7109375" style="612" bestFit="1" customWidth="1"/>
    <col min="10530" max="10530" width="43.140625" style="612" bestFit="1" customWidth="1"/>
    <col min="10531" max="10531" width="12.42578125" style="612" bestFit="1" customWidth="1"/>
    <col min="10532" max="10532" width="3.42578125" style="612" bestFit="1" customWidth="1"/>
    <col min="10533" max="10533" width="1.140625" style="612" bestFit="1" customWidth="1"/>
    <col min="10534" max="10534" width="2.85546875" style="612" bestFit="1" customWidth="1"/>
    <col min="10535" max="10535" width="3" style="612" bestFit="1" customWidth="1"/>
    <col min="10536" max="10536" width="9.5703125" style="612" bestFit="1" customWidth="1"/>
    <col min="10537" max="10752" width="9.140625" style="612" customWidth="1"/>
    <col min="10753" max="10753" width="4.7109375" style="612" bestFit="1" customWidth="1"/>
    <col min="10754" max="10754" width="3.42578125" style="612" bestFit="1" customWidth="1"/>
    <col min="10755" max="10755" width="6.42578125" style="612" bestFit="1" customWidth="1"/>
    <col min="10756" max="10756" width="7" style="612" bestFit="1" customWidth="1"/>
    <col min="10757" max="10757" width="10.140625" style="612" bestFit="1" customWidth="1"/>
    <col min="10758" max="10758" width="8.5703125" style="612" bestFit="1" customWidth="1"/>
    <col min="10759" max="10759" width="20.42578125" style="612" bestFit="1" customWidth="1"/>
    <col min="10760" max="10760" width="9.5703125" style="612" bestFit="1" customWidth="1"/>
    <col min="10761" max="10761" width="13.42578125" style="612" bestFit="1" customWidth="1"/>
    <col min="10762" max="10762" width="16.85546875" style="612" bestFit="1" customWidth="1"/>
    <col min="10763" max="10763" width="2.140625" style="612" bestFit="1" customWidth="1"/>
    <col min="10764" max="10764" width="5.5703125" style="612" bestFit="1" customWidth="1"/>
    <col min="10765" max="10765" width="9" style="612" bestFit="1" customWidth="1"/>
    <col min="10766" max="10766" width="4.7109375" style="612" bestFit="1" customWidth="1"/>
    <col min="10767" max="10767" width="8.7109375" style="612" bestFit="1" customWidth="1"/>
    <col min="10768" max="10768" width="8.28515625" style="612" bestFit="1" customWidth="1"/>
    <col min="10769" max="10769" width="8.5703125" style="612" bestFit="1" customWidth="1"/>
    <col min="10770" max="10770" width="16.85546875" style="612" bestFit="1" customWidth="1"/>
    <col min="10771" max="10771" width="7.7109375" style="612" bestFit="1" customWidth="1"/>
    <col min="10772" max="10772" width="4.85546875" style="612" bestFit="1" customWidth="1"/>
    <col min="10773" max="10773" width="17.140625" style="612" bestFit="1" customWidth="1"/>
    <col min="10774" max="10774" width="16.5703125" style="612" bestFit="1" customWidth="1"/>
    <col min="10775" max="10775" width="34" style="612" bestFit="1" customWidth="1"/>
    <col min="10776" max="10776" width="29.5703125" style="612" bestFit="1" customWidth="1"/>
    <col min="10777" max="10777" width="4.42578125" style="612" bestFit="1" customWidth="1"/>
    <col min="10778" max="10778" width="34" style="612" bestFit="1" customWidth="1"/>
    <col min="10779" max="10779" width="12.5703125" style="612" bestFit="1" customWidth="1"/>
    <col min="10780" max="10780" width="16.85546875" style="612" bestFit="1" customWidth="1"/>
    <col min="10781" max="10781" width="66.7109375" style="612" bestFit="1" customWidth="1"/>
    <col min="10782" max="10782" width="17" style="612" bestFit="1" customWidth="1"/>
    <col min="10783" max="10783" width="12.42578125" style="612" bestFit="1" customWidth="1"/>
    <col min="10784" max="10784" width="9.85546875" style="612" bestFit="1" customWidth="1"/>
    <col min="10785" max="10785" width="49.7109375" style="612" bestFit="1" customWidth="1"/>
    <col min="10786" max="10786" width="43.140625" style="612" bestFit="1" customWidth="1"/>
    <col min="10787" max="10787" width="12.42578125" style="612" bestFit="1" customWidth="1"/>
    <col min="10788" max="10788" width="3.42578125" style="612" bestFit="1" customWidth="1"/>
    <col min="10789" max="10789" width="1.140625" style="612" bestFit="1" customWidth="1"/>
    <col min="10790" max="10790" width="2.85546875" style="612" bestFit="1" customWidth="1"/>
    <col min="10791" max="10791" width="3" style="612" bestFit="1" customWidth="1"/>
    <col min="10792" max="10792" width="9.5703125" style="612" bestFit="1" customWidth="1"/>
    <col min="10793" max="11008" width="9.140625" style="612" customWidth="1"/>
    <col min="11009" max="11009" width="4.7109375" style="612" bestFit="1" customWidth="1"/>
    <col min="11010" max="11010" width="3.42578125" style="612" bestFit="1" customWidth="1"/>
    <col min="11011" max="11011" width="6.42578125" style="612" bestFit="1" customWidth="1"/>
    <col min="11012" max="11012" width="7" style="612" bestFit="1" customWidth="1"/>
    <col min="11013" max="11013" width="10.140625" style="612" bestFit="1" customWidth="1"/>
    <col min="11014" max="11014" width="8.5703125" style="612" bestFit="1" customWidth="1"/>
    <col min="11015" max="11015" width="20.42578125" style="612" bestFit="1" customWidth="1"/>
    <col min="11016" max="11016" width="9.5703125" style="612" bestFit="1" customWidth="1"/>
    <col min="11017" max="11017" width="13.42578125" style="612" bestFit="1" customWidth="1"/>
    <col min="11018" max="11018" width="16.85546875" style="612" bestFit="1" customWidth="1"/>
    <col min="11019" max="11019" width="2.140625" style="612" bestFit="1" customWidth="1"/>
    <col min="11020" max="11020" width="5.5703125" style="612" bestFit="1" customWidth="1"/>
    <col min="11021" max="11021" width="9" style="612" bestFit="1" customWidth="1"/>
    <col min="11022" max="11022" width="4.7109375" style="612" bestFit="1" customWidth="1"/>
    <col min="11023" max="11023" width="8.7109375" style="612" bestFit="1" customWidth="1"/>
    <col min="11024" max="11024" width="8.28515625" style="612" bestFit="1" customWidth="1"/>
    <col min="11025" max="11025" width="8.5703125" style="612" bestFit="1" customWidth="1"/>
    <col min="11026" max="11026" width="16.85546875" style="612" bestFit="1" customWidth="1"/>
    <col min="11027" max="11027" width="7.7109375" style="612" bestFit="1" customWidth="1"/>
    <col min="11028" max="11028" width="4.85546875" style="612" bestFit="1" customWidth="1"/>
    <col min="11029" max="11029" width="17.140625" style="612" bestFit="1" customWidth="1"/>
    <col min="11030" max="11030" width="16.5703125" style="612" bestFit="1" customWidth="1"/>
    <col min="11031" max="11031" width="34" style="612" bestFit="1" customWidth="1"/>
    <col min="11032" max="11032" width="29.5703125" style="612" bestFit="1" customWidth="1"/>
    <col min="11033" max="11033" width="4.42578125" style="612" bestFit="1" customWidth="1"/>
    <col min="11034" max="11034" width="34" style="612" bestFit="1" customWidth="1"/>
    <col min="11035" max="11035" width="12.5703125" style="612" bestFit="1" customWidth="1"/>
    <col min="11036" max="11036" width="16.85546875" style="612" bestFit="1" customWidth="1"/>
    <col min="11037" max="11037" width="66.7109375" style="612" bestFit="1" customWidth="1"/>
    <col min="11038" max="11038" width="17" style="612" bestFit="1" customWidth="1"/>
    <col min="11039" max="11039" width="12.42578125" style="612" bestFit="1" customWidth="1"/>
    <col min="11040" max="11040" width="9.85546875" style="612" bestFit="1" customWidth="1"/>
    <col min="11041" max="11041" width="49.7109375" style="612" bestFit="1" customWidth="1"/>
    <col min="11042" max="11042" width="43.140625" style="612" bestFit="1" customWidth="1"/>
    <col min="11043" max="11043" width="12.42578125" style="612" bestFit="1" customWidth="1"/>
    <col min="11044" max="11044" width="3.42578125" style="612" bestFit="1" customWidth="1"/>
    <col min="11045" max="11045" width="1.140625" style="612" bestFit="1" customWidth="1"/>
    <col min="11046" max="11046" width="2.85546875" style="612" bestFit="1" customWidth="1"/>
    <col min="11047" max="11047" width="3" style="612" bestFit="1" customWidth="1"/>
    <col min="11048" max="11048" width="9.5703125" style="612" bestFit="1" customWidth="1"/>
    <col min="11049" max="11264" width="9.140625" style="612" customWidth="1"/>
    <col min="11265" max="11265" width="4.7109375" style="612" bestFit="1" customWidth="1"/>
    <col min="11266" max="11266" width="3.42578125" style="612" bestFit="1" customWidth="1"/>
    <col min="11267" max="11267" width="6.42578125" style="612" bestFit="1" customWidth="1"/>
    <col min="11268" max="11268" width="7" style="612" bestFit="1" customWidth="1"/>
    <col min="11269" max="11269" width="10.140625" style="612" bestFit="1" customWidth="1"/>
    <col min="11270" max="11270" width="8.5703125" style="612" bestFit="1" customWidth="1"/>
    <col min="11271" max="11271" width="20.42578125" style="612" bestFit="1" customWidth="1"/>
    <col min="11272" max="11272" width="9.5703125" style="612" bestFit="1" customWidth="1"/>
    <col min="11273" max="11273" width="13.42578125" style="612" bestFit="1" customWidth="1"/>
    <col min="11274" max="11274" width="16.85546875" style="612" bestFit="1" customWidth="1"/>
    <col min="11275" max="11275" width="2.140625" style="612" bestFit="1" customWidth="1"/>
    <col min="11276" max="11276" width="5.5703125" style="612" bestFit="1" customWidth="1"/>
    <col min="11277" max="11277" width="9" style="612" bestFit="1" customWidth="1"/>
    <col min="11278" max="11278" width="4.7109375" style="612" bestFit="1" customWidth="1"/>
    <col min="11279" max="11279" width="8.7109375" style="612" bestFit="1" customWidth="1"/>
    <col min="11280" max="11280" width="8.28515625" style="612" bestFit="1" customWidth="1"/>
    <col min="11281" max="11281" width="8.5703125" style="612" bestFit="1" customWidth="1"/>
    <col min="11282" max="11282" width="16.85546875" style="612" bestFit="1" customWidth="1"/>
    <col min="11283" max="11283" width="7.7109375" style="612" bestFit="1" customWidth="1"/>
    <col min="11284" max="11284" width="4.85546875" style="612" bestFit="1" customWidth="1"/>
    <col min="11285" max="11285" width="17.140625" style="612" bestFit="1" customWidth="1"/>
    <col min="11286" max="11286" width="16.5703125" style="612" bestFit="1" customWidth="1"/>
    <col min="11287" max="11287" width="34" style="612" bestFit="1" customWidth="1"/>
    <col min="11288" max="11288" width="29.5703125" style="612" bestFit="1" customWidth="1"/>
    <col min="11289" max="11289" width="4.42578125" style="612" bestFit="1" customWidth="1"/>
    <col min="11290" max="11290" width="34" style="612" bestFit="1" customWidth="1"/>
    <col min="11291" max="11291" width="12.5703125" style="612" bestFit="1" customWidth="1"/>
    <col min="11292" max="11292" width="16.85546875" style="612" bestFit="1" customWidth="1"/>
    <col min="11293" max="11293" width="66.7109375" style="612" bestFit="1" customWidth="1"/>
    <col min="11294" max="11294" width="17" style="612" bestFit="1" customWidth="1"/>
    <col min="11295" max="11295" width="12.42578125" style="612" bestFit="1" customWidth="1"/>
    <col min="11296" max="11296" width="9.85546875" style="612" bestFit="1" customWidth="1"/>
    <col min="11297" max="11297" width="49.7109375" style="612" bestFit="1" customWidth="1"/>
    <col min="11298" max="11298" width="43.140625" style="612" bestFit="1" customWidth="1"/>
    <col min="11299" max="11299" width="12.42578125" style="612" bestFit="1" customWidth="1"/>
    <col min="11300" max="11300" width="3.42578125" style="612" bestFit="1" customWidth="1"/>
    <col min="11301" max="11301" width="1.140625" style="612" bestFit="1" customWidth="1"/>
    <col min="11302" max="11302" width="2.85546875" style="612" bestFit="1" customWidth="1"/>
    <col min="11303" max="11303" width="3" style="612" bestFit="1" customWidth="1"/>
    <col min="11304" max="11304" width="9.5703125" style="612" bestFit="1" customWidth="1"/>
    <col min="11305" max="11520" width="9.140625" style="612" customWidth="1"/>
    <col min="11521" max="11521" width="4.7109375" style="612" bestFit="1" customWidth="1"/>
    <col min="11522" max="11522" width="3.42578125" style="612" bestFit="1" customWidth="1"/>
    <col min="11523" max="11523" width="6.42578125" style="612" bestFit="1" customWidth="1"/>
    <col min="11524" max="11524" width="7" style="612" bestFit="1" customWidth="1"/>
    <col min="11525" max="11525" width="10.140625" style="612" bestFit="1" customWidth="1"/>
    <col min="11526" max="11526" width="8.5703125" style="612" bestFit="1" customWidth="1"/>
    <col min="11527" max="11527" width="20.42578125" style="612" bestFit="1" customWidth="1"/>
    <col min="11528" max="11528" width="9.5703125" style="612" bestFit="1" customWidth="1"/>
    <col min="11529" max="11529" width="13.42578125" style="612" bestFit="1" customWidth="1"/>
    <col min="11530" max="11530" width="16.85546875" style="612" bestFit="1" customWidth="1"/>
    <col min="11531" max="11531" width="2.140625" style="612" bestFit="1" customWidth="1"/>
    <col min="11532" max="11532" width="5.5703125" style="612" bestFit="1" customWidth="1"/>
    <col min="11533" max="11533" width="9" style="612" bestFit="1" customWidth="1"/>
    <col min="11534" max="11534" width="4.7109375" style="612" bestFit="1" customWidth="1"/>
    <col min="11535" max="11535" width="8.7109375" style="612" bestFit="1" customWidth="1"/>
    <col min="11536" max="11536" width="8.28515625" style="612" bestFit="1" customWidth="1"/>
    <col min="11537" max="11537" width="8.5703125" style="612" bestFit="1" customWidth="1"/>
    <col min="11538" max="11538" width="16.85546875" style="612" bestFit="1" customWidth="1"/>
    <col min="11539" max="11539" width="7.7109375" style="612" bestFit="1" customWidth="1"/>
    <col min="11540" max="11540" width="4.85546875" style="612" bestFit="1" customWidth="1"/>
    <col min="11541" max="11541" width="17.140625" style="612" bestFit="1" customWidth="1"/>
    <col min="11542" max="11542" width="16.5703125" style="612" bestFit="1" customWidth="1"/>
    <col min="11543" max="11543" width="34" style="612" bestFit="1" customWidth="1"/>
    <col min="11544" max="11544" width="29.5703125" style="612" bestFit="1" customWidth="1"/>
    <col min="11545" max="11545" width="4.42578125" style="612" bestFit="1" customWidth="1"/>
    <col min="11546" max="11546" width="34" style="612" bestFit="1" customWidth="1"/>
    <col min="11547" max="11547" width="12.5703125" style="612" bestFit="1" customWidth="1"/>
    <col min="11548" max="11548" width="16.85546875" style="612" bestFit="1" customWidth="1"/>
    <col min="11549" max="11549" width="66.7109375" style="612" bestFit="1" customWidth="1"/>
    <col min="11550" max="11550" width="17" style="612" bestFit="1" customWidth="1"/>
    <col min="11551" max="11551" width="12.42578125" style="612" bestFit="1" customWidth="1"/>
    <col min="11552" max="11552" width="9.85546875" style="612" bestFit="1" customWidth="1"/>
    <col min="11553" max="11553" width="49.7109375" style="612" bestFit="1" customWidth="1"/>
    <col min="11554" max="11554" width="43.140625" style="612" bestFit="1" customWidth="1"/>
    <col min="11555" max="11555" width="12.42578125" style="612" bestFit="1" customWidth="1"/>
    <col min="11556" max="11556" width="3.42578125" style="612" bestFit="1" customWidth="1"/>
    <col min="11557" max="11557" width="1.140625" style="612" bestFit="1" customWidth="1"/>
    <col min="11558" max="11558" width="2.85546875" style="612" bestFit="1" customWidth="1"/>
    <col min="11559" max="11559" width="3" style="612" bestFit="1" customWidth="1"/>
    <col min="11560" max="11560" width="9.5703125" style="612" bestFit="1" customWidth="1"/>
    <col min="11561" max="11776" width="9.140625" style="612" customWidth="1"/>
    <col min="11777" max="11777" width="4.7109375" style="612" bestFit="1" customWidth="1"/>
    <col min="11778" max="11778" width="3.42578125" style="612" bestFit="1" customWidth="1"/>
    <col min="11779" max="11779" width="6.42578125" style="612" bestFit="1" customWidth="1"/>
    <col min="11780" max="11780" width="7" style="612" bestFit="1" customWidth="1"/>
    <col min="11781" max="11781" width="10.140625" style="612" bestFit="1" customWidth="1"/>
    <col min="11782" max="11782" width="8.5703125" style="612" bestFit="1" customWidth="1"/>
    <col min="11783" max="11783" width="20.42578125" style="612" bestFit="1" customWidth="1"/>
    <col min="11784" max="11784" width="9.5703125" style="612" bestFit="1" customWidth="1"/>
    <col min="11785" max="11785" width="13.42578125" style="612" bestFit="1" customWidth="1"/>
    <col min="11786" max="11786" width="16.85546875" style="612" bestFit="1" customWidth="1"/>
    <col min="11787" max="11787" width="2.140625" style="612" bestFit="1" customWidth="1"/>
    <col min="11788" max="11788" width="5.5703125" style="612" bestFit="1" customWidth="1"/>
    <col min="11789" max="11789" width="9" style="612" bestFit="1" customWidth="1"/>
    <col min="11790" max="11790" width="4.7109375" style="612" bestFit="1" customWidth="1"/>
    <col min="11791" max="11791" width="8.7109375" style="612" bestFit="1" customWidth="1"/>
    <col min="11792" max="11792" width="8.28515625" style="612" bestFit="1" customWidth="1"/>
    <col min="11793" max="11793" width="8.5703125" style="612" bestFit="1" customWidth="1"/>
    <col min="11794" max="11794" width="16.85546875" style="612" bestFit="1" customWidth="1"/>
    <col min="11795" max="11795" width="7.7109375" style="612" bestFit="1" customWidth="1"/>
    <col min="11796" max="11796" width="4.85546875" style="612" bestFit="1" customWidth="1"/>
    <col min="11797" max="11797" width="17.140625" style="612" bestFit="1" customWidth="1"/>
    <col min="11798" max="11798" width="16.5703125" style="612" bestFit="1" customWidth="1"/>
    <col min="11799" max="11799" width="34" style="612" bestFit="1" customWidth="1"/>
    <col min="11800" max="11800" width="29.5703125" style="612" bestFit="1" customWidth="1"/>
    <col min="11801" max="11801" width="4.42578125" style="612" bestFit="1" customWidth="1"/>
    <col min="11802" max="11802" width="34" style="612" bestFit="1" customWidth="1"/>
    <col min="11803" max="11803" width="12.5703125" style="612" bestFit="1" customWidth="1"/>
    <col min="11804" max="11804" width="16.85546875" style="612" bestFit="1" customWidth="1"/>
    <col min="11805" max="11805" width="66.7109375" style="612" bestFit="1" customWidth="1"/>
    <col min="11806" max="11806" width="17" style="612" bestFit="1" customWidth="1"/>
    <col min="11807" max="11807" width="12.42578125" style="612" bestFit="1" customWidth="1"/>
    <col min="11808" max="11808" width="9.85546875" style="612" bestFit="1" customWidth="1"/>
    <col min="11809" max="11809" width="49.7109375" style="612" bestFit="1" customWidth="1"/>
    <col min="11810" max="11810" width="43.140625" style="612" bestFit="1" customWidth="1"/>
    <col min="11811" max="11811" width="12.42578125" style="612" bestFit="1" customWidth="1"/>
    <col min="11812" max="11812" width="3.42578125" style="612" bestFit="1" customWidth="1"/>
    <col min="11813" max="11813" width="1.140625" style="612" bestFit="1" customWidth="1"/>
    <col min="11814" max="11814" width="2.85546875" style="612" bestFit="1" customWidth="1"/>
    <col min="11815" max="11815" width="3" style="612" bestFit="1" customWidth="1"/>
    <col min="11816" max="11816" width="9.5703125" style="612" bestFit="1" customWidth="1"/>
    <col min="11817" max="12032" width="9.140625" style="612" customWidth="1"/>
    <col min="12033" max="12033" width="4.7109375" style="612" bestFit="1" customWidth="1"/>
    <col min="12034" max="12034" width="3.42578125" style="612" bestFit="1" customWidth="1"/>
    <col min="12035" max="12035" width="6.42578125" style="612" bestFit="1" customWidth="1"/>
    <col min="12036" max="12036" width="7" style="612" bestFit="1" customWidth="1"/>
    <col min="12037" max="12037" width="10.140625" style="612" bestFit="1" customWidth="1"/>
    <col min="12038" max="12038" width="8.5703125" style="612" bestFit="1" customWidth="1"/>
    <col min="12039" max="12039" width="20.42578125" style="612" bestFit="1" customWidth="1"/>
    <col min="12040" max="12040" width="9.5703125" style="612" bestFit="1" customWidth="1"/>
    <col min="12041" max="12041" width="13.42578125" style="612" bestFit="1" customWidth="1"/>
    <col min="12042" max="12042" width="16.85546875" style="612" bestFit="1" customWidth="1"/>
    <col min="12043" max="12043" width="2.140625" style="612" bestFit="1" customWidth="1"/>
    <col min="12044" max="12044" width="5.5703125" style="612" bestFit="1" customWidth="1"/>
    <col min="12045" max="12045" width="9" style="612" bestFit="1" customWidth="1"/>
    <col min="12046" max="12046" width="4.7109375" style="612" bestFit="1" customWidth="1"/>
    <col min="12047" max="12047" width="8.7109375" style="612" bestFit="1" customWidth="1"/>
    <col min="12048" max="12048" width="8.28515625" style="612" bestFit="1" customWidth="1"/>
    <col min="12049" max="12049" width="8.5703125" style="612" bestFit="1" customWidth="1"/>
    <col min="12050" max="12050" width="16.85546875" style="612" bestFit="1" customWidth="1"/>
    <col min="12051" max="12051" width="7.7109375" style="612" bestFit="1" customWidth="1"/>
    <col min="12052" max="12052" width="4.85546875" style="612" bestFit="1" customWidth="1"/>
    <col min="12053" max="12053" width="17.140625" style="612" bestFit="1" customWidth="1"/>
    <col min="12054" max="12054" width="16.5703125" style="612" bestFit="1" customWidth="1"/>
    <col min="12055" max="12055" width="34" style="612" bestFit="1" customWidth="1"/>
    <col min="12056" max="12056" width="29.5703125" style="612" bestFit="1" customWidth="1"/>
    <col min="12057" max="12057" width="4.42578125" style="612" bestFit="1" customWidth="1"/>
    <col min="12058" max="12058" width="34" style="612" bestFit="1" customWidth="1"/>
    <col min="12059" max="12059" width="12.5703125" style="612" bestFit="1" customWidth="1"/>
    <col min="12060" max="12060" width="16.85546875" style="612" bestFit="1" customWidth="1"/>
    <col min="12061" max="12061" width="66.7109375" style="612" bestFit="1" customWidth="1"/>
    <col min="12062" max="12062" width="17" style="612" bestFit="1" customWidth="1"/>
    <col min="12063" max="12063" width="12.42578125" style="612" bestFit="1" customWidth="1"/>
    <col min="12064" max="12064" width="9.85546875" style="612" bestFit="1" customWidth="1"/>
    <col min="12065" max="12065" width="49.7109375" style="612" bestFit="1" customWidth="1"/>
    <col min="12066" max="12066" width="43.140625" style="612" bestFit="1" customWidth="1"/>
    <col min="12067" max="12067" width="12.42578125" style="612" bestFit="1" customWidth="1"/>
    <col min="12068" max="12068" width="3.42578125" style="612" bestFit="1" customWidth="1"/>
    <col min="12069" max="12069" width="1.140625" style="612" bestFit="1" customWidth="1"/>
    <col min="12070" max="12070" width="2.85546875" style="612" bestFit="1" customWidth="1"/>
    <col min="12071" max="12071" width="3" style="612" bestFit="1" customWidth="1"/>
    <col min="12072" max="12072" width="9.5703125" style="612" bestFit="1" customWidth="1"/>
    <col min="12073" max="12288" width="9.140625" style="612" customWidth="1"/>
    <col min="12289" max="12289" width="4.7109375" style="612" bestFit="1" customWidth="1"/>
    <col min="12290" max="12290" width="3.42578125" style="612" bestFit="1" customWidth="1"/>
    <col min="12291" max="12291" width="6.42578125" style="612" bestFit="1" customWidth="1"/>
    <col min="12292" max="12292" width="7" style="612" bestFit="1" customWidth="1"/>
    <col min="12293" max="12293" width="10.140625" style="612" bestFit="1" customWidth="1"/>
    <col min="12294" max="12294" width="8.5703125" style="612" bestFit="1" customWidth="1"/>
    <col min="12295" max="12295" width="20.42578125" style="612" bestFit="1" customWidth="1"/>
    <col min="12296" max="12296" width="9.5703125" style="612" bestFit="1" customWidth="1"/>
    <col min="12297" max="12297" width="13.42578125" style="612" bestFit="1" customWidth="1"/>
    <col min="12298" max="12298" width="16.85546875" style="612" bestFit="1" customWidth="1"/>
    <col min="12299" max="12299" width="2.140625" style="612" bestFit="1" customWidth="1"/>
    <col min="12300" max="12300" width="5.5703125" style="612" bestFit="1" customWidth="1"/>
    <col min="12301" max="12301" width="9" style="612" bestFit="1" customWidth="1"/>
    <col min="12302" max="12302" width="4.7109375" style="612" bestFit="1" customWidth="1"/>
    <col min="12303" max="12303" width="8.7109375" style="612" bestFit="1" customWidth="1"/>
    <col min="12304" max="12304" width="8.28515625" style="612" bestFit="1" customWidth="1"/>
    <col min="12305" max="12305" width="8.5703125" style="612" bestFit="1" customWidth="1"/>
    <col min="12306" max="12306" width="16.85546875" style="612" bestFit="1" customWidth="1"/>
    <col min="12307" max="12307" width="7.7109375" style="612" bestFit="1" customWidth="1"/>
    <col min="12308" max="12308" width="4.85546875" style="612" bestFit="1" customWidth="1"/>
    <col min="12309" max="12309" width="17.140625" style="612" bestFit="1" customWidth="1"/>
    <col min="12310" max="12310" width="16.5703125" style="612" bestFit="1" customWidth="1"/>
    <col min="12311" max="12311" width="34" style="612" bestFit="1" customWidth="1"/>
    <col min="12312" max="12312" width="29.5703125" style="612" bestFit="1" customWidth="1"/>
    <col min="12313" max="12313" width="4.42578125" style="612" bestFit="1" customWidth="1"/>
    <col min="12314" max="12314" width="34" style="612" bestFit="1" customWidth="1"/>
    <col min="12315" max="12315" width="12.5703125" style="612" bestFit="1" customWidth="1"/>
    <col min="12316" max="12316" width="16.85546875" style="612" bestFit="1" customWidth="1"/>
    <col min="12317" max="12317" width="66.7109375" style="612" bestFit="1" customWidth="1"/>
    <col min="12318" max="12318" width="17" style="612" bestFit="1" customWidth="1"/>
    <col min="12319" max="12319" width="12.42578125" style="612" bestFit="1" customWidth="1"/>
    <col min="12320" max="12320" width="9.85546875" style="612" bestFit="1" customWidth="1"/>
    <col min="12321" max="12321" width="49.7109375" style="612" bestFit="1" customWidth="1"/>
    <col min="12322" max="12322" width="43.140625" style="612" bestFit="1" customWidth="1"/>
    <col min="12323" max="12323" width="12.42578125" style="612" bestFit="1" customWidth="1"/>
    <col min="12324" max="12324" width="3.42578125" style="612" bestFit="1" customWidth="1"/>
    <col min="12325" max="12325" width="1.140625" style="612" bestFit="1" customWidth="1"/>
    <col min="12326" max="12326" width="2.85546875" style="612" bestFit="1" customWidth="1"/>
    <col min="12327" max="12327" width="3" style="612" bestFit="1" customWidth="1"/>
    <col min="12328" max="12328" width="9.5703125" style="612" bestFit="1" customWidth="1"/>
    <col min="12329" max="12544" width="9.140625" style="612" customWidth="1"/>
    <col min="12545" max="12545" width="4.7109375" style="612" bestFit="1" customWidth="1"/>
    <col min="12546" max="12546" width="3.42578125" style="612" bestFit="1" customWidth="1"/>
    <col min="12547" max="12547" width="6.42578125" style="612" bestFit="1" customWidth="1"/>
    <col min="12548" max="12548" width="7" style="612" bestFit="1" customWidth="1"/>
    <col min="12549" max="12549" width="10.140625" style="612" bestFit="1" customWidth="1"/>
    <col min="12550" max="12550" width="8.5703125" style="612" bestFit="1" customWidth="1"/>
    <col min="12551" max="12551" width="20.42578125" style="612" bestFit="1" customWidth="1"/>
    <col min="12552" max="12552" width="9.5703125" style="612" bestFit="1" customWidth="1"/>
    <col min="12553" max="12553" width="13.42578125" style="612" bestFit="1" customWidth="1"/>
    <col min="12554" max="12554" width="16.85546875" style="612" bestFit="1" customWidth="1"/>
    <col min="12555" max="12555" width="2.140625" style="612" bestFit="1" customWidth="1"/>
    <col min="12556" max="12556" width="5.5703125" style="612" bestFit="1" customWidth="1"/>
    <col min="12557" max="12557" width="9" style="612" bestFit="1" customWidth="1"/>
    <col min="12558" max="12558" width="4.7109375" style="612" bestFit="1" customWidth="1"/>
    <col min="12559" max="12559" width="8.7109375" style="612" bestFit="1" customWidth="1"/>
    <col min="12560" max="12560" width="8.28515625" style="612" bestFit="1" customWidth="1"/>
    <col min="12561" max="12561" width="8.5703125" style="612" bestFit="1" customWidth="1"/>
    <col min="12562" max="12562" width="16.85546875" style="612" bestFit="1" customWidth="1"/>
    <col min="12563" max="12563" width="7.7109375" style="612" bestFit="1" customWidth="1"/>
    <col min="12564" max="12564" width="4.85546875" style="612" bestFit="1" customWidth="1"/>
    <col min="12565" max="12565" width="17.140625" style="612" bestFit="1" customWidth="1"/>
    <col min="12566" max="12566" width="16.5703125" style="612" bestFit="1" customWidth="1"/>
    <col min="12567" max="12567" width="34" style="612" bestFit="1" customWidth="1"/>
    <col min="12568" max="12568" width="29.5703125" style="612" bestFit="1" customWidth="1"/>
    <col min="12569" max="12569" width="4.42578125" style="612" bestFit="1" customWidth="1"/>
    <col min="12570" max="12570" width="34" style="612" bestFit="1" customWidth="1"/>
    <col min="12571" max="12571" width="12.5703125" style="612" bestFit="1" customWidth="1"/>
    <col min="12572" max="12572" width="16.85546875" style="612" bestFit="1" customWidth="1"/>
    <col min="12573" max="12573" width="66.7109375" style="612" bestFit="1" customWidth="1"/>
    <col min="12574" max="12574" width="17" style="612" bestFit="1" customWidth="1"/>
    <col min="12575" max="12575" width="12.42578125" style="612" bestFit="1" customWidth="1"/>
    <col min="12576" max="12576" width="9.85546875" style="612" bestFit="1" customWidth="1"/>
    <col min="12577" max="12577" width="49.7109375" style="612" bestFit="1" customWidth="1"/>
    <col min="12578" max="12578" width="43.140625" style="612" bestFit="1" customWidth="1"/>
    <col min="12579" max="12579" width="12.42578125" style="612" bestFit="1" customWidth="1"/>
    <col min="12580" max="12580" width="3.42578125" style="612" bestFit="1" customWidth="1"/>
    <col min="12581" max="12581" width="1.140625" style="612" bestFit="1" customWidth="1"/>
    <col min="12582" max="12582" width="2.85546875" style="612" bestFit="1" customWidth="1"/>
    <col min="12583" max="12583" width="3" style="612" bestFit="1" customWidth="1"/>
    <col min="12584" max="12584" width="9.5703125" style="612" bestFit="1" customWidth="1"/>
    <col min="12585" max="12800" width="9.140625" style="612" customWidth="1"/>
    <col min="12801" max="12801" width="4.7109375" style="612" bestFit="1" customWidth="1"/>
    <col min="12802" max="12802" width="3.42578125" style="612" bestFit="1" customWidth="1"/>
    <col min="12803" max="12803" width="6.42578125" style="612" bestFit="1" customWidth="1"/>
    <col min="12804" max="12804" width="7" style="612" bestFit="1" customWidth="1"/>
    <col min="12805" max="12805" width="10.140625" style="612" bestFit="1" customWidth="1"/>
    <col min="12806" max="12806" width="8.5703125" style="612" bestFit="1" customWidth="1"/>
    <col min="12807" max="12807" width="20.42578125" style="612" bestFit="1" customWidth="1"/>
    <col min="12808" max="12808" width="9.5703125" style="612" bestFit="1" customWidth="1"/>
    <col min="12809" max="12809" width="13.42578125" style="612" bestFit="1" customWidth="1"/>
    <col min="12810" max="12810" width="16.85546875" style="612" bestFit="1" customWidth="1"/>
    <col min="12811" max="12811" width="2.140625" style="612" bestFit="1" customWidth="1"/>
    <col min="12812" max="12812" width="5.5703125" style="612" bestFit="1" customWidth="1"/>
    <col min="12813" max="12813" width="9" style="612" bestFit="1" customWidth="1"/>
    <col min="12814" max="12814" width="4.7109375" style="612" bestFit="1" customWidth="1"/>
    <col min="12815" max="12815" width="8.7109375" style="612" bestFit="1" customWidth="1"/>
    <col min="12816" max="12816" width="8.28515625" style="612" bestFit="1" customWidth="1"/>
    <col min="12817" max="12817" width="8.5703125" style="612" bestFit="1" customWidth="1"/>
    <col min="12818" max="12818" width="16.85546875" style="612" bestFit="1" customWidth="1"/>
    <col min="12819" max="12819" width="7.7109375" style="612" bestFit="1" customWidth="1"/>
    <col min="12820" max="12820" width="4.85546875" style="612" bestFit="1" customWidth="1"/>
    <col min="12821" max="12821" width="17.140625" style="612" bestFit="1" customWidth="1"/>
    <col min="12822" max="12822" width="16.5703125" style="612" bestFit="1" customWidth="1"/>
    <col min="12823" max="12823" width="34" style="612" bestFit="1" customWidth="1"/>
    <col min="12824" max="12824" width="29.5703125" style="612" bestFit="1" customWidth="1"/>
    <col min="12825" max="12825" width="4.42578125" style="612" bestFit="1" customWidth="1"/>
    <col min="12826" max="12826" width="34" style="612" bestFit="1" customWidth="1"/>
    <col min="12827" max="12827" width="12.5703125" style="612" bestFit="1" customWidth="1"/>
    <col min="12828" max="12828" width="16.85546875" style="612" bestFit="1" customWidth="1"/>
    <col min="12829" max="12829" width="66.7109375" style="612" bestFit="1" customWidth="1"/>
    <col min="12830" max="12830" width="17" style="612" bestFit="1" customWidth="1"/>
    <col min="12831" max="12831" width="12.42578125" style="612" bestFit="1" customWidth="1"/>
    <col min="12832" max="12832" width="9.85546875" style="612" bestFit="1" customWidth="1"/>
    <col min="12833" max="12833" width="49.7109375" style="612" bestFit="1" customWidth="1"/>
    <col min="12834" max="12834" width="43.140625" style="612" bestFit="1" customWidth="1"/>
    <col min="12835" max="12835" width="12.42578125" style="612" bestFit="1" customWidth="1"/>
    <col min="12836" max="12836" width="3.42578125" style="612" bestFit="1" customWidth="1"/>
    <col min="12837" max="12837" width="1.140625" style="612" bestFit="1" customWidth="1"/>
    <col min="12838" max="12838" width="2.85546875" style="612" bestFit="1" customWidth="1"/>
    <col min="12839" max="12839" width="3" style="612" bestFit="1" customWidth="1"/>
    <col min="12840" max="12840" width="9.5703125" style="612" bestFit="1" customWidth="1"/>
    <col min="12841" max="13056" width="9.140625" style="612" customWidth="1"/>
    <col min="13057" max="13057" width="4.7109375" style="612" bestFit="1" customWidth="1"/>
    <col min="13058" max="13058" width="3.42578125" style="612" bestFit="1" customWidth="1"/>
    <col min="13059" max="13059" width="6.42578125" style="612" bestFit="1" customWidth="1"/>
    <col min="13060" max="13060" width="7" style="612" bestFit="1" customWidth="1"/>
    <col min="13061" max="13061" width="10.140625" style="612" bestFit="1" customWidth="1"/>
    <col min="13062" max="13062" width="8.5703125" style="612" bestFit="1" customWidth="1"/>
    <col min="13063" max="13063" width="20.42578125" style="612" bestFit="1" customWidth="1"/>
    <col min="13064" max="13064" width="9.5703125" style="612" bestFit="1" customWidth="1"/>
    <col min="13065" max="13065" width="13.42578125" style="612" bestFit="1" customWidth="1"/>
    <col min="13066" max="13066" width="16.85546875" style="612" bestFit="1" customWidth="1"/>
    <col min="13067" max="13067" width="2.140625" style="612" bestFit="1" customWidth="1"/>
    <col min="13068" max="13068" width="5.5703125" style="612" bestFit="1" customWidth="1"/>
    <col min="13069" max="13069" width="9" style="612" bestFit="1" customWidth="1"/>
    <col min="13070" max="13070" width="4.7109375" style="612" bestFit="1" customWidth="1"/>
    <col min="13071" max="13071" width="8.7109375" style="612" bestFit="1" customWidth="1"/>
    <col min="13072" max="13072" width="8.28515625" style="612" bestFit="1" customWidth="1"/>
    <col min="13073" max="13073" width="8.5703125" style="612" bestFit="1" customWidth="1"/>
    <col min="13074" max="13074" width="16.85546875" style="612" bestFit="1" customWidth="1"/>
    <col min="13075" max="13075" width="7.7109375" style="612" bestFit="1" customWidth="1"/>
    <col min="13076" max="13076" width="4.85546875" style="612" bestFit="1" customWidth="1"/>
    <col min="13077" max="13077" width="17.140625" style="612" bestFit="1" customWidth="1"/>
    <col min="13078" max="13078" width="16.5703125" style="612" bestFit="1" customWidth="1"/>
    <col min="13079" max="13079" width="34" style="612" bestFit="1" customWidth="1"/>
    <col min="13080" max="13080" width="29.5703125" style="612" bestFit="1" customWidth="1"/>
    <col min="13081" max="13081" width="4.42578125" style="612" bestFit="1" customWidth="1"/>
    <col min="13082" max="13082" width="34" style="612" bestFit="1" customWidth="1"/>
    <col min="13083" max="13083" width="12.5703125" style="612" bestFit="1" customWidth="1"/>
    <col min="13084" max="13084" width="16.85546875" style="612" bestFit="1" customWidth="1"/>
    <col min="13085" max="13085" width="66.7109375" style="612" bestFit="1" customWidth="1"/>
    <col min="13086" max="13086" width="17" style="612" bestFit="1" customWidth="1"/>
    <col min="13087" max="13087" width="12.42578125" style="612" bestFit="1" customWidth="1"/>
    <col min="13088" max="13088" width="9.85546875" style="612" bestFit="1" customWidth="1"/>
    <col min="13089" max="13089" width="49.7109375" style="612" bestFit="1" customWidth="1"/>
    <col min="13090" max="13090" width="43.140625" style="612" bestFit="1" customWidth="1"/>
    <col min="13091" max="13091" width="12.42578125" style="612" bestFit="1" customWidth="1"/>
    <col min="13092" max="13092" width="3.42578125" style="612" bestFit="1" customWidth="1"/>
    <col min="13093" max="13093" width="1.140625" style="612" bestFit="1" customWidth="1"/>
    <col min="13094" max="13094" width="2.85546875" style="612" bestFit="1" customWidth="1"/>
    <col min="13095" max="13095" width="3" style="612" bestFit="1" customWidth="1"/>
    <col min="13096" max="13096" width="9.5703125" style="612" bestFit="1" customWidth="1"/>
    <col min="13097" max="13312" width="9.140625" style="612" customWidth="1"/>
    <col min="13313" max="13313" width="4.7109375" style="612" bestFit="1" customWidth="1"/>
    <col min="13314" max="13314" width="3.42578125" style="612" bestFit="1" customWidth="1"/>
    <col min="13315" max="13315" width="6.42578125" style="612" bestFit="1" customWidth="1"/>
    <col min="13316" max="13316" width="7" style="612" bestFit="1" customWidth="1"/>
    <col min="13317" max="13317" width="10.140625" style="612" bestFit="1" customWidth="1"/>
    <col min="13318" max="13318" width="8.5703125" style="612" bestFit="1" customWidth="1"/>
    <col min="13319" max="13319" width="20.42578125" style="612" bestFit="1" customWidth="1"/>
    <col min="13320" max="13320" width="9.5703125" style="612" bestFit="1" customWidth="1"/>
    <col min="13321" max="13321" width="13.42578125" style="612" bestFit="1" customWidth="1"/>
    <col min="13322" max="13322" width="16.85546875" style="612" bestFit="1" customWidth="1"/>
    <col min="13323" max="13323" width="2.140625" style="612" bestFit="1" customWidth="1"/>
    <col min="13324" max="13324" width="5.5703125" style="612" bestFit="1" customWidth="1"/>
    <col min="13325" max="13325" width="9" style="612" bestFit="1" customWidth="1"/>
    <col min="13326" max="13326" width="4.7109375" style="612" bestFit="1" customWidth="1"/>
    <col min="13327" max="13327" width="8.7109375" style="612" bestFit="1" customWidth="1"/>
    <col min="13328" max="13328" width="8.28515625" style="612" bestFit="1" customWidth="1"/>
    <col min="13329" max="13329" width="8.5703125" style="612" bestFit="1" customWidth="1"/>
    <col min="13330" max="13330" width="16.85546875" style="612" bestFit="1" customWidth="1"/>
    <col min="13331" max="13331" width="7.7109375" style="612" bestFit="1" customWidth="1"/>
    <col min="13332" max="13332" width="4.85546875" style="612" bestFit="1" customWidth="1"/>
    <col min="13333" max="13333" width="17.140625" style="612" bestFit="1" customWidth="1"/>
    <col min="13334" max="13334" width="16.5703125" style="612" bestFit="1" customWidth="1"/>
    <col min="13335" max="13335" width="34" style="612" bestFit="1" customWidth="1"/>
    <col min="13336" max="13336" width="29.5703125" style="612" bestFit="1" customWidth="1"/>
    <col min="13337" max="13337" width="4.42578125" style="612" bestFit="1" customWidth="1"/>
    <col min="13338" max="13338" width="34" style="612" bestFit="1" customWidth="1"/>
    <col min="13339" max="13339" width="12.5703125" style="612" bestFit="1" customWidth="1"/>
    <col min="13340" max="13340" width="16.85546875" style="612" bestFit="1" customWidth="1"/>
    <col min="13341" max="13341" width="66.7109375" style="612" bestFit="1" customWidth="1"/>
    <col min="13342" max="13342" width="17" style="612" bestFit="1" customWidth="1"/>
    <col min="13343" max="13343" width="12.42578125" style="612" bestFit="1" customWidth="1"/>
    <col min="13344" max="13344" width="9.85546875" style="612" bestFit="1" customWidth="1"/>
    <col min="13345" max="13345" width="49.7109375" style="612" bestFit="1" customWidth="1"/>
    <col min="13346" max="13346" width="43.140625" style="612" bestFit="1" customWidth="1"/>
    <col min="13347" max="13347" width="12.42578125" style="612" bestFit="1" customWidth="1"/>
    <col min="13348" max="13348" width="3.42578125" style="612" bestFit="1" customWidth="1"/>
    <col min="13349" max="13349" width="1.140625" style="612" bestFit="1" customWidth="1"/>
    <col min="13350" max="13350" width="2.85546875" style="612" bestFit="1" customWidth="1"/>
    <col min="13351" max="13351" width="3" style="612" bestFit="1" customWidth="1"/>
    <col min="13352" max="13352" width="9.5703125" style="612" bestFit="1" customWidth="1"/>
    <col min="13353" max="13568" width="9.140625" style="612" customWidth="1"/>
    <col min="13569" max="13569" width="4.7109375" style="612" bestFit="1" customWidth="1"/>
    <col min="13570" max="13570" width="3.42578125" style="612" bestFit="1" customWidth="1"/>
    <col min="13571" max="13571" width="6.42578125" style="612" bestFit="1" customWidth="1"/>
    <col min="13572" max="13572" width="7" style="612" bestFit="1" customWidth="1"/>
    <col min="13573" max="13573" width="10.140625" style="612" bestFit="1" customWidth="1"/>
    <col min="13574" max="13574" width="8.5703125" style="612" bestFit="1" customWidth="1"/>
    <col min="13575" max="13575" width="20.42578125" style="612" bestFit="1" customWidth="1"/>
    <col min="13576" max="13576" width="9.5703125" style="612" bestFit="1" customWidth="1"/>
    <col min="13577" max="13577" width="13.42578125" style="612" bestFit="1" customWidth="1"/>
    <col min="13578" max="13578" width="16.85546875" style="612" bestFit="1" customWidth="1"/>
    <col min="13579" max="13579" width="2.140625" style="612" bestFit="1" customWidth="1"/>
    <col min="13580" max="13580" width="5.5703125" style="612" bestFit="1" customWidth="1"/>
    <col min="13581" max="13581" width="9" style="612" bestFit="1" customWidth="1"/>
    <col min="13582" max="13582" width="4.7109375" style="612" bestFit="1" customWidth="1"/>
    <col min="13583" max="13583" width="8.7109375" style="612" bestFit="1" customWidth="1"/>
    <col min="13584" max="13584" width="8.28515625" style="612" bestFit="1" customWidth="1"/>
    <col min="13585" max="13585" width="8.5703125" style="612" bestFit="1" customWidth="1"/>
    <col min="13586" max="13586" width="16.85546875" style="612" bestFit="1" customWidth="1"/>
    <col min="13587" max="13587" width="7.7109375" style="612" bestFit="1" customWidth="1"/>
    <col min="13588" max="13588" width="4.85546875" style="612" bestFit="1" customWidth="1"/>
    <col min="13589" max="13589" width="17.140625" style="612" bestFit="1" customWidth="1"/>
    <col min="13590" max="13590" width="16.5703125" style="612" bestFit="1" customWidth="1"/>
    <col min="13591" max="13591" width="34" style="612" bestFit="1" customWidth="1"/>
    <col min="13592" max="13592" width="29.5703125" style="612" bestFit="1" customWidth="1"/>
    <col min="13593" max="13593" width="4.42578125" style="612" bestFit="1" customWidth="1"/>
    <col min="13594" max="13594" width="34" style="612" bestFit="1" customWidth="1"/>
    <col min="13595" max="13595" width="12.5703125" style="612" bestFit="1" customWidth="1"/>
    <col min="13596" max="13596" width="16.85546875" style="612" bestFit="1" customWidth="1"/>
    <col min="13597" max="13597" width="66.7109375" style="612" bestFit="1" customWidth="1"/>
    <col min="13598" max="13598" width="17" style="612" bestFit="1" customWidth="1"/>
    <col min="13599" max="13599" width="12.42578125" style="612" bestFit="1" customWidth="1"/>
    <col min="13600" max="13600" width="9.85546875" style="612" bestFit="1" customWidth="1"/>
    <col min="13601" max="13601" width="49.7109375" style="612" bestFit="1" customWidth="1"/>
    <col min="13602" max="13602" width="43.140625" style="612" bestFit="1" customWidth="1"/>
    <col min="13603" max="13603" width="12.42578125" style="612" bestFit="1" customWidth="1"/>
    <col min="13604" max="13604" width="3.42578125" style="612" bestFit="1" customWidth="1"/>
    <col min="13605" max="13605" width="1.140625" style="612" bestFit="1" customWidth="1"/>
    <col min="13606" max="13606" width="2.85546875" style="612" bestFit="1" customWidth="1"/>
    <col min="13607" max="13607" width="3" style="612" bestFit="1" customWidth="1"/>
    <col min="13608" max="13608" width="9.5703125" style="612" bestFit="1" customWidth="1"/>
    <col min="13609" max="13824" width="9.140625" style="612" customWidth="1"/>
    <col min="13825" max="13825" width="4.7109375" style="612" bestFit="1" customWidth="1"/>
    <col min="13826" max="13826" width="3.42578125" style="612" bestFit="1" customWidth="1"/>
    <col min="13827" max="13827" width="6.42578125" style="612" bestFit="1" customWidth="1"/>
    <col min="13828" max="13828" width="7" style="612" bestFit="1" customWidth="1"/>
    <col min="13829" max="13829" width="10.140625" style="612" bestFit="1" customWidth="1"/>
    <col min="13830" max="13830" width="8.5703125" style="612" bestFit="1" customWidth="1"/>
    <col min="13831" max="13831" width="20.42578125" style="612" bestFit="1" customWidth="1"/>
    <col min="13832" max="13832" width="9.5703125" style="612" bestFit="1" customWidth="1"/>
    <col min="13833" max="13833" width="13.42578125" style="612" bestFit="1" customWidth="1"/>
    <col min="13834" max="13834" width="16.85546875" style="612" bestFit="1" customWidth="1"/>
    <col min="13835" max="13835" width="2.140625" style="612" bestFit="1" customWidth="1"/>
    <col min="13836" max="13836" width="5.5703125" style="612" bestFit="1" customWidth="1"/>
    <col min="13837" max="13837" width="9" style="612" bestFit="1" customWidth="1"/>
    <col min="13838" max="13838" width="4.7109375" style="612" bestFit="1" customWidth="1"/>
    <col min="13839" max="13839" width="8.7109375" style="612" bestFit="1" customWidth="1"/>
    <col min="13840" max="13840" width="8.28515625" style="612" bestFit="1" customWidth="1"/>
    <col min="13841" max="13841" width="8.5703125" style="612" bestFit="1" customWidth="1"/>
    <col min="13842" max="13842" width="16.85546875" style="612" bestFit="1" customWidth="1"/>
    <col min="13843" max="13843" width="7.7109375" style="612" bestFit="1" customWidth="1"/>
    <col min="13844" max="13844" width="4.85546875" style="612" bestFit="1" customWidth="1"/>
    <col min="13845" max="13845" width="17.140625" style="612" bestFit="1" customWidth="1"/>
    <col min="13846" max="13846" width="16.5703125" style="612" bestFit="1" customWidth="1"/>
    <col min="13847" max="13847" width="34" style="612" bestFit="1" customWidth="1"/>
    <col min="13848" max="13848" width="29.5703125" style="612" bestFit="1" customWidth="1"/>
    <col min="13849" max="13849" width="4.42578125" style="612" bestFit="1" customWidth="1"/>
    <col min="13850" max="13850" width="34" style="612" bestFit="1" customWidth="1"/>
    <col min="13851" max="13851" width="12.5703125" style="612" bestFit="1" customWidth="1"/>
    <col min="13852" max="13852" width="16.85546875" style="612" bestFit="1" customWidth="1"/>
    <col min="13853" max="13853" width="66.7109375" style="612" bestFit="1" customWidth="1"/>
    <col min="13854" max="13854" width="17" style="612" bestFit="1" customWidth="1"/>
    <col min="13855" max="13855" width="12.42578125" style="612" bestFit="1" customWidth="1"/>
    <col min="13856" max="13856" width="9.85546875" style="612" bestFit="1" customWidth="1"/>
    <col min="13857" max="13857" width="49.7109375" style="612" bestFit="1" customWidth="1"/>
    <col min="13858" max="13858" width="43.140625" style="612" bestFit="1" customWidth="1"/>
    <col min="13859" max="13859" width="12.42578125" style="612" bestFit="1" customWidth="1"/>
    <col min="13860" max="13860" width="3.42578125" style="612" bestFit="1" customWidth="1"/>
    <col min="13861" max="13861" width="1.140625" style="612" bestFit="1" customWidth="1"/>
    <col min="13862" max="13862" width="2.85546875" style="612" bestFit="1" customWidth="1"/>
    <col min="13863" max="13863" width="3" style="612" bestFit="1" customWidth="1"/>
    <col min="13864" max="13864" width="9.5703125" style="612" bestFit="1" customWidth="1"/>
    <col min="13865" max="14080" width="9.140625" style="612" customWidth="1"/>
    <col min="14081" max="14081" width="4.7109375" style="612" bestFit="1" customWidth="1"/>
    <col min="14082" max="14082" width="3.42578125" style="612" bestFit="1" customWidth="1"/>
    <col min="14083" max="14083" width="6.42578125" style="612" bestFit="1" customWidth="1"/>
    <col min="14084" max="14084" width="7" style="612" bestFit="1" customWidth="1"/>
    <col min="14085" max="14085" width="10.140625" style="612" bestFit="1" customWidth="1"/>
    <col min="14086" max="14086" width="8.5703125" style="612" bestFit="1" customWidth="1"/>
    <col min="14087" max="14087" width="20.42578125" style="612" bestFit="1" customWidth="1"/>
    <col min="14088" max="14088" width="9.5703125" style="612" bestFit="1" customWidth="1"/>
    <col min="14089" max="14089" width="13.42578125" style="612" bestFit="1" customWidth="1"/>
    <col min="14090" max="14090" width="16.85546875" style="612" bestFit="1" customWidth="1"/>
    <col min="14091" max="14091" width="2.140625" style="612" bestFit="1" customWidth="1"/>
    <col min="14092" max="14092" width="5.5703125" style="612" bestFit="1" customWidth="1"/>
    <col min="14093" max="14093" width="9" style="612" bestFit="1" customWidth="1"/>
    <col min="14094" max="14094" width="4.7109375" style="612" bestFit="1" customWidth="1"/>
    <col min="14095" max="14095" width="8.7109375" style="612" bestFit="1" customWidth="1"/>
    <col min="14096" max="14096" width="8.28515625" style="612" bestFit="1" customWidth="1"/>
    <col min="14097" max="14097" width="8.5703125" style="612" bestFit="1" customWidth="1"/>
    <col min="14098" max="14098" width="16.85546875" style="612" bestFit="1" customWidth="1"/>
    <col min="14099" max="14099" width="7.7109375" style="612" bestFit="1" customWidth="1"/>
    <col min="14100" max="14100" width="4.85546875" style="612" bestFit="1" customWidth="1"/>
    <col min="14101" max="14101" width="17.140625" style="612" bestFit="1" customWidth="1"/>
    <col min="14102" max="14102" width="16.5703125" style="612" bestFit="1" customWidth="1"/>
    <col min="14103" max="14103" width="34" style="612" bestFit="1" customWidth="1"/>
    <col min="14104" max="14104" width="29.5703125" style="612" bestFit="1" customWidth="1"/>
    <col min="14105" max="14105" width="4.42578125" style="612" bestFit="1" customWidth="1"/>
    <col min="14106" max="14106" width="34" style="612" bestFit="1" customWidth="1"/>
    <col min="14107" max="14107" width="12.5703125" style="612" bestFit="1" customWidth="1"/>
    <col min="14108" max="14108" width="16.85546875" style="612" bestFit="1" customWidth="1"/>
    <col min="14109" max="14109" width="66.7109375" style="612" bestFit="1" customWidth="1"/>
    <col min="14110" max="14110" width="17" style="612" bestFit="1" customWidth="1"/>
    <col min="14111" max="14111" width="12.42578125" style="612" bestFit="1" customWidth="1"/>
    <col min="14112" max="14112" width="9.85546875" style="612" bestFit="1" customWidth="1"/>
    <col min="14113" max="14113" width="49.7109375" style="612" bestFit="1" customWidth="1"/>
    <col min="14114" max="14114" width="43.140625" style="612" bestFit="1" customWidth="1"/>
    <col min="14115" max="14115" width="12.42578125" style="612" bestFit="1" customWidth="1"/>
    <col min="14116" max="14116" width="3.42578125" style="612" bestFit="1" customWidth="1"/>
    <col min="14117" max="14117" width="1.140625" style="612" bestFit="1" customWidth="1"/>
    <col min="14118" max="14118" width="2.85546875" style="612" bestFit="1" customWidth="1"/>
    <col min="14119" max="14119" width="3" style="612" bestFit="1" customWidth="1"/>
    <col min="14120" max="14120" width="9.5703125" style="612" bestFit="1" customWidth="1"/>
    <col min="14121" max="14336" width="9.140625" style="612" customWidth="1"/>
    <col min="14337" max="14337" width="4.7109375" style="612" bestFit="1" customWidth="1"/>
    <col min="14338" max="14338" width="3.42578125" style="612" bestFit="1" customWidth="1"/>
    <col min="14339" max="14339" width="6.42578125" style="612" bestFit="1" customWidth="1"/>
    <col min="14340" max="14340" width="7" style="612" bestFit="1" customWidth="1"/>
    <col min="14341" max="14341" width="10.140625" style="612" bestFit="1" customWidth="1"/>
    <col min="14342" max="14342" width="8.5703125" style="612" bestFit="1" customWidth="1"/>
    <col min="14343" max="14343" width="20.42578125" style="612" bestFit="1" customWidth="1"/>
    <col min="14344" max="14344" width="9.5703125" style="612" bestFit="1" customWidth="1"/>
    <col min="14345" max="14345" width="13.42578125" style="612" bestFit="1" customWidth="1"/>
    <col min="14346" max="14346" width="16.85546875" style="612" bestFit="1" customWidth="1"/>
    <col min="14347" max="14347" width="2.140625" style="612" bestFit="1" customWidth="1"/>
    <col min="14348" max="14348" width="5.5703125" style="612" bestFit="1" customWidth="1"/>
    <col min="14349" max="14349" width="9" style="612" bestFit="1" customWidth="1"/>
    <col min="14350" max="14350" width="4.7109375" style="612" bestFit="1" customWidth="1"/>
    <col min="14351" max="14351" width="8.7109375" style="612" bestFit="1" customWidth="1"/>
    <col min="14352" max="14352" width="8.28515625" style="612" bestFit="1" customWidth="1"/>
    <col min="14353" max="14353" width="8.5703125" style="612" bestFit="1" customWidth="1"/>
    <col min="14354" max="14354" width="16.85546875" style="612" bestFit="1" customWidth="1"/>
    <col min="14355" max="14355" width="7.7109375" style="612" bestFit="1" customWidth="1"/>
    <col min="14356" max="14356" width="4.85546875" style="612" bestFit="1" customWidth="1"/>
    <col min="14357" max="14357" width="17.140625" style="612" bestFit="1" customWidth="1"/>
    <col min="14358" max="14358" width="16.5703125" style="612" bestFit="1" customWidth="1"/>
    <col min="14359" max="14359" width="34" style="612" bestFit="1" customWidth="1"/>
    <col min="14360" max="14360" width="29.5703125" style="612" bestFit="1" customWidth="1"/>
    <col min="14361" max="14361" width="4.42578125" style="612" bestFit="1" customWidth="1"/>
    <col min="14362" max="14362" width="34" style="612" bestFit="1" customWidth="1"/>
    <col min="14363" max="14363" width="12.5703125" style="612" bestFit="1" customWidth="1"/>
    <col min="14364" max="14364" width="16.85546875" style="612" bestFit="1" customWidth="1"/>
    <col min="14365" max="14365" width="66.7109375" style="612" bestFit="1" customWidth="1"/>
    <col min="14366" max="14366" width="17" style="612" bestFit="1" customWidth="1"/>
    <col min="14367" max="14367" width="12.42578125" style="612" bestFit="1" customWidth="1"/>
    <col min="14368" max="14368" width="9.85546875" style="612" bestFit="1" customWidth="1"/>
    <col min="14369" max="14369" width="49.7109375" style="612" bestFit="1" customWidth="1"/>
    <col min="14370" max="14370" width="43.140625" style="612" bestFit="1" customWidth="1"/>
    <col min="14371" max="14371" width="12.42578125" style="612" bestFit="1" customWidth="1"/>
    <col min="14372" max="14372" width="3.42578125" style="612" bestFit="1" customWidth="1"/>
    <col min="14373" max="14373" width="1.140625" style="612" bestFit="1" customWidth="1"/>
    <col min="14374" max="14374" width="2.85546875" style="612" bestFit="1" customWidth="1"/>
    <col min="14375" max="14375" width="3" style="612" bestFit="1" customWidth="1"/>
    <col min="14376" max="14376" width="9.5703125" style="612" bestFit="1" customWidth="1"/>
    <col min="14377" max="14592" width="9.140625" style="612" customWidth="1"/>
    <col min="14593" max="14593" width="4.7109375" style="612" bestFit="1" customWidth="1"/>
    <col min="14594" max="14594" width="3.42578125" style="612" bestFit="1" customWidth="1"/>
    <col min="14595" max="14595" width="6.42578125" style="612" bestFit="1" customWidth="1"/>
    <col min="14596" max="14596" width="7" style="612" bestFit="1" customWidth="1"/>
    <col min="14597" max="14597" width="10.140625" style="612" bestFit="1" customWidth="1"/>
    <col min="14598" max="14598" width="8.5703125" style="612" bestFit="1" customWidth="1"/>
    <col min="14599" max="14599" width="20.42578125" style="612" bestFit="1" customWidth="1"/>
    <col min="14600" max="14600" width="9.5703125" style="612" bestFit="1" customWidth="1"/>
    <col min="14601" max="14601" width="13.42578125" style="612" bestFit="1" customWidth="1"/>
    <col min="14602" max="14602" width="16.85546875" style="612" bestFit="1" customWidth="1"/>
    <col min="14603" max="14603" width="2.140625" style="612" bestFit="1" customWidth="1"/>
    <col min="14604" max="14604" width="5.5703125" style="612" bestFit="1" customWidth="1"/>
    <col min="14605" max="14605" width="9" style="612" bestFit="1" customWidth="1"/>
    <col min="14606" max="14606" width="4.7109375" style="612" bestFit="1" customWidth="1"/>
    <col min="14607" max="14607" width="8.7109375" style="612" bestFit="1" customWidth="1"/>
    <col min="14608" max="14608" width="8.28515625" style="612" bestFit="1" customWidth="1"/>
    <col min="14609" max="14609" width="8.5703125" style="612" bestFit="1" customWidth="1"/>
    <col min="14610" max="14610" width="16.85546875" style="612" bestFit="1" customWidth="1"/>
    <col min="14611" max="14611" width="7.7109375" style="612" bestFit="1" customWidth="1"/>
    <col min="14612" max="14612" width="4.85546875" style="612" bestFit="1" customWidth="1"/>
    <col min="14613" max="14613" width="17.140625" style="612" bestFit="1" customWidth="1"/>
    <col min="14614" max="14614" width="16.5703125" style="612" bestFit="1" customWidth="1"/>
    <col min="14615" max="14615" width="34" style="612" bestFit="1" customWidth="1"/>
    <col min="14616" max="14616" width="29.5703125" style="612" bestFit="1" customWidth="1"/>
    <col min="14617" max="14617" width="4.42578125" style="612" bestFit="1" customWidth="1"/>
    <col min="14618" max="14618" width="34" style="612" bestFit="1" customWidth="1"/>
    <col min="14619" max="14619" width="12.5703125" style="612" bestFit="1" customWidth="1"/>
    <col min="14620" max="14620" width="16.85546875" style="612" bestFit="1" customWidth="1"/>
    <col min="14621" max="14621" width="66.7109375" style="612" bestFit="1" customWidth="1"/>
    <col min="14622" max="14622" width="17" style="612" bestFit="1" customWidth="1"/>
    <col min="14623" max="14623" width="12.42578125" style="612" bestFit="1" customWidth="1"/>
    <col min="14624" max="14624" width="9.85546875" style="612" bestFit="1" customWidth="1"/>
    <col min="14625" max="14625" width="49.7109375" style="612" bestFit="1" customWidth="1"/>
    <col min="14626" max="14626" width="43.140625" style="612" bestFit="1" customWidth="1"/>
    <col min="14627" max="14627" width="12.42578125" style="612" bestFit="1" customWidth="1"/>
    <col min="14628" max="14628" width="3.42578125" style="612" bestFit="1" customWidth="1"/>
    <col min="14629" max="14629" width="1.140625" style="612" bestFit="1" customWidth="1"/>
    <col min="14630" max="14630" width="2.85546875" style="612" bestFit="1" customWidth="1"/>
    <col min="14631" max="14631" width="3" style="612" bestFit="1" customWidth="1"/>
    <col min="14632" max="14632" width="9.5703125" style="612" bestFit="1" customWidth="1"/>
    <col min="14633" max="14848" width="9.140625" style="612" customWidth="1"/>
    <col min="14849" max="14849" width="4.7109375" style="612" bestFit="1" customWidth="1"/>
    <col min="14850" max="14850" width="3.42578125" style="612" bestFit="1" customWidth="1"/>
    <col min="14851" max="14851" width="6.42578125" style="612" bestFit="1" customWidth="1"/>
    <col min="14852" max="14852" width="7" style="612" bestFit="1" customWidth="1"/>
    <col min="14853" max="14853" width="10.140625" style="612" bestFit="1" customWidth="1"/>
    <col min="14854" max="14854" width="8.5703125" style="612" bestFit="1" customWidth="1"/>
    <col min="14855" max="14855" width="20.42578125" style="612" bestFit="1" customWidth="1"/>
    <col min="14856" max="14856" width="9.5703125" style="612" bestFit="1" customWidth="1"/>
    <col min="14857" max="14857" width="13.42578125" style="612" bestFit="1" customWidth="1"/>
    <col min="14858" max="14858" width="16.85546875" style="612" bestFit="1" customWidth="1"/>
    <col min="14859" max="14859" width="2.140625" style="612" bestFit="1" customWidth="1"/>
    <col min="14860" max="14860" width="5.5703125" style="612" bestFit="1" customWidth="1"/>
    <col min="14861" max="14861" width="9" style="612" bestFit="1" customWidth="1"/>
    <col min="14862" max="14862" width="4.7109375" style="612" bestFit="1" customWidth="1"/>
    <col min="14863" max="14863" width="8.7109375" style="612" bestFit="1" customWidth="1"/>
    <col min="14864" max="14864" width="8.28515625" style="612" bestFit="1" customWidth="1"/>
    <col min="14865" max="14865" width="8.5703125" style="612" bestFit="1" customWidth="1"/>
    <col min="14866" max="14866" width="16.85546875" style="612" bestFit="1" customWidth="1"/>
    <col min="14867" max="14867" width="7.7109375" style="612" bestFit="1" customWidth="1"/>
    <col min="14868" max="14868" width="4.85546875" style="612" bestFit="1" customWidth="1"/>
    <col min="14869" max="14869" width="17.140625" style="612" bestFit="1" customWidth="1"/>
    <col min="14870" max="14870" width="16.5703125" style="612" bestFit="1" customWidth="1"/>
    <col min="14871" max="14871" width="34" style="612" bestFit="1" customWidth="1"/>
    <col min="14872" max="14872" width="29.5703125" style="612" bestFit="1" customWidth="1"/>
    <col min="14873" max="14873" width="4.42578125" style="612" bestFit="1" customWidth="1"/>
    <col min="14874" max="14874" width="34" style="612" bestFit="1" customWidth="1"/>
    <col min="14875" max="14875" width="12.5703125" style="612" bestFit="1" customWidth="1"/>
    <col min="14876" max="14876" width="16.85546875" style="612" bestFit="1" customWidth="1"/>
    <col min="14877" max="14877" width="66.7109375" style="612" bestFit="1" customWidth="1"/>
    <col min="14878" max="14878" width="17" style="612" bestFit="1" customWidth="1"/>
    <col min="14879" max="14879" width="12.42578125" style="612" bestFit="1" customWidth="1"/>
    <col min="14880" max="14880" width="9.85546875" style="612" bestFit="1" customWidth="1"/>
    <col min="14881" max="14881" width="49.7109375" style="612" bestFit="1" customWidth="1"/>
    <col min="14882" max="14882" width="43.140625" style="612" bestFit="1" customWidth="1"/>
    <col min="14883" max="14883" width="12.42578125" style="612" bestFit="1" customWidth="1"/>
    <col min="14884" max="14884" width="3.42578125" style="612" bestFit="1" customWidth="1"/>
    <col min="14885" max="14885" width="1.140625" style="612" bestFit="1" customWidth="1"/>
    <col min="14886" max="14886" width="2.85546875" style="612" bestFit="1" customWidth="1"/>
    <col min="14887" max="14887" width="3" style="612" bestFit="1" customWidth="1"/>
    <col min="14888" max="14888" width="9.5703125" style="612" bestFit="1" customWidth="1"/>
    <col min="14889" max="15104" width="9.140625" style="612" customWidth="1"/>
    <col min="15105" max="15105" width="4.7109375" style="612" bestFit="1" customWidth="1"/>
    <col min="15106" max="15106" width="3.42578125" style="612" bestFit="1" customWidth="1"/>
    <col min="15107" max="15107" width="6.42578125" style="612" bestFit="1" customWidth="1"/>
    <col min="15108" max="15108" width="7" style="612" bestFit="1" customWidth="1"/>
    <col min="15109" max="15109" width="10.140625" style="612" bestFit="1" customWidth="1"/>
    <col min="15110" max="15110" width="8.5703125" style="612" bestFit="1" customWidth="1"/>
    <col min="15111" max="15111" width="20.42578125" style="612" bestFit="1" customWidth="1"/>
    <col min="15112" max="15112" width="9.5703125" style="612" bestFit="1" customWidth="1"/>
    <col min="15113" max="15113" width="13.42578125" style="612" bestFit="1" customWidth="1"/>
    <col min="15114" max="15114" width="16.85546875" style="612" bestFit="1" customWidth="1"/>
    <col min="15115" max="15115" width="2.140625" style="612" bestFit="1" customWidth="1"/>
    <col min="15116" max="15116" width="5.5703125" style="612" bestFit="1" customWidth="1"/>
    <col min="15117" max="15117" width="9" style="612" bestFit="1" customWidth="1"/>
    <col min="15118" max="15118" width="4.7109375" style="612" bestFit="1" customWidth="1"/>
    <col min="15119" max="15119" width="8.7109375" style="612" bestFit="1" customWidth="1"/>
    <col min="15120" max="15120" width="8.28515625" style="612" bestFit="1" customWidth="1"/>
    <col min="15121" max="15121" width="8.5703125" style="612" bestFit="1" customWidth="1"/>
    <col min="15122" max="15122" width="16.85546875" style="612" bestFit="1" customWidth="1"/>
    <col min="15123" max="15123" width="7.7109375" style="612" bestFit="1" customWidth="1"/>
    <col min="15124" max="15124" width="4.85546875" style="612" bestFit="1" customWidth="1"/>
    <col min="15125" max="15125" width="17.140625" style="612" bestFit="1" customWidth="1"/>
    <col min="15126" max="15126" width="16.5703125" style="612" bestFit="1" customWidth="1"/>
    <col min="15127" max="15127" width="34" style="612" bestFit="1" customWidth="1"/>
    <col min="15128" max="15128" width="29.5703125" style="612" bestFit="1" customWidth="1"/>
    <col min="15129" max="15129" width="4.42578125" style="612" bestFit="1" customWidth="1"/>
    <col min="15130" max="15130" width="34" style="612" bestFit="1" customWidth="1"/>
    <col min="15131" max="15131" width="12.5703125" style="612" bestFit="1" customWidth="1"/>
    <col min="15132" max="15132" width="16.85546875" style="612" bestFit="1" customWidth="1"/>
    <col min="15133" max="15133" width="66.7109375" style="612" bestFit="1" customWidth="1"/>
    <col min="15134" max="15134" width="17" style="612" bestFit="1" customWidth="1"/>
    <col min="15135" max="15135" width="12.42578125" style="612" bestFit="1" customWidth="1"/>
    <col min="15136" max="15136" width="9.85546875" style="612" bestFit="1" customWidth="1"/>
    <col min="15137" max="15137" width="49.7109375" style="612" bestFit="1" customWidth="1"/>
    <col min="15138" max="15138" width="43.140625" style="612" bestFit="1" customWidth="1"/>
    <col min="15139" max="15139" width="12.42578125" style="612" bestFit="1" customWidth="1"/>
    <col min="15140" max="15140" width="3.42578125" style="612" bestFit="1" customWidth="1"/>
    <col min="15141" max="15141" width="1.140625" style="612" bestFit="1" customWidth="1"/>
    <col min="15142" max="15142" width="2.85546875" style="612" bestFit="1" customWidth="1"/>
    <col min="15143" max="15143" width="3" style="612" bestFit="1" customWidth="1"/>
    <col min="15144" max="15144" width="9.5703125" style="612" bestFit="1" customWidth="1"/>
    <col min="15145" max="15360" width="9.140625" style="612" customWidth="1"/>
    <col min="15361" max="15361" width="4.7109375" style="612" bestFit="1" customWidth="1"/>
    <col min="15362" max="15362" width="3.42578125" style="612" bestFit="1" customWidth="1"/>
    <col min="15363" max="15363" width="6.42578125" style="612" bestFit="1" customWidth="1"/>
    <col min="15364" max="15364" width="7" style="612" bestFit="1" customWidth="1"/>
    <col min="15365" max="15365" width="10.140625" style="612" bestFit="1" customWidth="1"/>
    <col min="15366" max="15366" width="8.5703125" style="612" bestFit="1" customWidth="1"/>
    <col min="15367" max="15367" width="20.42578125" style="612" bestFit="1" customWidth="1"/>
    <col min="15368" max="15368" width="9.5703125" style="612" bestFit="1" customWidth="1"/>
    <col min="15369" max="15369" width="13.42578125" style="612" bestFit="1" customWidth="1"/>
    <col min="15370" max="15370" width="16.85546875" style="612" bestFit="1" customWidth="1"/>
    <col min="15371" max="15371" width="2.140625" style="612" bestFit="1" customWidth="1"/>
    <col min="15372" max="15372" width="5.5703125" style="612" bestFit="1" customWidth="1"/>
    <col min="15373" max="15373" width="9" style="612" bestFit="1" customWidth="1"/>
    <col min="15374" max="15374" width="4.7109375" style="612" bestFit="1" customWidth="1"/>
    <col min="15375" max="15375" width="8.7109375" style="612" bestFit="1" customWidth="1"/>
    <col min="15376" max="15376" width="8.28515625" style="612" bestFit="1" customWidth="1"/>
    <col min="15377" max="15377" width="8.5703125" style="612" bestFit="1" customWidth="1"/>
    <col min="15378" max="15378" width="16.85546875" style="612" bestFit="1" customWidth="1"/>
    <col min="15379" max="15379" width="7.7109375" style="612" bestFit="1" customWidth="1"/>
    <col min="15380" max="15380" width="4.85546875" style="612" bestFit="1" customWidth="1"/>
    <col min="15381" max="15381" width="17.140625" style="612" bestFit="1" customWidth="1"/>
    <col min="15382" max="15382" width="16.5703125" style="612" bestFit="1" customWidth="1"/>
    <col min="15383" max="15383" width="34" style="612" bestFit="1" customWidth="1"/>
    <col min="15384" max="15384" width="29.5703125" style="612" bestFit="1" customWidth="1"/>
    <col min="15385" max="15385" width="4.42578125" style="612" bestFit="1" customWidth="1"/>
    <col min="15386" max="15386" width="34" style="612" bestFit="1" customWidth="1"/>
    <col min="15387" max="15387" width="12.5703125" style="612" bestFit="1" customWidth="1"/>
    <col min="15388" max="15388" width="16.85546875" style="612" bestFit="1" customWidth="1"/>
    <col min="15389" max="15389" width="66.7109375" style="612" bestFit="1" customWidth="1"/>
    <col min="15390" max="15390" width="17" style="612" bestFit="1" customWidth="1"/>
    <col min="15391" max="15391" width="12.42578125" style="612" bestFit="1" customWidth="1"/>
    <col min="15392" max="15392" width="9.85546875" style="612" bestFit="1" customWidth="1"/>
    <col min="15393" max="15393" width="49.7109375" style="612" bestFit="1" customWidth="1"/>
    <col min="15394" max="15394" width="43.140625" style="612" bestFit="1" customWidth="1"/>
    <col min="15395" max="15395" width="12.42578125" style="612" bestFit="1" customWidth="1"/>
    <col min="15396" max="15396" width="3.42578125" style="612" bestFit="1" customWidth="1"/>
    <col min="15397" max="15397" width="1.140625" style="612" bestFit="1" customWidth="1"/>
    <col min="15398" max="15398" width="2.85546875" style="612" bestFit="1" customWidth="1"/>
    <col min="15399" max="15399" width="3" style="612" bestFit="1" customWidth="1"/>
    <col min="15400" max="15400" width="9.5703125" style="612" bestFit="1" customWidth="1"/>
    <col min="15401" max="15616" width="9.140625" style="612" customWidth="1"/>
    <col min="15617" max="15617" width="4.7109375" style="612" bestFit="1" customWidth="1"/>
    <col min="15618" max="15618" width="3.42578125" style="612" bestFit="1" customWidth="1"/>
    <col min="15619" max="15619" width="6.42578125" style="612" bestFit="1" customWidth="1"/>
    <col min="15620" max="15620" width="7" style="612" bestFit="1" customWidth="1"/>
    <col min="15621" max="15621" width="10.140625" style="612" bestFit="1" customWidth="1"/>
    <col min="15622" max="15622" width="8.5703125" style="612" bestFit="1" customWidth="1"/>
    <col min="15623" max="15623" width="20.42578125" style="612" bestFit="1" customWidth="1"/>
    <col min="15624" max="15624" width="9.5703125" style="612" bestFit="1" customWidth="1"/>
    <col min="15625" max="15625" width="13.42578125" style="612" bestFit="1" customWidth="1"/>
    <col min="15626" max="15626" width="16.85546875" style="612" bestFit="1" customWidth="1"/>
    <col min="15627" max="15627" width="2.140625" style="612" bestFit="1" customWidth="1"/>
    <col min="15628" max="15628" width="5.5703125" style="612" bestFit="1" customWidth="1"/>
    <col min="15629" max="15629" width="9" style="612" bestFit="1" customWidth="1"/>
    <col min="15630" max="15630" width="4.7109375" style="612" bestFit="1" customWidth="1"/>
    <col min="15631" max="15631" width="8.7109375" style="612" bestFit="1" customWidth="1"/>
    <col min="15632" max="15632" width="8.28515625" style="612" bestFit="1" customWidth="1"/>
    <col min="15633" max="15633" width="8.5703125" style="612" bestFit="1" customWidth="1"/>
    <col min="15634" max="15634" width="16.85546875" style="612" bestFit="1" customWidth="1"/>
    <col min="15635" max="15635" width="7.7109375" style="612" bestFit="1" customWidth="1"/>
    <col min="15636" max="15636" width="4.85546875" style="612" bestFit="1" customWidth="1"/>
    <col min="15637" max="15637" width="17.140625" style="612" bestFit="1" customWidth="1"/>
    <col min="15638" max="15638" width="16.5703125" style="612" bestFit="1" customWidth="1"/>
    <col min="15639" max="15639" width="34" style="612" bestFit="1" customWidth="1"/>
    <col min="15640" max="15640" width="29.5703125" style="612" bestFit="1" customWidth="1"/>
    <col min="15641" max="15641" width="4.42578125" style="612" bestFit="1" customWidth="1"/>
    <col min="15642" max="15642" width="34" style="612" bestFit="1" customWidth="1"/>
    <col min="15643" max="15643" width="12.5703125" style="612" bestFit="1" customWidth="1"/>
    <col min="15644" max="15644" width="16.85546875" style="612" bestFit="1" customWidth="1"/>
    <col min="15645" max="15645" width="66.7109375" style="612" bestFit="1" customWidth="1"/>
    <col min="15646" max="15646" width="17" style="612" bestFit="1" customWidth="1"/>
    <col min="15647" max="15647" width="12.42578125" style="612" bestFit="1" customWidth="1"/>
    <col min="15648" max="15648" width="9.85546875" style="612" bestFit="1" customWidth="1"/>
    <col min="15649" max="15649" width="49.7109375" style="612" bestFit="1" customWidth="1"/>
    <col min="15650" max="15650" width="43.140625" style="612" bestFit="1" customWidth="1"/>
    <col min="15651" max="15651" width="12.42578125" style="612" bestFit="1" customWidth="1"/>
    <col min="15652" max="15652" width="3.42578125" style="612" bestFit="1" customWidth="1"/>
    <col min="15653" max="15653" width="1.140625" style="612" bestFit="1" customWidth="1"/>
    <col min="15654" max="15654" width="2.85546875" style="612" bestFit="1" customWidth="1"/>
    <col min="15655" max="15655" width="3" style="612" bestFit="1" customWidth="1"/>
    <col min="15656" max="15656" width="9.5703125" style="612" bestFit="1" customWidth="1"/>
    <col min="15657" max="15872" width="9.140625" style="612" customWidth="1"/>
    <col min="15873" max="15873" width="4.7109375" style="612" bestFit="1" customWidth="1"/>
    <col min="15874" max="15874" width="3.42578125" style="612" bestFit="1" customWidth="1"/>
    <col min="15875" max="15875" width="6.42578125" style="612" bestFit="1" customWidth="1"/>
    <col min="15876" max="15876" width="7" style="612" bestFit="1" customWidth="1"/>
    <col min="15877" max="15877" width="10.140625" style="612" bestFit="1" customWidth="1"/>
    <col min="15878" max="15878" width="8.5703125" style="612" bestFit="1" customWidth="1"/>
    <col min="15879" max="15879" width="20.42578125" style="612" bestFit="1" customWidth="1"/>
    <col min="15880" max="15880" width="9.5703125" style="612" bestFit="1" customWidth="1"/>
    <col min="15881" max="15881" width="13.42578125" style="612" bestFit="1" customWidth="1"/>
    <col min="15882" max="15882" width="16.85546875" style="612" bestFit="1" customWidth="1"/>
    <col min="15883" max="15883" width="2.140625" style="612" bestFit="1" customWidth="1"/>
    <col min="15884" max="15884" width="5.5703125" style="612" bestFit="1" customWidth="1"/>
    <col min="15885" max="15885" width="9" style="612" bestFit="1" customWidth="1"/>
    <col min="15886" max="15886" width="4.7109375" style="612" bestFit="1" customWidth="1"/>
    <col min="15887" max="15887" width="8.7109375" style="612" bestFit="1" customWidth="1"/>
    <col min="15888" max="15888" width="8.28515625" style="612" bestFit="1" customWidth="1"/>
    <col min="15889" max="15889" width="8.5703125" style="612" bestFit="1" customWidth="1"/>
    <col min="15890" max="15890" width="16.85546875" style="612" bestFit="1" customWidth="1"/>
    <col min="15891" max="15891" width="7.7109375" style="612" bestFit="1" customWidth="1"/>
    <col min="15892" max="15892" width="4.85546875" style="612" bestFit="1" customWidth="1"/>
    <col min="15893" max="15893" width="17.140625" style="612" bestFit="1" customWidth="1"/>
    <col min="15894" max="15894" width="16.5703125" style="612" bestFit="1" customWidth="1"/>
    <col min="15895" max="15895" width="34" style="612" bestFit="1" customWidth="1"/>
    <col min="15896" max="15896" width="29.5703125" style="612" bestFit="1" customWidth="1"/>
    <col min="15897" max="15897" width="4.42578125" style="612" bestFit="1" customWidth="1"/>
    <col min="15898" max="15898" width="34" style="612" bestFit="1" customWidth="1"/>
    <col min="15899" max="15899" width="12.5703125" style="612" bestFit="1" customWidth="1"/>
    <col min="15900" max="15900" width="16.85546875" style="612" bestFit="1" customWidth="1"/>
    <col min="15901" max="15901" width="66.7109375" style="612" bestFit="1" customWidth="1"/>
    <col min="15902" max="15902" width="17" style="612" bestFit="1" customWidth="1"/>
    <col min="15903" max="15903" width="12.42578125" style="612" bestFit="1" customWidth="1"/>
    <col min="15904" max="15904" width="9.85546875" style="612" bestFit="1" customWidth="1"/>
    <col min="15905" max="15905" width="49.7109375" style="612" bestFit="1" customWidth="1"/>
    <col min="15906" max="15906" width="43.140625" style="612" bestFit="1" customWidth="1"/>
    <col min="15907" max="15907" width="12.42578125" style="612" bestFit="1" customWidth="1"/>
    <col min="15908" max="15908" width="3.42578125" style="612" bestFit="1" customWidth="1"/>
    <col min="15909" max="15909" width="1.140625" style="612" bestFit="1" customWidth="1"/>
    <col min="15910" max="15910" width="2.85546875" style="612" bestFit="1" customWidth="1"/>
    <col min="15911" max="15911" width="3" style="612" bestFit="1" customWidth="1"/>
    <col min="15912" max="15912" width="9.5703125" style="612" bestFit="1" customWidth="1"/>
    <col min="15913" max="16128" width="9.140625" style="612" customWidth="1"/>
    <col min="16129" max="16129" width="4.7109375" style="612" bestFit="1" customWidth="1"/>
    <col min="16130" max="16130" width="3.42578125" style="612" bestFit="1" customWidth="1"/>
    <col min="16131" max="16131" width="6.42578125" style="612" bestFit="1" customWidth="1"/>
    <col min="16132" max="16132" width="7" style="612" bestFit="1" customWidth="1"/>
    <col min="16133" max="16133" width="10.140625" style="612" bestFit="1" customWidth="1"/>
    <col min="16134" max="16134" width="8.5703125" style="612" bestFit="1" customWidth="1"/>
    <col min="16135" max="16135" width="20.42578125" style="612" bestFit="1" customWidth="1"/>
    <col min="16136" max="16136" width="9.5703125" style="612" bestFit="1" customWidth="1"/>
    <col min="16137" max="16137" width="13.42578125" style="612" bestFit="1" customWidth="1"/>
    <col min="16138" max="16138" width="16.85546875" style="612" bestFit="1" customWidth="1"/>
    <col min="16139" max="16139" width="2.140625" style="612" bestFit="1" customWidth="1"/>
    <col min="16140" max="16140" width="5.5703125" style="612" bestFit="1" customWidth="1"/>
    <col min="16141" max="16141" width="9" style="612" bestFit="1" customWidth="1"/>
    <col min="16142" max="16142" width="4.7109375" style="612" bestFit="1" customWidth="1"/>
    <col min="16143" max="16143" width="8.7109375" style="612" bestFit="1" customWidth="1"/>
    <col min="16144" max="16144" width="8.28515625" style="612" bestFit="1" customWidth="1"/>
    <col min="16145" max="16145" width="8.5703125" style="612" bestFit="1" customWidth="1"/>
    <col min="16146" max="16146" width="16.85546875" style="612" bestFit="1" customWidth="1"/>
    <col min="16147" max="16147" width="7.7109375" style="612" bestFit="1" customWidth="1"/>
    <col min="16148" max="16148" width="4.85546875" style="612" bestFit="1" customWidth="1"/>
    <col min="16149" max="16149" width="17.140625" style="612" bestFit="1" customWidth="1"/>
    <col min="16150" max="16150" width="16.5703125" style="612" bestFit="1" customWidth="1"/>
    <col min="16151" max="16151" width="34" style="612" bestFit="1" customWidth="1"/>
    <col min="16152" max="16152" width="29.5703125" style="612" bestFit="1" customWidth="1"/>
    <col min="16153" max="16153" width="4.42578125" style="612" bestFit="1" customWidth="1"/>
    <col min="16154" max="16154" width="34" style="612" bestFit="1" customWidth="1"/>
    <col min="16155" max="16155" width="12.5703125" style="612" bestFit="1" customWidth="1"/>
    <col min="16156" max="16156" width="16.85546875" style="612" bestFit="1" customWidth="1"/>
    <col min="16157" max="16157" width="66.7109375" style="612" bestFit="1" customWidth="1"/>
    <col min="16158" max="16158" width="17" style="612" bestFit="1" customWidth="1"/>
    <col min="16159" max="16159" width="12.42578125" style="612" bestFit="1" customWidth="1"/>
    <col min="16160" max="16160" width="9.85546875" style="612" bestFit="1" customWidth="1"/>
    <col min="16161" max="16161" width="49.7109375" style="612" bestFit="1" customWidth="1"/>
    <col min="16162" max="16162" width="43.140625" style="612" bestFit="1" customWidth="1"/>
    <col min="16163" max="16163" width="12.42578125" style="612" bestFit="1" customWidth="1"/>
    <col min="16164" max="16164" width="3.42578125" style="612" bestFit="1" customWidth="1"/>
    <col min="16165" max="16165" width="1.140625" style="612" bestFit="1" customWidth="1"/>
    <col min="16166" max="16166" width="2.85546875" style="612" bestFit="1" customWidth="1"/>
    <col min="16167" max="16167" width="3" style="612" bestFit="1" customWidth="1"/>
    <col min="16168" max="16168" width="9.5703125" style="612" bestFit="1" customWidth="1"/>
    <col min="16169" max="16384" width="9.140625" style="612" customWidth="1"/>
  </cols>
  <sheetData>
    <row r="1" spans="1:40" ht="2.1" customHeight="1">
      <c r="A1" s="610"/>
      <c r="B1" s="611" t="s">
        <v>906</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row>
    <row r="2" spans="1:40" ht="11.1" customHeight="1">
      <c r="A2" s="610"/>
      <c r="B2" s="613"/>
      <c r="C2" s="614"/>
      <c r="D2" s="613"/>
      <c r="E2" s="613"/>
      <c r="F2" s="613"/>
      <c r="G2" s="613"/>
      <c r="H2" s="610"/>
      <c r="I2" s="610"/>
      <c r="J2" s="610"/>
      <c r="K2" s="610"/>
      <c r="L2" s="610"/>
      <c r="M2" s="610"/>
      <c r="N2" s="610"/>
      <c r="O2" s="610"/>
      <c r="P2" s="610"/>
      <c r="Q2" s="610"/>
      <c r="R2" s="610"/>
      <c r="S2" s="610"/>
      <c r="T2" s="610"/>
      <c r="U2" s="610"/>
      <c r="V2" s="610"/>
      <c r="W2" s="610"/>
      <c r="X2" s="610"/>
      <c r="Y2" s="610"/>
      <c r="Z2" s="610"/>
      <c r="AA2" s="610"/>
      <c r="AB2" s="610"/>
      <c r="AC2" s="610"/>
      <c r="AD2" s="610"/>
      <c r="AE2" s="610"/>
      <c r="AF2" s="610"/>
      <c r="AG2" s="610"/>
      <c r="AH2" s="610"/>
      <c r="AI2" s="610"/>
      <c r="AJ2" s="610"/>
      <c r="AK2" s="610"/>
      <c r="AL2" s="610"/>
      <c r="AM2" s="610"/>
      <c r="AN2" s="610"/>
    </row>
    <row r="3" spans="1:40" ht="69" customHeight="1">
      <c r="A3" s="610"/>
      <c r="B3" s="613"/>
      <c r="C3" s="613"/>
      <c r="D3" s="613"/>
      <c r="E3" s="613"/>
      <c r="F3" s="613"/>
      <c r="G3" s="613"/>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4"/>
      <c r="AJ3" s="613"/>
      <c r="AK3" s="610"/>
      <c r="AL3" s="610"/>
      <c r="AM3" s="610"/>
      <c r="AN3" s="610"/>
    </row>
    <row r="4" spans="1:40" ht="2.1" customHeight="1">
      <c r="A4" s="610"/>
      <c r="B4" s="613"/>
      <c r="C4" s="613"/>
      <c r="D4" s="613"/>
      <c r="E4" s="613"/>
      <c r="F4" s="613"/>
      <c r="G4" s="613"/>
      <c r="H4" s="610"/>
      <c r="I4" s="610"/>
      <c r="J4" s="610"/>
      <c r="K4" s="610"/>
      <c r="L4" s="610"/>
      <c r="M4" s="610"/>
      <c r="N4" s="610"/>
      <c r="O4" s="610"/>
      <c r="P4" s="610"/>
      <c r="Q4" s="610"/>
      <c r="R4" s="610"/>
      <c r="S4" s="610"/>
      <c r="T4" s="610"/>
      <c r="U4" s="610"/>
      <c r="V4" s="610"/>
      <c r="W4" s="610"/>
      <c r="X4" s="610"/>
      <c r="Y4" s="610"/>
      <c r="Z4" s="610"/>
      <c r="AA4" s="610"/>
      <c r="AB4" s="610"/>
      <c r="AC4" s="610"/>
      <c r="AD4" s="610"/>
      <c r="AE4" s="610"/>
      <c r="AF4" s="610"/>
      <c r="AG4" s="610"/>
      <c r="AH4" s="610"/>
      <c r="AI4" s="613"/>
      <c r="AJ4" s="613"/>
      <c r="AK4" s="610"/>
      <c r="AL4" s="610"/>
      <c r="AM4" s="610"/>
      <c r="AN4" s="610"/>
    </row>
    <row r="5" spans="1:40" ht="11.1" customHeight="1">
      <c r="A5" s="610"/>
      <c r="B5" s="613"/>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0"/>
      <c r="AI5" s="613"/>
      <c r="AJ5" s="613"/>
      <c r="AK5" s="610"/>
      <c r="AL5" s="610"/>
      <c r="AM5" s="610"/>
      <c r="AN5" s="610"/>
    </row>
    <row r="6" spans="1:40" ht="6.95" customHeight="1">
      <c r="A6" s="610"/>
      <c r="B6" s="613"/>
      <c r="C6" s="610"/>
      <c r="D6" s="610"/>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row>
    <row r="7" spans="1:40" ht="20.100000000000001" customHeight="1">
      <c r="A7" s="610"/>
      <c r="B7" s="610"/>
      <c r="C7" s="610"/>
      <c r="D7" s="610"/>
      <c r="E7" s="610"/>
      <c r="F7" s="610"/>
      <c r="G7" s="610"/>
      <c r="H7" s="610"/>
      <c r="I7" s="610"/>
      <c r="J7" s="610"/>
      <c r="K7" s="610"/>
      <c r="L7" s="610"/>
      <c r="M7" s="610"/>
      <c r="N7" s="610"/>
      <c r="O7" s="610"/>
      <c r="P7" s="610"/>
      <c r="Q7" s="610"/>
      <c r="R7" s="610"/>
      <c r="S7" s="610"/>
      <c r="T7" s="610"/>
      <c r="U7" s="610"/>
      <c r="V7" s="615" t="s">
        <v>907</v>
      </c>
      <c r="W7" s="613"/>
      <c r="X7" s="613"/>
      <c r="Y7" s="613"/>
      <c r="Z7" s="613"/>
      <c r="AA7" s="613"/>
      <c r="AB7" s="613"/>
      <c r="AC7" s="613"/>
      <c r="AD7" s="613"/>
      <c r="AE7" s="613"/>
      <c r="AF7" s="613"/>
      <c r="AG7" s="613"/>
      <c r="AH7" s="613"/>
      <c r="AI7" s="613"/>
      <c r="AJ7" s="613"/>
      <c r="AK7" s="610"/>
      <c r="AL7" s="610"/>
      <c r="AM7" s="610"/>
      <c r="AN7" s="610"/>
    </row>
    <row r="8" spans="1:40" ht="30.95" customHeight="1" thickBot="1">
      <c r="A8" s="610"/>
      <c r="B8" s="610"/>
      <c r="C8" s="610"/>
      <c r="D8" s="610"/>
      <c r="E8" s="610"/>
      <c r="F8" s="610"/>
      <c r="G8" s="610"/>
      <c r="H8" s="610"/>
      <c r="I8" s="610"/>
      <c r="J8" s="610"/>
      <c r="K8" s="610"/>
      <c r="L8" s="610"/>
      <c r="M8" s="610"/>
      <c r="N8" s="610"/>
      <c r="O8" s="610"/>
      <c r="P8" s="610"/>
      <c r="Q8" s="610"/>
      <c r="R8" s="610"/>
      <c r="S8" s="610"/>
      <c r="T8" s="610"/>
      <c r="U8" s="610"/>
      <c r="V8" s="610"/>
      <c r="W8" s="610"/>
      <c r="X8" s="610"/>
      <c r="Y8" s="610"/>
      <c r="Z8" s="610"/>
      <c r="AA8" s="610"/>
      <c r="AB8" s="610"/>
      <c r="AC8" s="610"/>
      <c r="AD8" s="610"/>
      <c r="AE8" s="610"/>
      <c r="AF8" s="610"/>
      <c r="AG8" s="610"/>
      <c r="AH8" s="610"/>
      <c r="AI8" s="610"/>
      <c r="AJ8" s="611" t="s">
        <v>906</v>
      </c>
      <c r="AK8" s="610"/>
      <c r="AL8" s="610"/>
      <c r="AM8" s="610"/>
      <c r="AN8" s="610"/>
    </row>
    <row r="9" spans="1:40" ht="24.95" customHeight="1" thickBot="1">
      <c r="A9" s="610"/>
      <c r="B9" s="610"/>
      <c r="C9" s="610"/>
      <c r="D9" s="616" t="s">
        <v>908</v>
      </c>
      <c r="E9" s="613"/>
      <c r="F9" s="613"/>
      <c r="G9" s="617" t="s">
        <v>909</v>
      </c>
      <c r="H9" s="618"/>
      <c r="I9" s="618"/>
      <c r="J9" s="618"/>
      <c r="K9" s="618"/>
      <c r="L9" s="619"/>
      <c r="M9" s="610"/>
      <c r="N9" s="610"/>
      <c r="O9" s="610"/>
      <c r="P9" s="610"/>
      <c r="Q9" s="610"/>
      <c r="R9" s="610"/>
      <c r="S9" s="610"/>
      <c r="T9" s="610"/>
      <c r="U9" s="610"/>
      <c r="V9" s="610"/>
      <c r="W9" s="610"/>
      <c r="X9" s="610"/>
      <c r="Y9" s="610"/>
      <c r="Z9" s="610"/>
      <c r="AA9" s="610"/>
      <c r="AB9" s="610"/>
      <c r="AC9" s="610"/>
      <c r="AD9" s="610"/>
      <c r="AE9" s="610"/>
      <c r="AF9" s="610"/>
      <c r="AG9" s="610"/>
      <c r="AH9" s="610"/>
      <c r="AI9" s="610"/>
      <c r="AJ9" s="613"/>
      <c r="AK9" s="610"/>
      <c r="AL9" s="610"/>
      <c r="AM9" s="610"/>
      <c r="AN9" s="610"/>
    </row>
    <row r="10" spans="1:40" ht="9" customHeight="1" thickBot="1">
      <c r="A10" s="610"/>
      <c r="B10" s="610"/>
      <c r="C10" s="610"/>
      <c r="D10" s="610"/>
      <c r="E10" s="610"/>
      <c r="F10" s="610"/>
      <c r="G10" s="610"/>
      <c r="H10" s="610"/>
      <c r="I10" s="610"/>
      <c r="J10" s="610"/>
      <c r="K10" s="610"/>
      <c r="L10" s="610"/>
      <c r="M10" s="610"/>
      <c r="N10" s="610"/>
      <c r="O10" s="610"/>
      <c r="P10" s="610"/>
      <c r="Q10" s="620" t="s">
        <v>910</v>
      </c>
      <c r="R10" s="621"/>
      <c r="S10" s="622"/>
      <c r="T10" s="610"/>
      <c r="U10" s="610"/>
      <c r="V10" s="610"/>
      <c r="W10" s="610"/>
      <c r="X10" s="610"/>
      <c r="Y10" s="610"/>
      <c r="Z10" s="610"/>
      <c r="AA10" s="610"/>
      <c r="AB10" s="610"/>
      <c r="AC10" s="610"/>
      <c r="AD10" s="610"/>
      <c r="AE10" s="610"/>
      <c r="AF10" s="610"/>
      <c r="AG10" s="610"/>
      <c r="AH10" s="610"/>
      <c r="AI10" s="610"/>
      <c r="AJ10" s="613"/>
      <c r="AK10" s="610"/>
      <c r="AL10" s="610"/>
      <c r="AM10" s="610"/>
      <c r="AN10" s="610"/>
    </row>
    <row r="11" spans="1:40" ht="15.95" customHeight="1" thickBot="1">
      <c r="A11" s="610"/>
      <c r="B11" s="610"/>
      <c r="C11" s="610"/>
      <c r="D11" s="616" t="s">
        <v>911</v>
      </c>
      <c r="E11" s="613"/>
      <c r="F11" s="613"/>
      <c r="G11" s="620" t="s">
        <v>912</v>
      </c>
      <c r="H11" s="621"/>
      <c r="I11" s="621"/>
      <c r="J11" s="621"/>
      <c r="K11" s="621"/>
      <c r="L11" s="622"/>
      <c r="M11" s="610"/>
      <c r="N11" s="610"/>
      <c r="O11" s="610"/>
      <c r="P11" s="610"/>
      <c r="Q11" s="623"/>
      <c r="R11" s="624"/>
      <c r="S11" s="625"/>
      <c r="T11" s="610"/>
      <c r="U11" s="610"/>
      <c r="V11" s="610"/>
      <c r="W11" s="610"/>
      <c r="X11" s="610"/>
      <c r="Y11" s="610"/>
      <c r="Z11" s="610"/>
      <c r="AA11" s="610"/>
      <c r="AB11" s="610"/>
      <c r="AC11" s="610"/>
      <c r="AD11" s="610"/>
      <c r="AE11" s="610"/>
      <c r="AF11" s="610"/>
      <c r="AG11" s="610"/>
      <c r="AH11" s="610"/>
      <c r="AI11" s="610"/>
      <c r="AJ11" s="613"/>
      <c r="AK11" s="610"/>
      <c r="AL11" s="610"/>
      <c r="AM11" s="610"/>
      <c r="AN11" s="610"/>
    </row>
    <row r="12" spans="1:40" ht="9" customHeight="1" thickBot="1">
      <c r="A12" s="610"/>
      <c r="B12" s="610"/>
      <c r="C12" s="610"/>
      <c r="D12" s="613"/>
      <c r="E12" s="613"/>
      <c r="F12" s="613"/>
      <c r="G12" s="623"/>
      <c r="H12" s="624"/>
      <c r="I12" s="624"/>
      <c r="J12" s="624"/>
      <c r="K12" s="624"/>
      <c r="L12" s="625"/>
      <c r="M12" s="610"/>
      <c r="N12" s="610"/>
      <c r="O12" s="610"/>
      <c r="P12" s="610"/>
      <c r="Q12" s="610"/>
      <c r="R12" s="610"/>
      <c r="S12" s="610"/>
      <c r="T12" s="610"/>
      <c r="U12" s="610"/>
      <c r="V12" s="610"/>
      <c r="W12" s="610"/>
      <c r="X12" s="610"/>
      <c r="Y12" s="610"/>
      <c r="Z12" s="610"/>
      <c r="AA12" s="610"/>
      <c r="AB12" s="610"/>
      <c r="AC12" s="610"/>
      <c r="AD12" s="610"/>
      <c r="AE12" s="610"/>
      <c r="AF12" s="610"/>
      <c r="AG12" s="610"/>
      <c r="AH12" s="610"/>
      <c r="AI12" s="610"/>
      <c r="AJ12" s="613"/>
      <c r="AK12" s="610"/>
      <c r="AL12" s="610"/>
      <c r="AM12" s="610"/>
      <c r="AN12" s="610"/>
    </row>
    <row r="13" spans="1:40" ht="9" customHeight="1" thickBot="1">
      <c r="A13" s="610"/>
      <c r="B13" s="610"/>
      <c r="C13" s="610"/>
      <c r="D13" s="610"/>
      <c r="E13" s="610"/>
      <c r="F13" s="610"/>
      <c r="G13" s="610"/>
      <c r="H13" s="610"/>
      <c r="I13" s="610"/>
      <c r="J13" s="610"/>
      <c r="K13" s="610"/>
      <c r="L13" s="610"/>
      <c r="M13" s="610"/>
      <c r="N13" s="610"/>
      <c r="O13" s="616" t="s">
        <v>913</v>
      </c>
      <c r="P13" s="613"/>
      <c r="Q13" s="620" t="s">
        <v>914</v>
      </c>
      <c r="R13" s="621"/>
      <c r="S13" s="622"/>
      <c r="T13" s="610"/>
      <c r="U13" s="610"/>
      <c r="V13" s="610"/>
      <c r="W13" s="610"/>
      <c r="X13" s="610"/>
      <c r="Y13" s="610"/>
      <c r="Z13" s="610"/>
      <c r="AA13" s="610"/>
      <c r="AB13" s="610"/>
      <c r="AC13" s="610"/>
      <c r="AD13" s="610"/>
      <c r="AE13" s="610"/>
      <c r="AF13" s="610"/>
      <c r="AG13" s="610"/>
      <c r="AH13" s="610"/>
      <c r="AI13" s="610"/>
      <c r="AJ13" s="613"/>
      <c r="AK13" s="610"/>
      <c r="AL13" s="610"/>
      <c r="AM13" s="610"/>
      <c r="AN13" s="610"/>
    </row>
    <row r="14" spans="1:40" ht="3" customHeight="1">
      <c r="A14" s="610"/>
      <c r="B14" s="610"/>
      <c r="C14" s="610"/>
      <c r="D14" s="616" t="s">
        <v>915</v>
      </c>
      <c r="E14" s="613"/>
      <c r="F14" s="613"/>
      <c r="G14" s="620" t="s">
        <v>916</v>
      </c>
      <c r="H14" s="621"/>
      <c r="I14" s="621"/>
      <c r="J14" s="621"/>
      <c r="K14" s="621"/>
      <c r="L14" s="622"/>
      <c r="M14" s="610"/>
      <c r="N14" s="610"/>
      <c r="O14" s="613"/>
      <c r="P14" s="613"/>
      <c r="Q14" s="626"/>
      <c r="R14" s="613"/>
      <c r="S14" s="627"/>
      <c r="T14" s="610"/>
      <c r="U14" s="610"/>
      <c r="V14" s="610"/>
      <c r="W14" s="610"/>
      <c r="X14" s="610"/>
      <c r="Y14" s="610"/>
      <c r="Z14" s="610"/>
      <c r="AA14" s="610"/>
      <c r="AB14" s="610"/>
      <c r="AC14" s="610"/>
      <c r="AD14" s="610"/>
      <c r="AE14" s="610"/>
      <c r="AF14" s="610"/>
      <c r="AG14" s="610"/>
      <c r="AH14" s="610"/>
      <c r="AI14" s="610"/>
      <c r="AJ14" s="613"/>
      <c r="AK14" s="610"/>
      <c r="AL14" s="610"/>
      <c r="AM14" s="610"/>
      <c r="AN14" s="610"/>
    </row>
    <row r="15" spans="1:40" ht="12.95" customHeight="1" thickBot="1">
      <c r="A15" s="610"/>
      <c r="B15" s="610"/>
      <c r="C15" s="610"/>
      <c r="D15" s="613"/>
      <c r="E15" s="613"/>
      <c r="F15" s="613"/>
      <c r="G15" s="626"/>
      <c r="H15" s="613"/>
      <c r="I15" s="613"/>
      <c r="J15" s="613"/>
      <c r="K15" s="613"/>
      <c r="L15" s="627"/>
      <c r="M15" s="610"/>
      <c r="N15" s="610"/>
      <c r="O15" s="613"/>
      <c r="P15" s="613"/>
      <c r="Q15" s="623"/>
      <c r="R15" s="624"/>
      <c r="S15" s="625"/>
      <c r="T15" s="610"/>
      <c r="U15" s="610"/>
      <c r="V15" s="610"/>
      <c r="W15" s="610"/>
      <c r="X15" s="610"/>
      <c r="Y15" s="610"/>
      <c r="Z15" s="610"/>
      <c r="AA15" s="610"/>
      <c r="AB15" s="610"/>
      <c r="AC15" s="610"/>
      <c r="AD15" s="610"/>
      <c r="AE15" s="610"/>
      <c r="AF15" s="610"/>
      <c r="AG15" s="610"/>
      <c r="AH15" s="610"/>
      <c r="AI15" s="610"/>
      <c r="AJ15" s="610"/>
      <c r="AK15" s="610"/>
      <c r="AL15" s="610"/>
      <c r="AM15" s="610"/>
      <c r="AN15" s="610"/>
    </row>
    <row r="16" spans="1:40" ht="9" customHeight="1" thickBot="1">
      <c r="A16" s="610"/>
      <c r="B16" s="610"/>
      <c r="C16" s="610"/>
      <c r="D16" s="613"/>
      <c r="E16" s="613"/>
      <c r="F16" s="613"/>
      <c r="G16" s="623"/>
      <c r="H16" s="624"/>
      <c r="I16" s="624"/>
      <c r="J16" s="624"/>
      <c r="K16" s="624"/>
      <c r="L16" s="625"/>
      <c r="M16" s="610"/>
      <c r="N16" s="610"/>
      <c r="O16" s="610"/>
      <c r="P16" s="610"/>
      <c r="Q16" s="610"/>
      <c r="R16" s="610"/>
      <c r="S16" s="610"/>
      <c r="T16" s="610"/>
      <c r="U16" s="610"/>
      <c r="V16" s="610"/>
      <c r="W16" s="610"/>
      <c r="X16" s="610"/>
      <c r="Y16" s="610"/>
      <c r="Z16" s="610"/>
      <c r="AA16" s="610"/>
      <c r="AB16" s="610"/>
      <c r="AC16" s="610"/>
      <c r="AD16" s="610"/>
      <c r="AE16" s="610"/>
      <c r="AF16" s="610"/>
      <c r="AG16" s="610"/>
      <c r="AH16" s="610"/>
      <c r="AI16" s="610"/>
      <c r="AJ16" s="610"/>
      <c r="AK16" s="610"/>
      <c r="AL16" s="610"/>
      <c r="AM16" s="610"/>
      <c r="AN16" s="610"/>
    </row>
    <row r="17" spans="1:40" ht="24.95" customHeight="1" thickBot="1">
      <c r="A17" s="610"/>
      <c r="B17" s="610"/>
      <c r="C17" s="610"/>
      <c r="D17" s="616" t="s">
        <v>917</v>
      </c>
      <c r="E17" s="613"/>
      <c r="F17" s="613"/>
      <c r="G17" s="617" t="s">
        <v>918</v>
      </c>
      <c r="H17" s="618"/>
      <c r="I17" s="618"/>
      <c r="J17" s="618"/>
      <c r="K17" s="618"/>
      <c r="L17" s="619"/>
      <c r="M17" s="610"/>
      <c r="N17" s="610"/>
      <c r="O17" s="610"/>
      <c r="P17" s="610"/>
      <c r="Q17" s="610"/>
      <c r="R17" s="610"/>
      <c r="S17" s="610"/>
      <c r="T17" s="610"/>
      <c r="U17" s="610"/>
      <c r="V17" s="610"/>
      <c r="W17" s="610"/>
      <c r="X17" s="610"/>
      <c r="Y17" s="610"/>
      <c r="Z17" s="610"/>
      <c r="AA17" s="610"/>
      <c r="AB17" s="610"/>
      <c r="AC17" s="610"/>
      <c r="AD17" s="610"/>
      <c r="AE17" s="610"/>
      <c r="AF17" s="610"/>
      <c r="AG17" s="610"/>
      <c r="AH17" s="610"/>
      <c r="AI17" s="610"/>
      <c r="AJ17" s="610"/>
      <c r="AK17" s="610"/>
      <c r="AL17" s="610"/>
      <c r="AM17" s="610"/>
      <c r="AN17" s="610"/>
    </row>
    <row r="18" spans="1:40" ht="35.1" customHeight="1">
      <c r="A18" s="610"/>
      <c r="B18" s="611" t="s">
        <v>919</v>
      </c>
      <c r="C18" s="613"/>
      <c r="D18" s="613"/>
      <c r="E18" s="613"/>
      <c r="F18" s="613"/>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613"/>
      <c r="AG18" s="613"/>
      <c r="AH18" s="613"/>
      <c r="AI18" s="613"/>
      <c r="AJ18" s="613"/>
      <c r="AK18" s="613"/>
      <c r="AL18" s="610"/>
      <c r="AM18" s="610"/>
      <c r="AN18" s="610"/>
    </row>
    <row r="19" spans="1:40" ht="20.100000000000001" customHeight="1" thickBot="1">
      <c r="A19" s="610"/>
      <c r="B19" s="610"/>
      <c r="C19" s="610"/>
      <c r="D19" s="610"/>
      <c r="E19" s="610"/>
      <c r="F19" s="610"/>
      <c r="G19" s="610"/>
      <c r="H19" s="610"/>
      <c r="I19" s="610"/>
      <c r="J19" s="610"/>
      <c r="K19" s="610"/>
      <c r="L19" s="611" t="s">
        <v>906</v>
      </c>
      <c r="M19" s="613"/>
      <c r="N19" s="613"/>
      <c r="O19" s="613"/>
      <c r="P19" s="613"/>
      <c r="Q19" s="613"/>
      <c r="R19" s="613"/>
      <c r="S19" s="613"/>
      <c r="T19" s="613"/>
      <c r="U19" s="613"/>
      <c r="V19" s="613"/>
      <c r="W19" s="613"/>
      <c r="X19" s="613"/>
      <c r="Y19" s="610"/>
      <c r="Z19" s="610"/>
      <c r="AA19" s="610"/>
      <c r="AB19" s="610"/>
      <c r="AC19" s="610"/>
      <c r="AD19" s="610"/>
      <c r="AE19" s="610"/>
      <c r="AF19" s="610"/>
      <c r="AG19" s="610"/>
      <c r="AH19" s="610"/>
      <c r="AI19" s="610"/>
      <c r="AJ19" s="610"/>
      <c r="AK19" s="610"/>
      <c r="AL19" s="610"/>
      <c r="AM19" s="610"/>
      <c r="AN19" s="610"/>
    </row>
    <row r="20" spans="1:40" ht="42" customHeight="1" thickBot="1">
      <c r="A20" s="610"/>
      <c r="B20" s="628" t="s">
        <v>920</v>
      </c>
      <c r="C20" s="629"/>
      <c r="D20" s="629"/>
      <c r="E20" s="629"/>
      <c r="F20" s="629"/>
      <c r="G20" s="629"/>
      <c r="H20" s="629"/>
      <c r="I20" s="630"/>
      <c r="J20" s="628" t="s">
        <v>921</v>
      </c>
      <c r="K20" s="629"/>
      <c r="L20" s="629"/>
      <c r="M20" s="629"/>
      <c r="N20" s="629"/>
      <c r="O20" s="629"/>
      <c r="P20" s="629"/>
      <c r="Q20" s="629"/>
      <c r="R20" s="630"/>
      <c r="S20" s="628" t="s">
        <v>922</v>
      </c>
      <c r="T20" s="629"/>
      <c r="U20" s="629"/>
      <c r="V20" s="629"/>
      <c r="W20" s="629"/>
      <c r="X20" s="629"/>
      <c r="Y20" s="629"/>
      <c r="Z20" s="630"/>
      <c r="AA20" s="628" t="s">
        <v>94</v>
      </c>
      <c r="AB20" s="629"/>
      <c r="AC20" s="629"/>
      <c r="AD20" s="630"/>
      <c r="AE20" s="628" t="s">
        <v>923</v>
      </c>
      <c r="AF20" s="629"/>
      <c r="AG20" s="629"/>
      <c r="AH20" s="629"/>
      <c r="AI20" s="629"/>
      <c r="AJ20" s="629"/>
      <c r="AK20" s="629"/>
      <c r="AL20" s="629"/>
      <c r="AM20" s="630"/>
      <c r="AN20" s="610"/>
    </row>
    <row r="21" spans="1:40" ht="42" customHeight="1" thickBot="1">
      <c r="A21" s="610"/>
      <c r="B21" s="631" t="s">
        <v>924</v>
      </c>
      <c r="C21" s="632"/>
      <c r="D21" s="633"/>
      <c r="E21" s="634" t="s">
        <v>925</v>
      </c>
      <c r="F21" s="631" t="s">
        <v>926</v>
      </c>
      <c r="G21" s="632"/>
      <c r="H21" s="633"/>
      <c r="I21" s="634" t="s">
        <v>927</v>
      </c>
      <c r="J21" s="634" t="s">
        <v>928</v>
      </c>
      <c r="K21" s="631" t="s">
        <v>929</v>
      </c>
      <c r="L21" s="632"/>
      <c r="M21" s="633"/>
      <c r="N21" s="631" t="s">
        <v>930</v>
      </c>
      <c r="O21" s="633"/>
      <c r="P21" s="631" t="s">
        <v>931</v>
      </c>
      <c r="Q21" s="633"/>
      <c r="R21" s="634" t="s">
        <v>932</v>
      </c>
      <c r="S21" s="631" t="s">
        <v>933</v>
      </c>
      <c r="T21" s="633"/>
      <c r="U21" s="631" t="s">
        <v>934</v>
      </c>
      <c r="V21" s="633"/>
      <c r="W21" s="634" t="s">
        <v>935</v>
      </c>
      <c r="X21" s="631" t="s">
        <v>377</v>
      </c>
      <c r="Y21" s="633"/>
      <c r="Z21" s="634" t="s">
        <v>936</v>
      </c>
      <c r="AA21" s="634" t="s">
        <v>937</v>
      </c>
      <c r="AB21" s="634" t="s">
        <v>938</v>
      </c>
      <c r="AC21" s="634" t="s">
        <v>939</v>
      </c>
      <c r="AD21" s="634" t="s">
        <v>936</v>
      </c>
      <c r="AE21" s="635" t="s">
        <v>940</v>
      </c>
      <c r="AF21" s="631" t="s">
        <v>939</v>
      </c>
      <c r="AG21" s="632"/>
      <c r="AH21" s="632"/>
      <c r="AI21" s="632"/>
      <c r="AJ21" s="632"/>
      <c r="AK21" s="632"/>
      <c r="AL21" s="632"/>
      <c r="AM21" s="633"/>
      <c r="AN21" s="610"/>
    </row>
    <row r="22" spans="1:40" ht="0.95" customHeight="1" thickBot="1">
      <c r="A22" s="610"/>
      <c r="B22" s="610"/>
      <c r="C22" s="610"/>
      <c r="D22" s="610"/>
      <c r="E22" s="610"/>
      <c r="F22" s="610"/>
      <c r="G22" s="610"/>
      <c r="H22" s="610"/>
      <c r="I22" s="610"/>
      <c r="J22" s="610"/>
      <c r="K22" s="610"/>
      <c r="L22" s="610"/>
      <c r="M22" s="610"/>
      <c r="N22" s="610"/>
      <c r="O22" s="610"/>
      <c r="P22" s="610"/>
      <c r="Q22" s="610"/>
      <c r="R22" s="610"/>
      <c r="S22" s="610"/>
      <c r="T22" s="610"/>
      <c r="U22" s="610"/>
      <c r="V22" s="610"/>
      <c r="W22" s="610"/>
      <c r="X22" s="610"/>
      <c r="Y22" s="610"/>
      <c r="Z22" s="610"/>
      <c r="AA22" s="610"/>
      <c r="AB22" s="610"/>
      <c r="AC22" s="610"/>
      <c r="AD22" s="610"/>
      <c r="AE22" s="636"/>
      <c r="AF22" s="610"/>
      <c r="AG22" s="610"/>
      <c r="AH22" s="610"/>
      <c r="AI22" s="610"/>
      <c r="AJ22" s="610"/>
      <c r="AK22" s="610"/>
      <c r="AL22" s="610"/>
      <c r="AM22" s="610"/>
      <c r="AN22" s="610"/>
    </row>
    <row r="23" spans="1:40" ht="20.100000000000001" customHeight="1" thickBot="1">
      <c r="A23" s="610"/>
      <c r="B23" s="637" t="s">
        <v>941</v>
      </c>
      <c r="C23" s="638"/>
      <c r="D23" s="639"/>
      <c r="E23" s="640" t="s">
        <v>942</v>
      </c>
      <c r="F23" s="637" t="s">
        <v>943</v>
      </c>
      <c r="G23" s="638"/>
      <c r="H23" s="639"/>
      <c r="I23" s="640" t="s">
        <v>944</v>
      </c>
      <c r="J23" s="640" t="s">
        <v>945</v>
      </c>
      <c r="K23" s="637" t="s">
        <v>946</v>
      </c>
      <c r="L23" s="638"/>
      <c r="M23" s="639"/>
      <c r="N23" s="637" t="s">
        <v>947</v>
      </c>
      <c r="O23" s="639"/>
      <c r="P23" s="637" t="s">
        <v>948</v>
      </c>
      <c r="Q23" s="639"/>
      <c r="R23" s="640" t="s">
        <v>949</v>
      </c>
      <c r="S23" s="641" t="s">
        <v>950</v>
      </c>
      <c r="T23" s="642"/>
      <c r="U23" s="641" t="s">
        <v>951</v>
      </c>
      <c r="V23" s="642"/>
      <c r="W23" s="640" t="s">
        <v>906</v>
      </c>
      <c r="X23" s="637" t="s">
        <v>952</v>
      </c>
      <c r="Y23" s="639"/>
      <c r="Z23" s="640" t="s">
        <v>953</v>
      </c>
      <c r="AA23" s="643" t="s">
        <v>507</v>
      </c>
      <c r="AB23" s="643">
        <v>20</v>
      </c>
      <c r="AC23" s="643" t="s">
        <v>954</v>
      </c>
      <c r="AD23" s="643" t="s">
        <v>954</v>
      </c>
      <c r="AE23" s="643" t="s">
        <v>955</v>
      </c>
      <c r="AF23" s="644" t="s">
        <v>956</v>
      </c>
      <c r="AG23" s="644" t="s">
        <v>957</v>
      </c>
      <c r="AH23" s="645" t="s">
        <v>958</v>
      </c>
      <c r="AI23" s="646"/>
      <c r="AJ23" s="646"/>
      <c r="AK23" s="646"/>
      <c r="AL23" s="647"/>
      <c r="AM23" s="610"/>
      <c r="AN23" s="610"/>
    </row>
    <row r="24" spans="1:40" ht="65.099999999999994" customHeight="1" thickBot="1">
      <c r="A24" s="610"/>
      <c r="B24" s="648"/>
      <c r="C24" s="613"/>
      <c r="D24" s="649"/>
      <c r="E24" s="650"/>
      <c r="F24" s="648"/>
      <c r="G24" s="613"/>
      <c r="H24" s="649"/>
      <c r="I24" s="650"/>
      <c r="J24" s="650"/>
      <c r="K24" s="648"/>
      <c r="L24" s="613"/>
      <c r="M24" s="649"/>
      <c r="N24" s="648"/>
      <c r="O24" s="649"/>
      <c r="P24" s="648"/>
      <c r="Q24" s="649"/>
      <c r="R24" s="650"/>
      <c r="S24" s="651"/>
      <c r="T24" s="652"/>
      <c r="U24" s="651"/>
      <c r="V24" s="652"/>
      <c r="W24" s="650"/>
      <c r="X24" s="648"/>
      <c r="Y24" s="649"/>
      <c r="Z24" s="650"/>
      <c r="AA24" s="653"/>
      <c r="AB24" s="653"/>
      <c r="AC24" s="653"/>
      <c r="AD24" s="653"/>
      <c r="AE24" s="653"/>
      <c r="AF24" s="654" t="s">
        <v>955</v>
      </c>
      <c r="AG24" s="655" t="s">
        <v>959</v>
      </c>
      <c r="AH24" s="656" t="s">
        <v>960</v>
      </c>
      <c r="AI24" s="657"/>
      <c r="AJ24" s="657"/>
      <c r="AK24" s="657"/>
      <c r="AL24" s="658"/>
      <c r="AM24" s="610"/>
      <c r="AN24" s="610"/>
    </row>
    <row r="25" spans="1:40" ht="65.099999999999994" customHeight="1" thickBot="1">
      <c r="A25" s="610"/>
      <c r="B25" s="648"/>
      <c r="C25" s="613"/>
      <c r="D25" s="649"/>
      <c r="E25" s="650"/>
      <c r="F25" s="648"/>
      <c r="G25" s="613"/>
      <c r="H25" s="649"/>
      <c r="I25" s="650"/>
      <c r="J25" s="650"/>
      <c r="K25" s="648"/>
      <c r="L25" s="613"/>
      <c r="M25" s="649"/>
      <c r="N25" s="648"/>
      <c r="O25" s="649"/>
      <c r="P25" s="648"/>
      <c r="Q25" s="649"/>
      <c r="R25" s="650"/>
      <c r="S25" s="651"/>
      <c r="T25" s="652"/>
      <c r="U25" s="651"/>
      <c r="V25" s="652"/>
      <c r="W25" s="650"/>
      <c r="X25" s="648"/>
      <c r="Y25" s="649"/>
      <c r="Z25" s="650"/>
      <c r="AA25" s="653"/>
      <c r="AB25" s="653"/>
      <c r="AC25" s="653"/>
      <c r="AD25" s="653"/>
      <c r="AE25" s="653"/>
      <c r="AF25" s="654" t="s">
        <v>955</v>
      </c>
      <c r="AG25" s="655" t="s">
        <v>961</v>
      </c>
      <c r="AH25" s="656" t="s">
        <v>962</v>
      </c>
      <c r="AI25" s="657"/>
      <c r="AJ25" s="657"/>
      <c r="AK25" s="657"/>
      <c r="AL25" s="658"/>
      <c r="AM25" s="610"/>
      <c r="AN25" s="610"/>
    </row>
    <row r="26" spans="1:40" ht="83.1" customHeight="1" thickBot="1">
      <c r="A26" s="610"/>
      <c r="B26" s="648"/>
      <c r="C26" s="613"/>
      <c r="D26" s="649"/>
      <c r="E26" s="650"/>
      <c r="F26" s="648"/>
      <c r="G26" s="613"/>
      <c r="H26" s="649"/>
      <c r="I26" s="650"/>
      <c r="J26" s="650"/>
      <c r="K26" s="648"/>
      <c r="L26" s="613"/>
      <c r="M26" s="649"/>
      <c r="N26" s="648"/>
      <c r="O26" s="649"/>
      <c r="P26" s="648"/>
      <c r="Q26" s="649"/>
      <c r="R26" s="650"/>
      <c r="S26" s="651"/>
      <c r="T26" s="652"/>
      <c r="U26" s="651"/>
      <c r="V26" s="652"/>
      <c r="W26" s="650"/>
      <c r="X26" s="648"/>
      <c r="Y26" s="649"/>
      <c r="Z26" s="650"/>
      <c r="AA26" s="653"/>
      <c r="AB26" s="653"/>
      <c r="AC26" s="653"/>
      <c r="AD26" s="653"/>
      <c r="AE26" s="653"/>
      <c r="AF26" s="654" t="s">
        <v>955</v>
      </c>
      <c r="AG26" s="655" t="s">
        <v>963</v>
      </c>
      <c r="AH26" s="656" t="s">
        <v>964</v>
      </c>
      <c r="AI26" s="657"/>
      <c r="AJ26" s="657"/>
      <c r="AK26" s="657"/>
      <c r="AL26" s="658"/>
      <c r="AM26" s="610"/>
      <c r="AN26" s="610"/>
    </row>
    <row r="27" spans="1:40" ht="39.950000000000003" customHeight="1" thickBot="1">
      <c r="A27" s="610"/>
      <c r="B27" s="648"/>
      <c r="C27" s="613"/>
      <c r="D27" s="649"/>
      <c r="E27" s="650"/>
      <c r="F27" s="648"/>
      <c r="G27" s="613"/>
      <c r="H27" s="649"/>
      <c r="I27" s="650"/>
      <c r="J27" s="650"/>
      <c r="K27" s="648"/>
      <c r="L27" s="613"/>
      <c r="M27" s="649"/>
      <c r="N27" s="648"/>
      <c r="O27" s="649"/>
      <c r="P27" s="648"/>
      <c r="Q27" s="649"/>
      <c r="R27" s="650"/>
      <c r="S27" s="651"/>
      <c r="T27" s="652"/>
      <c r="U27" s="651"/>
      <c r="V27" s="652"/>
      <c r="W27" s="650"/>
      <c r="X27" s="648"/>
      <c r="Y27" s="649"/>
      <c r="Z27" s="650"/>
      <c r="AA27" s="653"/>
      <c r="AB27" s="653"/>
      <c r="AC27" s="653"/>
      <c r="AD27" s="653"/>
      <c r="AE27" s="653"/>
      <c r="AF27" s="654" t="s">
        <v>955</v>
      </c>
      <c r="AG27" s="655" t="s">
        <v>965</v>
      </c>
      <c r="AH27" s="656" t="s">
        <v>966</v>
      </c>
      <c r="AI27" s="657"/>
      <c r="AJ27" s="657"/>
      <c r="AK27" s="657"/>
      <c r="AL27" s="658"/>
      <c r="AM27" s="610"/>
      <c r="AN27" s="610"/>
    </row>
    <row r="28" spans="1:40" ht="39.950000000000003" customHeight="1" thickBot="1">
      <c r="A28" s="610"/>
      <c r="B28" s="648"/>
      <c r="C28" s="613"/>
      <c r="D28" s="649"/>
      <c r="E28" s="650"/>
      <c r="F28" s="648"/>
      <c r="G28" s="613"/>
      <c r="H28" s="649"/>
      <c r="I28" s="650"/>
      <c r="J28" s="650"/>
      <c r="K28" s="648"/>
      <c r="L28" s="613"/>
      <c r="M28" s="649"/>
      <c r="N28" s="648"/>
      <c r="O28" s="649"/>
      <c r="P28" s="648"/>
      <c r="Q28" s="649"/>
      <c r="R28" s="650"/>
      <c r="S28" s="651"/>
      <c r="T28" s="652"/>
      <c r="U28" s="651"/>
      <c r="V28" s="652"/>
      <c r="W28" s="650"/>
      <c r="X28" s="648"/>
      <c r="Y28" s="649"/>
      <c r="Z28" s="650"/>
      <c r="AA28" s="653"/>
      <c r="AB28" s="653"/>
      <c r="AC28" s="653"/>
      <c r="AD28" s="653"/>
      <c r="AE28" s="653"/>
      <c r="AF28" s="654" t="s">
        <v>955</v>
      </c>
      <c r="AG28" s="655" t="s">
        <v>967</v>
      </c>
      <c r="AH28" s="656" t="s">
        <v>968</v>
      </c>
      <c r="AI28" s="657"/>
      <c r="AJ28" s="657"/>
      <c r="AK28" s="657"/>
      <c r="AL28" s="658"/>
      <c r="AM28" s="610"/>
      <c r="AN28" s="610"/>
    </row>
    <row r="29" spans="1:40" ht="39" customHeight="1" thickBot="1">
      <c r="A29" s="610"/>
      <c r="B29" s="648"/>
      <c r="C29" s="613"/>
      <c r="D29" s="649"/>
      <c r="E29" s="650"/>
      <c r="F29" s="648"/>
      <c r="G29" s="613"/>
      <c r="H29" s="649"/>
      <c r="I29" s="650"/>
      <c r="J29" s="650"/>
      <c r="K29" s="648"/>
      <c r="L29" s="613"/>
      <c r="M29" s="649"/>
      <c r="N29" s="648"/>
      <c r="O29" s="649"/>
      <c r="P29" s="648"/>
      <c r="Q29" s="649"/>
      <c r="R29" s="650"/>
      <c r="S29" s="651"/>
      <c r="T29" s="652"/>
      <c r="U29" s="651"/>
      <c r="V29" s="652"/>
      <c r="W29" s="650"/>
      <c r="X29" s="648"/>
      <c r="Y29" s="649"/>
      <c r="Z29" s="659"/>
      <c r="AA29" s="653"/>
      <c r="AB29" s="653"/>
      <c r="AC29" s="653"/>
      <c r="AD29" s="653"/>
      <c r="AE29" s="660"/>
      <c r="AF29" s="661" t="s">
        <v>955</v>
      </c>
      <c r="AG29" s="662" t="s">
        <v>969</v>
      </c>
      <c r="AH29" s="663" t="s">
        <v>970</v>
      </c>
      <c r="AI29" s="664"/>
      <c r="AJ29" s="664"/>
      <c r="AK29" s="664"/>
      <c r="AL29" s="665"/>
      <c r="AM29" s="610"/>
      <c r="AN29" s="610"/>
    </row>
    <row r="30" spans="1:40" ht="0.95" customHeight="1" thickBot="1">
      <c r="A30" s="610"/>
      <c r="B30" s="666"/>
      <c r="C30" s="667"/>
      <c r="D30" s="668"/>
      <c r="E30" s="659"/>
      <c r="F30" s="666"/>
      <c r="G30" s="667"/>
      <c r="H30" s="668"/>
      <c r="I30" s="659"/>
      <c r="J30" s="659"/>
      <c r="K30" s="666"/>
      <c r="L30" s="667"/>
      <c r="M30" s="668"/>
      <c r="N30" s="666"/>
      <c r="O30" s="668"/>
      <c r="P30" s="666"/>
      <c r="Q30" s="668"/>
      <c r="R30" s="659"/>
      <c r="S30" s="669"/>
      <c r="T30" s="670"/>
      <c r="U30" s="669"/>
      <c r="V30" s="670"/>
      <c r="W30" s="659"/>
      <c r="X30" s="666"/>
      <c r="Y30" s="668"/>
      <c r="Z30" s="610"/>
      <c r="AA30" s="660"/>
      <c r="AB30" s="660"/>
      <c r="AC30" s="660"/>
      <c r="AD30" s="660"/>
      <c r="AE30" s="610"/>
      <c r="AF30" s="671"/>
      <c r="AG30" s="672"/>
      <c r="AH30" s="666"/>
      <c r="AI30" s="667"/>
      <c r="AJ30" s="667"/>
      <c r="AK30" s="667"/>
      <c r="AL30" s="668"/>
      <c r="AM30" s="610"/>
      <c r="AN30" s="610"/>
    </row>
    <row r="31" spans="1:40" ht="20.100000000000001" customHeight="1" thickBot="1">
      <c r="A31" s="610"/>
      <c r="B31" s="637" t="s">
        <v>941</v>
      </c>
      <c r="C31" s="638"/>
      <c r="D31" s="639"/>
      <c r="E31" s="640" t="s">
        <v>971</v>
      </c>
      <c r="F31" s="637" t="s">
        <v>972</v>
      </c>
      <c r="G31" s="638"/>
      <c r="H31" s="639"/>
      <c r="I31" s="640" t="s">
        <v>944</v>
      </c>
      <c r="J31" s="640" t="s">
        <v>973</v>
      </c>
      <c r="K31" s="637" t="s">
        <v>974</v>
      </c>
      <c r="L31" s="638"/>
      <c r="M31" s="639"/>
      <c r="N31" s="637" t="s">
        <v>975</v>
      </c>
      <c r="O31" s="639"/>
      <c r="P31" s="637" t="s">
        <v>948</v>
      </c>
      <c r="Q31" s="639"/>
      <c r="R31" s="640" t="s">
        <v>949</v>
      </c>
      <c r="S31" s="641" t="s">
        <v>976</v>
      </c>
      <c r="T31" s="642"/>
      <c r="U31" s="641" t="s">
        <v>951</v>
      </c>
      <c r="V31" s="642"/>
      <c r="W31" s="640" t="s">
        <v>906</v>
      </c>
      <c r="X31" s="637" t="s">
        <v>977</v>
      </c>
      <c r="Y31" s="639"/>
      <c r="Z31" s="640" t="s">
        <v>953</v>
      </c>
      <c r="AA31" s="643" t="s">
        <v>978</v>
      </c>
      <c r="AB31" s="643">
        <v>0</v>
      </c>
      <c r="AC31" s="643" t="s">
        <v>954</v>
      </c>
      <c r="AD31" s="643" t="s">
        <v>954</v>
      </c>
      <c r="AE31" s="643" t="s">
        <v>955</v>
      </c>
      <c r="AF31" s="644" t="s">
        <v>956</v>
      </c>
      <c r="AG31" s="644" t="s">
        <v>957</v>
      </c>
      <c r="AH31" s="645" t="s">
        <v>958</v>
      </c>
      <c r="AI31" s="646"/>
      <c r="AJ31" s="646"/>
      <c r="AK31" s="646"/>
      <c r="AL31" s="647"/>
      <c r="AM31" s="610"/>
      <c r="AN31" s="610"/>
    </row>
    <row r="32" spans="1:40" ht="65.099999999999994" customHeight="1" thickBot="1">
      <c r="A32" s="610"/>
      <c r="B32" s="648"/>
      <c r="C32" s="613"/>
      <c r="D32" s="649"/>
      <c r="E32" s="650"/>
      <c r="F32" s="648"/>
      <c r="G32" s="613"/>
      <c r="H32" s="649"/>
      <c r="I32" s="650"/>
      <c r="J32" s="650"/>
      <c r="K32" s="648"/>
      <c r="L32" s="613"/>
      <c r="M32" s="649"/>
      <c r="N32" s="648"/>
      <c r="O32" s="649"/>
      <c r="P32" s="648"/>
      <c r="Q32" s="649"/>
      <c r="R32" s="650"/>
      <c r="S32" s="651"/>
      <c r="T32" s="652"/>
      <c r="U32" s="651"/>
      <c r="V32" s="652"/>
      <c r="W32" s="650"/>
      <c r="X32" s="648"/>
      <c r="Y32" s="649"/>
      <c r="Z32" s="650"/>
      <c r="AA32" s="653"/>
      <c r="AB32" s="653"/>
      <c r="AC32" s="653"/>
      <c r="AD32" s="653"/>
      <c r="AE32" s="653"/>
      <c r="AF32" s="654" t="s">
        <v>955</v>
      </c>
      <c r="AG32" s="655" t="s">
        <v>959</v>
      </c>
      <c r="AH32" s="656" t="s">
        <v>979</v>
      </c>
      <c r="AI32" s="657"/>
      <c r="AJ32" s="657"/>
      <c r="AK32" s="657"/>
      <c r="AL32" s="658"/>
      <c r="AM32" s="610"/>
      <c r="AN32" s="610"/>
    </row>
    <row r="33" spans="1:40" ht="39.950000000000003" customHeight="1" thickBot="1">
      <c r="A33" s="610"/>
      <c r="B33" s="648"/>
      <c r="C33" s="613"/>
      <c r="D33" s="649"/>
      <c r="E33" s="650"/>
      <c r="F33" s="648"/>
      <c r="G33" s="613"/>
      <c r="H33" s="649"/>
      <c r="I33" s="650"/>
      <c r="J33" s="650"/>
      <c r="K33" s="648"/>
      <c r="L33" s="613"/>
      <c r="M33" s="649"/>
      <c r="N33" s="648"/>
      <c r="O33" s="649"/>
      <c r="P33" s="648"/>
      <c r="Q33" s="649"/>
      <c r="R33" s="650"/>
      <c r="S33" s="651"/>
      <c r="T33" s="652"/>
      <c r="U33" s="651"/>
      <c r="V33" s="652"/>
      <c r="W33" s="650"/>
      <c r="X33" s="648"/>
      <c r="Y33" s="649"/>
      <c r="Z33" s="650"/>
      <c r="AA33" s="653"/>
      <c r="AB33" s="653"/>
      <c r="AC33" s="653"/>
      <c r="AD33" s="653"/>
      <c r="AE33" s="653"/>
      <c r="AF33" s="654" t="s">
        <v>955</v>
      </c>
      <c r="AG33" s="655" t="s">
        <v>961</v>
      </c>
      <c r="AH33" s="656" t="s">
        <v>980</v>
      </c>
      <c r="AI33" s="657"/>
      <c r="AJ33" s="657"/>
      <c r="AK33" s="657"/>
      <c r="AL33" s="658"/>
      <c r="AM33" s="610"/>
      <c r="AN33" s="610"/>
    </row>
    <row r="34" spans="1:40" ht="39.950000000000003" customHeight="1" thickBot="1">
      <c r="A34" s="610"/>
      <c r="B34" s="648"/>
      <c r="C34" s="613"/>
      <c r="D34" s="649"/>
      <c r="E34" s="650"/>
      <c r="F34" s="648"/>
      <c r="G34" s="613"/>
      <c r="H34" s="649"/>
      <c r="I34" s="650"/>
      <c r="J34" s="650"/>
      <c r="K34" s="648"/>
      <c r="L34" s="613"/>
      <c r="M34" s="649"/>
      <c r="N34" s="648"/>
      <c r="O34" s="649"/>
      <c r="P34" s="648"/>
      <c r="Q34" s="649"/>
      <c r="R34" s="650"/>
      <c r="S34" s="651"/>
      <c r="T34" s="652"/>
      <c r="U34" s="651"/>
      <c r="V34" s="652"/>
      <c r="W34" s="650"/>
      <c r="X34" s="648"/>
      <c r="Y34" s="649"/>
      <c r="Z34" s="650"/>
      <c r="AA34" s="653"/>
      <c r="AB34" s="653"/>
      <c r="AC34" s="653"/>
      <c r="AD34" s="653"/>
      <c r="AE34" s="653"/>
      <c r="AF34" s="654" t="s">
        <v>955</v>
      </c>
      <c r="AG34" s="655" t="s">
        <v>963</v>
      </c>
      <c r="AH34" s="656" t="s">
        <v>981</v>
      </c>
      <c r="AI34" s="657"/>
      <c r="AJ34" s="657"/>
      <c r="AK34" s="657"/>
      <c r="AL34" s="658"/>
      <c r="AM34" s="610"/>
      <c r="AN34" s="610"/>
    </row>
    <row r="35" spans="1:40" ht="39.950000000000003" customHeight="1" thickBot="1">
      <c r="A35" s="610"/>
      <c r="B35" s="648"/>
      <c r="C35" s="613"/>
      <c r="D35" s="649"/>
      <c r="E35" s="650"/>
      <c r="F35" s="648"/>
      <c r="G35" s="613"/>
      <c r="H35" s="649"/>
      <c r="I35" s="650"/>
      <c r="J35" s="650"/>
      <c r="K35" s="648"/>
      <c r="L35" s="613"/>
      <c r="M35" s="649"/>
      <c r="N35" s="648"/>
      <c r="O35" s="649"/>
      <c r="P35" s="648"/>
      <c r="Q35" s="649"/>
      <c r="R35" s="650"/>
      <c r="S35" s="651"/>
      <c r="T35" s="652"/>
      <c r="U35" s="651"/>
      <c r="V35" s="652"/>
      <c r="W35" s="650"/>
      <c r="X35" s="648"/>
      <c r="Y35" s="649"/>
      <c r="Z35" s="650"/>
      <c r="AA35" s="653"/>
      <c r="AB35" s="653"/>
      <c r="AC35" s="653"/>
      <c r="AD35" s="653"/>
      <c r="AE35" s="653"/>
      <c r="AF35" s="654" t="s">
        <v>955</v>
      </c>
      <c r="AG35" s="655" t="s">
        <v>965</v>
      </c>
      <c r="AH35" s="656" t="s">
        <v>982</v>
      </c>
      <c r="AI35" s="657"/>
      <c r="AJ35" s="657"/>
      <c r="AK35" s="657"/>
      <c r="AL35" s="658"/>
      <c r="AM35" s="610"/>
      <c r="AN35" s="610"/>
    </row>
    <row r="36" spans="1:40" ht="45.95" customHeight="1" thickBot="1">
      <c r="A36" s="610"/>
      <c r="B36" s="648"/>
      <c r="C36" s="613"/>
      <c r="D36" s="649"/>
      <c r="E36" s="650"/>
      <c r="F36" s="648"/>
      <c r="G36" s="613"/>
      <c r="H36" s="649"/>
      <c r="I36" s="650"/>
      <c r="J36" s="650"/>
      <c r="K36" s="648"/>
      <c r="L36" s="613"/>
      <c r="M36" s="649"/>
      <c r="N36" s="648"/>
      <c r="O36" s="649"/>
      <c r="P36" s="648"/>
      <c r="Q36" s="649"/>
      <c r="R36" s="650"/>
      <c r="S36" s="651"/>
      <c r="T36" s="652"/>
      <c r="U36" s="651"/>
      <c r="V36" s="652"/>
      <c r="W36" s="650"/>
      <c r="X36" s="648"/>
      <c r="Y36" s="649"/>
      <c r="Z36" s="650"/>
      <c r="AA36" s="653"/>
      <c r="AB36" s="653"/>
      <c r="AC36" s="653"/>
      <c r="AD36" s="653"/>
      <c r="AE36" s="653"/>
      <c r="AF36" s="654" t="s">
        <v>955</v>
      </c>
      <c r="AG36" s="655" t="s">
        <v>967</v>
      </c>
      <c r="AH36" s="656" t="s">
        <v>983</v>
      </c>
      <c r="AI36" s="657"/>
      <c r="AJ36" s="657"/>
      <c r="AK36" s="657"/>
      <c r="AL36" s="658"/>
      <c r="AM36" s="610"/>
      <c r="AN36" s="610"/>
    </row>
    <row r="37" spans="1:40" ht="39" customHeight="1" thickBot="1">
      <c r="A37" s="610"/>
      <c r="B37" s="648"/>
      <c r="C37" s="613"/>
      <c r="D37" s="649"/>
      <c r="E37" s="650"/>
      <c r="F37" s="648"/>
      <c r="G37" s="613"/>
      <c r="H37" s="649"/>
      <c r="I37" s="650"/>
      <c r="J37" s="650"/>
      <c r="K37" s="648"/>
      <c r="L37" s="613"/>
      <c r="M37" s="649"/>
      <c r="N37" s="648"/>
      <c r="O37" s="649"/>
      <c r="P37" s="648"/>
      <c r="Q37" s="649"/>
      <c r="R37" s="650"/>
      <c r="S37" s="651"/>
      <c r="T37" s="652"/>
      <c r="U37" s="651"/>
      <c r="V37" s="652"/>
      <c r="W37" s="650"/>
      <c r="X37" s="648"/>
      <c r="Y37" s="649"/>
      <c r="Z37" s="659"/>
      <c r="AA37" s="653"/>
      <c r="AB37" s="653"/>
      <c r="AC37" s="653"/>
      <c r="AD37" s="653"/>
      <c r="AE37" s="660"/>
      <c r="AF37" s="661" t="s">
        <v>955</v>
      </c>
      <c r="AG37" s="662" t="s">
        <v>969</v>
      </c>
      <c r="AH37" s="663" t="s">
        <v>984</v>
      </c>
      <c r="AI37" s="664"/>
      <c r="AJ37" s="664"/>
      <c r="AK37" s="664"/>
      <c r="AL37" s="665"/>
      <c r="AM37" s="610"/>
      <c r="AN37" s="610"/>
    </row>
    <row r="38" spans="1:40" ht="0.95" customHeight="1" thickBot="1">
      <c r="A38" s="610"/>
      <c r="B38" s="666"/>
      <c r="C38" s="667"/>
      <c r="D38" s="668"/>
      <c r="E38" s="659"/>
      <c r="F38" s="666"/>
      <c r="G38" s="667"/>
      <c r="H38" s="668"/>
      <c r="I38" s="659"/>
      <c r="J38" s="659"/>
      <c r="K38" s="666"/>
      <c r="L38" s="667"/>
      <c r="M38" s="668"/>
      <c r="N38" s="666"/>
      <c r="O38" s="668"/>
      <c r="P38" s="666"/>
      <c r="Q38" s="668"/>
      <c r="R38" s="659"/>
      <c r="S38" s="669"/>
      <c r="T38" s="670"/>
      <c r="U38" s="669"/>
      <c r="V38" s="670"/>
      <c r="W38" s="659"/>
      <c r="X38" s="666"/>
      <c r="Y38" s="668"/>
      <c r="Z38" s="610"/>
      <c r="AA38" s="660"/>
      <c r="AB38" s="660"/>
      <c r="AC38" s="660"/>
      <c r="AD38" s="660"/>
      <c r="AE38" s="610"/>
      <c r="AF38" s="671"/>
      <c r="AG38" s="672"/>
      <c r="AH38" s="666"/>
      <c r="AI38" s="667"/>
      <c r="AJ38" s="667"/>
      <c r="AK38" s="667"/>
      <c r="AL38" s="668"/>
      <c r="AM38" s="610"/>
      <c r="AN38" s="610"/>
    </row>
    <row r="39" spans="1:40" ht="20.100000000000001" customHeight="1" thickBot="1">
      <c r="A39" s="610"/>
      <c r="B39" s="637" t="s">
        <v>941</v>
      </c>
      <c r="C39" s="638"/>
      <c r="D39" s="639"/>
      <c r="E39" s="640" t="s">
        <v>985</v>
      </c>
      <c r="F39" s="637" t="s">
        <v>986</v>
      </c>
      <c r="G39" s="638"/>
      <c r="H39" s="639"/>
      <c r="I39" s="640" t="s">
        <v>944</v>
      </c>
      <c r="J39" s="640" t="s">
        <v>987</v>
      </c>
      <c r="K39" s="637" t="s">
        <v>974</v>
      </c>
      <c r="L39" s="638"/>
      <c r="M39" s="639"/>
      <c r="N39" s="637" t="s">
        <v>975</v>
      </c>
      <c r="O39" s="639"/>
      <c r="P39" s="637" t="s">
        <v>948</v>
      </c>
      <c r="Q39" s="639"/>
      <c r="R39" s="640" t="s">
        <v>949</v>
      </c>
      <c r="S39" s="641" t="s">
        <v>950</v>
      </c>
      <c r="T39" s="642"/>
      <c r="U39" s="641" t="s">
        <v>988</v>
      </c>
      <c r="V39" s="642"/>
      <c r="W39" s="640" t="s">
        <v>906</v>
      </c>
      <c r="X39" s="637" t="s">
        <v>989</v>
      </c>
      <c r="Y39" s="639"/>
      <c r="Z39" s="640" t="s">
        <v>953</v>
      </c>
      <c r="AA39" s="643" t="s">
        <v>507</v>
      </c>
      <c r="AB39" s="643">
        <v>20</v>
      </c>
      <c r="AC39" s="643" t="s">
        <v>954</v>
      </c>
      <c r="AD39" s="643" t="s">
        <v>954</v>
      </c>
      <c r="AE39" s="643" t="s">
        <v>955</v>
      </c>
      <c r="AF39" s="644" t="s">
        <v>956</v>
      </c>
      <c r="AG39" s="644" t="s">
        <v>957</v>
      </c>
      <c r="AH39" s="645" t="s">
        <v>958</v>
      </c>
      <c r="AI39" s="646"/>
      <c r="AJ39" s="646"/>
      <c r="AK39" s="646"/>
      <c r="AL39" s="647"/>
      <c r="AM39" s="610"/>
      <c r="AN39" s="610"/>
    </row>
    <row r="40" spans="1:40" ht="65.099999999999994" customHeight="1" thickBot="1">
      <c r="A40" s="610"/>
      <c r="B40" s="648"/>
      <c r="C40" s="613"/>
      <c r="D40" s="649"/>
      <c r="E40" s="650"/>
      <c r="F40" s="648"/>
      <c r="G40" s="613"/>
      <c r="H40" s="649"/>
      <c r="I40" s="650"/>
      <c r="J40" s="650"/>
      <c r="K40" s="648"/>
      <c r="L40" s="613"/>
      <c r="M40" s="649"/>
      <c r="N40" s="648"/>
      <c r="O40" s="649"/>
      <c r="P40" s="648"/>
      <c r="Q40" s="649"/>
      <c r="R40" s="650"/>
      <c r="S40" s="651"/>
      <c r="T40" s="652"/>
      <c r="U40" s="651"/>
      <c r="V40" s="652"/>
      <c r="W40" s="650"/>
      <c r="X40" s="648"/>
      <c r="Y40" s="649"/>
      <c r="Z40" s="650"/>
      <c r="AA40" s="653"/>
      <c r="AB40" s="653"/>
      <c r="AC40" s="653"/>
      <c r="AD40" s="653"/>
      <c r="AE40" s="653"/>
      <c r="AF40" s="654" t="s">
        <v>955</v>
      </c>
      <c r="AG40" s="655" t="s">
        <v>959</v>
      </c>
      <c r="AH40" s="656" t="s">
        <v>990</v>
      </c>
      <c r="AI40" s="657"/>
      <c r="AJ40" s="657"/>
      <c r="AK40" s="657"/>
      <c r="AL40" s="658"/>
      <c r="AM40" s="610"/>
      <c r="AN40" s="610"/>
    </row>
    <row r="41" spans="1:40" ht="39.950000000000003" customHeight="1" thickBot="1">
      <c r="A41" s="610"/>
      <c r="B41" s="648"/>
      <c r="C41" s="613"/>
      <c r="D41" s="649"/>
      <c r="E41" s="650"/>
      <c r="F41" s="648"/>
      <c r="G41" s="613"/>
      <c r="H41" s="649"/>
      <c r="I41" s="650"/>
      <c r="J41" s="650"/>
      <c r="K41" s="648"/>
      <c r="L41" s="613"/>
      <c r="M41" s="649"/>
      <c r="N41" s="648"/>
      <c r="O41" s="649"/>
      <c r="P41" s="648"/>
      <c r="Q41" s="649"/>
      <c r="R41" s="650"/>
      <c r="S41" s="651"/>
      <c r="T41" s="652"/>
      <c r="U41" s="651"/>
      <c r="V41" s="652"/>
      <c r="W41" s="650"/>
      <c r="X41" s="648"/>
      <c r="Y41" s="649"/>
      <c r="Z41" s="650"/>
      <c r="AA41" s="653"/>
      <c r="AB41" s="653"/>
      <c r="AC41" s="653"/>
      <c r="AD41" s="653"/>
      <c r="AE41" s="653"/>
      <c r="AF41" s="654" t="s">
        <v>955</v>
      </c>
      <c r="AG41" s="655" t="s">
        <v>961</v>
      </c>
      <c r="AH41" s="656" t="s">
        <v>991</v>
      </c>
      <c r="AI41" s="657"/>
      <c r="AJ41" s="657"/>
      <c r="AK41" s="657"/>
      <c r="AL41" s="658"/>
      <c r="AM41" s="610"/>
      <c r="AN41" s="610"/>
    </row>
    <row r="42" spans="1:40" ht="45.95" customHeight="1" thickBot="1">
      <c r="A42" s="610"/>
      <c r="B42" s="648"/>
      <c r="C42" s="613"/>
      <c r="D42" s="649"/>
      <c r="E42" s="650"/>
      <c r="F42" s="648"/>
      <c r="G42" s="613"/>
      <c r="H42" s="649"/>
      <c r="I42" s="650"/>
      <c r="J42" s="650"/>
      <c r="K42" s="648"/>
      <c r="L42" s="613"/>
      <c r="M42" s="649"/>
      <c r="N42" s="648"/>
      <c r="O42" s="649"/>
      <c r="P42" s="648"/>
      <c r="Q42" s="649"/>
      <c r="R42" s="650"/>
      <c r="S42" s="651"/>
      <c r="T42" s="652"/>
      <c r="U42" s="651"/>
      <c r="V42" s="652"/>
      <c r="W42" s="650"/>
      <c r="X42" s="648"/>
      <c r="Y42" s="649"/>
      <c r="Z42" s="650"/>
      <c r="AA42" s="653"/>
      <c r="AB42" s="653"/>
      <c r="AC42" s="653"/>
      <c r="AD42" s="653"/>
      <c r="AE42" s="653"/>
      <c r="AF42" s="654" t="s">
        <v>955</v>
      </c>
      <c r="AG42" s="655" t="s">
        <v>963</v>
      </c>
      <c r="AH42" s="656" t="s">
        <v>992</v>
      </c>
      <c r="AI42" s="657"/>
      <c r="AJ42" s="657"/>
      <c r="AK42" s="657"/>
      <c r="AL42" s="658"/>
      <c r="AM42" s="610"/>
      <c r="AN42" s="610"/>
    </row>
    <row r="43" spans="1:40" ht="39.950000000000003" customHeight="1" thickBot="1">
      <c r="A43" s="610"/>
      <c r="B43" s="648"/>
      <c r="C43" s="613"/>
      <c r="D43" s="649"/>
      <c r="E43" s="650"/>
      <c r="F43" s="648"/>
      <c r="G43" s="613"/>
      <c r="H43" s="649"/>
      <c r="I43" s="650"/>
      <c r="J43" s="650"/>
      <c r="K43" s="648"/>
      <c r="L43" s="613"/>
      <c r="M43" s="649"/>
      <c r="N43" s="648"/>
      <c r="O43" s="649"/>
      <c r="P43" s="648"/>
      <c r="Q43" s="649"/>
      <c r="R43" s="650"/>
      <c r="S43" s="651"/>
      <c r="T43" s="652"/>
      <c r="U43" s="651"/>
      <c r="V43" s="652"/>
      <c r="W43" s="650"/>
      <c r="X43" s="648"/>
      <c r="Y43" s="649"/>
      <c r="Z43" s="650"/>
      <c r="AA43" s="653"/>
      <c r="AB43" s="653"/>
      <c r="AC43" s="653"/>
      <c r="AD43" s="653"/>
      <c r="AE43" s="653"/>
      <c r="AF43" s="654" t="s">
        <v>955</v>
      </c>
      <c r="AG43" s="655" t="s">
        <v>965</v>
      </c>
      <c r="AH43" s="656" t="s">
        <v>993</v>
      </c>
      <c r="AI43" s="657"/>
      <c r="AJ43" s="657"/>
      <c r="AK43" s="657"/>
      <c r="AL43" s="658"/>
      <c r="AM43" s="610"/>
      <c r="AN43" s="610"/>
    </row>
    <row r="44" spans="1:40" ht="39.950000000000003" customHeight="1" thickBot="1">
      <c r="A44" s="610"/>
      <c r="B44" s="648"/>
      <c r="C44" s="613"/>
      <c r="D44" s="649"/>
      <c r="E44" s="650"/>
      <c r="F44" s="648"/>
      <c r="G44" s="613"/>
      <c r="H44" s="649"/>
      <c r="I44" s="650"/>
      <c r="J44" s="650"/>
      <c r="K44" s="648"/>
      <c r="L44" s="613"/>
      <c r="M44" s="649"/>
      <c r="N44" s="648"/>
      <c r="O44" s="649"/>
      <c r="P44" s="648"/>
      <c r="Q44" s="649"/>
      <c r="R44" s="650"/>
      <c r="S44" s="651"/>
      <c r="T44" s="652"/>
      <c r="U44" s="651"/>
      <c r="V44" s="652"/>
      <c r="W44" s="650"/>
      <c r="X44" s="648"/>
      <c r="Y44" s="649"/>
      <c r="Z44" s="650"/>
      <c r="AA44" s="653"/>
      <c r="AB44" s="653"/>
      <c r="AC44" s="653"/>
      <c r="AD44" s="653"/>
      <c r="AE44" s="653"/>
      <c r="AF44" s="654" t="s">
        <v>955</v>
      </c>
      <c r="AG44" s="655" t="s">
        <v>967</v>
      </c>
      <c r="AH44" s="656" t="s">
        <v>994</v>
      </c>
      <c r="AI44" s="657"/>
      <c r="AJ44" s="657"/>
      <c r="AK44" s="657"/>
      <c r="AL44" s="658"/>
      <c r="AM44" s="610"/>
      <c r="AN44" s="610"/>
    </row>
    <row r="45" spans="1:40" ht="39" customHeight="1" thickBot="1">
      <c r="A45" s="610"/>
      <c r="B45" s="648"/>
      <c r="C45" s="613"/>
      <c r="D45" s="649"/>
      <c r="E45" s="650"/>
      <c r="F45" s="648"/>
      <c r="G45" s="613"/>
      <c r="H45" s="649"/>
      <c r="I45" s="650"/>
      <c r="J45" s="650"/>
      <c r="K45" s="648"/>
      <c r="L45" s="613"/>
      <c r="M45" s="649"/>
      <c r="N45" s="648"/>
      <c r="O45" s="649"/>
      <c r="P45" s="648"/>
      <c r="Q45" s="649"/>
      <c r="R45" s="650"/>
      <c r="S45" s="651"/>
      <c r="T45" s="652"/>
      <c r="U45" s="651"/>
      <c r="V45" s="652"/>
      <c r="W45" s="650"/>
      <c r="X45" s="648"/>
      <c r="Y45" s="649"/>
      <c r="Z45" s="659"/>
      <c r="AA45" s="653"/>
      <c r="AB45" s="653"/>
      <c r="AC45" s="653"/>
      <c r="AD45" s="653"/>
      <c r="AE45" s="660"/>
      <c r="AF45" s="661" t="s">
        <v>955</v>
      </c>
      <c r="AG45" s="662" t="s">
        <v>969</v>
      </c>
      <c r="AH45" s="663" t="s">
        <v>995</v>
      </c>
      <c r="AI45" s="664"/>
      <c r="AJ45" s="664"/>
      <c r="AK45" s="664"/>
      <c r="AL45" s="665"/>
      <c r="AM45" s="610"/>
      <c r="AN45" s="610"/>
    </row>
    <row r="46" spans="1:40" ht="0.95" customHeight="1" thickBot="1">
      <c r="A46" s="610"/>
      <c r="B46" s="666"/>
      <c r="C46" s="667"/>
      <c r="D46" s="668"/>
      <c r="E46" s="659"/>
      <c r="F46" s="666"/>
      <c r="G46" s="667"/>
      <c r="H46" s="668"/>
      <c r="I46" s="659"/>
      <c r="J46" s="659"/>
      <c r="K46" s="666"/>
      <c r="L46" s="667"/>
      <c r="M46" s="668"/>
      <c r="N46" s="666"/>
      <c r="O46" s="668"/>
      <c r="P46" s="666"/>
      <c r="Q46" s="668"/>
      <c r="R46" s="659"/>
      <c r="S46" s="669"/>
      <c r="T46" s="670"/>
      <c r="U46" s="669"/>
      <c r="V46" s="670"/>
      <c r="W46" s="659"/>
      <c r="X46" s="666"/>
      <c r="Y46" s="668"/>
      <c r="Z46" s="610"/>
      <c r="AA46" s="660"/>
      <c r="AB46" s="660"/>
      <c r="AC46" s="660"/>
      <c r="AD46" s="660"/>
      <c r="AE46" s="610"/>
      <c r="AF46" s="671"/>
      <c r="AG46" s="672"/>
      <c r="AH46" s="666"/>
      <c r="AI46" s="667"/>
      <c r="AJ46" s="667"/>
      <c r="AK46" s="667"/>
      <c r="AL46" s="668"/>
      <c r="AM46" s="610"/>
      <c r="AN46" s="610"/>
    </row>
    <row r="47" spans="1:40" ht="20.100000000000001" customHeight="1" thickBot="1">
      <c r="A47" s="610"/>
      <c r="B47" s="637" t="s">
        <v>996</v>
      </c>
      <c r="C47" s="638"/>
      <c r="D47" s="639"/>
      <c r="E47" s="640" t="s">
        <v>997</v>
      </c>
      <c r="F47" s="637" t="s">
        <v>998</v>
      </c>
      <c r="G47" s="638"/>
      <c r="H47" s="639"/>
      <c r="I47" s="640" t="s">
        <v>944</v>
      </c>
      <c r="J47" s="640" t="s">
        <v>999</v>
      </c>
      <c r="K47" s="637" t="s">
        <v>974</v>
      </c>
      <c r="L47" s="638"/>
      <c r="M47" s="639"/>
      <c r="N47" s="637" t="s">
        <v>975</v>
      </c>
      <c r="O47" s="639"/>
      <c r="P47" s="637" t="s">
        <v>948</v>
      </c>
      <c r="Q47" s="639"/>
      <c r="R47" s="640" t="s">
        <v>949</v>
      </c>
      <c r="S47" s="641" t="s">
        <v>976</v>
      </c>
      <c r="T47" s="642"/>
      <c r="U47" s="641" t="s">
        <v>988</v>
      </c>
      <c r="V47" s="642"/>
      <c r="W47" s="640" t="s">
        <v>906</v>
      </c>
      <c r="X47" s="637" t="s">
        <v>1000</v>
      </c>
      <c r="Y47" s="639"/>
      <c r="Z47" s="640" t="s">
        <v>953</v>
      </c>
      <c r="AA47" s="643" t="s">
        <v>978</v>
      </c>
      <c r="AB47" s="643">
        <v>0</v>
      </c>
      <c r="AC47" s="643" t="s">
        <v>954</v>
      </c>
      <c r="AD47" s="643" t="s">
        <v>954</v>
      </c>
      <c r="AE47" s="643" t="s">
        <v>955</v>
      </c>
      <c r="AF47" s="644" t="s">
        <v>956</v>
      </c>
      <c r="AG47" s="644" t="s">
        <v>957</v>
      </c>
      <c r="AH47" s="645" t="s">
        <v>958</v>
      </c>
      <c r="AI47" s="646"/>
      <c r="AJ47" s="646"/>
      <c r="AK47" s="646"/>
      <c r="AL47" s="647"/>
      <c r="AM47" s="610"/>
      <c r="AN47" s="610"/>
    </row>
    <row r="48" spans="1:40" ht="54.95" customHeight="1" thickBot="1">
      <c r="A48" s="610"/>
      <c r="B48" s="648"/>
      <c r="C48" s="613"/>
      <c r="D48" s="649"/>
      <c r="E48" s="650"/>
      <c r="F48" s="648"/>
      <c r="G48" s="613"/>
      <c r="H48" s="649"/>
      <c r="I48" s="650"/>
      <c r="J48" s="650"/>
      <c r="K48" s="648"/>
      <c r="L48" s="613"/>
      <c r="M48" s="649"/>
      <c r="N48" s="648"/>
      <c r="O48" s="649"/>
      <c r="P48" s="648"/>
      <c r="Q48" s="649"/>
      <c r="R48" s="650"/>
      <c r="S48" s="651"/>
      <c r="T48" s="652"/>
      <c r="U48" s="651"/>
      <c r="V48" s="652"/>
      <c r="W48" s="650"/>
      <c r="X48" s="648"/>
      <c r="Y48" s="649"/>
      <c r="Z48" s="650"/>
      <c r="AA48" s="653"/>
      <c r="AB48" s="653"/>
      <c r="AC48" s="653"/>
      <c r="AD48" s="653"/>
      <c r="AE48" s="653"/>
      <c r="AF48" s="654" t="s">
        <v>955</v>
      </c>
      <c r="AG48" s="655" t="s">
        <v>959</v>
      </c>
      <c r="AH48" s="656" t="s">
        <v>1001</v>
      </c>
      <c r="AI48" s="657"/>
      <c r="AJ48" s="657"/>
      <c r="AK48" s="657"/>
      <c r="AL48" s="658"/>
      <c r="AM48" s="610"/>
      <c r="AN48" s="610"/>
    </row>
    <row r="49" spans="1:40" ht="39.950000000000003" customHeight="1" thickBot="1">
      <c r="A49" s="610"/>
      <c r="B49" s="648"/>
      <c r="C49" s="613"/>
      <c r="D49" s="649"/>
      <c r="E49" s="650"/>
      <c r="F49" s="648"/>
      <c r="G49" s="613"/>
      <c r="H49" s="649"/>
      <c r="I49" s="650"/>
      <c r="J49" s="650"/>
      <c r="K49" s="648"/>
      <c r="L49" s="613"/>
      <c r="M49" s="649"/>
      <c r="N49" s="648"/>
      <c r="O49" s="649"/>
      <c r="P49" s="648"/>
      <c r="Q49" s="649"/>
      <c r="R49" s="650"/>
      <c r="S49" s="651"/>
      <c r="T49" s="652"/>
      <c r="U49" s="651"/>
      <c r="V49" s="652"/>
      <c r="W49" s="650"/>
      <c r="X49" s="648"/>
      <c r="Y49" s="649"/>
      <c r="Z49" s="650"/>
      <c r="AA49" s="653"/>
      <c r="AB49" s="653"/>
      <c r="AC49" s="653"/>
      <c r="AD49" s="653"/>
      <c r="AE49" s="653"/>
      <c r="AF49" s="654" t="s">
        <v>955</v>
      </c>
      <c r="AG49" s="655" t="s">
        <v>961</v>
      </c>
      <c r="AH49" s="656" t="s">
        <v>1002</v>
      </c>
      <c r="AI49" s="657"/>
      <c r="AJ49" s="657"/>
      <c r="AK49" s="657"/>
      <c r="AL49" s="658"/>
      <c r="AM49" s="610"/>
      <c r="AN49" s="610"/>
    </row>
    <row r="50" spans="1:40" ht="39.950000000000003" customHeight="1" thickBot="1">
      <c r="A50" s="610"/>
      <c r="B50" s="648"/>
      <c r="C50" s="613"/>
      <c r="D50" s="649"/>
      <c r="E50" s="650"/>
      <c r="F50" s="648"/>
      <c r="G50" s="613"/>
      <c r="H50" s="649"/>
      <c r="I50" s="650"/>
      <c r="J50" s="650"/>
      <c r="K50" s="648"/>
      <c r="L50" s="613"/>
      <c r="M50" s="649"/>
      <c r="N50" s="648"/>
      <c r="O50" s="649"/>
      <c r="P50" s="648"/>
      <c r="Q50" s="649"/>
      <c r="R50" s="650"/>
      <c r="S50" s="651"/>
      <c r="T50" s="652"/>
      <c r="U50" s="651"/>
      <c r="V50" s="652"/>
      <c r="W50" s="650"/>
      <c r="X50" s="648"/>
      <c r="Y50" s="649"/>
      <c r="Z50" s="650"/>
      <c r="AA50" s="653"/>
      <c r="AB50" s="653"/>
      <c r="AC50" s="653"/>
      <c r="AD50" s="653"/>
      <c r="AE50" s="653"/>
      <c r="AF50" s="654" t="s">
        <v>955</v>
      </c>
      <c r="AG50" s="655" t="s">
        <v>963</v>
      </c>
      <c r="AH50" s="656" t="s">
        <v>1003</v>
      </c>
      <c r="AI50" s="657"/>
      <c r="AJ50" s="657"/>
      <c r="AK50" s="657"/>
      <c r="AL50" s="658"/>
      <c r="AM50" s="610"/>
      <c r="AN50" s="610"/>
    </row>
    <row r="51" spans="1:40" ht="39.950000000000003" customHeight="1" thickBot="1">
      <c r="A51" s="610"/>
      <c r="B51" s="648"/>
      <c r="C51" s="613"/>
      <c r="D51" s="649"/>
      <c r="E51" s="650"/>
      <c r="F51" s="648"/>
      <c r="G51" s="613"/>
      <c r="H51" s="649"/>
      <c r="I51" s="650"/>
      <c r="J51" s="650"/>
      <c r="K51" s="648"/>
      <c r="L51" s="613"/>
      <c r="M51" s="649"/>
      <c r="N51" s="648"/>
      <c r="O51" s="649"/>
      <c r="P51" s="648"/>
      <c r="Q51" s="649"/>
      <c r="R51" s="650"/>
      <c r="S51" s="651"/>
      <c r="T51" s="652"/>
      <c r="U51" s="651"/>
      <c r="V51" s="652"/>
      <c r="W51" s="650"/>
      <c r="X51" s="648"/>
      <c r="Y51" s="649"/>
      <c r="Z51" s="650"/>
      <c r="AA51" s="653"/>
      <c r="AB51" s="653"/>
      <c r="AC51" s="653"/>
      <c r="AD51" s="653"/>
      <c r="AE51" s="653"/>
      <c r="AF51" s="654" t="s">
        <v>955</v>
      </c>
      <c r="AG51" s="655" t="s">
        <v>965</v>
      </c>
      <c r="AH51" s="656" t="s">
        <v>1004</v>
      </c>
      <c r="AI51" s="657"/>
      <c r="AJ51" s="657"/>
      <c r="AK51" s="657"/>
      <c r="AL51" s="658"/>
      <c r="AM51" s="610"/>
      <c r="AN51" s="610"/>
    </row>
    <row r="52" spans="1:40" ht="39.950000000000003" customHeight="1" thickBot="1">
      <c r="A52" s="610"/>
      <c r="B52" s="648"/>
      <c r="C52" s="613"/>
      <c r="D52" s="649"/>
      <c r="E52" s="650"/>
      <c r="F52" s="648"/>
      <c r="G52" s="613"/>
      <c r="H52" s="649"/>
      <c r="I52" s="650"/>
      <c r="J52" s="650"/>
      <c r="K52" s="648"/>
      <c r="L52" s="613"/>
      <c r="M52" s="649"/>
      <c r="N52" s="648"/>
      <c r="O52" s="649"/>
      <c r="P52" s="648"/>
      <c r="Q52" s="649"/>
      <c r="R52" s="650"/>
      <c r="S52" s="651"/>
      <c r="T52" s="652"/>
      <c r="U52" s="651"/>
      <c r="V52" s="652"/>
      <c r="W52" s="650"/>
      <c r="X52" s="648"/>
      <c r="Y52" s="649"/>
      <c r="Z52" s="650"/>
      <c r="AA52" s="653"/>
      <c r="AB52" s="653"/>
      <c r="AC52" s="653"/>
      <c r="AD52" s="653"/>
      <c r="AE52" s="653"/>
      <c r="AF52" s="654" t="s">
        <v>955</v>
      </c>
      <c r="AG52" s="655" t="s">
        <v>967</v>
      </c>
      <c r="AH52" s="656" t="s">
        <v>1005</v>
      </c>
      <c r="AI52" s="657"/>
      <c r="AJ52" s="657"/>
      <c r="AK52" s="657"/>
      <c r="AL52" s="658"/>
      <c r="AM52" s="610"/>
      <c r="AN52" s="610"/>
    </row>
    <row r="53" spans="1:40" ht="39" customHeight="1" thickBot="1">
      <c r="A53" s="610"/>
      <c r="B53" s="648"/>
      <c r="C53" s="613"/>
      <c r="D53" s="649"/>
      <c r="E53" s="650"/>
      <c r="F53" s="648"/>
      <c r="G53" s="613"/>
      <c r="H53" s="649"/>
      <c r="I53" s="650"/>
      <c r="J53" s="650"/>
      <c r="K53" s="648"/>
      <c r="L53" s="613"/>
      <c r="M53" s="649"/>
      <c r="N53" s="648"/>
      <c r="O53" s="649"/>
      <c r="P53" s="648"/>
      <c r="Q53" s="649"/>
      <c r="R53" s="650"/>
      <c r="S53" s="651"/>
      <c r="T53" s="652"/>
      <c r="U53" s="651"/>
      <c r="V53" s="652"/>
      <c r="W53" s="650"/>
      <c r="X53" s="648"/>
      <c r="Y53" s="649"/>
      <c r="Z53" s="659"/>
      <c r="AA53" s="653"/>
      <c r="AB53" s="653"/>
      <c r="AC53" s="653"/>
      <c r="AD53" s="653"/>
      <c r="AE53" s="660"/>
      <c r="AF53" s="661" t="s">
        <v>955</v>
      </c>
      <c r="AG53" s="662" t="s">
        <v>969</v>
      </c>
      <c r="AH53" s="663" t="s">
        <v>1006</v>
      </c>
      <c r="AI53" s="664"/>
      <c r="AJ53" s="664"/>
      <c r="AK53" s="664"/>
      <c r="AL53" s="665"/>
      <c r="AM53" s="610"/>
      <c r="AN53" s="610"/>
    </row>
    <row r="54" spans="1:40" ht="0.95" customHeight="1" thickBot="1">
      <c r="A54" s="610"/>
      <c r="B54" s="666"/>
      <c r="C54" s="667"/>
      <c r="D54" s="668"/>
      <c r="E54" s="659"/>
      <c r="F54" s="666"/>
      <c r="G54" s="667"/>
      <c r="H54" s="668"/>
      <c r="I54" s="659"/>
      <c r="J54" s="659"/>
      <c r="K54" s="666"/>
      <c r="L54" s="667"/>
      <c r="M54" s="668"/>
      <c r="N54" s="666"/>
      <c r="O54" s="668"/>
      <c r="P54" s="666"/>
      <c r="Q54" s="668"/>
      <c r="R54" s="659"/>
      <c r="S54" s="669"/>
      <c r="T54" s="670"/>
      <c r="U54" s="669"/>
      <c r="V54" s="670"/>
      <c r="W54" s="659"/>
      <c r="X54" s="666"/>
      <c r="Y54" s="668"/>
      <c r="Z54" s="610"/>
      <c r="AA54" s="660"/>
      <c r="AB54" s="660"/>
      <c r="AC54" s="660"/>
      <c r="AD54" s="660"/>
      <c r="AE54" s="610"/>
      <c r="AF54" s="671"/>
      <c r="AG54" s="672"/>
      <c r="AH54" s="666"/>
      <c r="AI54" s="667"/>
      <c r="AJ54" s="667"/>
      <c r="AK54" s="667"/>
      <c r="AL54" s="668"/>
      <c r="AM54" s="610"/>
      <c r="AN54" s="610"/>
    </row>
  </sheetData>
  <mergeCells count="145">
    <mergeCell ref="AE47:AE53"/>
    <mergeCell ref="AH47:AL47"/>
    <mergeCell ref="AH48:AL48"/>
    <mergeCell ref="AH49:AL49"/>
    <mergeCell ref="AH50:AL50"/>
    <mergeCell ref="AH51:AL51"/>
    <mergeCell ref="AH52:AL52"/>
    <mergeCell ref="AF53:AF54"/>
    <mergeCell ref="AG53:AG54"/>
    <mergeCell ref="AH53:AL54"/>
    <mergeCell ref="X47:Y54"/>
    <mergeCell ref="Z47:Z53"/>
    <mergeCell ref="AA47:AA54"/>
    <mergeCell ref="AB47:AB54"/>
    <mergeCell ref="AC47:AC54"/>
    <mergeCell ref="AD47:AD54"/>
    <mergeCell ref="N47:O54"/>
    <mergeCell ref="P47:Q54"/>
    <mergeCell ref="R47:R54"/>
    <mergeCell ref="S47:T54"/>
    <mergeCell ref="U47:V54"/>
    <mergeCell ref="W47:W54"/>
    <mergeCell ref="B47:D54"/>
    <mergeCell ref="E47:E54"/>
    <mergeCell ref="F47:H54"/>
    <mergeCell ref="I47:I54"/>
    <mergeCell ref="J47:J54"/>
    <mergeCell ref="K47:M54"/>
    <mergeCell ref="AE39:AE45"/>
    <mergeCell ref="AH39:AL39"/>
    <mergeCell ref="AH40:AL40"/>
    <mergeCell ref="AH41:AL41"/>
    <mergeCell ref="AH42:AL42"/>
    <mergeCell ref="AH43:AL43"/>
    <mergeCell ref="AH44:AL44"/>
    <mergeCell ref="AF45:AF46"/>
    <mergeCell ref="AG45:AG46"/>
    <mergeCell ref="AH45:AL46"/>
    <mergeCell ref="X39:Y46"/>
    <mergeCell ref="Z39:Z45"/>
    <mergeCell ref="AA39:AA46"/>
    <mergeCell ref="AB39:AB46"/>
    <mergeCell ref="AC39:AC46"/>
    <mergeCell ref="AD39:AD46"/>
    <mergeCell ref="N39:O46"/>
    <mergeCell ref="P39:Q46"/>
    <mergeCell ref="R39:R46"/>
    <mergeCell ref="S39:T46"/>
    <mergeCell ref="U39:V46"/>
    <mergeCell ref="W39:W46"/>
    <mergeCell ref="B39:D46"/>
    <mergeCell ref="E39:E46"/>
    <mergeCell ref="F39:H46"/>
    <mergeCell ref="I39:I46"/>
    <mergeCell ref="J39:J46"/>
    <mergeCell ref="K39:M46"/>
    <mergeCell ref="AE31:AE37"/>
    <mergeCell ref="AH31:AL31"/>
    <mergeCell ref="AH32:AL32"/>
    <mergeCell ref="AH33:AL33"/>
    <mergeCell ref="AH34:AL34"/>
    <mergeCell ref="AH35:AL35"/>
    <mergeCell ref="AH36:AL36"/>
    <mergeCell ref="AF37:AF38"/>
    <mergeCell ref="AG37:AG38"/>
    <mergeCell ref="AH37:AL38"/>
    <mergeCell ref="X31:Y38"/>
    <mergeCell ref="Z31:Z37"/>
    <mergeCell ref="AA31:AA38"/>
    <mergeCell ref="AB31:AB38"/>
    <mergeCell ref="AC31:AC38"/>
    <mergeCell ref="AD31:AD38"/>
    <mergeCell ref="N31:O38"/>
    <mergeCell ref="P31:Q38"/>
    <mergeCell ref="R31:R38"/>
    <mergeCell ref="S31:T38"/>
    <mergeCell ref="U31:V38"/>
    <mergeCell ref="W31:W38"/>
    <mergeCell ref="B31:D38"/>
    <mergeCell ref="E31:E38"/>
    <mergeCell ref="F31:H38"/>
    <mergeCell ref="I31:I38"/>
    <mergeCell ref="J31:J38"/>
    <mergeCell ref="K31:M38"/>
    <mergeCell ref="AE23:AE29"/>
    <mergeCell ref="AH23:AL23"/>
    <mergeCell ref="AH24:AL24"/>
    <mergeCell ref="AH25:AL25"/>
    <mergeCell ref="AH26:AL26"/>
    <mergeCell ref="AH27:AL27"/>
    <mergeCell ref="AH28:AL28"/>
    <mergeCell ref="AF29:AF30"/>
    <mergeCell ref="AG29:AG30"/>
    <mergeCell ref="AH29:AL30"/>
    <mergeCell ref="X23:Y30"/>
    <mergeCell ref="Z23:Z29"/>
    <mergeCell ref="AA23:AA30"/>
    <mergeCell ref="AB23:AB30"/>
    <mergeCell ref="AC23:AC30"/>
    <mergeCell ref="AD23:AD30"/>
    <mergeCell ref="N23:O30"/>
    <mergeCell ref="P23:Q30"/>
    <mergeCell ref="R23:R30"/>
    <mergeCell ref="S23:T30"/>
    <mergeCell ref="U23:V30"/>
    <mergeCell ref="W23:W30"/>
    <mergeCell ref="U21:V21"/>
    <mergeCell ref="X21:Y21"/>
    <mergeCell ref="AE21:AE22"/>
    <mergeCell ref="AF21:AM21"/>
    <mergeCell ref="B23:D30"/>
    <mergeCell ref="E23:E30"/>
    <mergeCell ref="F23:H30"/>
    <mergeCell ref="I23:I30"/>
    <mergeCell ref="J23:J30"/>
    <mergeCell ref="K23:M30"/>
    <mergeCell ref="B21:D21"/>
    <mergeCell ref="F21:H21"/>
    <mergeCell ref="K21:M21"/>
    <mergeCell ref="N21:O21"/>
    <mergeCell ref="P21:Q21"/>
    <mergeCell ref="S21:T21"/>
    <mergeCell ref="B18:AK18"/>
    <mergeCell ref="L19:X19"/>
    <mergeCell ref="B20:I20"/>
    <mergeCell ref="J20:R20"/>
    <mergeCell ref="S20:Z20"/>
    <mergeCell ref="AA20:AD20"/>
    <mergeCell ref="AE20:AM20"/>
    <mergeCell ref="O13:P15"/>
    <mergeCell ref="Q13:S15"/>
    <mergeCell ref="D14:F16"/>
    <mergeCell ref="G14:L16"/>
    <mergeCell ref="D17:F17"/>
    <mergeCell ref="G17:L17"/>
    <mergeCell ref="B1:B6"/>
    <mergeCell ref="C2:G4"/>
    <mergeCell ref="AI3:AJ5"/>
    <mergeCell ref="V7:AJ7"/>
    <mergeCell ref="AJ8:AJ14"/>
    <mergeCell ref="D9:F9"/>
    <mergeCell ref="G9:L9"/>
    <mergeCell ref="Q10:S11"/>
    <mergeCell ref="D11:F12"/>
    <mergeCell ref="G11:L12"/>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25"/>
  <sheetViews>
    <sheetView zoomScale="80" zoomScaleNormal="80" workbookViewId="0">
      <selection activeCell="J75" sqref="J75"/>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c r="A1" s="480" t="s">
        <v>410</v>
      </c>
      <c r="B1" s="480"/>
      <c r="C1" s="480"/>
      <c r="D1" s="480"/>
      <c r="E1" s="480"/>
      <c r="F1" s="480"/>
      <c r="G1" s="480"/>
      <c r="H1" s="480"/>
    </row>
    <row r="2" spans="1:8">
      <c r="A2" s="316"/>
      <c r="B2" s="316"/>
      <c r="C2" s="316"/>
      <c r="D2" s="316"/>
      <c r="E2" s="316"/>
      <c r="F2" s="316"/>
      <c r="G2" s="316"/>
      <c r="H2" s="316"/>
    </row>
    <row r="3" spans="1:8">
      <c r="A3" s="316"/>
      <c r="B3" s="481" t="s">
        <v>431</v>
      </c>
      <c r="C3" s="481"/>
      <c r="D3" s="481"/>
      <c r="E3" s="317"/>
      <c r="F3" s="317"/>
      <c r="G3" s="317"/>
      <c r="H3" s="317"/>
    </row>
    <row r="4" spans="1:8">
      <c r="A4" s="316"/>
      <c r="B4" s="317"/>
      <c r="C4" s="317"/>
      <c r="D4" s="317"/>
      <c r="E4" s="317"/>
      <c r="F4" s="318"/>
      <c r="G4" s="318"/>
      <c r="H4" s="318"/>
    </row>
    <row r="5" spans="1:8">
      <c r="A5" s="316"/>
      <c r="B5" s="319" t="s">
        <v>432</v>
      </c>
      <c r="C5" s="319" t="s">
        <v>433</v>
      </c>
      <c r="D5" s="319" t="s">
        <v>434</v>
      </c>
      <c r="E5" s="319"/>
      <c r="F5" s="319"/>
      <c r="G5" s="316"/>
      <c r="H5" s="316"/>
    </row>
    <row r="6" spans="1:8">
      <c r="A6" s="316"/>
      <c r="B6" s="325">
        <f>F38</f>
        <v>0.39049107864357863</v>
      </c>
      <c r="C6" s="319">
        <v>2</v>
      </c>
      <c r="D6" s="320">
        <f>SUM(B9:F9)-B6-C6</f>
        <v>197.60950892135642</v>
      </c>
      <c r="E6" s="319"/>
      <c r="F6" s="319"/>
      <c r="G6" s="316"/>
      <c r="H6" s="316"/>
    </row>
    <row r="7" spans="1:8">
      <c r="A7" s="316"/>
      <c r="B7" s="319" t="s">
        <v>435</v>
      </c>
      <c r="C7" s="319"/>
      <c r="D7" s="319"/>
      <c r="E7" s="319"/>
      <c r="F7" s="319"/>
      <c r="G7" s="318"/>
      <c r="H7" s="318"/>
    </row>
    <row r="8" spans="1:8">
      <c r="A8" s="316"/>
      <c r="B8" s="319" t="s">
        <v>436</v>
      </c>
      <c r="C8" s="319" t="s">
        <v>437</v>
      </c>
      <c r="D8" s="319" t="s">
        <v>438</v>
      </c>
      <c r="E8" s="319" t="s">
        <v>439</v>
      </c>
      <c r="F8" s="319" t="s">
        <v>440</v>
      </c>
      <c r="G8" s="318"/>
      <c r="H8" s="318"/>
    </row>
    <row r="9" spans="1:8">
      <c r="A9" s="316"/>
      <c r="B9" s="319">
        <v>25</v>
      </c>
      <c r="C9" s="319">
        <v>25</v>
      </c>
      <c r="D9" s="319">
        <v>25</v>
      </c>
      <c r="E9" s="321">
        <v>25</v>
      </c>
      <c r="F9" s="319">
        <f>SUM(B9:E9)</f>
        <v>100</v>
      </c>
      <c r="G9" s="318"/>
      <c r="H9" s="318"/>
    </row>
    <row r="10" spans="1:8">
      <c r="A10" s="316"/>
      <c r="B10" s="319"/>
      <c r="C10" s="319"/>
      <c r="D10" s="319"/>
      <c r="E10" s="319"/>
      <c r="F10" s="316"/>
      <c r="G10" s="316"/>
      <c r="H10" s="316"/>
    </row>
    <row r="11" spans="1:8">
      <c r="A11" s="316"/>
      <c r="B11" s="319"/>
      <c r="C11" s="319"/>
      <c r="D11" s="319"/>
      <c r="E11" s="319"/>
      <c r="F11" s="316"/>
      <c r="G11" s="316"/>
      <c r="H11" s="316"/>
    </row>
    <row r="12" spans="1:8">
      <c r="A12" s="316"/>
      <c r="B12" s="317"/>
      <c r="C12" s="317"/>
      <c r="D12" s="317"/>
      <c r="E12" s="317"/>
      <c r="F12" s="316"/>
      <c r="G12" s="316"/>
      <c r="H12" s="316"/>
    </row>
    <row r="13" spans="1:8">
      <c r="A13" s="316"/>
      <c r="B13" s="318"/>
      <c r="C13" s="318"/>
      <c r="D13" s="318"/>
      <c r="E13" s="318"/>
      <c r="F13" s="318"/>
      <c r="G13" s="318"/>
      <c r="H13" s="318"/>
    </row>
    <row r="14" spans="1:8">
      <c r="A14" s="316"/>
      <c r="B14" s="318"/>
      <c r="C14" s="318"/>
      <c r="D14" s="318"/>
      <c r="E14" s="318"/>
      <c r="F14" s="318"/>
      <c r="G14" s="318"/>
      <c r="H14" s="318"/>
    </row>
    <row r="15" spans="1:8" ht="15" customHeight="1">
      <c r="A15" s="316"/>
      <c r="B15" s="318"/>
      <c r="C15" s="318"/>
      <c r="D15" s="318"/>
      <c r="E15" s="318"/>
      <c r="F15" s="318"/>
      <c r="G15" s="318"/>
      <c r="H15" s="318"/>
    </row>
    <row r="16" spans="1:8">
      <c r="A16" s="316"/>
      <c r="B16" s="318"/>
      <c r="C16" s="318"/>
      <c r="D16" s="322"/>
      <c r="E16" s="323"/>
      <c r="F16" s="323"/>
      <c r="G16" s="323"/>
      <c r="H16" s="323"/>
    </row>
    <row r="17" spans="1:8">
      <c r="A17" s="316"/>
      <c r="B17" s="318"/>
      <c r="C17" s="318"/>
      <c r="D17" s="318"/>
      <c r="E17" s="318"/>
      <c r="F17" s="318"/>
      <c r="G17" s="318"/>
      <c r="H17" s="318"/>
    </row>
    <row r="18" spans="1:8">
      <c r="A18" s="316"/>
      <c r="B18" s="318"/>
      <c r="C18" s="318"/>
      <c r="D18" s="318"/>
      <c r="E18" s="324"/>
      <c r="F18" s="318"/>
      <c r="G18" s="318"/>
      <c r="H18" s="318"/>
    </row>
    <row r="19" spans="1:8">
      <c r="A19" s="316"/>
      <c r="B19" s="318"/>
      <c r="C19" s="318"/>
      <c r="D19" s="318"/>
      <c r="E19" s="318"/>
      <c r="F19" s="318"/>
      <c r="G19" s="318"/>
      <c r="H19" s="318"/>
    </row>
    <row r="20" spans="1:8">
      <c r="A20" s="316"/>
      <c r="B20" s="318"/>
      <c r="C20" s="318"/>
      <c r="D20" s="318"/>
      <c r="E20" s="318"/>
      <c r="F20" s="318"/>
      <c r="G20" s="318"/>
      <c r="H20" s="318"/>
    </row>
    <row r="21" spans="1:8">
      <c r="A21" s="316"/>
      <c r="B21" s="318"/>
      <c r="C21" s="318"/>
      <c r="D21" s="318"/>
      <c r="E21" s="318"/>
      <c r="F21" s="318"/>
      <c r="G21" s="318"/>
      <c r="H21" s="318"/>
    </row>
    <row r="22" spans="1:8">
      <c r="A22" s="316"/>
      <c r="B22" s="318"/>
      <c r="C22" s="318"/>
      <c r="D22" s="318"/>
      <c r="E22" s="318"/>
      <c r="F22" s="318"/>
      <c r="G22" s="318"/>
      <c r="H22" s="318"/>
    </row>
    <row r="23" spans="1:8">
      <c r="A23" s="316"/>
      <c r="B23" s="316"/>
      <c r="C23" s="316"/>
      <c r="D23" s="316"/>
      <c r="E23" s="316"/>
      <c r="F23" s="316"/>
      <c r="G23" s="316"/>
      <c r="H23" s="316"/>
    </row>
    <row r="24" spans="1:8">
      <c r="A24" s="316"/>
      <c r="B24" s="316"/>
      <c r="C24" s="316"/>
      <c r="D24" s="316"/>
      <c r="E24" s="316"/>
      <c r="F24" s="316"/>
      <c r="G24" s="316"/>
      <c r="H24" s="316"/>
    </row>
    <row r="25" spans="1:8">
      <c r="A25" s="316"/>
      <c r="B25" s="316"/>
      <c r="C25" s="316"/>
      <c r="D25" s="316"/>
      <c r="E25" s="316"/>
      <c r="F25" s="316"/>
      <c r="G25" s="316"/>
      <c r="H25" s="316"/>
    </row>
    <row r="26" spans="1:8">
      <c r="A26" s="316"/>
      <c r="B26" s="316"/>
      <c r="C26" s="316"/>
      <c r="D26" s="316"/>
      <c r="E26" s="316"/>
      <c r="F26" s="316"/>
      <c r="G26" s="316"/>
      <c r="H26" s="316"/>
    </row>
    <row r="27" spans="1:8">
      <c r="A27" s="316"/>
      <c r="B27" s="316"/>
      <c r="C27" s="316"/>
      <c r="D27" s="316"/>
      <c r="E27" s="316"/>
      <c r="F27" s="316"/>
      <c r="G27" s="316"/>
      <c r="H27" s="316"/>
    </row>
    <row r="28" spans="1:8">
      <c r="A28" s="316"/>
      <c r="B28" s="316"/>
      <c r="C28" s="316"/>
      <c r="D28" s="316"/>
      <c r="E28" s="316"/>
      <c r="F28" s="316"/>
      <c r="G28" s="316"/>
      <c r="H28" s="316"/>
    </row>
    <row r="29" spans="1:8">
      <c r="A29" s="316"/>
      <c r="B29" s="316"/>
      <c r="C29" s="316"/>
      <c r="D29" s="316"/>
      <c r="E29" s="316"/>
      <c r="F29" s="316"/>
      <c r="G29" s="316"/>
      <c r="H29" s="316"/>
    </row>
    <row r="30" spans="1:8">
      <c r="A30" s="316"/>
      <c r="B30" s="482"/>
      <c r="C30" s="482"/>
      <c r="D30" s="482"/>
      <c r="E30" s="482"/>
      <c r="F30" s="482"/>
      <c r="G30" s="482"/>
      <c r="H30" s="316"/>
    </row>
    <row r="31" spans="1:8">
      <c r="A31" s="316"/>
      <c r="B31" s="326" t="s">
        <v>79</v>
      </c>
      <c r="C31" s="327" t="s">
        <v>78</v>
      </c>
      <c r="D31" s="328" t="s">
        <v>80</v>
      </c>
      <c r="E31" s="328" t="s">
        <v>81</v>
      </c>
      <c r="F31" s="328" t="s">
        <v>82</v>
      </c>
      <c r="G31" s="328" t="s">
        <v>83</v>
      </c>
      <c r="H31" s="316"/>
    </row>
    <row r="32" spans="1:8">
      <c r="A32" s="316"/>
      <c r="B32" s="329" t="s">
        <v>86</v>
      </c>
      <c r="C32" s="330">
        <v>44954</v>
      </c>
      <c r="D32" s="330">
        <v>45291</v>
      </c>
      <c r="E32" s="331">
        <f>D32-C32+1</f>
        <v>338</v>
      </c>
      <c r="F32" s="332">
        <f>C45</f>
        <v>0.38030303030303031</v>
      </c>
      <c r="G32" s="333">
        <f>E32*F32</f>
        <v>128.54242424242423</v>
      </c>
      <c r="H32" s="316"/>
    </row>
    <row r="33" spans="1:8">
      <c r="A33" s="316"/>
      <c r="B33" s="329" t="s">
        <v>8</v>
      </c>
      <c r="C33" s="330">
        <v>44954</v>
      </c>
      <c r="D33" s="330">
        <v>45291</v>
      </c>
      <c r="E33" s="331">
        <f t="shared" ref="E33:E37" si="0">D33-C33+1</f>
        <v>338</v>
      </c>
      <c r="F33" s="332">
        <f t="shared" ref="F33:F37" si="1">C46</f>
        <v>0.9</v>
      </c>
      <c r="G33" s="333">
        <f t="shared" ref="G33:G37" si="2">E33*F33</f>
        <v>304.2</v>
      </c>
      <c r="H33" s="316"/>
    </row>
    <row r="34" spans="1:8">
      <c r="A34" s="316"/>
      <c r="B34" s="329" t="s">
        <v>9</v>
      </c>
      <c r="C34" s="330">
        <v>44954</v>
      </c>
      <c r="D34" s="330">
        <v>45291</v>
      </c>
      <c r="E34" s="331">
        <f t="shared" si="0"/>
        <v>338</v>
      </c>
      <c r="F34" s="332">
        <f t="shared" si="1"/>
        <v>0.26298701298701299</v>
      </c>
      <c r="G34" s="333">
        <f t="shared" si="2"/>
        <v>88.889610389610397</v>
      </c>
      <c r="H34" s="316"/>
    </row>
    <row r="35" spans="1:8">
      <c r="A35" s="316"/>
      <c r="B35" s="329" t="s">
        <v>10</v>
      </c>
      <c r="C35" s="330">
        <v>44954</v>
      </c>
      <c r="D35" s="330">
        <v>45291</v>
      </c>
      <c r="E35" s="331">
        <f t="shared" si="0"/>
        <v>338</v>
      </c>
      <c r="F35" s="332">
        <f t="shared" si="1"/>
        <v>0.25</v>
      </c>
      <c r="G35" s="333">
        <f t="shared" si="2"/>
        <v>84.5</v>
      </c>
      <c r="H35" s="316"/>
    </row>
    <row r="36" spans="1:8">
      <c r="A36" s="316"/>
      <c r="B36" s="329" t="s">
        <v>11</v>
      </c>
      <c r="C36" s="330">
        <v>44954</v>
      </c>
      <c r="D36" s="330">
        <v>45291</v>
      </c>
      <c r="E36" s="331">
        <f t="shared" si="0"/>
        <v>338</v>
      </c>
      <c r="F36" s="332">
        <f t="shared" si="1"/>
        <v>0.30357142857142855</v>
      </c>
      <c r="G36" s="333">
        <f t="shared" si="2"/>
        <v>102.60714285714285</v>
      </c>
      <c r="H36" s="316"/>
    </row>
    <row r="37" spans="1:8">
      <c r="A37" s="316"/>
      <c r="B37" s="329" t="s">
        <v>73</v>
      </c>
      <c r="C37" s="330">
        <v>44954</v>
      </c>
      <c r="D37" s="330">
        <v>45291</v>
      </c>
      <c r="E37" s="331">
        <f t="shared" si="0"/>
        <v>338</v>
      </c>
      <c r="F37" s="332">
        <f t="shared" si="1"/>
        <v>0.24608499999999997</v>
      </c>
      <c r="G37" s="333">
        <f t="shared" si="2"/>
        <v>83.176729999999992</v>
      </c>
      <c r="H37" s="316"/>
    </row>
    <row r="38" spans="1:8">
      <c r="A38" s="316"/>
      <c r="B38" s="316"/>
      <c r="C38" s="316"/>
      <c r="D38" s="316"/>
      <c r="E38" s="316"/>
      <c r="F38" s="334">
        <f>AVERAGE(F32:F37)</f>
        <v>0.39049107864357863</v>
      </c>
      <c r="G38" s="316"/>
      <c r="H38" s="316"/>
    </row>
    <row r="39" spans="1:8">
      <c r="A39" s="316"/>
      <c r="B39" s="316"/>
      <c r="C39" s="316"/>
      <c r="D39" s="316"/>
      <c r="E39" s="316"/>
      <c r="F39" s="316"/>
      <c r="G39" s="316"/>
      <c r="H39" s="316"/>
    </row>
    <row r="40" spans="1:8">
      <c r="A40" s="316"/>
      <c r="B40" s="316"/>
      <c r="C40" s="316"/>
      <c r="D40" s="316"/>
      <c r="E40" s="316"/>
      <c r="F40" s="316"/>
      <c r="G40" s="316"/>
      <c r="H40" s="316"/>
    </row>
    <row r="41" spans="1:8" ht="18.75">
      <c r="A41" s="480" t="s">
        <v>131</v>
      </c>
      <c r="B41" s="480"/>
      <c r="C41" s="480"/>
      <c r="D41" s="480"/>
      <c r="E41" s="480"/>
      <c r="F41" s="480"/>
      <c r="G41" s="480"/>
      <c r="H41" s="480"/>
    </row>
    <row r="42" spans="1:8">
      <c r="A42" s="316"/>
      <c r="B42" s="316"/>
      <c r="C42" s="316"/>
      <c r="D42" s="316"/>
      <c r="E42" s="316"/>
      <c r="F42" s="316"/>
      <c r="G42" s="316"/>
      <c r="H42" s="316"/>
    </row>
    <row r="43" spans="1:8">
      <c r="A43" s="316"/>
      <c r="B43" s="316"/>
      <c r="C43" s="316"/>
      <c r="D43" s="316"/>
      <c r="E43" s="316"/>
      <c r="F43" s="316"/>
      <c r="G43" s="316"/>
      <c r="H43" s="316"/>
    </row>
    <row r="44" spans="1:8">
      <c r="A44" s="316"/>
      <c r="B44" s="316"/>
      <c r="C44" s="316"/>
      <c r="D44" s="316"/>
      <c r="E44" s="316"/>
      <c r="F44" s="316"/>
      <c r="G44" s="316"/>
      <c r="H44" s="316"/>
    </row>
    <row r="45" spans="1:8">
      <c r="A45" s="316"/>
      <c r="B45" s="316" t="str">
        <f t="shared" ref="B45:B50" si="3">B32</f>
        <v>1 - Gestión del Riesgo de Corrupción “MAPA DE RIESGOS DE CORRUPCIÓN"</v>
      </c>
      <c r="C45" s="335">
        <f>'PAAC 2023'!F4</f>
        <v>0.38030303030303031</v>
      </c>
      <c r="D45" s="316"/>
      <c r="E45" s="316"/>
      <c r="F45" s="316"/>
      <c r="G45" s="316"/>
      <c r="H45" s="316"/>
    </row>
    <row r="46" spans="1:8">
      <c r="A46" s="316"/>
      <c r="B46" s="316" t="str">
        <f t="shared" si="3"/>
        <v xml:space="preserve"> 2 - Racionalización de Trámites</v>
      </c>
      <c r="C46" s="335">
        <f>'PAAC 2023'!F15</f>
        <v>0.9</v>
      </c>
      <c r="D46" s="316"/>
      <c r="E46" s="316"/>
      <c r="F46" s="316"/>
      <c r="G46" s="316"/>
      <c r="H46" s="316"/>
    </row>
    <row r="47" spans="1:8">
      <c r="A47" s="316"/>
      <c r="B47" s="316" t="str">
        <f t="shared" si="3"/>
        <v xml:space="preserve"> 3 - Rendición de Cuentas (RdC)</v>
      </c>
      <c r="C47" s="335">
        <f>'PAAC 2023'!F19</f>
        <v>0.26298701298701299</v>
      </c>
      <c r="D47" s="316"/>
      <c r="E47" s="316"/>
      <c r="F47" s="316"/>
      <c r="G47" s="316"/>
      <c r="H47" s="316"/>
    </row>
    <row r="48" spans="1:8">
      <c r="A48" s="316"/>
      <c r="B48" s="316" t="str">
        <f t="shared" si="3"/>
        <v xml:space="preserve"> 4 - Mecanismos para mejorar la Atención al Ciudadano</v>
      </c>
      <c r="C48" s="335">
        <f>'PAAC 2023'!F31</f>
        <v>0.25</v>
      </c>
      <c r="D48" s="316"/>
      <c r="E48" s="316"/>
      <c r="F48" s="316"/>
      <c r="G48" s="316"/>
      <c r="H48" s="316"/>
    </row>
    <row r="49" spans="1:8">
      <c r="A49" s="316"/>
      <c r="B49" s="316" t="str">
        <f t="shared" si="3"/>
        <v xml:space="preserve"> 5 - Mecanismos para la Transparencia y Acceso a la Información</v>
      </c>
      <c r="C49" s="335">
        <f>'PAAC 2023'!F58</f>
        <v>0.30357142857142855</v>
      </c>
      <c r="D49" s="316"/>
      <c r="E49" s="316"/>
      <c r="F49" s="316"/>
      <c r="G49" s="316"/>
      <c r="H49" s="316"/>
    </row>
    <row r="50" spans="1:8">
      <c r="A50" s="316"/>
      <c r="B50" s="316" t="str">
        <f t="shared" si="3"/>
        <v>6- Iniciativas adicionales</v>
      </c>
      <c r="C50" s="335">
        <f>'PAAC 2023'!F80</f>
        <v>0.24608499999999997</v>
      </c>
      <c r="D50" s="316"/>
      <c r="E50" s="316"/>
      <c r="F50" s="316"/>
      <c r="G50" s="316"/>
      <c r="H50" s="316"/>
    </row>
    <row r="51" spans="1:8">
      <c r="A51" s="316"/>
      <c r="B51" s="316"/>
      <c r="C51" s="316"/>
      <c r="D51" s="316"/>
      <c r="E51" s="316"/>
      <c r="F51" s="316"/>
      <c r="G51" s="316"/>
      <c r="H51" s="316"/>
    </row>
    <row r="52" spans="1:8">
      <c r="A52" s="316"/>
      <c r="B52" s="316"/>
      <c r="C52" s="316"/>
      <c r="D52" s="316"/>
      <c r="E52" s="316"/>
      <c r="F52" s="316"/>
      <c r="G52" s="316"/>
      <c r="H52" s="316"/>
    </row>
    <row r="53" spans="1:8">
      <c r="A53" s="316"/>
      <c r="B53" s="316"/>
      <c r="C53" s="316"/>
      <c r="D53" s="316"/>
      <c r="E53" s="316"/>
      <c r="F53" s="316"/>
      <c r="G53" s="316"/>
      <c r="H53" s="316"/>
    </row>
    <row r="54" spans="1:8">
      <c r="A54" s="316"/>
      <c r="B54" s="316"/>
      <c r="C54" s="316"/>
      <c r="D54" s="316"/>
      <c r="E54" s="316"/>
      <c r="F54" s="316"/>
      <c r="G54" s="316"/>
      <c r="H54" s="316"/>
    </row>
    <row r="55" spans="1:8">
      <c r="A55" s="316"/>
      <c r="B55" s="316"/>
      <c r="C55" s="316"/>
      <c r="D55" s="316"/>
      <c r="E55" s="316"/>
      <c r="F55" s="316"/>
      <c r="G55" s="316"/>
      <c r="H55" s="316"/>
    </row>
    <row r="56" spans="1:8">
      <c r="A56" s="316"/>
      <c r="B56" s="316"/>
      <c r="C56" s="316"/>
      <c r="D56" s="316"/>
      <c r="E56" s="316"/>
      <c r="F56" s="316"/>
      <c r="G56" s="316"/>
      <c r="H56" s="316"/>
    </row>
    <row r="57" spans="1:8">
      <c r="A57" s="316"/>
      <c r="B57" s="316"/>
      <c r="C57" s="316"/>
      <c r="D57" s="316"/>
      <c r="E57" s="316"/>
      <c r="F57" s="316"/>
      <c r="G57" s="316"/>
      <c r="H57" s="316"/>
    </row>
    <row r="58" spans="1:8">
      <c r="A58" s="316"/>
      <c r="B58" s="316"/>
      <c r="C58" s="316"/>
      <c r="D58" s="316"/>
      <c r="E58" s="316"/>
      <c r="F58" s="316"/>
      <c r="G58" s="316"/>
      <c r="H58" s="316"/>
    </row>
    <row r="59" spans="1:8">
      <c r="A59" s="316"/>
      <c r="B59" s="316"/>
      <c r="C59" s="316"/>
      <c r="D59" s="316"/>
      <c r="E59" s="316"/>
      <c r="F59" s="316"/>
      <c r="G59" s="316"/>
      <c r="H59" s="316"/>
    </row>
    <row r="60" spans="1:8">
      <c r="A60" s="316"/>
      <c r="B60" s="316"/>
      <c r="C60" s="316"/>
      <c r="D60" s="316"/>
      <c r="E60" s="316"/>
      <c r="F60" s="316"/>
      <c r="G60" s="316"/>
      <c r="H60" s="316"/>
    </row>
    <row r="61" spans="1:8">
      <c r="A61" s="316"/>
      <c r="B61" s="316"/>
      <c r="C61" s="316"/>
      <c r="D61" s="316"/>
      <c r="E61" s="316"/>
      <c r="F61" s="316"/>
      <c r="G61" s="316"/>
      <c r="H61" s="316"/>
    </row>
    <row r="62" spans="1:8">
      <c r="A62" s="316"/>
      <c r="B62" s="316"/>
      <c r="C62" s="316"/>
      <c r="D62" s="316"/>
      <c r="E62" s="316"/>
      <c r="F62" s="316"/>
      <c r="G62" s="316"/>
      <c r="H62" s="316"/>
    </row>
    <row r="63" spans="1:8">
      <c r="A63" s="316"/>
      <c r="B63" s="316"/>
      <c r="C63" s="316"/>
      <c r="D63" s="316"/>
      <c r="E63" s="316"/>
      <c r="F63" s="316"/>
      <c r="G63" s="316"/>
      <c r="H63" s="316"/>
    </row>
    <row r="64" spans="1:8">
      <c r="A64" s="316"/>
      <c r="B64" s="316"/>
      <c r="C64" s="316"/>
      <c r="D64" s="316"/>
      <c r="E64" s="316"/>
      <c r="F64" s="316"/>
      <c r="G64" s="316"/>
      <c r="H64" s="316"/>
    </row>
    <row r="65" spans="1:8" ht="18.75">
      <c r="A65" s="480" t="s">
        <v>132</v>
      </c>
      <c r="B65" s="480"/>
      <c r="C65" s="480"/>
      <c r="D65" s="480"/>
      <c r="E65" s="480"/>
      <c r="F65" s="480"/>
      <c r="G65" s="480"/>
      <c r="H65" s="480"/>
    </row>
    <row r="66" spans="1:8">
      <c r="A66" s="316"/>
      <c r="B66" s="316"/>
      <c r="C66" s="316"/>
      <c r="D66" s="316"/>
      <c r="E66" s="316"/>
      <c r="F66" s="316"/>
      <c r="G66" s="316"/>
      <c r="H66" s="316"/>
    </row>
    <row r="67" spans="1:8">
      <c r="A67" s="316"/>
      <c r="B67" s="316" t="str">
        <f>B45</f>
        <v>1 - Gestión del Riesgo de Corrupción “MAPA DE RIESGOS DE CORRUPCIÓN"</v>
      </c>
      <c r="C67" s="336">
        <f>'PAAC 2023'!B4</f>
        <v>1</v>
      </c>
      <c r="D67" s="316"/>
      <c r="E67" s="316"/>
      <c r="F67" s="316"/>
      <c r="G67" s="316"/>
      <c r="H67" s="316"/>
    </row>
    <row r="68" spans="1:8">
      <c r="A68" s="316"/>
      <c r="B68" s="316" t="str">
        <f t="shared" ref="B68:B72" si="4">B46</f>
        <v xml:space="preserve"> 2 - Racionalización de Trámites</v>
      </c>
      <c r="C68" s="336">
        <f>'PAAC 2023'!B15</f>
        <v>0.9</v>
      </c>
      <c r="D68" s="316"/>
      <c r="E68" s="316"/>
      <c r="F68" s="316"/>
      <c r="G68" s="316"/>
      <c r="H68" s="316"/>
    </row>
    <row r="69" spans="1:8">
      <c r="A69" s="316"/>
      <c r="B69" s="316" t="str">
        <f t="shared" si="4"/>
        <v xml:space="preserve"> 3 - Rendición de Cuentas (RdC)</v>
      </c>
      <c r="C69" s="336">
        <f>'PAAC 2023'!B19</f>
        <v>0.9285714285714286</v>
      </c>
      <c r="D69" s="316"/>
      <c r="E69" s="316"/>
      <c r="F69" s="316"/>
      <c r="G69" s="316"/>
      <c r="H69" s="316"/>
    </row>
    <row r="70" spans="1:8">
      <c r="A70" s="316"/>
      <c r="B70" s="316" t="str">
        <f t="shared" si="4"/>
        <v xml:space="preserve"> 4 - Mecanismos para mejorar la Atención al Ciudadano</v>
      </c>
      <c r="C70" s="336">
        <f>'PAAC 2023'!B31</f>
        <v>1</v>
      </c>
      <c r="D70" s="316"/>
      <c r="E70" s="316"/>
      <c r="F70" s="316"/>
      <c r="G70" s="316"/>
      <c r="H70" s="316"/>
    </row>
    <row r="71" spans="1:8">
      <c r="A71" s="316"/>
      <c r="B71" s="316" t="str">
        <f t="shared" si="4"/>
        <v xml:space="preserve"> 5 - Mecanismos para la Transparencia y Acceso a la Información</v>
      </c>
      <c r="C71" s="336">
        <f>'PAAC 2023'!B58</f>
        <v>0.93333333333333335</v>
      </c>
      <c r="D71" s="316"/>
      <c r="E71" s="316"/>
      <c r="F71" s="316"/>
      <c r="G71" s="316"/>
      <c r="H71" s="316"/>
    </row>
    <row r="72" spans="1:8">
      <c r="A72" s="316"/>
      <c r="B72" s="316" t="str">
        <f t="shared" si="4"/>
        <v>6- Iniciativas adicionales</v>
      </c>
      <c r="C72" s="336">
        <f>'PAAC 2023'!B80</f>
        <v>0.95</v>
      </c>
      <c r="D72" s="316"/>
      <c r="E72" s="316"/>
      <c r="F72" s="316"/>
      <c r="G72" s="316"/>
      <c r="H72" s="316"/>
    </row>
    <row r="73" spans="1:8">
      <c r="A73" s="316"/>
      <c r="B73" s="316"/>
      <c r="C73" s="316"/>
      <c r="D73" s="316"/>
      <c r="E73" s="316"/>
      <c r="F73" s="316"/>
      <c r="G73" s="316"/>
      <c r="H73" s="316"/>
    </row>
    <row r="74" spans="1:8">
      <c r="A74" s="316"/>
      <c r="B74" s="316"/>
      <c r="C74" s="316"/>
      <c r="D74" s="316"/>
      <c r="E74" s="316"/>
      <c r="F74" s="316"/>
      <c r="G74" s="316"/>
      <c r="H74" s="316"/>
    </row>
    <row r="75" spans="1:8">
      <c r="A75" s="316"/>
      <c r="B75" s="316"/>
      <c r="C75" s="316"/>
      <c r="D75" s="316"/>
      <c r="E75" s="316"/>
      <c r="F75" s="316"/>
      <c r="G75" s="316"/>
      <c r="H75" s="316"/>
    </row>
    <row r="76" spans="1:8">
      <c r="A76" s="316"/>
      <c r="B76" s="316"/>
      <c r="C76" s="316"/>
      <c r="D76" s="316"/>
      <c r="E76" s="316"/>
      <c r="F76" s="316"/>
      <c r="G76" s="316"/>
      <c r="H76" s="316"/>
    </row>
    <row r="77" spans="1:8">
      <c r="A77" s="316"/>
      <c r="B77" s="316"/>
      <c r="C77" s="316"/>
      <c r="D77" s="316"/>
      <c r="E77" s="316"/>
      <c r="F77" s="316"/>
      <c r="G77" s="316"/>
      <c r="H77" s="316"/>
    </row>
    <row r="78" spans="1:8">
      <c r="A78" s="316"/>
      <c r="B78" s="316"/>
      <c r="C78" s="316"/>
      <c r="D78" s="316"/>
      <c r="E78" s="316"/>
      <c r="F78" s="316"/>
      <c r="G78" s="316"/>
      <c r="H78" s="316"/>
    </row>
    <row r="79" spans="1:8">
      <c r="A79" s="316"/>
      <c r="B79" s="316"/>
      <c r="C79" s="316"/>
      <c r="D79" s="316"/>
      <c r="E79" s="316"/>
      <c r="F79" s="316"/>
      <c r="G79" s="316"/>
      <c r="H79" s="316"/>
    </row>
    <row r="80" spans="1:8">
      <c r="A80" s="316"/>
      <c r="B80" s="316"/>
      <c r="C80" s="316"/>
      <c r="D80" s="316"/>
      <c r="E80" s="316"/>
      <c r="F80" s="316"/>
      <c r="G80" s="316"/>
      <c r="H80" s="316"/>
    </row>
    <row r="81" spans="1:8">
      <c r="A81" s="316"/>
      <c r="B81" s="316"/>
      <c r="C81" s="316"/>
      <c r="D81" s="316"/>
      <c r="E81" s="316"/>
      <c r="F81" s="316"/>
      <c r="G81" s="316"/>
      <c r="H81" s="316"/>
    </row>
    <row r="82" spans="1:8">
      <c r="A82" s="316"/>
      <c r="B82" s="316"/>
      <c r="C82" s="316"/>
      <c r="D82" s="316"/>
      <c r="E82" s="316"/>
      <c r="F82" s="316"/>
      <c r="G82" s="316"/>
      <c r="H82" s="316"/>
    </row>
    <row r="83" spans="1:8">
      <c r="A83" s="316"/>
      <c r="B83" s="316"/>
      <c r="C83" s="316"/>
      <c r="D83" s="316"/>
      <c r="E83" s="316"/>
      <c r="F83" s="316"/>
      <c r="G83" s="316"/>
      <c r="H83" s="316"/>
    </row>
    <row r="84" spans="1:8">
      <c r="A84" s="316"/>
      <c r="B84" s="316"/>
      <c r="C84" s="316"/>
      <c r="D84" s="316"/>
      <c r="E84" s="316"/>
      <c r="F84" s="316"/>
      <c r="G84" s="316"/>
      <c r="H84" s="316"/>
    </row>
    <row r="85" spans="1:8">
      <c r="A85" s="316"/>
      <c r="B85" s="316"/>
      <c r="C85" s="316"/>
      <c r="D85" s="316"/>
      <c r="E85" s="316"/>
      <c r="F85" s="316"/>
      <c r="G85" s="316"/>
      <c r="H85" s="316"/>
    </row>
    <row r="86" spans="1:8">
      <c r="A86" s="316"/>
      <c r="B86" s="316"/>
      <c r="C86" s="316"/>
      <c r="D86" s="316"/>
      <c r="E86" s="316"/>
      <c r="F86" s="316"/>
      <c r="G86" s="316"/>
      <c r="H86" s="316"/>
    </row>
    <row r="87" spans="1:8">
      <c r="A87" s="316"/>
      <c r="B87" s="316"/>
      <c r="C87" s="316"/>
      <c r="D87" s="316"/>
      <c r="E87" s="316"/>
      <c r="F87" s="316"/>
      <c r="G87" s="316"/>
      <c r="H87" s="316"/>
    </row>
    <row r="88" spans="1:8" ht="18.75">
      <c r="A88" s="480" t="s">
        <v>133</v>
      </c>
      <c r="B88" s="480"/>
      <c r="C88" s="480"/>
      <c r="D88" s="480"/>
      <c r="E88" s="480"/>
      <c r="F88" s="480"/>
      <c r="G88" s="480"/>
      <c r="H88" s="480"/>
    </row>
    <row r="89" spans="1:8">
      <c r="A89" s="316"/>
      <c r="B89" s="316"/>
      <c r="C89" s="316"/>
      <c r="D89" s="316"/>
      <c r="E89" s="316"/>
      <c r="F89" s="316"/>
      <c r="G89" s="316"/>
      <c r="H89" s="316"/>
    </row>
    <row r="90" spans="1:8">
      <c r="A90" s="316"/>
      <c r="B90" s="316" t="s">
        <v>21</v>
      </c>
      <c r="C90" s="337">
        <f>'PAAC 2023'!K4</f>
        <v>0.25</v>
      </c>
      <c r="D90" s="316"/>
      <c r="E90" s="316"/>
      <c r="F90" s="316"/>
      <c r="G90" s="316"/>
      <c r="H90" s="316"/>
    </row>
    <row r="91" spans="1:8">
      <c r="A91" s="316"/>
      <c r="B91" s="316" t="s">
        <v>24</v>
      </c>
      <c r="C91" s="337">
        <f>'PAAC 2023'!K6</f>
        <v>0.55000000000000004</v>
      </c>
      <c r="D91" s="316"/>
      <c r="E91" s="316"/>
      <c r="F91" s="316"/>
      <c r="G91" s="316"/>
      <c r="H91" s="316"/>
    </row>
    <row r="92" spans="1:8">
      <c r="A92" s="316"/>
      <c r="B92" s="316" t="s">
        <v>26</v>
      </c>
      <c r="C92" s="337">
        <f>'PAAC 2023'!K8</f>
        <v>0.5</v>
      </c>
      <c r="D92" s="316"/>
      <c r="E92" s="316"/>
      <c r="F92" s="316"/>
      <c r="G92" s="316"/>
      <c r="H92" s="316"/>
    </row>
    <row r="93" spans="1:8">
      <c r="A93" s="316"/>
      <c r="B93" s="316" t="s">
        <v>28</v>
      </c>
      <c r="C93" s="337">
        <f>'PAAC 2023'!K11</f>
        <v>0.25</v>
      </c>
      <c r="D93" s="316"/>
      <c r="E93" s="316"/>
      <c r="F93" s="316"/>
      <c r="G93" s="316"/>
      <c r="H93" s="316"/>
    </row>
    <row r="94" spans="1:8">
      <c r="A94" s="316"/>
      <c r="B94" s="316" t="s">
        <v>31</v>
      </c>
      <c r="C94" s="337">
        <f>'PAAC 2023'!K13</f>
        <v>0.29166666666666663</v>
      </c>
      <c r="D94" s="316"/>
      <c r="E94" s="316"/>
      <c r="F94" s="316"/>
      <c r="G94" s="316"/>
      <c r="H94" s="316"/>
    </row>
    <row r="95" spans="1:8">
      <c r="A95" s="316"/>
      <c r="B95" s="316"/>
      <c r="C95" s="337">
        <f>AVERAGE(C90:C94)</f>
        <v>0.36833333333333335</v>
      </c>
      <c r="D95" s="316"/>
      <c r="E95" s="316"/>
      <c r="F95" s="316"/>
      <c r="G95" s="316"/>
      <c r="H95" s="316"/>
    </row>
    <row r="96" spans="1:8">
      <c r="A96" s="316"/>
      <c r="B96" s="316"/>
      <c r="C96" s="316">
        <f>'PAAC 2023'!B4</f>
        <v>1</v>
      </c>
      <c r="D96" s="316"/>
      <c r="E96" s="316"/>
      <c r="F96" s="316"/>
      <c r="G96" s="316"/>
      <c r="H96" s="316"/>
    </row>
    <row r="97" spans="1:8">
      <c r="A97" s="316"/>
      <c r="B97" s="316"/>
      <c r="C97" s="338">
        <f>C95-C96</f>
        <v>-0.6316666666666666</v>
      </c>
      <c r="D97" s="316"/>
      <c r="E97" s="316"/>
      <c r="F97" s="316"/>
      <c r="G97" s="316"/>
      <c r="H97" s="316"/>
    </row>
    <row r="98" spans="1:8">
      <c r="A98" s="316"/>
      <c r="B98" s="316"/>
      <c r="C98" s="316"/>
      <c r="D98" s="316"/>
      <c r="E98" s="316"/>
      <c r="F98" s="316"/>
      <c r="G98" s="316"/>
      <c r="H98" s="316"/>
    </row>
    <row r="99" spans="1:8">
      <c r="A99" s="316"/>
      <c r="B99" s="316"/>
      <c r="C99" s="316"/>
      <c r="D99" s="316"/>
      <c r="E99" s="316"/>
      <c r="F99" s="316"/>
      <c r="G99" s="316"/>
      <c r="H99" s="316"/>
    </row>
    <row r="100" spans="1:8">
      <c r="A100" s="316"/>
      <c r="B100" s="316"/>
      <c r="C100" s="316"/>
      <c r="D100" s="316"/>
      <c r="E100" s="316"/>
      <c r="F100" s="316"/>
      <c r="G100" s="316"/>
      <c r="H100" s="316"/>
    </row>
    <row r="101" spans="1:8">
      <c r="A101" s="316"/>
      <c r="B101" s="316"/>
      <c r="C101" s="316"/>
      <c r="D101" s="316"/>
      <c r="E101" s="316"/>
      <c r="F101" s="316"/>
      <c r="G101" s="316"/>
      <c r="H101" s="316"/>
    </row>
    <row r="102" spans="1:8">
      <c r="A102" s="316"/>
      <c r="B102" s="316"/>
      <c r="C102" s="316"/>
      <c r="D102" s="316"/>
      <c r="E102" s="316"/>
      <c r="F102" s="316"/>
      <c r="G102" s="316"/>
      <c r="H102" s="316"/>
    </row>
    <row r="103" spans="1:8">
      <c r="A103" s="316"/>
      <c r="B103" s="316"/>
      <c r="C103" s="316"/>
      <c r="D103" s="316"/>
      <c r="E103" s="316"/>
      <c r="F103" s="316"/>
      <c r="G103" s="316"/>
      <c r="H103" s="316"/>
    </row>
    <row r="104" spans="1:8">
      <c r="A104" s="316"/>
      <c r="B104" s="316"/>
      <c r="C104" s="316"/>
      <c r="D104" s="316"/>
      <c r="E104" s="316"/>
      <c r="F104" s="316"/>
      <c r="G104" s="316"/>
      <c r="H104" s="316"/>
    </row>
    <row r="105" spans="1:8">
      <c r="A105" s="316"/>
      <c r="B105" s="316"/>
      <c r="C105" s="316"/>
      <c r="D105" s="316"/>
      <c r="E105" s="316"/>
      <c r="F105" s="316"/>
      <c r="G105" s="316"/>
      <c r="H105" s="316"/>
    </row>
    <row r="106" spans="1:8">
      <c r="A106" s="316"/>
      <c r="B106" s="316"/>
      <c r="C106" s="316"/>
      <c r="D106" s="316"/>
      <c r="E106" s="316"/>
      <c r="F106" s="316"/>
      <c r="G106" s="316"/>
      <c r="H106" s="316"/>
    </row>
    <row r="107" spans="1:8">
      <c r="A107" s="316"/>
      <c r="B107" s="316"/>
      <c r="C107" s="316"/>
      <c r="D107" s="316"/>
      <c r="E107" s="316"/>
      <c r="F107" s="316"/>
      <c r="G107" s="316"/>
      <c r="H107" s="316"/>
    </row>
    <row r="108" spans="1:8">
      <c r="A108" s="316"/>
      <c r="B108" s="316"/>
      <c r="C108" s="316"/>
      <c r="D108" s="316"/>
      <c r="E108" s="316"/>
      <c r="F108" s="316"/>
      <c r="G108" s="316"/>
      <c r="H108" s="316"/>
    </row>
    <row r="109" spans="1:8">
      <c r="A109" s="316"/>
      <c r="B109" s="316"/>
      <c r="C109" s="316"/>
      <c r="D109" s="316"/>
      <c r="E109" s="316"/>
      <c r="F109" s="316"/>
      <c r="G109" s="316"/>
      <c r="H109" s="316"/>
    </row>
    <row r="110" spans="1:8">
      <c r="A110" s="316"/>
      <c r="B110" s="316"/>
      <c r="C110" s="316"/>
      <c r="D110" s="316"/>
      <c r="E110" s="316"/>
      <c r="F110" s="316"/>
      <c r="G110" s="316"/>
      <c r="H110" s="316"/>
    </row>
    <row r="111" spans="1:8">
      <c r="A111" s="316"/>
      <c r="B111" s="316"/>
      <c r="C111" s="316"/>
      <c r="D111" s="316"/>
      <c r="E111" s="316"/>
      <c r="F111" s="316"/>
      <c r="G111" s="316"/>
      <c r="H111" s="316"/>
    </row>
    <row r="112" spans="1:8">
      <c r="A112" s="316"/>
      <c r="B112" s="316"/>
      <c r="C112" s="316"/>
      <c r="D112" s="316"/>
      <c r="E112" s="316"/>
      <c r="F112" s="316"/>
      <c r="G112" s="316"/>
      <c r="H112" s="316"/>
    </row>
    <row r="113" spans="1:8">
      <c r="A113" s="316"/>
      <c r="B113" s="316" t="str">
        <f>'PAAC 2023'!O15</f>
        <v>Implementar racionalización tecnológica para que el trámite "Permiso para movilización de carga extra dimensionada por las vías nacionales"  esté disponible totalmente en línea para los usuarios</v>
      </c>
      <c r="C113" s="337">
        <f>'PAAC 2023'!K15</f>
        <v>0.9</v>
      </c>
      <c r="D113" s="316"/>
      <c r="E113" s="316"/>
      <c r="F113" s="316"/>
      <c r="G113" s="316"/>
      <c r="H113" s="316"/>
    </row>
    <row r="114" spans="1:8">
      <c r="A114" s="316"/>
      <c r="B114" s="316" t="str">
        <f>'PAAC 2023'!O16</f>
        <v>Implementar racionalización tecnológica para que el trámite "Concepto técnico de ubicación de estaciones de servicios "  esté disponible totalmente en línea para los usuarios</v>
      </c>
      <c r="C114" s="337">
        <f>'PAAC 2023'!K16</f>
        <v>0</v>
      </c>
      <c r="D114" s="316"/>
      <c r="E114" s="316"/>
      <c r="F114" s="316"/>
      <c r="G114" s="316"/>
      <c r="H114" s="316"/>
    </row>
    <row r="115" spans="1:8">
      <c r="A115" s="316"/>
      <c r="B115" s="316"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15" s="337">
        <f>'PAAC 2023'!K17</f>
        <v>0</v>
      </c>
      <c r="D115" s="316"/>
      <c r="E115" s="316"/>
      <c r="F115" s="316"/>
      <c r="G115" s="316"/>
      <c r="H115" s="316"/>
    </row>
    <row r="116" spans="1:8">
      <c r="A116" s="316"/>
      <c r="B116" s="316" t="str">
        <f>'PAAC 2023'!O18</f>
        <v>Implementar racionalización tecnológica para que el trámite "Beneficio de tarifa diferencial o exenta en las estaciones de peaje a cargo del INVIAS"  esté disponible totalmente en línea para los usuarios</v>
      </c>
      <c r="C116" s="337">
        <f>'PAAC 2023'!K18</f>
        <v>0.9</v>
      </c>
      <c r="D116" s="316"/>
      <c r="E116" s="316"/>
      <c r="F116" s="316"/>
      <c r="G116" s="316"/>
      <c r="H116" s="316"/>
    </row>
    <row r="117" spans="1:8">
      <c r="A117" s="316"/>
      <c r="B117" s="316"/>
      <c r="C117" s="337"/>
      <c r="D117" s="316"/>
      <c r="E117" s="316"/>
      <c r="F117" s="316"/>
      <c r="G117" s="316"/>
      <c r="H117" s="316"/>
    </row>
    <row r="118" spans="1:8">
      <c r="A118" s="316"/>
      <c r="B118" s="316"/>
      <c r="C118" s="337"/>
      <c r="D118" s="316"/>
      <c r="E118" s="316"/>
      <c r="F118" s="316"/>
      <c r="G118" s="316"/>
      <c r="H118" s="316"/>
    </row>
    <row r="119" spans="1:8">
      <c r="A119" s="316"/>
      <c r="B119" s="316"/>
      <c r="C119" s="337"/>
      <c r="D119" s="316"/>
      <c r="E119" s="316"/>
      <c r="F119" s="316"/>
      <c r="G119" s="316"/>
      <c r="H119" s="316"/>
    </row>
    <row r="120" spans="1:8">
      <c r="A120" s="316"/>
      <c r="B120" s="316"/>
      <c r="C120" s="316"/>
      <c r="D120" s="316"/>
      <c r="E120" s="316"/>
      <c r="F120" s="316"/>
      <c r="G120" s="316"/>
      <c r="H120" s="316"/>
    </row>
    <row r="121" spans="1:8">
      <c r="A121" s="316"/>
      <c r="B121" s="316"/>
      <c r="C121" s="316"/>
      <c r="D121" s="316"/>
      <c r="E121" s="316"/>
      <c r="F121" s="316"/>
      <c r="G121" s="316"/>
      <c r="H121" s="316"/>
    </row>
    <row r="122" spans="1:8">
      <c r="A122" s="316"/>
      <c r="B122" s="316"/>
      <c r="C122" s="316"/>
      <c r="D122" s="316"/>
      <c r="E122" s="316"/>
      <c r="F122" s="316"/>
      <c r="G122" s="316"/>
      <c r="H122" s="316"/>
    </row>
    <row r="123" spans="1:8">
      <c r="A123" s="316"/>
      <c r="B123" s="316"/>
      <c r="C123" s="316"/>
      <c r="D123" s="316"/>
      <c r="E123" s="316"/>
      <c r="F123" s="316"/>
      <c r="G123" s="316"/>
      <c r="H123" s="316"/>
    </row>
    <row r="124" spans="1:8">
      <c r="A124" s="316"/>
      <c r="B124" s="316"/>
      <c r="C124" s="316"/>
      <c r="D124" s="316"/>
      <c r="E124" s="316"/>
      <c r="F124" s="316"/>
      <c r="G124" s="316"/>
      <c r="H124" s="316"/>
    </row>
    <row r="125" spans="1:8">
      <c r="A125" s="316"/>
      <c r="B125" s="316"/>
      <c r="C125" s="316"/>
      <c r="D125" s="316"/>
      <c r="E125" s="316"/>
      <c r="F125" s="316"/>
      <c r="G125" s="316"/>
      <c r="H125" s="316"/>
    </row>
    <row r="126" spans="1:8">
      <c r="A126" s="316"/>
      <c r="B126" s="316"/>
      <c r="C126" s="316"/>
      <c r="D126" s="316"/>
      <c r="E126" s="316"/>
      <c r="F126" s="316"/>
      <c r="G126" s="316"/>
      <c r="H126" s="316"/>
    </row>
    <row r="127" spans="1:8">
      <c r="A127" s="316"/>
      <c r="B127" s="316"/>
      <c r="C127" s="316"/>
      <c r="D127" s="316"/>
      <c r="E127" s="316"/>
      <c r="F127" s="316"/>
      <c r="G127" s="316"/>
      <c r="H127" s="316"/>
    </row>
    <row r="128" spans="1:8">
      <c r="A128" s="316"/>
      <c r="B128" s="316"/>
      <c r="C128" s="316"/>
      <c r="D128" s="316"/>
      <c r="E128" s="316"/>
      <c r="F128" s="316"/>
      <c r="G128" s="316"/>
      <c r="H128" s="316"/>
    </row>
    <row r="129" spans="1:8">
      <c r="A129" s="316"/>
      <c r="B129" s="316"/>
      <c r="C129" s="316"/>
      <c r="D129" s="316"/>
      <c r="E129" s="316"/>
      <c r="F129" s="316"/>
      <c r="G129" s="316"/>
      <c r="H129" s="316"/>
    </row>
    <row r="130" spans="1:8">
      <c r="A130" s="316"/>
      <c r="B130" s="316"/>
      <c r="C130" s="316"/>
      <c r="D130" s="316"/>
      <c r="E130" s="316"/>
      <c r="F130" s="316"/>
      <c r="G130" s="316"/>
      <c r="H130" s="316"/>
    </row>
    <row r="131" spans="1:8">
      <c r="A131" s="316"/>
      <c r="B131" s="316"/>
      <c r="C131" s="316"/>
      <c r="D131" s="316"/>
      <c r="E131" s="316"/>
      <c r="F131" s="316"/>
      <c r="G131" s="316"/>
      <c r="H131" s="316"/>
    </row>
    <row r="132" spans="1:8">
      <c r="A132" s="316"/>
      <c r="B132" s="316"/>
      <c r="C132" s="316"/>
      <c r="D132" s="316"/>
      <c r="E132" s="316"/>
      <c r="F132" s="316"/>
      <c r="G132" s="316"/>
      <c r="H132" s="316"/>
    </row>
    <row r="133" spans="1:8">
      <c r="A133" s="316"/>
      <c r="B133" s="316"/>
      <c r="C133" s="316"/>
      <c r="D133" s="316"/>
      <c r="E133" s="316"/>
      <c r="F133" s="316"/>
      <c r="G133" s="316"/>
      <c r="H133" s="316"/>
    </row>
    <row r="134" spans="1:8">
      <c r="A134" s="316"/>
      <c r="B134" s="316"/>
      <c r="C134" s="316"/>
      <c r="D134" s="316"/>
      <c r="E134" s="316"/>
      <c r="F134" s="316"/>
      <c r="G134" s="316"/>
      <c r="H134" s="316"/>
    </row>
    <row r="135" spans="1:8">
      <c r="A135" s="316"/>
      <c r="B135" s="316" t="str">
        <f>'PAAC 2023'!J19</f>
        <v>Información</v>
      </c>
      <c r="C135" s="337">
        <f>'PAAC 2023'!K19</f>
        <v>0.25</v>
      </c>
      <c r="D135" s="316"/>
      <c r="E135" s="316"/>
      <c r="F135" s="316"/>
      <c r="G135" s="316"/>
      <c r="H135" s="316"/>
    </row>
    <row r="136" spans="1:8">
      <c r="A136" s="316"/>
      <c r="B136" s="316" t="str">
        <f>'PAAC 2023'!J22</f>
        <v>Diálogo</v>
      </c>
      <c r="C136" s="337">
        <f>'PAAC 2023'!K22</f>
        <v>9.0909090909090912E-2</v>
      </c>
      <c r="D136" s="316"/>
      <c r="E136" s="316"/>
      <c r="F136" s="316"/>
      <c r="G136" s="316"/>
      <c r="H136" s="316"/>
    </row>
    <row r="137" spans="1:8">
      <c r="A137" s="316"/>
      <c r="B137" s="316" t="str">
        <f>'PAAC 2023'!J24</f>
        <v>Responsabilidad</v>
      </c>
      <c r="C137" s="337">
        <f>'PAAC 2023'!K24</f>
        <v>0.3125</v>
      </c>
      <c r="D137" s="316"/>
      <c r="E137" s="316"/>
      <c r="F137" s="316"/>
      <c r="G137" s="316"/>
      <c r="H137" s="316"/>
    </row>
    <row r="138" spans="1:8">
      <c r="A138" s="316"/>
      <c r="B138" s="316"/>
      <c r="C138" s="337">
        <f>AVERAGE(C135:C137)</f>
        <v>0.2178030303030303</v>
      </c>
      <c r="D138" s="316"/>
      <c r="E138" s="316"/>
      <c r="F138" s="316"/>
      <c r="G138" s="316"/>
      <c r="H138" s="316"/>
    </row>
    <row r="139" spans="1:8">
      <c r="A139" s="316"/>
      <c r="B139" s="316"/>
      <c r="C139" s="316"/>
      <c r="D139" s="316"/>
      <c r="E139" s="316"/>
      <c r="F139" s="316"/>
      <c r="G139" s="316"/>
      <c r="H139" s="316"/>
    </row>
    <row r="140" spans="1:8">
      <c r="A140" s="316"/>
      <c r="B140" s="316"/>
      <c r="C140" s="316"/>
      <c r="D140" s="316"/>
      <c r="E140" s="316"/>
      <c r="F140" s="316"/>
      <c r="G140" s="316"/>
      <c r="H140" s="316"/>
    </row>
    <row r="141" spans="1:8">
      <c r="A141" s="316"/>
      <c r="B141" s="316"/>
      <c r="C141" s="316"/>
      <c r="D141" s="316"/>
      <c r="E141" s="316"/>
      <c r="F141" s="316"/>
      <c r="G141" s="316"/>
      <c r="H141" s="316"/>
    </row>
    <row r="142" spans="1:8">
      <c r="A142" s="316"/>
      <c r="B142" s="316"/>
      <c r="C142" s="316"/>
      <c r="D142" s="316"/>
      <c r="E142" s="316"/>
      <c r="F142" s="316"/>
      <c r="G142" s="316"/>
      <c r="H142" s="316"/>
    </row>
    <row r="143" spans="1:8">
      <c r="A143" s="316"/>
      <c r="B143" s="316"/>
      <c r="C143" s="316"/>
      <c r="D143" s="316"/>
      <c r="E143" s="316"/>
      <c r="F143" s="316"/>
      <c r="G143" s="316"/>
      <c r="H143" s="316"/>
    </row>
    <row r="144" spans="1:8">
      <c r="A144" s="316"/>
      <c r="B144" s="316"/>
      <c r="C144" s="316"/>
      <c r="D144" s="316"/>
      <c r="E144" s="316"/>
      <c r="F144" s="316"/>
      <c r="G144" s="316"/>
      <c r="H144" s="316"/>
    </row>
    <row r="145" spans="1:8">
      <c r="A145" s="316"/>
      <c r="B145" s="316"/>
      <c r="C145" s="316"/>
      <c r="D145" s="316"/>
      <c r="E145" s="316"/>
      <c r="F145" s="316"/>
      <c r="G145" s="316"/>
      <c r="H145" s="316"/>
    </row>
    <row r="146" spans="1:8">
      <c r="A146" s="316"/>
      <c r="B146" s="316"/>
      <c r="C146" s="316"/>
      <c r="D146" s="316"/>
      <c r="E146" s="316"/>
      <c r="F146" s="316"/>
      <c r="G146" s="316"/>
      <c r="H146" s="316"/>
    </row>
    <row r="147" spans="1:8">
      <c r="A147" s="316"/>
      <c r="B147" s="316"/>
      <c r="C147" s="316"/>
      <c r="D147" s="316"/>
      <c r="E147" s="316"/>
      <c r="F147" s="316"/>
      <c r="G147" s="316"/>
      <c r="H147" s="316"/>
    </row>
    <row r="148" spans="1:8">
      <c r="A148" s="316"/>
      <c r="B148" s="316"/>
      <c r="C148" s="316"/>
      <c r="D148" s="316"/>
      <c r="E148" s="316"/>
      <c r="F148" s="316"/>
      <c r="G148" s="316"/>
      <c r="H148" s="316"/>
    </row>
    <row r="149" spans="1:8">
      <c r="A149" s="316"/>
      <c r="B149" s="316"/>
      <c r="C149" s="316"/>
      <c r="D149" s="316"/>
      <c r="E149" s="316"/>
      <c r="F149" s="316"/>
      <c r="G149" s="316"/>
      <c r="H149" s="316"/>
    </row>
    <row r="150" spans="1:8">
      <c r="A150" s="316"/>
      <c r="B150" s="316"/>
      <c r="C150" s="316"/>
      <c r="D150" s="316"/>
      <c r="E150" s="316"/>
      <c r="F150" s="316"/>
      <c r="G150" s="316"/>
      <c r="H150" s="316"/>
    </row>
    <row r="151" spans="1:8">
      <c r="A151" s="316"/>
      <c r="B151" s="316"/>
      <c r="C151" s="316"/>
      <c r="D151" s="316"/>
      <c r="E151" s="316"/>
      <c r="F151" s="316"/>
      <c r="G151" s="316"/>
      <c r="H151" s="316"/>
    </row>
    <row r="152" spans="1:8">
      <c r="A152" s="316"/>
      <c r="B152" s="316"/>
      <c r="C152" s="316"/>
      <c r="D152" s="316"/>
      <c r="E152" s="316"/>
      <c r="F152" s="316"/>
      <c r="G152" s="316"/>
      <c r="H152" s="316"/>
    </row>
    <row r="153" spans="1:8">
      <c r="A153" s="316"/>
      <c r="B153" s="316"/>
      <c r="C153" s="316"/>
      <c r="D153" s="316"/>
      <c r="E153" s="316"/>
      <c r="F153" s="316"/>
      <c r="G153" s="316"/>
      <c r="H153" s="316"/>
    </row>
    <row r="154" spans="1:8">
      <c r="A154" s="316"/>
      <c r="B154" s="316" t="str">
        <f>'PAAC 2023'!J31</f>
        <v>1. Planeación estratégica del servicio al ciudadano</v>
      </c>
      <c r="C154" s="337">
        <f>'PAAC 2023'!K31</f>
        <v>0.25</v>
      </c>
      <c r="D154" s="316"/>
      <c r="E154" s="316"/>
      <c r="F154" s="316"/>
      <c r="G154" s="316"/>
      <c r="H154" s="316"/>
    </row>
    <row r="155" spans="1:8">
      <c r="A155" s="316"/>
      <c r="B155" s="316" t="str">
        <f>'PAAC 2023'!J39</f>
        <v>2. Fortalecimiento del Talento humano al servicio del ciudadano</v>
      </c>
      <c r="C155" s="337">
        <f>'PAAC 2023'!K39</f>
        <v>0.25</v>
      </c>
      <c r="D155" s="316"/>
      <c r="E155" s="316"/>
      <c r="F155" s="316"/>
      <c r="G155" s="316"/>
      <c r="H155" s="316"/>
    </row>
    <row r="156" spans="1:8">
      <c r="A156" s="316"/>
      <c r="B156" s="316" t="str">
        <f>'PAAC 2023'!J44</f>
        <v>3. Gestión de relacionamiento con los ciudadanos</v>
      </c>
      <c r="C156" s="337" t="e">
        <f>'PAAC 2023'!K44</f>
        <v>#DIV/0!</v>
      </c>
      <c r="D156" s="316"/>
      <c r="E156" s="316"/>
      <c r="F156" s="316"/>
      <c r="G156" s="316"/>
      <c r="H156" s="316"/>
    </row>
    <row r="157" spans="1:8">
      <c r="A157" s="316"/>
      <c r="B157" s="316" t="str">
        <f>'PAAC 2023'!J52</f>
        <v>4. Conocimiento al servicio al ciudadano</v>
      </c>
      <c r="C157" s="337" t="e">
        <f>'PAAC 2023'!K52</f>
        <v>#DIV/0!</v>
      </c>
      <c r="D157" s="316"/>
      <c r="E157" s="316"/>
      <c r="F157" s="316"/>
      <c r="G157" s="316"/>
      <c r="H157" s="316"/>
    </row>
    <row r="158" spans="1:8">
      <c r="A158" s="316"/>
      <c r="B158" s="316" t="str">
        <f>'PAAC 2023'!J54</f>
        <v>5. Evaluación de gestión y medición de la percepción ciudadana</v>
      </c>
      <c r="C158" s="337">
        <f>'PAAC 2023'!K54</f>
        <v>0.25</v>
      </c>
      <c r="D158" s="316"/>
      <c r="E158" s="316"/>
      <c r="F158" s="316"/>
      <c r="G158" s="316"/>
      <c r="H158" s="316"/>
    </row>
    <row r="159" spans="1:8">
      <c r="A159" s="316"/>
      <c r="B159" s="316"/>
      <c r="C159" s="337" t="e">
        <f>AVERAGE(C154:C158)</f>
        <v>#DIV/0!</v>
      </c>
      <c r="D159" s="316"/>
      <c r="E159" s="316"/>
      <c r="F159" s="316"/>
      <c r="G159" s="316"/>
      <c r="H159" s="316"/>
    </row>
    <row r="160" spans="1:8">
      <c r="A160" s="316"/>
      <c r="B160" s="316"/>
      <c r="C160" s="316"/>
      <c r="D160" s="316"/>
      <c r="E160" s="316"/>
      <c r="F160" s="316"/>
      <c r="G160" s="316"/>
      <c r="H160" s="316"/>
    </row>
    <row r="161" spans="1:8">
      <c r="A161" s="316"/>
      <c r="B161" s="316"/>
      <c r="C161" s="316"/>
      <c r="D161" s="316"/>
      <c r="E161" s="316"/>
      <c r="F161" s="316"/>
      <c r="G161" s="316"/>
      <c r="H161" s="316"/>
    </row>
    <row r="162" spans="1:8">
      <c r="A162" s="316"/>
      <c r="B162" s="316"/>
      <c r="C162" s="316"/>
      <c r="D162" s="316"/>
      <c r="E162" s="316"/>
      <c r="F162" s="316"/>
      <c r="G162" s="316"/>
      <c r="H162" s="316"/>
    </row>
    <row r="163" spans="1:8">
      <c r="A163" s="316"/>
      <c r="B163" s="316"/>
      <c r="C163" s="316"/>
      <c r="D163" s="316"/>
      <c r="E163" s="316"/>
      <c r="F163" s="316"/>
      <c r="G163" s="316"/>
      <c r="H163" s="316"/>
    </row>
    <row r="164" spans="1:8">
      <c r="A164" s="316"/>
      <c r="B164" s="316"/>
      <c r="C164" s="316"/>
      <c r="D164" s="316"/>
      <c r="E164" s="316"/>
      <c r="F164" s="316"/>
      <c r="G164" s="316"/>
      <c r="H164" s="316"/>
    </row>
    <row r="165" spans="1:8">
      <c r="A165" s="316"/>
      <c r="B165" s="316"/>
      <c r="C165" s="316"/>
      <c r="D165" s="316"/>
      <c r="E165" s="316"/>
      <c r="F165" s="316"/>
      <c r="G165" s="316"/>
      <c r="H165" s="316"/>
    </row>
    <row r="166" spans="1:8">
      <c r="A166" s="316"/>
      <c r="B166" s="316"/>
      <c r="C166" s="316"/>
      <c r="D166" s="316"/>
      <c r="E166" s="316"/>
      <c r="F166" s="316"/>
      <c r="G166" s="316"/>
      <c r="H166" s="316"/>
    </row>
    <row r="167" spans="1:8">
      <c r="A167" s="316"/>
      <c r="B167" s="316"/>
      <c r="C167" s="316"/>
      <c r="D167" s="316"/>
      <c r="E167" s="316"/>
      <c r="F167" s="316"/>
      <c r="G167" s="316"/>
      <c r="H167" s="316"/>
    </row>
    <row r="168" spans="1:8">
      <c r="A168" s="316"/>
      <c r="B168" s="316"/>
      <c r="C168" s="316"/>
      <c r="D168" s="316"/>
      <c r="E168" s="316"/>
      <c r="F168" s="316"/>
      <c r="G168" s="316"/>
      <c r="H168" s="316"/>
    </row>
    <row r="169" spans="1:8">
      <c r="A169" s="316"/>
      <c r="B169" s="316"/>
      <c r="C169" s="316"/>
      <c r="D169" s="316"/>
      <c r="E169" s="316"/>
      <c r="F169" s="316"/>
      <c r="G169" s="316"/>
      <c r="H169" s="316"/>
    </row>
    <row r="170" spans="1:8">
      <c r="A170" s="316"/>
      <c r="B170" s="316"/>
      <c r="C170" s="316"/>
      <c r="D170" s="316"/>
      <c r="E170" s="316"/>
      <c r="F170" s="316"/>
      <c r="G170" s="316"/>
      <c r="H170" s="316"/>
    </row>
    <row r="171" spans="1:8">
      <c r="A171" s="316"/>
      <c r="B171" s="316"/>
      <c r="C171" s="316"/>
      <c r="D171" s="316"/>
      <c r="E171" s="316"/>
      <c r="F171" s="316"/>
      <c r="G171" s="316"/>
      <c r="H171" s="316"/>
    </row>
    <row r="172" spans="1:8">
      <c r="A172" s="316"/>
      <c r="B172" s="316"/>
      <c r="C172" s="316"/>
      <c r="D172" s="316"/>
      <c r="E172" s="316"/>
      <c r="F172" s="316"/>
      <c r="G172" s="316"/>
      <c r="H172" s="316"/>
    </row>
    <row r="173" spans="1:8">
      <c r="A173" s="316"/>
      <c r="B173" s="316"/>
      <c r="C173" s="316"/>
      <c r="D173" s="316"/>
      <c r="E173" s="316"/>
      <c r="F173" s="316"/>
      <c r="G173" s="316"/>
      <c r="H173" s="316"/>
    </row>
    <row r="174" spans="1:8">
      <c r="A174" s="316"/>
      <c r="B174" s="316" t="str">
        <f>'PAAC 2023'!J58</f>
        <v>1. Lineamientos de Transparencia Activa</v>
      </c>
      <c r="C174" s="337">
        <f>'PAAC 2023'!K58</f>
        <v>0.25</v>
      </c>
      <c r="D174" s="316"/>
      <c r="E174" s="316"/>
      <c r="F174" s="316"/>
      <c r="G174" s="316"/>
      <c r="H174" s="316"/>
    </row>
    <row r="175" spans="1:8">
      <c r="A175" s="316"/>
      <c r="B175" s="316" t="str">
        <f>'PAAC 2023'!J62</f>
        <v>2. Lineamientos de Transparencia Pasiva</v>
      </c>
      <c r="C175" s="337">
        <f>'PAAC 2023'!K62</f>
        <v>0.375</v>
      </c>
      <c r="D175" s="316"/>
      <c r="E175" s="316"/>
      <c r="F175" s="316"/>
      <c r="G175" s="316"/>
      <c r="H175" s="316"/>
    </row>
    <row r="176" spans="1:8">
      <c r="A176" s="316"/>
      <c r="B176" s="316" t="str">
        <f>'PAAC 2023'!J70</f>
        <v>3. Elaboración los Instrumentos de Gestión de la Información</v>
      </c>
      <c r="C176" s="337">
        <f>'PAAC 2023'!K70</f>
        <v>0</v>
      </c>
      <c r="D176" s="316"/>
      <c r="E176" s="316"/>
      <c r="F176" s="316"/>
      <c r="G176" s="316"/>
      <c r="H176" s="316"/>
    </row>
    <row r="177" spans="1:8">
      <c r="A177" s="316"/>
      <c r="B177" s="316" t="str">
        <f>'PAAC 2023'!J71</f>
        <v>4. Criterio Diferencial de Accesibilidad</v>
      </c>
      <c r="C177" s="337" t="e">
        <f>'PAAC 2023'!K71</f>
        <v>#DIV/0!</v>
      </c>
      <c r="D177" s="316"/>
      <c r="E177" s="316"/>
      <c r="F177" s="316"/>
      <c r="G177" s="316"/>
      <c r="H177" s="316"/>
    </row>
    <row r="178" spans="1:8">
      <c r="A178" s="316"/>
      <c r="B178" s="316" t="str">
        <f>'PAAC 2023'!J74</f>
        <v>5. Monitoreo del Acceso a la Información Pública</v>
      </c>
      <c r="C178" s="337">
        <f>'PAAC 2023'!K74</f>
        <v>0.25</v>
      </c>
      <c r="D178" s="316"/>
      <c r="E178" s="316"/>
      <c r="F178" s="316"/>
      <c r="G178" s="316"/>
      <c r="H178" s="316"/>
    </row>
    <row r="179" spans="1:8">
      <c r="A179" s="316"/>
      <c r="B179" s="316"/>
      <c r="C179" s="337" t="e">
        <f>AVERAGE(C174:C178)</f>
        <v>#DIV/0!</v>
      </c>
      <c r="D179" s="316"/>
      <c r="E179" s="316"/>
      <c r="F179" s="316"/>
      <c r="G179" s="316"/>
      <c r="H179" s="316"/>
    </row>
    <row r="180" spans="1:8">
      <c r="A180" s="316"/>
      <c r="B180" s="316"/>
      <c r="C180" s="316"/>
      <c r="D180" s="316"/>
      <c r="E180" s="316"/>
      <c r="F180" s="316"/>
      <c r="G180" s="316"/>
      <c r="H180" s="316"/>
    </row>
    <row r="181" spans="1:8">
      <c r="A181" s="316"/>
      <c r="B181" s="316"/>
      <c r="C181" s="316"/>
      <c r="D181" s="316"/>
      <c r="E181" s="316"/>
      <c r="F181" s="316"/>
      <c r="G181" s="316"/>
      <c r="H181" s="316"/>
    </row>
    <row r="182" spans="1:8">
      <c r="A182" s="316"/>
      <c r="B182" s="316"/>
      <c r="C182" s="316"/>
      <c r="D182" s="316"/>
      <c r="E182" s="316"/>
      <c r="F182" s="316"/>
      <c r="G182" s="316"/>
      <c r="H182" s="316"/>
    </row>
    <row r="183" spans="1:8">
      <c r="A183" s="316"/>
      <c r="B183" s="316"/>
      <c r="C183" s="316"/>
      <c r="D183" s="316"/>
      <c r="E183" s="316"/>
      <c r="F183" s="316"/>
      <c r="G183" s="316"/>
      <c r="H183" s="316"/>
    </row>
    <row r="184" spans="1:8">
      <c r="A184" s="316"/>
      <c r="B184" s="316"/>
      <c r="C184" s="316"/>
      <c r="D184" s="316"/>
      <c r="E184" s="316"/>
      <c r="F184" s="316"/>
      <c r="G184" s="316"/>
      <c r="H184" s="316"/>
    </row>
    <row r="185" spans="1:8">
      <c r="A185" s="316"/>
      <c r="B185" s="316"/>
      <c r="C185" s="316"/>
      <c r="D185" s="316"/>
      <c r="E185" s="316"/>
      <c r="F185" s="316"/>
      <c r="G185" s="316"/>
      <c r="H185" s="316"/>
    </row>
    <row r="186" spans="1:8">
      <c r="A186" s="316"/>
      <c r="B186" s="316"/>
      <c r="C186" s="316"/>
      <c r="D186" s="316"/>
      <c r="E186" s="316"/>
      <c r="F186" s="316"/>
      <c r="G186" s="316"/>
      <c r="H186" s="316"/>
    </row>
    <row r="187" spans="1:8">
      <c r="A187" s="316"/>
      <c r="B187" s="316"/>
      <c r="C187" s="316"/>
      <c r="D187" s="316"/>
      <c r="E187" s="316"/>
      <c r="F187" s="316"/>
      <c r="G187" s="316"/>
      <c r="H187" s="316"/>
    </row>
    <row r="188" spans="1:8">
      <c r="A188" s="316"/>
      <c r="B188" s="316"/>
      <c r="C188" s="316"/>
      <c r="D188" s="316"/>
      <c r="E188" s="316"/>
      <c r="F188" s="316"/>
      <c r="G188" s="316"/>
      <c r="H188" s="316"/>
    </row>
    <row r="189" spans="1:8">
      <c r="A189" s="316"/>
      <c r="B189" s="316"/>
      <c r="C189" s="316"/>
      <c r="D189" s="316"/>
      <c r="E189" s="316"/>
      <c r="F189" s="316"/>
      <c r="G189" s="316"/>
      <c r="H189" s="316"/>
    </row>
    <row r="190" spans="1:8">
      <c r="A190" s="316"/>
      <c r="B190" s="316"/>
      <c r="C190" s="316"/>
      <c r="D190" s="316"/>
      <c r="E190" s="316"/>
      <c r="F190" s="316"/>
      <c r="G190" s="316"/>
      <c r="H190" s="316"/>
    </row>
    <row r="191" spans="1:8">
      <c r="A191" s="316"/>
      <c r="B191" s="316"/>
      <c r="C191" s="316"/>
      <c r="D191" s="316"/>
      <c r="E191" s="316"/>
      <c r="F191" s="316"/>
      <c r="G191" s="316"/>
      <c r="H191" s="316"/>
    </row>
    <row r="192" spans="1:8">
      <c r="A192" s="316"/>
      <c r="B192" s="316"/>
      <c r="C192" s="316"/>
      <c r="D192" s="316"/>
      <c r="E192" s="316"/>
      <c r="F192" s="316"/>
      <c r="G192" s="316"/>
      <c r="H192" s="316"/>
    </row>
    <row r="193" spans="1:8">
      <c r="A193" s="316"/>
      <c r="B193" s="316"/>
      <c r="C193" s="316"/>
      <c r="D193" s="316"/>
      <c r="E193" s="316"/>
      <c r="F193" s="316"/>
      <c r="G193" s="316"/>
      <c r="H193" s="316"/>
    </row>
    <row r="194" spans="1:8">
      <c r="A194" s="316"/>
      <c r="B194" s="316" t="str">
        <f>'PAAC 2023'!O80</f>
        <v>Implementar una estrategia para la gestión de conflicto de intereses</v>
      </c>
      <c r="C194" s="337">
        <f>'PAAC 2023'!K80</f>
        <v>0.25</v>
      </c>
      <c r="D194" s="316"/>
      <c r="E194" s="316"/>
      <c r="F194" s="316"/>
      <c r="G194" s="316"/>
      <c r="H194" s="316"/>
    </row>
    <row r="195" spans="1:8">
      <c r="A195" s="316"/>
      <c r="B195" s="316" t="str">
        <f>'PAAC 2023'!O81</f>
        <v xml:space="preserve">Definir estrategias para la inducción o reinducción de los servidores públicos con el propósito de afianzar las temáticas del Código de buen gobierno. </v>
      </c>
      <c r="C195" s="337">
        <f>'PAAC 2023'!K81</f>
        <v>0.25</v>
      </c>
      <c r="D195" s="316"/>
      <c r="E195" s="316"/>
      <c r="F195" s="316"/>
      <c r="G195" s="316"/>
      <c r="H195" s="316"/>
    </row>
    <row r="196" spans="1:8">
      <c r="A196" s="316"/>
      <c r="B196" s="316"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96" s="337">
        <f>'PAAC 2023'!K82</f>
        <v>1</v>
      </c>
      <c r="D196" s="316"/>
      <c r="E196" s="316"/>
      <c r="F196" s="316"/>
      <c r="G196" s="316"/>
      <c r="H196" s="316"/>
    </row>
    <row r="197" spans="1:8">
      <c r="A197" s="316"/>
      <c r="B197" s="316" t="str">
        <f>'PAAC 2023'!O83</f>
        <v>Realizar sustentaciones previas con los grupos evaluadores para cada proceso de selección contractual y Audiencias Públicas para la adjudicación del contratista en modalidades distintas a la Licitación Pública.</v>
      </c>
      <c r="C197" s="337">
        <f>'PAAC 2023'!K83</f>
        <v>0.25</v>
      </c>
      <c r="D197" s="316"/>
      <c r="E197" s="316"/>
      <c r="F197" s="316"/>
      <c r="G197" s="316"/>
      <c r="H197" s="316"/>
    </row>
    <row r="198" spans="1:8">
      <c r="A198" s="316"/>
      <c r="B198" s="316" t="str">
        <f>'PAAC 2023'!O84</f>
        <v xml:space="preserve">Concertar estrategia para  fortalecer la revisión previa que realiza el área solicitante al interior del Instituto de los actos administrativos objeto de control de legalidad </v>
      </c>
      <c r="C198" s="337">
        <f>'PAAC 2023'!K84</f>
        <v>0.25</v>
      </c>
      <c r="D198" s="316"/>
      <c r="E198" s="316"/>
      <c r="F198" s="316"/>
      <c r="G198" s="316"/>
      <c r="H198" s="316"/>
    </row>
    <row r="199" spans="1:8">
      <c r="A199" s="316"/>
      <c r="B199" s="316" t="str">
        <f>'PAAC 2023'!O85</f>
        <v xml:space="preserve">Concertar estrategia para  fortalecer la revisión previa que realiza el área solicitante al interior del Instituto de los actos administrativos objeto de control de legalidad </v>
      </c>
      <c r="C199" s="337">
        <f>'PAAC 2023'!K85</f>
        <v>0.25</v>
      </c>
      <c r="D199" s="316"/>
      <c r="E199" s="316"/>
      <c r="F199" s="316"/>
      <c r="G199" s="316"/>
      <c r="H199" s="316"/>
    </row>
    <row r="200" spans="1:8">
      <c r="A200" s="316"/>
      <c r="B200" s="316" t="str">
        <f>'PAAC 2023'!O86</f>
        <v>*Documentar Buenas prácticas en materia de Integridad 
*Identificar mejoras para actualizar el Código de buen gobierno</v>
      </c>
      <c r="C200" s="337">
        <f>'PAAC 2023'!K86</f>
        <v>0.25</v>
      </c>
      <c r="D200" s="316"/>
      <c r="E200" s="316"/>
      <c r="F200" s="316"/>
      <c r="G200" s="316"/>
      <c r="H200" s="316"/>
    </row>
    <row r="201" spans="1:8">
      <c r="A201" s="316"/>
      <c r="B201" s="316" t="str">
        <f>'PAAC 2023'!O87</f>
        <v>Enviar memorando con lista de requisitos documentales y tiempos de entrega para los contratos que presenten algún requerimiento de ingreso al Comité de Contratación</v>
      </c>
      <c r="C201" s="337">
        <f>'PAAC 2023'!K87</f>
        <v>0.25</v>
      </c>
      <c r="D201" s="316"/>
      <c r="E201" s="316"/>
      <c r="F201" s="316"/>
      <c r="G201" s="316"/>
      <c r="H201" s="316"/>
    </row>
    <row r="202" spans="1:8">
      <c r="A202" s="316"/>
      <c r="B202" s="316" t="str">
        <f>'PAAC 2023'!O88</f>
        <v>Enviar memorando circular de la  SGCP con indicaciones y directrices para revisión y elaboración de minutas</v>
      </c>
      <c r="C202" s="337">
        <f>'PAAC 2023'!K88</f>
        <v>0.25</v>
      </c>
      <c r="D202" s="316"/>
      <c r="E202" s="316"/>
      <c r="F202" s="316"/>
      <c r="G202" s="316"/>
      <c r="H202" s="316"/>
    </row>
    <row r="203" spans="1:8">
      <c r="A203" s="316"/>
      <c r="B203" s="316" t="str">
        <f>'PAAC 2023'!O89</f>
        <v>Realizar requerimientos y seguimiento semanal, mensual y trimestral a las UE para  el trámite oportuno de revisión, aprobación y suscripción de los proyectos de actas de liquidación de los contratos y/o convenios</v>
      </c>
      <c r="C203" s="337">
        <f>'PAAC 2023'!K89</f>
        <v>0.25</v>
      </c>
      <c r="D203" s="316"/>
      <c r="E203" s="316"/>
      <c r="F203" s="316"/>
      <c r="G203" s="316"/>
      <c r="H203" s="316"/>
    </row>
    <row r="204" spans="1:8">
      <c r="A204" s="316"/>
      <c r="B204" s="316" t="str">
        <f>'PAAC 2023'!O90</f>
        <v xml:space="preserve">Realizar seguimiento oportuno a la gestión contractual de Estudios Técnicos </v>
      </c>
      <c r="C204" s="337">
        <f>'PAAC 2023'!K90</f>
        <v>0.25</v>
      </c>
      <c r="D204" s="316"/>
      <c r="E204" s="316"/>
      <c r="F204" s="316"/>
      <c r="G204" s="316"/>
      <c r="H204" s="316"/>
    </row>
    <row r="205" spans="1:8">
      <c r="A205" s="316"/>
      <c r="B205" s="316" t="str">
        <f>'PAAC 2023'!O91</f>
        <v>Elaborar informe de validación documental para regular y adoptar nuevas tecnologías identificadas en la cuarta y quinta rueda de innovación (antes "Regular y adoptar nuevas tecnologías identificadas en ruedas de innovación")</v>
      </c>
      <c r="C205" s="337">
        <f>'PAAC 2023'!K91</f>
        <v>0</v>
      </c>
      <c r="D205" s="316"/>
      <c r="E205" s="316"/>
      <c r="F205" s="316"/>
      <c r="G205" s="316"/>
      <c r="H205" s="316"/>
    </row>
    <row r="206" spans="1:8">
      <c r="A206" s="316"/>
      <c r="B206" s="316" t="str">
        <f>'PAAC 2023'!O92</f>
        <v xml:space="preserve">Actualizar Normas técnicas </v>
      </c>
      <c r="C206" s="337">
        <f>'PAAC 2023'!K92</f>
        <v>0</v>
      </c>
      <c r="D206" s="316"/>
      <c r="E206" s="316"/>
      <c r="F206" s="316"/>
      <c r="G206" s="316"/>
      <c r="H206" s="316"/>
    </row>
    <row r="207" spans="1:8">
      <c r="A207" s="316"/>
      <c r="B207" s="316" t="str">
        <f>'PAAC 2023'!O93</f>
        <v>Generar confianza en la comunidad a través de la siembra y reforestación de árboles</v>
      </c>
      <c r="C207" s="337">
        <f>'PAAC 2023'!K93</f>
        <v>0.1</v>
      </c>
      <c r="D207" s="316"/>
      <c r="E207" s="316"/>
      <c r="F207" s="316"/>
      <c r="G207" s="316"/>
      <c r="H207" s="316"/>
    </row>
    <row r="208" spans="1:8">
      <c r="A208" s="316"/>
      <c r="B208" s="316" t="str">
        <f>'PAAC 2023'!O94</f>
        <v>Generar conciencia en los niños escolares sobre el medioambiente y mejorar el paisaje mediante la arborización en el entorno de las escuelas rurales cercanas a los corredores viales a cargo del Instituto</v>
      </c>
      <c r="C208" s="337">
        <f>'PAAC 2023'!K94</f>
        <v>0</v>
      </c>
      <c r="D208" s="316"/>
      <c r="E208" s="316"/>
      <c r="F208" s="316"/>
      <c r="G208" s="316"/>
      <c r="H208" s="316"/>
    </row>
    <row r="209" spans="1:8">
      <c r="A209" s="316"/>
      <c r="B209" s="316" t="str">
        <f>'PAAC 2023'!O95</f>
        <v xml:space="preserve">Generar confianza en la comunidad garantizando la realización de reuniones de Consultas previas </v>
      </c>
      <c r="C209" s="337">
        <f>'PAAC 2023'!K95</f>
        <v>0</v>
      </c>
      <c r="D209" s="316"/>
      <c r="E209" s="316"/>
      <c r="F209" s="316"/>
      <c r="G209" s="316"/>
      <c r="H209" s="316"/>
    </row>
    <row r="210" spans="1:8">
      <c r="A210" s="316"/>
      <c r="B210" s="316" t="str">
        <f>'PAAC 2023'!O96</f>
        <v>Realizar reuniones con veedurías involucradas en los proyectos del INVIAS.</v>
      </c>
      <c r="C210" s="337">
        <f>'PAAC 2023'!K96</f>
        <v>0.03</v>
      </c>
      <c r="D210" s="316"/>
      <c r="E210" s="316"/>
      <c r="F210" s="316"/>
      <c r="G210" s="316"/>
      <c r="H210" s="316"/>
    </row>
    <row r="211" spans="1:8">
      <c r="A211" s="316"/>
      <c r="B211" s="316" t="str">
        <f>'PAAC 2023'!O97</f>
        <v>Realizar socializaciones con la comunidad</v>
      </c>
      <c r="C211" s="337">
        <f>'PAAC 2023'!K97</f>
        <v>0.125</v>
      </c>
      <c r="D211" s="316"/>
      <c r="E211" s="316"/>
      <c r="F211" s="316"/>
      <c r="G211" s="316"/>
      <c r="H211" s="316"/>
    </row>
    <row r="212" spans="1:8">
      <c r="A212" s="316"/>
      <c r="B212" s="316" t="str">
        <f>'PAAC 2023'!O98</f>
        <v xml:space="preserve">Realizar Obras Sociales que beneficien a la comunidad. </v>
      </c>
      <c r="C212" s="337">
        <f>'PAAC 2023'!K98</f>
        <v>0.25</v>
      </c>
      <c r="D212" s="316"/>
      <c r="E212" s="316"/>
      <c r="F212" s="316"/>
      <c r="G212" s="316"/>
      <c r="H212" s="316"/>
    </row>
    <row r="213" spans="1:8">
      <c r="A213" s="316"/>
      <c r="B213" s="316" t="str">
        <f>'PAAC 2023'!O99</f>
        <v>Incluir criterios de vinculación de mano de obra del área de influencia del proyecto en el 00% de los pliegos de condiciones</v>
      </c>
      <c r="C213" s="337">
        <f>'PAAC 2023'!K99</f>
        <v>0.25</v>
      </c>
      <c r="D213" s="316"/>
      <c r="E213" s="316"/>
      <c r="F213" s="316"/>
      <c r="G213" s="316"/>
      <c r="H213" s="316"/>
    </row>
    <row r="214" spans="1:8">
      <c r="A214" s="316"/>
      <c r="B214" s="316" t="str">
        <f>'PAAC 2023'!O100</f>
        <v>Realizar compensaciones de factores Socio-Prediales a la comunidad</v>
      </c>
      <c r="C214" s="337">
        <f>'PAAC 2023'!K100</f>
        <v>0.16669999999999999</v>
      </c>
      <c r="D214" s="316"/>
      <c r="E214" s="316"/>
      <c r="F214" s="316"/>
      <c r="G214" s="316"/>
      <c r="H214" s="316"/>
    </row>
    <row r="215" spans="1:8">
      <c r="A215" s="316"/>
      <c r="B215" s="316" t="str">
        <f>'PAAC 2023'!O101</f>
        <v>Atender el 100% de los requerimientos dando respuesta a la comunidad para el reporte y protección de fauna vulnerable a atropellamiento en las vías administradas por el INVIAS</v>
      </c>
      <c r="C215" s="337">
        <f>'PAAC 2023'!K101</f>
        <v>0.25</v>
      </c>
      <c r="D215" s="316"/>
      <c r="E215" s="316"/>
      <c r="F215" s="316"/>
      <c r="G215" s="316"/>
      <c r="H215" s="316"/>
    </row>
    <row r="216" spans="1:8">
      <c r="A216" s="316"/>
      <c r="B216" s="316" t="str">
        <f>'PAAC 2023'!O102</f>
        <v>Realizar reuniones de sensibilización o capacitaciones en temas de sostenibilidad dirigidas a grupos de interés</v>
      </c>
      <c r="C216" s="337">
        <f>'PAAC 2023'!K102</f>
        <v>0.25</v>
      </c>
      <c r="D216" s="316"/>
      <c r="E216" s="316"/>
      <c r="F216" s="316"/>
      <c r="G216" s="316"/>
      <c r="H216" s="316"/>
    </row>
    <row r="217" spans="1:8">
      <c r="A217" s="316"/>
      <c r="B217" s="316"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217" s="337">
        <f>'PAAC 2023'!K103</f>
        <v>0</v>
      </c>
      <c r="D217" s="316"/>
      <c r="E217" s="316"/>
      <c r="F217" s="316"/>
      <c r="G217" s="316"/>
      <c r="H217" s="316"/>
    </row>
    <row r="218" spans="1:8">
      <c r="A218" s="316"/>
      <c r="B218" s="316"/>
      <c r="C218" s="316"/>
      <c r="D218" s="316"/>
      <c r="E218" s="316"/>
      <c r="F218" s="316"/>
      <c r="G218" s="316"/>
      <c r="H218" s="316"/>
    </row>
    <row r="219" spans="1:8">
      <c r="A219" s="316"/>
      <c r="B219" s="316"/>
      <c r="C219" s="316"/>
      <c r="D219" s="316"/>
      <c r="E219" s="316"/>
      <c r="F219" s="316"/>
      <c r="G219" s="316"/>
      <c r="H219" s="316"/>
    </row>
    <row r="220" spans="1:8">
      <c r="A220" s="316"/>
      <c r="B220" s="316"/>
      <c r="C220" s="316"/>
      <c r="D220" s="316"/>
      <c r="E220" s="316"/>
      <c r="F220" s="316"/>
      <c r="G220" s="316"/>
      <c r="H220" s="316"/>
    </row>
    <row r="221" spans="1:8">
      <c r="A221" s="316"/>
      <c r="B221" s="316"/>
      <c r="C221" s="316"/>
      <c r="D221" s="316"/>
      <c r="E221" s="316"/>
      <c r="F221" s="316"/>
      <c r="G221" s="316"/>
      <c r="H221" s="316"/>
    </row>
    <row r="222" spans="1:8">
      <c r="A222" s="316"/>
      <c r="B222" s="316"/>
      <c r="C222" s="316"/>
      <c r="D222" s="316"/>
      <c r="E222" s="316"/>
      <c r="F222" s="316"/>
      <c r="G222" s="316"/>
      <c r="H222" s="316"/>
    </row>
    <row r="223" spans="1:8">
      <c r="A223" s="316"/>
      <c r="B223" s="316"/>
      <c r="C223" s="316"/>
      <c r="D223" s="316"/>
      <c r="E223" s="316"/>
      <c r="F223" s="316"/>
      <c r="G223" s="316"/>
      <c r="H223" s="316"/>
    </row>
    <row r="224" spans="1:8">
      <c r="A224" s="316"/>
      <c r="B224" s="316"/>
      <c r="C224" s="316"/>
      <c r="D224" s="316"/>
      <c r="E224" s="316"/>
      <c r="F224" s="316"/>
      <c r="G224" s="316"/>
      <c r="H224" s="316"/>
    </row>
    <row r="225" spans="1:8">
      <c r="A225" s="316"/>
      <c r="B225" s="316"/>
      <c r="C225" s="316"/>
      <c r="D225" s="316"/>
      <c r="E225" s="316"/>
      <c r="F225" s="316"/>
      <c r="G225" s="316"/>
      <c r="H225" s="316"/>
    </row>
  </sheetData>
  <sheetProtection algorithmName="SHA-512" hashValue="XXX4sSXD/KZhpUpWIkQHA3Q6vu3x9YlV0PDRfbvfHcbRV2lcrhuRTar7KZnhyoNxE2772jndSXdNvScG6Cjl6g==" saltValue="3cxwSDgVscdXn19uaPsOsA==" spinCount="100000" sheet="1" objects="1" scenarios="1"/>
  <mergeCells count="6">
    <mergeCell ref="B3:D3"/>
    <mergeCell ref="A1:H1"/>
    <mergeCell ref="A41:H41"/>
    <mergeCell ref="A65:H65"/>
    <mergeCell ref="A88:H88"/>
    <mergeCell ref="B30:G30"/>
  </mergeCells>
  <printOptions horizontalCentered="1" verticalCentered="1"/>
  <pageMargins left="0.70866141732283472" right="0.70866141732283472" top="0.74803149606299213" bottom="0.74803149606299213" header="0.31496062992125984" footer="0.31496062992125984"/>
  <pageSetup scale="40" fitToHeight="3" orientation="portrait" horizontalDpi="300" verticalDpi="300" r:id="rId1"/>
  <headerFooter>
    <oddHeader>&amp;LPág. &amp;P de &amp;N&amp;CImplementación Plan Anticorrupción y de Atención al Ciudadano 2023&amp;RCorte 1° trimestre de 2023</oddHeader>
    <oddFooter>&amp;ROficina Asesora de Planeación
INVIAS</oddFooter>
  </headerFooter>
  <rowBreaks count="2" manualBreakCount="2">
    <brk id="86" max="7" man="1"/>
    <brk id="169" max="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421F9-9124-4543-84E7-1F96688DA53E}">
  <sheetPr>
    <tabColor theme="8"/>
    <outlinePr applyStyles="1"/>
  </sheetPr>
  <dimension ref="A1:J202"/>
  <sheetViews>
    <sheetView view="pageBreakPreview" topLeftCell="A29" zoomScale="60" zoomScaleNormal="80" workbookViewId="0">
      <selection activeCell="J75" sqref="J75"/>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0" ht="18.75">
      <c r="A1" s="480" t="s">
        <v>410</v>
      </c>
      <c r="B1" s="480"/>
      <c r="C1" s="480"/>
      <c r="D1" s="480"/>
      <c r="E1" s="480"/>
      <c r="F1" s="480"/>
      <c r="G1" s="480"/>
      <c r="H1" s="480"/>
    </row>
    <row r="2" spans="1:10">
      <c r="A2" s="316"/>
      <c r="B2" s="316"/>
      <c r="C2" s="316"/>
      <c r="D2" s="316"/>
      <c r="E2" s="316"/>
      <c r="F2" s="316"/>
      <c r="G2" s="316"/>
      <c r="H2" s="316"/>
    </row>
    <row r="3" spans="1:10">
      <c r="A3" s="316"/>
      <c r="B3" s="481" t="s">
        <v>500</v>
      </c>
      <c r="C3" s="481"/>
      <c r="D3" s="481"/>
      <c r="E3" s="317"/>
      <c r="F3" s="317"/>
      <c r="G3" s="317"/>
      <c r="H3" s="317"/>
    </row>
    <row r="4" spans="1:10">
      <c r="A4" s="316"/>
      <c r="B4" s="317"/>
      <c r="C4" s="317"/>
      <c r="D4" s="317"/>
      <c r="E4" s="317"/>
      <c r="F4" s="318"/>
      <c r="G4" s="318"/>
      <c r="H4" s="318"/>
    </row>
    <row r="5" spans="1:10">
      <c r="A5" s="316"/>
      <c r="B5" s="319" t="s">
        <v>432</v>
      </c>
      <c r="C5" s="319" t="s">
        <v>433</v>
      </c>
      <c r="D5" s="319" t="s">
        <v>434</v>
      </c>
      <c r="E5" s="319"/>
      <c r="F5" s="319"/>
      <c r="G5" s="316"/>
      <c r="H5" s="316"/>
      <c r="J5" t="s">
        <v>586</v>
      </c>
    </row>
    <row r="6" spans="1:10">
      <c r="A6" s="316"/>
      <c r="B6" s="384">
        <f>F38</f>
        <v>0.31224911733433408</v>
      </c>
      <c r="C6" s="319">
        <v>2</v>
      </c>
      <c r="D6" s="320">
        <f>SUM(B9:F9)-B6-C6</f>
        <v>197.68775088266565</v>
      </c>
      <c r="E6" s="319"/>
      <c r="F6" s="319"/>
      <c r="G6" s="316"/>
      <c r="H6" s="316"/>
    </row>
    <row r="7" spans="1:10">
      <c r="A7" s="316"/>
      <c r="B7" s="319" t="s">
        <v>435</v>
      </c>
      <c r="C7" s="319"/>
      <c r="D7" s="319"/>
      <c r="E7" s="319"/>
      <c r="F7" s="319"/>
      <c r="G7" s="318"/>
      <c r="H7" s="318"/>
    </row>
    <row r="8" spans="1:10">
      <c r="A8" s="316"/>
      <c r="B8" s="319" t="s">
        <v>436</v>
      </c>
      <c r="C8" s="319" t="s">
        <v>437</v>
      </c>
      <c r="D8" s="319" t="s">
        <v>438</v>
      </c>
      <c r="E8" s="319" t="s">
        <v>439</v>
      </c>
      <c r="F8" s="319" t="s">
        <v>440</v>
      </c>
      <c r="G8" s="318"/>
      <c r="H8" s="318"/>
    </row>
    <row r="9" spans="1:10">
      <c r="A9" s="316"/>
      <c r="B9" s="383">
        <v>25</v>
      </c>
      <c r="C9" s="319">
        <v>25</v>
      </c>
      <c r="D9" s="319">
        <v>25</v>
      </c>
      <c r="E9" s="321">
        <v>25</v>
      </c>
      <c r="F9" s="319">
        <f>SUM(B9:E9)</f>
        <v>100</v>
      </c>
      <c r="G9" s="318"/>
      <c r="H9" s="318"/>
    </row>
    <row r="10" spans="1:10">
      <c r="A10" s="316"/>
      <c r="B10" s="383"/>
      <c r="C10" s="319"/>
      <c r="D10" s="319"/>
      <c r="E10" s="319"/>
      <c r="F10" s="316"/>
      <c r="G10" s="316"/>
      <c r="H10" s="316"/>
    </row>
    <row r="11" spans="1:10">
      <c r="A11" s="316"/>
      <c r="B11" s="383"/>
      <c r="C11" s="319"/>
      <c r="D11" s="319"/>
      <c r="E11" s="319"/>
      <c r="F11" s="316"/>
      <c r="G11" s="316"/>
      <c r="H11" s="316"/>
    </row>
    <row r="12" spans="1:10">
      <c r="A12" s="316"/>
      <c r="B12" s="383"/>
      <c r="C12" s="317"/>
      <c r="D12" s="317"/>
      <c r="E12" s="317"/>
      <c r="F12" s="316"/>
      <c r="G12" s="316"/>
      <c r="H12" s="316"/>
    </row>
    <row r="13" spans="1:10">
      <c r="A13" s="316"/>
      <c r="B13" s="383"/>
      <c r="C13" s="318"/>
      <c r="D13" s="318"/>
      <c r="E13" s="318"/>
      <c r="F13" s="318"/>
      <c r="G13" s="318"/>
      <c r="H13" s="318"/>
    </row>
    <row r="14" spans="1:10">
      <c r="A14" s="316"/>
      <c r="B14" s="383"/>
      <c r="C14" s="318"/>
      <c r="D14" s="318"/>
      <c r="E14" s="318"/>
      <c r="F14" s="318"/>
      <c r="G14" s="318"/>
      <c r="H14" s="318"/>
    </row>
    <row r="15" spans="1:10" ht="15" customHeight="1">
      <c r="A15" s="316"/>
      <c r="B15" s="383"/>
      <c r="C15" s="318"/>
      <c r="D15" s="318"/>
      <c r="E15" s="318"/>
      <c r="F15" s="318"/>
      <c r="G15" s="318"/>
      <c r="H15" s="318"/>
    </row>
    <row r="16" spans="1:10">
      <c r="A16" s="316"/>
      <c r="B16" s="318"/>
      <c r="C16" s="318"/>
      <c r="D16" s="322"/>
      <c r="E16" s="323"/>
      <c r="F16" s="323"/>
      <c r="G16" s="323"/>
      <c r="H16" s="323"/>
    </row>
    <row r="17" spans="1:8">
      <c r="A17" s="316"/>
      <c r="B17" s="318"/>
      <c r="C17" s="318"/>
      <c r="D17" s="318"/>
      <c r="E17" s="318"/>
      <c r="F17" s="318"/>
      <c r="G17" s="318"/>
      <c r="H17" s="318"/>
    </row>
    <row r="18" spans="1:8">
      <c r="A18" s="316"/>
      <c r="B18" s="318"/>
      <c r="C18" s="318"/>
      <c r="D18" s="318"/>
      <c r="E18" s="324"/>
      <c r="F18" s="318"/>
      <c r="G18" s="318"/>
      <c r="H18" s="318"/>
    </row>
    <row r="19" spans="1:8">
      <c r="A19" s="316"/>
      <c r="B19" s="318"/>
      <c r="C19" s="318"/>
      <c r="D19" s="318"/>
      <c r="E19" s="318"/>
      <c r="F19" s="318"/>
      <c r="G19" s="318"/>
      <c r="H19" s="318"/>
    </row>
    <row r="20" spans="1:8">
      <c r="A20" s="316"/>
      <c r="B20" s="318"/>
      <c r="C20" s="318"/>
      <c r="D20" s="318"/>
      <c r="E20" s="318"/>
      <c r="F20" s="318"/>
      <c r="G20" s="318"/>
      <c r="H20" s="318"/>
    </row>
    <row r="21" spans="1:8">
      <c r="A21" s="316"/>
      <c r="B21" s="318"/>
      <c r="C21" s="318"/>
      <c r="D21" s="318"/>
      <c r="E21" s="318"/>
      <c r="F21" s="318"/>
      <c r="G21" s="318"/>
      <c r="H21" s="318"/>
    </row>
    <row r="22" spans="1:8">
      <c r="A22" s="316"/>
      <c r="B22" s="318"/>
      <c r="C22" s="318"/>
      <c r="D22" s="318"/>
      <c r="E22" s="318"/>
      <c r="F22" s="318"/>
      <c r="G22" s="318"/>
      <c r="H22" s="318"/>
    </row>
    <row r="23" spans="1:8">
      <c r="A23" s="316"/>
      <c r="B23" s="316"/>
      <c r="C23" s="316"/>
      <c r="D23" s="316"/>
      <c r="E23" s="316"/>
      <c r="F23" s="316"/>
      <c r="G23" s="316"/>
      <c r="H23" s="316"/>
    </row>
    <row r="24" spans="1:8">
      <c r="A24" s="316"/>
      <c r="B24" s="316"/>
      <c r="C24" s="316"/>
      <c r="D24" s="316"/>
      <c r="E24" s="316"/>
      <c r="F24" s="316"/>
      <c r="G24" s="316"/>
      <c r="H24" s="316"/>
    </row>
    <row r="25" spans="1:8">
      <c r="A25" s="316"/>
      <c r="B25" s="316"/>
      <c r="C25" s="316"/>
      <c r="D25" s="316"/>
      <c r="E25" s="316"/>
      <c r="F25" s="316"/>
      <c r="G25" s="316"/>
      <c r="H25" s="316"/>
    </row>
    <row r="26" spans="1:8">
      <c r="A26" s="316"/>
      <c r="B26" s="316"/>
      <c r="C26" s="316"/>
      <c r="D26" s="316"/>
      <c r="E26" s="316"/>
      <c r="F26" s="316"/>
      <c r="G26" s="316"/>
      <c r="H26" s="316"/>
    </row>
    <row r="27" spans="1:8">
      <c r="A27" s="316"/>
      <c r="B27" s="316"/>
      <c r="C27" s="316"/>
      <c r="D27" s="316"/>
      <c r="E27" s="316"/>
      <c r="F27" s="316"/>
      <c r="G27" s="316"/>
      <c r="H27" s="316"/>
    </row>
    <row r="28" spans="1:8">
      <c r="A28" s="316"/>
      <c r="B28" s="316"/>
      <c r="C28" s="316"/>
      <c r="D28" s="316"/>
      <c r="E28" s="316"/>
      <c r="F28" s="316"/>
      <c r="G28" s="316"/>
      <c r="H28" s="316"/>
    </row>
    <row r="29" spans="1:8">
      <c r="A29" s="316"/>
      <c r="B29" s="316"/>
      <c r="C29" s="316"/>
      <c r="D29" s="316"/>
      <c r="E29" s="316"/>
      <c r="F29" s="316"/>
      <c r="G29" s="316"/>
      <c r="H29" s="316"/>
    </row>
    <row r="30" spans="1:8">
      <c r="A30" s="316"/>
      <c r="B30" s="482"/>
      <c r="C30" s="482"/>
      <c r="D30" s="482"/>
      <c r="E30" s="482"/>
      <c r="F30" s="482"/>
      <c r="G30" s="482"/>
      <c r="H30" s="316"/>
    </row>
    <row r="31" spans="1:8">
      <c r="A31" s="316"/>
      <c r="B31" s="326" t="s">
        <v>79</v>
      </c>
      <c r="C31" s="327" t="s">
        <v>78</v>
      </c>
      <c r="D31" s="328" t="s">
        <v>80</v>
      </c>
      <c r="E31" s="328" t="s">
        <v>81</v>
      </c>
      <c r="F31" s="328" t="s">
        <v>82</v>
      </c>
      <c r="G31" s="328" t="s">
        <v>83</v>
      </c>
      <c r="H31" s="316"/>
    </row>
    <row r="32" spans="1:8">
      <c r="A32" s="316"/>
      <c r="B32" s="329" t="s">
        <v>86</v>
      </c>
      <c r="C32" s="330">
        <v>44954</v>
      </c>
      <c r="D32" s="330">
        <v>45291</v>
      </c>
      <c r="E32" s="331">
        <f>D32-C32+1</f>
        <v>338</v>
      </c>
      <c r="F32" s="332">
        <f>C45</f>
        <v>0.57424242424242433</v>
      </c>
      <c r="G32" s="333">
        <f>E32*F32</f>
        <v>194.09393939393942</v>
      </c>
      <c r="H32" s="316"/>
    </row>
    <row r="33" spans="1:8">
      <c r="A33" s="316"/>
      <c r="B33" s="329" t="s">
        <v>8</v>
      </c>
      <c r="C33" s="330">
        <v>44954</v>
      </c>
      <c r="D33" s="330">
        <v>45291</v>
      </c>
      <c r="E33" s="331">
        <f t="shared" ref="E33:E37" si="0">D33-C33+1</f>
        <v>338</v>
      </c>
      <c r="F33" s="332">
        <f t="shared" ref="F33:F37" si="1">C46</f>
        <v>0</v>
      </c>
      <c r="G33" s="333">
        <f t="shared" ref="G33:G37" si="2">E33*F33</f>
        <v>0</v>
      </c>
      <c r="H33" s="316"/>
    </row>
    <row r="34" spans="1:8">
      <c r="A34" s="316"/>
      <c r="B34" s="329" t="s">
        <v>9</v>
      </c>
      <c r="C34" s="330">
        <v>44954</v>
      </c>
      <c r="D34" s="330">
        <v>45291</v>
      </c>
      <c r="E34" s="331">
        <f t="shared" si="0"/>
        <v>338</v>
      </c>
      <c r="F34" s="332">
        <f t="shared" si="1"/>
        <v>0.26136363636363635</v>
      </c>
      <c r="G34" s="333">
        <f t="shared" si="2"/>
        <v>88.340909090909093</v>
      </c>
      <c r="H34" s="316"/>
    </row>
    <row r="35" spans="1:8">
      <c r="A35" s="316"/>
      <c r="B35" s="329" t="s">
        <v>10</v>
      </c>
      <c r="C35" s="330">
        <v>44954</v>
      </c>
      <c r="D35" s="330">
        <v>45291</v>
      </c>
      <c r="E35" s="331">
        <f t="shared" si="0"/>
        <v>338</v>
      </c>
      <c r="F35" s="332">
        <f t="shared" si="1"/>
        <v>0.25490196078431371</v>
      </c>
      <c r="G35" s="333">
        <f t="shared" si="2"/>
        <v>86.156862745098039</v>
      </c>
      <c r="H35" s="316"/>
    </row>
    <row r="36" spans="1:8">
      <c r="A36" s="316"/>
      <c r="B36" s="329" t="s">
        <v>11</v>
      </c>
      <c r="C36" s="330">
        <v>44954</v>
      </c>
      <c r="D36" s="330">
        <v>45291</v>
      </c>
      <c r="E36" s="331">
        <f t="shared" si="0"/>
        <v>338</v>
      </c>
      <c r="F36" s="332">
        <f t="shared" si="1"/>
        <v>0.39649122807017545</v>
      </c>
      <c r="G36" s="333">
        <f t="shared" si="2"/>
        <v>134.01403508771929</v>
      </c>
      <c r="H36" s="316"/>
    </row>
    <row r="37" spans="1:8">
      <c r="A37" s="316"/>
      <c r="B37" s="329" t="s">
        <v>73</v>
      </c>
      <c r="C37" s="330">
        <v>44954</v>
      </c>
      <c r="D37" s="330">
        <v>45291</v>
      </c>
      <c r="E37" s="331">
        <f t="shared" si="0"/>
        <v>338</v>
      </c>
      <c r="F37" s="332">
        <f t="shared" si="1"/>
        <v>0.38649545454545459</v>
      </c>
      <c r="G37" s="333">
        <f t="shared" si="2"/>
        <v>130.63546363636365</v>
      </c>
      <c r="H37" s="316"/>
    </row>
    <row r="38" spans="1:8">
      <c r="A38" s="316"/>
      <c r="B38" s="316"/>
      <c r="C38" s="316"/>
      <c r="D38" s="316"/>
      <c r="E38" s="316"/>
      <c r="F38" s="334">
        <f>AVERAGE(F32:F37)</f>
        <v>0.31224911733433408</v>
      </c>
      <c r="G38" s="316"/>
      <c r="H38" s="316"/>
    </row>
    <row r="39" spans="1:8">
      <c r="A39" s="316"/>
      <c r="B39" s="316"/>
      <c r="C39" s="316"/>
      <c r="D39" s="316"/>
      <c r="E39" s="316"/>
      <c r="F39" s="316"/>
      <c r="G39" s="316"/>
      <c r="H39" s="316"/>
    </row>
    <row r="40" spans="1:8">
      <c r="A40" s="316"/>
      <c r="B40" s="316"/>
      <c r="C40" s="316"/>
      <c r="D40" s="316"/>
      <c r="E40" s="316"/>
      <c r="F40" s="316"/>
      <c r="G40" s="316"/>
      <c r="H40" s="316"/>
    </row>
    <row r="41" spans="1:8" ht="18.75">
      <c r="A41" s="480" t="s">
        <v>501</v>
      </c>
      <c r="B41" s="480"/>
      <c r="C41" s="480"/>
      <c r="D41" s="480"/>
      <c r="E41" s="480"/>
      <c r="F41" s="480"/>
      <c r="G41" s="480"/>
      <c r="H41" s="480"/>
    </row>
    <row r="42" spans="1:8">
      <c r="A42" s="316"/>
      <c r="B42" s="316"/>
      <c r="C42" s="316"/>
      <c r="D42" s="316"/>
      <c r="E42" s="316"/>
      <c r="F42" s="316"/>
      <c r="G42" s="316"/>
      <c r="H42" s="316"/>
    </row>
    <row r="43" spans="1:8">
      <c r="A43" s="316"/>
      <c r="B43" s="316"/>
      <c r="C43" s="316"/>
      <c r="D43" s="316"/>
      <c r="E43" s="316"/>
      <c r="F43" s="316"/>
      <c r="G43" s="316"/>
      <c r="H43" s="316"/>
    </row>
    <row r="44" spans="1:8">
      <c r="A44" s="316"/>
      <c r="B44" s="316"/>
      <c r="C44" s="316"/>
      <c r="D44" s="316"/>
      <c r="E44" s="316"/>
      <c r="F44" s="316"/>
      <c r="G44" s="316"/>
      <c r="H44" s="316"/>
    </row>
    <row r="45" spans="1:8">
      <c r="A45" s="316"/>
      <c r="B45" s="316" t="str">
        <f t="shared" ref="B45:B50" si="3">B32</f>
        <v>1 - Gestión del Riesgo de Corrupción “MAPA DE RIESGOS DE CORRUPCIÓN"</v>
      </c>
      <c r="C45" s="335">
        <f>'PAAC 2023'!G4</f>
        <v>0.57424242424242433</v>
      </c>
      <c r="D45" s="316"/>
      <c r="E45" s="316"/>
      <c r="F45" s="316"/>
      <c r="G45" s="316"/>
      <c r="H45" s="316"/>
    </row>
    <row r="46" spans="1:8">
      <c r="A46" s="316"/>
      <c r="B46" s="316" t="str">
        <f t="shared" si="3"/>
        <v xml:space="preserve"> 2 - Racionalización de Trámites</v>
      </c>
      <c r="C46" s="335">
        <f>'PAAC 2023'!G15</f>
        <v>0</v>
      </c>
      <c r="D46" s="316"/>
      <c r="E46" s="316"/>
      <c r="F46" s="316"/>
      <c r="G46" s="316"/>
      <c r="H46" s="316"/>
    </row>
    <row r="47" spans="1:8">
      <c r="A47" s="316"/>
      <c r="B47" s="316" t="str">
        <f t="shared" si="3"/>
        <v xml:space="preserve"> 3 - Rendición de Cuentas (RdC)</v>
      </c>
      <c r="C47" s="335">
        <f>'PAAC 2023'!G19</f>
        <v>0.26136363636363635</v>
      </c>
      <c r="D47" s="316"/>
      <c r="E47" s="316"/>
      <c r="F47" s="316"/>
      <c r="G47" s="316"/>
      <c r="H47" s="316"/>
    </row>
    <row r="48" spans="1:8">
      <c r="A48" s="316"/>
      <c r="B48" s="316" t="str">
        <f t="shared" si="3"/>
        <v xml:space="preserve"> 4 - Mecanismos para mejorar la Atención al Ciudadano</v>
      </c>
      <c r="C48" s="335">
        <f>'PAAC 2023'!G31</f>
        <v>0.25490196078431371</v>
      </c>
      <c r="D48" s="316"/>
      <c r="E48" s="316"/>
      <c r="F48" s="316"/>
      <c r="G48" s="316"/>
      <c r="H48" s="316"/>
    </row>
    <row r="49" spans="1:8">
      <c r="A49" s="316"/>
      <c r="B49" s="316" t="str">
        <f t="shared" si="3"/>
        <v xml:space="preserve"> 5 - Mecanismos para la Transparencia y Acceso a la Información</v>
      </c>
      <c r="C49" s="335">
        <f>'PAAC 2023'!G58</f>
        <v>0.39649122807017545</v>
      </c>
      <c r="D49" s="316"/>
      <c r="E49" s="316"/>
      <c r="F49" s="316"/>
      <c r="G49" s="316"/>
      <c r="H49" s="316"/>
    </row>
    <row r="50" spans="1:8">
      <c r="A50" s="316"/>
      <c r="B50" s="316" t="str">
        <f t="shared" si="3"/>
        <v>6- Iniciativas adicionales</v>
      </c>
      <c r="C50" s="335">
        <f>'PAAC 2023'!G80</f>
        <v>0.38649545454545459</v>
      </c>
      <c r="D50" s="316"/>
      <c r="E50" s="316"/>
      <c r="F50" s="316"/>
      <c r="G50" s="316"/>
      <c r="H50" s="316"/>
    </row>
    <row r="51" spans="1:8">
      <c r="A51" s="316"/>
      <c r="B51" s="316"/>
      <c r="C51" s="316"/>
      <c r="D51" s="316"/>
      <c r="E51" s="316"/>
      <c r="F51" s="316"/>
      <c r="G51" s="316"/>
      <c r="H51" s="316"/>
    </row>
    <row r="52" spans="1:8">
      <c r="A52" s="316"/>
      <c r="B52" s="316"/>
      <c r="C52" s="316"/>
      <c r="D52" s="316"/>
      <c r="E52" s="316"/>
      <c r="F52" s="316"/>
      <c r="G52" s="316"/>
      <c r="H52" s="316"/>
    </row>
    <row r="53" spans="1:8">
      <c r="A53" s="316"/>
      <c r="B53" s="316"/>
      <c r="C53" s="316"/>
      <c r="D53" s="316"/>
      <c r="E53" s="316"/>
      <c r="F53" s="316"/>
      <c r="G53" s="316"/>
      <c r="H53" s="316"/>
    </row>
    <row r="54" spans="1:8">
      <c r="A54" s="316"/>
      <c r="B54" s="316"/>
      <c r="C54" s="316"/>
      <c r="D54" s="316"/>
      <c r="E54" s="316"/>
      <c r="F54" s="316"/>
      <c r="G54" s="316"/>
      <c r="H54" s="316"/>
    </row>
    <row r="55" spans="1:8">
      <c r="A55" s="316"/>
      <c r="B55" s="316"/>
      <c r="C55" s="316"/>
      <c r="D55" s="316"/>
      <c r="E55" s="316"/>
      <c r="F55" s="316"/>
      <c r="G55" s="316"/>
      <c r="H55" s="316"/>
    </row>
    <row r="56" spans="1:8">
      <c r="A56" s="316"/>
      <c r="B56" s="316"/>
      <c r="C56" s="316"/>
      <c r="D56" s="316"/>
      <c r="E56" s="316"/>
      <c r="F56" s="316"/>
      <c r="G56" s="316"/>
      <c r="H56" s="316"/>
    </row>
    <row r="57" spans="1:8">
      <c r="A57" s="316"/>
      <c r="B57" s="316"/>
      <c r="C57" s="316"/>
      <c r="D57" s="316"/>
      <c r="E57" s="316"/>
      <c r="F57" s="316"/>
      <c r="G57" s="316"/>
      <c r="H57" s="316"/>
    </row>
    <row r="58" spans="1:8">
      <c r="A58" s="316"/>
      <c r="B58" s="316"/>
      <c r="C58" s="316"/>
      <c r="D58" s="316"/>
      <c r="E58" s="316"/>
      <c r="F58" s="316"/>
      <c r="G58" s="316"/>
      <c r="H58" s="316"/>
    </row>
    <row r="59" spans="1:8">
      <c r="A59" s="316"/>
      <c r="B59" s="316"/>
      <c r="C59" s="316"/>
      <c r="D59" s="316"/>
      <c r="E59" s="316"/>
      <c r="F59" s="316"/>
      <c r="G59" s="316"/>
      <c r="H59" s="316"/>
    </row>
    <row r="60" spans="1:8" ht="18.75">
      <c r="A60" s="480" t="s">
        <v>502</v>
      </c>
      <c r="B60" s="480"/>
      <c r="C60" s="480"/>
      <c r="D60" s="480"/>
      <c r="E60" s="480"/>
      <c r="F60" s="480"/>
      <c r="G60" s="480"/>
      <c r="H60" s="480"/>
    </row>
    <row r="61" spans="1:8">
      <c r="A61" s="316"/>
      <c r="B61" s="316"/>
      <c r="C61" s="316"/>
      <c r="D61" s="316"/>
      <c r="E61" s="316"/>
      <c r="F61" s="316"/>
      <c r="G61" s="316"/>
      <c r="H61" s="316"/>
    </row>
    <row r="62" spans="1:8">
      <c r="A62" s="316"/>
      <c r="B62" s="316" t="str">
        <f>B45</f>
        <v>1 - Gestión del Riesgo de Corrupción “MAPA DE RIESGOS DE CORRUPCIÓN"</v>
      </c>
      <c r="C62" s="336">
        <f>'PAAC 2023'!C4</f>
        <v>1</v>
      </c>
      <c r="D62" s="316"/>
      <c r="E62" s="316"/>
      <c r="F62" s="316"/>
      <c r="G62" s="316"/>
      <c r="H62" s="316"/>
    </row>
    <row r="63" spans="1:8">
      <c r="A63" s="316"/>
      <c r="B63" s="316" t="str">
        <f t="shared" ref="B63:B67" si="4">B46</f>
        <v xml:space="preserve"> 2 - Racionalización de Trámites</v>
      </c>
      <c r="C63" s="336">
        <f>'PAAC 2023'!C15</f>
        <v>0</v>
      </c>
      <c r="D63" s="316"/>
      <c r="E63" s="316"/>
      <c r="F63" s="316"/>
      <c r="G63" s="316"/>
      <c r="H63" s="316"/>
    </row>
    <row r="64" spans="1:8">
      <c r="A64" s="316"/>
      <c r="B64" s="316" t="str">
        <f t="shared" si="4"/>
        <v xml:space="preserve"> 3 - Rendición de Cuentas (RdC)</v>
      </c>
      <c r="C64" s="336">
        <f>'PAAC 2023'!C19</f>
        <v>0.52500000000000002</v>
      </c>
      <c r="D64" s="316"/>
      <c r="E64" s="316"/>
      <c r="F64" s="316"/>
      <c r="G64" s="316"/>
      <c r="H64" s="316"/>
    </row>
    <row r="65" spans="1:8">
      <c r="A65" s="316"/>
      <c r="B65" s="316" t="str">
        <f t="shared" si="4"/>
        <v xml:space="preserve"> 4 - Mecanismos para mejorar la Atención al Ciudadano</v>
      </c>
      <c r="C65" s="336">
        <f>'PAAC 2023'!C31</f>
        <v>0.58823529411764708</v>
      </c>
      <c r="D65" s="316"/>
      <c r="E65" s="316"/>
      <c r="F65" s="316"/>
      <c r="G65" s="316"/>
      <c r="H65" s="316"/>
    </row>
    <row r="66" spans="1:8">
      <c r="A66" s="316"/>
      <c r="B66" s="316" t="str">
        <f t="shared" si="4"/>
        <v xml:space="preserve"> 5 - Mecanismos para la Transparencia y Acceso a la Información</v>
      </c>
      <c r="C66" s="336">
        <f>'PAAC 2023'!C58</f>
        <v>0.75789473684210529</v>
      </c>
      <c r="D66" s="316"/>
      <c r="E66" s="316"/>
      <c r="F66" s="316"/>
      <c r="G66" s="316"/>
      <c r="H66" s="316"/>
    </row>
    <row r="67" spans="1:8">
      <c r="A67" s="316"/>
      <c r="B67" s="316" t="str">
        <f t="shared" si="4"/>
        <v>6- Iniciativas adicionales</v>
      </c>
      <c r="C67" s="336">
        <f>'PAAC 2023'!C80</f>
        <v>0.79545454545454541</v>
      </c>
      <c r="D67" s="316"/>
      <c r="E67" s="316"/>
      <c r="F67" s="316"/>
      <c r="G67" s="316"/>
      <c r="H67" s="316"/>
    </row>
    <row r="68" spans="1:8">
      <c r="A68" s="316"/>
      <c r="B68" s="316"/>
      <c r="C68" s="316"/>
      <c r="D68" s="316"/>
      <c r="E68" s="316"/>
      <c r="F68" s="316"/>
      <c r="G68" s="316"/>
      <c r="H68" s="316"/>
    </row>
    <row r="69" spans="1:8">
      <c r="A69" s="316"/>
      <c r="B69" s="316"/>
      <c r="C69" s="316"/>
      <c r="D69" s="316"/>
      <c r="E69" s="316"/>
      <c r="F69" s="316"/>
      <c r="G69" s="316"/>
      <c r="H69" s="316"/>
    </row>
    <row r="70" spans="1:8">
      <c r="A70" s="316"/>
      <c r="B70" s="316"/>
      <c r="C70" s="316"/>
      <c r="D70" s="316"/>
      <c r="E70" s="316"/>
      <c r="F70" s="316"/>
      <c r="G70" s="316"/>
      <c r="H70" s="316"/>
    </row>
    <row r="71" spans="1:8">
      <c r="A71" s="316"/>
      <c r="B71" s="316"/>
      <c r="C71" s="316"/>
      <c r="D71" s="316"/>
      <c r="E71" s="316"/>
      <c r="F71" s="316"/>
      <c r="G71" s="316"/>
      <c r="H71" s="316"/>
    </row>
    <row r="72" spans="1:8">
      <c r="A72" s="316"/>
      <c r="B72" s="316"/>
      <c r="C72" s="316"/>
      <c r="D72" s="316"/>
      <c r="E72" s="316"/>
      <c r="F72" s="316"/>
      <c r="G72" s="316"/>
      <c r="H72" s="316"/>
    </row>
    <row r="73" spans="1:8">
      <c r="A73" s="316"/>
      <c r="B73" s="316"/>
      <c r="C73" s="316"/>
      <c r="D73" s="316"/>
      <c r="E73" s="316"/>
      <c r="F73" s="316"/>
      <c r="G73" s="316"/>
      <c r="H73" s="316"/>
    </row>
    <row r="74" spans="1:8">
      <c r="A74" s="316"/>
      <c r="B74" s="316"/>
      <c r="C74" s="316"/>
      <c r="D74" s="316"/>
      <c r="E74" s="316"/>
      <c r="F74" s="316"/>
      <c r="G74" s="316"/>
      <c r="H74" s="316"/>
    </row>
    <row r="75" spans="1:8">
      <c r="A75" s="316"/>
      <c r="B75" s="316"/>
      <c r="C75" s="316"/>
      <c r="D75" s="316"/>
      <c r="E75" s="316"/>
      <c r="F75" s="316"/>
      <c r="G75" s="316"/>
      <c r="H75" s="316"/>
    </row>
    <row r="76" spans="1:8" ht="18.75">
      <c r="A76" s="480" t="s">
        <v>503</v>
      </c>
      <c r="B76" s="480"/>
      <c r="C76" s="480"/>
      <c r="D76" s="480"/>
      <c r="E76" s="480"/>
      <c r="F76" s="480"/>
      <c r="G76" s="480"/>
      <c r="H76" s="480"/>
    </row>
    <row r="77" spans="1:8">
      <c r="A77" s="316"/>
      <c r="B77" s="316"/>
      <c r="C77" s="316"/>
      <c r="D77" s="316"/>
      <c r="E77" s="316"/>
      <c r="F77" s="316"/>
      <c r="G77" s="316"/>
      <c r="H77" s="316"/>
    </row>
    <row r="78" spans="1:8">
      <c r="A78" s="316"/>
      <c r="B78" s="316" t="s">
        <v>21</v>
      </c>
      <c r="C78" s="337">
        <f>'PAAC 2023'!L4</f>
        <v>0.5</v>
      </c>
      <c r="D78" s="316"/>
      <c r="E78" s="316"/>
      <c r="F78" s="316"/>
      <c r="G78" s="316"/>
      <c r="H78" s="316"/>
    </row>
    <row r="79" spans="1:8">
      <c r="A79" s="316"/>
      <c r="B79" s="316" t="s">
        <v>24</v>
      </c>
      <c r="C79" s="337">
        <f>'PAAC 2023'!L6</f>
        <v>0.57499999999999996</v>
      </c>
      <c r="D79" s="316"/>
      <c r="E79" s="316"/>
      <c r="F79" s="316"/>
      <c r="G79" s="316"/>
      <c r="H79" s="316"/>
    </row>
    <row r="80" spans="1:8">
      <c r="A80" s="316"/>
      <c r="B80" s="316" t="s">
        <v>26</v>
      </c>
      <c r="C80" s="337">
        <f>'PAAC 2023'!L8</f>
        <v>0.66666666666666663</v>
      </c>
      <c r="D80" s="316"/>
      <c r="E80" s="316"/>
      <c r="F80" s="316"/>
      <c r="G80" s="316"/>
      <c r="H80" s="316"/>
    </row>
    <row r="81" spans="1:8">
      <c r="A81" s="316"/>
      <c r="B81" s="316" t="s">
        <v>28</v>
      </c>
      <c r="C81" s="337">
        <f>'PAAC 2023'!L11</f>
        <v>0.5</v>
      </c>
      <c r="D81" s="316"/>
      <c r="E81" s="316"/>
      <c r="F81" s="316"/>
      <c r="G81" s="316"/>
      <c r="H81" s="316"/>
    </row>
    <row r="82" spans="1:8">
      <c r="A82" s="316"/>
      <c r="B82" s="316" t="s">
        <v>31</v>
      </c>
      <c r="C82" s="337">
        <f>'PAAC 2023'!L13</f>
        <v>0.58333333333333326</v>
      </c>
      <c r="D82" s="316"/>
      <c r="E82" s="316"/>
      <c r="F82" s="316"/>
      <c r="G82" s="316"/>
      <c r="H82" s="316"/>
    </row>
    <row r="83" spans="1:8">
      <c r="A83" s="316"/>
      <c r="B83" s="316"/>
      <c r="C83" s="337">
        <f>AVERAGE(C78:C82)</f>
        <v>0.56500000000000006</v>
      </c>
      <c r="D83" s="316"/>
      <c r="E83" s="316"/>
      <c r="F83" s="316"/>
      <c r="G83" s="316"/>
      <c r="H83" s="316"/>
    </row>
    <row r="84" spans="1:8">
      <c r="A84" s="316"/>
      <c r="B84" s="316"/>
      <c r="C84" s="316">
        <f>'PAAC 2023'!B4</f>
        <v>1</v>
      </c>
      <c r="D84" s="316"/>
      <c r="E84" s="316"/>
      <c r="F84" s="316"/>
      <c r="G84" s="316"/>
      <c r="H84" s="316"/>
    </row>
    <row r="85" spans="1:8">
      <c r="A85" s="316"/>
      <c r="B85" s="316"/>
      <c r="C85" s="338">
        <f>C83-C84</f>
        <v>-0.43499999999999994</v>
      </c>
      <c r="D85" s="316"/>
      <c r="E85" s="316"/>
      <c r="F85" s="316"/>
      <c r="G85" s="316"/>
      <c r="H85" s="316"/>
    </row>
    <row r="86" spans="1:8">
      <c r="A86" s="316"/>
      <c r="B86" s="316"/>
      <c r="C86" s="316"/>
      <c r="D86" s="316"/>
      <c r="E86" s="316"/>
      <c r="F86" s="316"/>
      <c r="G86" s="316"/>
      <c r="H86" s="316"/>
    </row>
    <row r="87" spans="1:8">
      <c r="A87" s="316"/>
      <c r="B87" s="316"/>
      <c r="C87" s="316"/>
      <c r="D87" s="316"/>
      <c r="E87" s="316"/>
      <c r="F87" s="316"/>
      <c r="G87" s="316"/>
      <c r="H87" s="316"/>
    </row>
    <row r="88" spans="1:8">
      <c r="A88" s="316"/>
      <c r="B88" s="316"/>
      <c r="C88" s="316"/>
      <c r="D88" s="316"/>
      <c r="E88" s="316"/>
      <c r="F88" s="316"/>
      <c r="G88" s="316"/>
      <c r="H88" s="316"/>
    </row>
    <row r="89" spans="1:8">
      <c r="A89" s="316"/>
      <c r="B89" s="316"/>
      <c r="C89" s="316"/>
      <c r="D89" s="316"/>
      <c r="E89" s="316"/>
      <c r="F89" s="316"/>
      <c r="G89" s="316"/>
      <c r="H89" s="316"/>
    </row>
    <row r="90" spans="1:8">
      <c r="A90" s="316"/>
      <c r="B90" s="316"/>
      <c r="C90" s="316"/>
      <c r="D90" s="316"/>
      <c r="E90" s="316"/>
      <c r="F90" s="316"/>
      <c r="G90" s="316"/>
      <c r="H90" s="316"/>
    </row>
    <row r="91" spans="1:8">
      <c r="A91" s="316"/>
      <c r="B91" s="316"/>
      <c r="C91" s="316"/>
      <c r="D91" s="316"/>
      <c r="E91" s="316"/>
      <c r="F91" s="316"/>
      <c r="G91" s="316"/>
      <c r="H91" s="316"/>
    </row>
    <row r="92" spans="1:8">
      <c r="A92" s="316"/>
      <c r="B92" s="316"/>
      <c r="C92" s="316"/>
      <c r="D92" s="316"/>
      <c r="E92" s="316"/>
      <c r="F92" s="316"/>
      <c r="G92" s="316"/>
      <c r="H92" s="316"/>
    </row>
    <row r="93" spans="1:8">
      <c r="A93" s="316"/>
      <c r="B93" s="316"/>
      <c r="C93" s="316"/>
      <c r="D93" s="316"/>
      <c r="E93" s="316"/>
      <c r="F93" s="316"/>
      <c r="G93" s="316"/>
      <c r="H93" s="316"/>
    </row>
    <row r="94" spans="1:8">
      <c r="A94" s="316"/>
      <c r="B94" s="316"/>
      <c r="C94" s="316"/>
      <c r="D94" s="316"/>
      <c r="E94" s="316"/>
      <c r="F94" s="316"/>
      <c r="G94" s="316"/>
      <c r="H94" s="316"/>
    </row>
    <row r="95" spans="1:8">
      <c r="A95" s="316"/>
      <c r="B95" s="316"/>
      <c r="C95" s="316"/>
      <c r="D95" s="316"/>
      <c r="E95" s="316"/>
      <c r="F95" s="316"/>
      <c r="G95" s="316"/>
      <c r="H95" s="316"/>
    </row>
    <row r="96" spans="1:8">
      <c r="A96" s="316"/>
      <c r="B96" s="316"/>
      <c r="C96" s="316"/>
      <c r="D96" s="316"/>
      <c r="E96" s="316"/>
      <c r="F96" s="316"/>
      <c r="G96" s="316"/>
      <c r="H96" s="316"/>
    </row>
    <row r="97" spans="1:8">
      <c r="A97" s="316"/>
      <c r="B97" s="316"/>
      <c r="C97" s="316"/>
      <c r="D97" s="316"/>
      <c r="E97" s="316"/>
      <c r="F97" s="316"/>
      <c r="G97" s="316"/>
      <c r="H97" s="316"/>
    </row>
    <row r="98" spans="1:8">
      <c r="A98" s="316"/>
      <c r="B98" s="316"/>
      <c r="C98" s="316"/>
      <c r="D98" s="316"/>
      <c r="E98" s="316"/>
      <c r="F98" s="316"/>
      <c r="G98" s="316"/>
      <c r="H98" s="316"/>
    </row>
    <row r="99" spans="1:8">
      <c r="A99" s="316"/>
      <c r="B99" s="316"/>
      <c r="C99" s="316"/>
      <c r="D99" s="316"/>
      <c r="E99" s="316"/>
      <c r="F99" s="316"/>
      <c r="G99" s="316"/>
      <c r="H99" s="316"/>
    </row>
    <row r="100" spans="1:8">
      <c r="A100" s="316"/>
      <c r="B100" s="316"/>
      <c r="C100" s="316"/>
      <c r="D100" s="316"/>
      <c r="E100" s="316"/>
      <c r="F100" s="316"/>
      <c r="G100" s="316"/>
      <c r="H100" s="316"/>
    </row>
    <row r="101" spans="1:8">
      <c r="A101" s="316"/>
      <c r="B101" s="316" t="str">
        <f>'PAAC 2023'!O15</f>
        <v>Implementar racionalización tecnológica para que el trámite "Permiso para movilización de carga extra dimensionada por las vías nacionales"  esté disponible totalmente en línea para los usuarios</v>
      </c>
      <c r="C101" s="337">
        <f>'PAAC 2023'!L15</f>
        <v>0</v>
      </c>
      <c r="D101" s="316"/>
      <c r="E101" s="316"/>
      <c r="F101" s="316"/>
      <c r="G101" s="316"/>
      <c r="H101" s="316"/>
    </row>
    <row r="102" spans="1:8">
      <c r="A102" s="316"/>
      <c r="B102" s="316" t="str">
        <f>'PAAC 2023'!O16</f>
        <v>Implementar racionalización tecnológica para que el trámite "Concepto técnico de ubicación de estaciones de servicios "  esté disponible totalmente en línea para los usuarios</v>
      </c>
      <c r="C102" s="337">
        <f>'PAAC 2023'!L16</f>
        <v>0</v>
      </c>
      <c r="D102" s="316"/>
      <c r="E102" s="316"/>
      <c r="F102" s="316"/>
      <c r="G102" s="316"/>
      <c r="H102" s="316"/>
    </row>
    <row r="103" spans="1:8">
      <c r="A103" s="316"/>
      <c r="B103" s="316"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337">
        <f>'PAAC 2023'!L17</f>
        <v>0</v>
      </c>
      <c r="D103" s="316"/>
      <c r="E103" s="316"/>
      <c r="F103" s="316"/>
      <c r="G103" s="316"/>
      <c r="H103" s="316"/>
    </row>
    <row r="104" spans="1:8">
      <c r="A104" s="316"/>
      <c r="B104" s="316" t="str">
        <f>'PAAC 2023'!O18</f>
        <v>Implementar racionalización tecnológica para que el trámite "Beneficio de tarifa diferencial o exenta en las estaciones de peaje a cargo del INVIAS"  esté disponible totalmente en línea para los usuarios</v>
      </c>
      <c r="C104" s="337">
        <f>'PAAC 2023'!L18</f>
        <v>0</v>
      </c>
      <c r="D104" s="316"/>
      <c r="E104" s="316"/>
      <c r="F104" s="316"/>
      <c r="G104" s="316"/>
      <c r="H104" s="316"/>
    </row>
    <row r="105" spans="1:8">
      <c r="A105" s="316"/>
      <c r="B105" s="316"/>
      <c r="C105" s="337"/>
      <c r="D105" s="316"/>
      <c r="E105" s="316"/>
      <c r="F105" s="316"/>
      <c r="G105" s="316"/>
      <c r="H105" s="316"/>
    </row>
    <row r="106" spans="1:8">
      <c r="A106" s="316"/>
      <c r="B106" s="316"/>
      <c r="C106" s="337"/>
      <c r="D106" s="316"/>
      <c r="E106" s="316"/>
      <c r="F106" s="316"/>
      <c r="G106" s="316"/>
      <c r="H106" s="316"/>
    </row>
    <row r="107" spans="1:8">
      <c r="A107" s="316"/>
      <c r="B107" s="316"/>
      <c r="C107" s="337"/>
      <c r="D107" s="316"/>
      <c r="E107" s="316"/>
      <c r="F107" s="316"/>
      <c r="G107" s="316"/>
      <c r="H107" s="316"/>
    </row>
    <row r="108" spans="1:8">
      <c r="A108" s="316"/>
      <c r="B108" s="316"/>
      <c r="C108" s="316"/>
      <c r="D108" s="316"/>
      <c r="E108" s="316"/>
      <c r="F108" s="316"/>
      <c r="G108" s="316"/>
      <c r="H108" s="316"/>
    </row>
    <row r="109" spans="1:8">
      <c r="A109" s="316"/>
      <c r="B109" s="316"/>
      <c r="C109" s="316"/>
      <c r="D109" s="316"/>
      <c r="E109" s="316"/>
      <c r="F109" s="316"/>
      <c r="G109" s="316"/>
      <c r="H109" s="316"/>
    </row>
    <row r="110" spans="1:8">
      <c r="A110" s="316"/>
      <c r="B110" s="316"/>
      <c r="C110" s="316"/>
      <c r="D110" s="316"/>
      <c r="E110" s="316"/>
      <c r="F110" s="316"/>
      <c r="G110" s="316"/>
      <c r="H110" s="316"/>
    </row>
    <row r="111" spans="1:8">
      <c r="A111" s="316"/>
      <c r="B111" s="316"/>
      <c r="C111" s="316"/>
      <c r="D111" s="316"/>
      <c r="E111" s="316"/>
      <c r="F111" s="316"/>
      <c r="G111" s="316"/>
      <c r="H111" s="316"/>
    </row>
    <row r="112" spans="1:8">
      <c r="A112" s="316"/>
      <c r="B112" s="316"/>
      <c r="C112" s="316"/>
      <c r="D112" s="316"/>
      <c r="E112" s="316"/>
      <c r="F112" s="316"/>
      <c r="G112" s="316"/>
      <c r="H112" s="316"/>
    </row>
    <row r="113" spans="1:8">
      <c r="A113" s="316"/>
      <c r="B113" s="316"/>
      <c r="C113" s="316"/>
      <c r="D113" s="316"/>
      <c r="E113" s="316"/>
      <c r="F113" s="316"/>
      <c r="G113" s="316"/>
      <c r="H113" s="316"/>
    </row>
    <row r="114" spans="1:8">
      <c r="A114" s="316"/>
      <c r="B114" s="316"/>
      <c r="C114" s="316"/>
      <c r="D114" s="316"/>
      <c r="E114" s="316"/>
      <c r="F114" s="316"/>
      <c r="G114" s="316"/>
      <c r="H114" s="316"/>
    </row>
    <row r="115" spans="1:8">
      <c r="A115" s="316"/>
      <c r="B115" s="316"/>
      <c r="C115" s="316"/>
      <c r="D115" s="316"/>
      <c r="E115" s="316"/>
      <c r="F115" s="316"/>
      <c r="G115" s="316"/>
      <c r="H115" s="316"/>
    </row>
    <row r="116" spans="1:8">
      <c r="A116" s="316"/>
      <c r="B116" s="316"/>
      <c r="C116" s="316"/>
      <c r="D116" s="316"/>
      <c r="E116" s="316"/>
      <c r="F116" s="316"/>
      <c r="G116" s="316"/>
      <c r="H116" s="316"/>
    </row>
    <row r="117" spans="1:8">
      <c r="A117" s="316"/>
      <c r="B117" s="316"/>
      <c r="C117" s="316"/>
      <c r="D117" s="316"/>
      <c r="E117" s="316"/>
      <c r="F117" s="316"/>
      <c r="G117" s="316"/>
      <c r="H117" s="316"/>
    </row>
    <row r="118" spans="1:8">
      <c r="A118" s="316"/>
      <c r="B118" s="316"/>
      <c r="C118" s="316"/>
      <c r="D118" s="316"/>
      <c r="E118" s="316"/>
      <c r="F118" s="316"/>
      <c r="G118" s="316"/>
      <c r="H118" s="316"/>
    </row>
    <row r="119" spans="1:8">
      <c r="A119" s="316"/>
      <c r="B119" s="316" t="str">
        <f>'PAAC 2023'!J19</f>
        <v>Información</v>
      </c>
      <c r="C119" s="337">
        <f>'PAAC 2023'!L19</f>
        <v>0.33333333333333331</v>
      </c>
      <c r="D119" s="316"/>
      <c r="E119" s="316"/>
      <c r="F119" s="316"/>
      <c r="G119" s="316"/>
      <c r="H119" s="316"/>
    </row>
    <row r="120" spans="1:8">
      <c r="A120" s="316"/>
      <c r="B120" s="316" t="str">
        <f>'PAAC 2023'!J22</f>
        <v>Diálogo</v>
      </c>
      <c r="C120" s="337">
        <f>'PAAC 2023'!L22</f>
        <v>9.0909090909090912E-2</v>
      </c>
      <c r="D120" s="316"/>
      <c r="E120" s="316"/>
      <c r="F120" s="316"/>
      <c r="G120" s="316"/>
      <c r="H120" s="316"/>
    </row>
    <row r="121" spans="1:8">
      <c r="A121" s="316"/>
      <c r="B121" s="316" t="str">
        <f>'PAAC 2023'!J24</f>
        <v>Responsabilidad</v>
      </c>
      <c r="C121" s="337">
        <f>'PAAC 2023'!L24</f>
        <v>0.25</v>
      </c>
      <c r="D121" s="316"/>
      <c r="E121" s="316"/>
      <c r="F121" s="316"/>
      <c r="G121" s="316"/>
      <c r="H121" s="316"/>
    </row>
    <row r="122" spans="1:8">
      <c r="A122" s="316"/>
      <c r="B122" s="316"/>
      <c r="C122" s="337">
        <f>AVERAGE(C119:C121)</f>
        <v>0.22474747474747472</v>
      </c>
      <c r="D122" s="316"/>
      <c r="E122" s="316"/>
      <c r="F122" s="316"/>
      <c r="G122" s="316"/>
      <c r="H122" s="316"/>
    </row>
    <row r="123" spans="1:8">
      <c r="A123" s="316"/>
      <c r="B123" s="316"/>
      <c r="C123" s="316"/>
      <c r="D123" s="316"/>
      <c r="E123" s="316"/>
      <c r="F123" s="316"/>
      <c r="G123" s="316"/>
      <c r="H123" s="316"/>
    </row>
    <row r="124" spans="1:8">
      <c r="A124" s="316"/>
      <c r="B124" s="316"/>
      <c r="C124" s="316"/>
      <c r="D124" s="316"/>
      <c r="E124" s="316"/>
      <c r="F124" s="316"/>
      <c r="G124" s="316"/>
      <c r="H124" s="316"/>
    </row>
    <row r="125" spans="1:8">
      <c r="A125" s="316"/>
      <c r="B125" s="316"/>
      <c r="C125" s="316"/>
      <c r="D125" s="316"/>
      <c r="E125" s="316"/>
      <c r="F125" s="316"/>
      <c r="G125" s="316"/>
      <c r="H125" s="316"/>
    </row>
    <row r="126" spans="1:8">
      <c r="A126" s="316"/>
      <c r="B126" s="316"/>
      <c r="C126" s="316"/>
      <c r="D126" s="316"/>
      <c r="E126" s="316"/>
      <c r="F126" s="316"/>
      <c r="G126" s="316"/>
      <c r="H126" s="316"/>
    </row>
    <row r="127" spans="1:8">
      <c r="A127" s="316"/>
      <c r="B127" s="316"/>
      <c r="C127" s="316"/>
      <c r="D127" s="316"/>
      <c r="E127" s="316"/>
      <c r="F127" s="316"/>
      <c r="G127" s="316"/>
      <c r="H127" s="316"/>
    </row>
    <row r="128" spans="1:8">
      <c r="A128" s="316"/>
      <c r="B128" s="316"/>
      <c r="C128" s="316"/>
      <c r="D128" s="316"/>
      <c r="E128" s="316"/>
      <c r="F128" s="316"/>
      <c r="G128" s="316"/>
      <c r="H128" s="316"/>
    </row>
    <row r="129" spans="1:8">
      <c r="A129" s="316"/>
      <c r="B129" s="316"/>
      <c r="C129" s="316"/>
      <c r="D129" s="316"/>
      <c r="E129" s="316"/>
      <c r="F129" s="316"/>
      <c r="G129" s="316"/>
      <c r="H129" s="316"/>
    </row>
    <row r="130" spans="1:8">
      <c r="A130" s="316"/>
      <c r="B130" s="316"/>
      <c r="C130" s="316"/>
      <c r="D130" s="316"/>
      <c r="E130" s="316"/>
      <c r="F130" s="316"/>
      <c r="G130" s="316"/>
      <c r="H130" s="316"/>
    </row>
    <row r="131" spans="1:8">
      <c r="A131" s="316"/>
      <c r="B131" s="316"/>
      <c r="C131" s="316"/>
      <c r="D131" s="316"/>
      <c r="E131" s="316"/>
      <c r="F131" s="316"/>
      <c r="G131" s="316"/>
      <c r="H131" s="316"/>
    </row>
    <row r="132" spans="1:8">
      <c r="A132" s="316"/>
      <c r="B132" s="316"/>
      <c r="C132" s="316"/>
      <c r="D132" s="316"/>
      <c r="E132" s="316"/>
      <c r="F132" s="316"/>
      <c r="G132" s="316"/>
      <c r="H132" s="316"/>
    </row>
    <row r="133" spans="1:8">
      <c r="A133" s="316"/>
      <c r="B133" s="316"/>
      <c r="C133" s="316"/>
      <c r="D133" s="316"/>
      <c r="E133" s="316"/>
      <c r="F133" s="316"/>
      <c r="G133" s="316"/>
      <c r="H133" s="316"/>
    </row>
    <row r="134" spans="1:8">
      <c r="A134" s="316"/>
      <c r="B134" s="316"/>
      <c r="C134" s="316"/>
      <c r="D134" s="316"/>
      <c r="E134" s="316"/>
      <c r="F134" s="316"/>
      <c r="G134" s="316"/>
      <c r="H134" s="316"/>
    </row>
    <row r="135" spans="1:8">
      <c r="A135" s="316"/>
      <c r="B135" s="316"/>
      <c r="C135" s="316"/>
      <c r="D135" s="316"/>
      <c r="E135" s="316"/>
      <c r="F135" s="316"/>
      <c r="G135" s="316"/>
      <c r="H135" s="316"/>
    </row>
    <row r="136" spans="1:8">
      <c r="A136" s="316"/>
      <c r="B136" s="316"/>
      <c r="C136" s="316"/>
      <c r="D136" s="316"/>
      <c r="E136" s="316"/>
      <c r="F136" s="316"/>
      <c r="G136" s="316"/>
      <c r="H136" s="316"/>
    </row>
    <row r="137" spans="1:8">
      <c r="A137" s="316"/>
      <c r="B137" s="316"/>
      <c r="C137" s="316"/>
      <c r="D137" s="316"/>
      <c r="E137" s="316"/>
      <c r="F137" s="316"/>
      <c r="G137" s="316"/>
      <c r="H137" s="316"/>
    </row>
    <row r="138" spans="1:8">
      <c r="A138" s="316"/>
      <c r="B138" s="316" t="str">
        <f>'PAAC 2023'!J31</f>
        <v>1. Planeación estratégica del servicio al ciudadano</v>
      </c>
      <c r="C138" s="337">
        <f>'PAAC 2023'!L31</f>
        <v>0.3888888888888889</v>
      </c>
      <c r="D138" s="316"/>
      <c r="E138" s="316"/>
      <c r="F138" s="316"/>
      <c r="G138" s="316"/>
      <c r="H138" s="316"/>
    </row>
    <row r="139" spans="1:8">
      <c r="A139" s="316"/>
      <c r="B139" s="316" t="str">
        <f>'PAAC 2023'!J39</f>
        <v>2. Fortalecimiento del Talento humano al servicio del ciudadano</v>
      </c>
      <c r="C139" s="337">
        <f>'PAAC 2023'!L39</f>
        <v>0.27777777777777773</v>
      </c>
      <c r="D139" s="316"/>
      <c r="E139" s="316"/>
      <c r="F139" s="316"/>
      <c r="G139" s="316"/>
      <c r="H139" s="316"/>
    </row>
    <row r="140" spans="1:8">
      <c r="A140" s="316"/>
      <c r="B140" s="316" t="str">
        <f>'PAAC 2023'!J44</f>
        <v>3. Gestión de relacionamiento con los ciudadanos</v>
      </c>
      <c r="C140" s="337">
        <f>'PAAC 2023'!L44</f>
        <v>0.16666666666666666</v>
      </c>
      <c r="D140" s="316"/>
      <c r="E140" s="316"/>
      <c r="F140" s="316"/>
      <c r="G140" s="316"/>
      <c r="H140" s="316"/>
    </row>
    <row r="141" spans="1:8">
      <c r="A141" s="316"/>
      <c r="B141" s="316" t="str">
        <f>'PAAC 2023'!J52</f>
        <v>4. Conocimiento al servicio al ciudadano</v>
      </c>
      <c r="C141" s="337" t="e">
        <f>'PAAC 2023'!L52</f>
        <v>#DIV/0!</v>
      </c>
      <c r="D141" s="316"/>
      <c r="E141" s="316"/>
      <c r="F141" s="316"/>
      <c r="G141" s="316"/>
      <c r="H141" s="316"/>
    </row>
    <row r="142" spans="1:8">
      <c r="A142" s="316"/>
      <c r="B142" s="316" t="str">
        <f>'PAAC 2023'!J54</f>
        <v>5. Evaluación de gestión y medición de la percepción ciudadana</v>
      </c>
      <c r="C142" s="337">
        <f>'PAAC 2023'!L54</f>
        <v>0.1111111111111111</v>
      </c>
      <c r="D142" s="316"/>
      <c r="E142" s="316"/>
      <c r="F142" s="316"/>
      <c r="G142" s="316"/>
      <c r="H142" s="316"/>
    </row>
    <row r="143" spans="1:8">
      <c r="A143" s="316"/>
      <c r="B143" s="316"/>
      <c r="C143" s="337" t="e">
        <f>AVERAGE(C138:C142)</f>
        <v>#DIV/0!</v>
      </c>
      <c r="D143" s="316"/>
      <c r="E143" s="316"/>
      <c r="F143" s="316"/>
      <c r="G143" s="316"/>
      <c r="H143" s="316"/>
    </row>
    <row r="144" spans="1:8">
      <c r="A144" s="316"/>
      <c r="B144" s="316"/>
      <c r="C144" s="316"/>
      <c r="D144" s="316"/>
      <c r="E144" s="316"/>
      <c r="F144" s="316"/>
      <c r="G144" s="316"/>
      <c r="H144" s="316"/>
    </row>
    <row r="145" spans="1:8">
      <c r="A145" s="316"/>
      <c r="B145" s="316"/>
      <c r="C145" s="316"/>
      <c r="D145" s="316"/>
      <c r="E145" s="316"/>
      <c r="F145" s="316"/>
      <c r="G145" s="316"/>
      <c r="H145" s="316"/>
    </row>
    <row r="146" spans="1:8">
      <c r="A146" s="316"/>
      <c r="B146" s="316"/>
      <c r="C146" s="316"/>
      <c r="D146" s="316"/>
      <c r="E146" s="316"/>
      <c r="F146" s="316"/>
      <c r="G146" s="316"/>
      <c r="H146" s="316"/>
    </row>
    <row r="147" spans="1:8">
      <c r="A147" s="316"/>
      <c r="B147" s="316"/>
      <c r="C147" s="316"/>
      <c r="D147" s="316"/>
      <c r="E147" s="316"/>
      <c r="F147" s="316"/>
      <c r="G147" s="316"/>
      <c r="H147" s="316"/>
    </row>
    <row r="148" spans="1:8">
      <c r="A148" s="316"/>
      <c r="B148" s="316"/>
      <c r="C148" s="316"/>
      <c r="D148" s="316"/>
      <c r="E148" s="316"/>
      <c r="F148" s="316"/>
      <c r="G148" s="316"/>
      <c r="H148" s="316"/>
    </row>
    <row r="149" spans="1:8">
      <c r="A149" s="316"/>
      <c r="B149" s="316"/>
      <c r="C149" s="316"/>
      <c r="D149" s="316"/>
      <c r="E149" s="316"/>
      <c r="F149" s="316"/>
      <c r="G149" s="316"/>
      <c r="H149" s="316"/>
    </row>
    <row r="150" spans="1:8">
      <c r="A150" s="316"/>
      <c r="B150" s="316"/>
      <c r="C150" s="316"/>
      <c r="D150" s="316"/>
      <c r="E150" s="316"/>
      <c r="F150" s="316"/>
      <c r="G150" s="316"/>
      <c r="H150" s="316"/>
    </row>
    <row r="151" spans="1:8">
      <c r="A151" s="316"/>
      <c r="B151" s="316"/>
      <c r="C151" s="316"/>
      <c r="D151" s="316"/>
      <c r="E151" s="316"/>
      <c r="F151" s="316"/>
      <c r="G151" s="316"/>
      <c r="H151" s="316"/>
    </row>
    <row r="152" spans="1:8">
      <c r="A152" s="316"/>
      <c r="B152" s="316"/>
      <c r="C152" s="316"/>
      <c r="D152" s="316"/>
      <c r="E152" s="316"/>
      <c r="F152" s="316"/>
      <c r="G152" s="316"/>
      <c r="H152" s="316"/>
    </row>
    <row r="153" spans="1:8">
      <c r="A153" s="316"/>
      <c r="B153" s="316"/>
      <c r="C153" s="316"/>
      <c r="D153" s="316"/>
      <c r="E153" s="316"/>
      <c r="F153" s="316"/>
      <c r="G153" s="316"/>
      <c r="H153" s="316"/>
    </row>
    <row r="154" spans="1:8">
      <c r="A154" s="316"/>
      <c r="B154" s="316"/>
      <c r="C154" s="316"/>
      <c r="D154" s="316"/>
      <c r="E154" s="316"/>
      <c r="F154" s="316"/>
      <c r="G154" s="316"/>
      <c r="H154" s="316"/>
    </row>
    <row r="155" spans="1:8">
      <c r="A155" s="316"/>
      <c r="B155" s="316" t="str">
        <f>'PAAC 2023'!J58</f>
        <v>1. Lineamientos de Transparencia Activa</v>
      </c>
      <c r="C155" s="337">
        <f>'PAAC 2023'!L58</f>
        <v>8.3333333333333329E-2</v>
      </c>
      <c r="D155" s="316"/>
      <c r="E155" s="316"/>
      <c r="F155" s="316"/>
      <c r="G155" s="316"/>
      <c r="H155" s="316"/>
    </row>
    <row r="156" spans="1:8">
      <c r="A156" s="316"/>
      <c r="B156" s="316" t="str">
        <f>'PAAC 2023'!J62</f>
        <v>2. Lineamientos de Transparencia Pasiva</v>
      </c>
      <c r="C156" s="337">
        <f>'PAAC 2023'!L62</f>
        <v>0.5625</v>
      </c>
      <c r="D156" s="316"/>
      <c r="E156" s="316"/>
      <c r="F156" s="316"/>
      <c r="G156" s="316"/>
      <c r="H156" s="316"/>
    </row>
    <row r="157" spans="1:8">
      <c r="A157" s="316"/>
      <c r="B157" s="316" t="str">
        <f>'PAAC 2023'!J70</f>
        <v>3. Elaboración los Instrumentos de Gestión de la Información</v>
      </c>
      <c r="C157" s="337">
        <f>'PAAC 2023'!L70</f>
        <v>0</v>
      </c>
      <c r="D157" s="316"/>
      <c r="E157" s="316"/>
      <c r="F157" s="316"/>
      <c r="G157" s="316"/>
      <c r="H157" s="316"/>
    </row>
    <row r="158" spans="1:8">
      <c r="A158" s="316"/>
      <c r="B158" s="316" t="str">
        <f>'PAAC 2023'!J71</f>
        <v>4. Criterio Diferencial de Accesibilidad</v>
      </c>
      <c r="C158" s="337" t="e">
        <f>'PAAC 2023'!L71</f>
        <v>#DIV/0!</v>
      </c>
      <c r="D158" s="316"/>
      <c r="E158" s="316"/>
      <c r="F158" s="316"/>
      <c r="G158" s="316"/>
      <c r="H158" s="316"/>
    </row>
    <row r="159" spans="1:8">
      <c r="A159" s="316"/>
      <c r="B159" s="316" t="str">
        <f>'PAAC 2023'!J74</f>
        <v>5. Monitoreo del Acceso a la Información Pública</v>
      </c>
      <c r="C159" s="337">
        <f>'PAAC 2023'!L74</f>
        <v>0.45</v>
      </c>
      <c r="D159" s="316"/>
      <c r="E159" s="316"/>
      <c r="F159" s="316"/>
      <c r="G159" s="316"/>
      <c r="H159" s="316"/>
    </row>
    <row r="160" spans="1:8">
      <c r="A160" s="316"/>
      <c r="B160" s="316"/>
      <c r="C160" s="337" t="e">
        <f>AVERAGE(C155:C159)</f>
        <v>#DIV/0!</v>
      </c>
      <c r="D160" s="316"/>
      <c r="E160" s="316"/>
      <c r="F160" s="316"/>
      <c r="G160" s="316"/>
      <c r="H160" s="316"/>
    </row>
    <row r="161" spans="1:8">
      <c r="A161" s="316"/>
      <c r="B161" s="316"/>
      <c r="C161" s="316"/>
      <c r="D161" s="316"/>
      <c r="E161" s="316"/>
      <c r="F161" s="316"/>
      <c r="G161" s="316"/>
      <c r="H161" s="316"/>
    </row>
    <row r="162" spans="1:8">
      <c r="A162" s="316"/>
      <c r="B162" s="316"/>
      <c r="C162" s="316"/>
      <c r="D162" s="316"/>
      <c r="E162" s="316"/>
      <c r="F162" s="316"/>
      <c r="G162" s="316"/>
      <c r="H162" s="316"/>
    </row>
    <row r="163" spans="1:8">
      <c r="A163" s="316"/>
      <c r="B163" s="316"/>
      <c r="C163" s="316"/>
      <c r="D163" s="316"/>
      <c r="E163" s="316"/>
      <c r="F163" s="316"/>
      <c r="G163" s="316"/>
      <c r="H163" s="316"/>
    </row>
    <row r="164" spans="1:8">
      <c r="A164" s="316"/>
      <c r="B164" s="316"/>
      <c r="C164" s="316"/>
      <c r="D164" s="316"/>
      <c r="E164" s="316"/>
      <c r="F164" s="316"/>
      <c r="G164" s="316"/>
      <c r="H164" s="316"/>
    </row>
    <row r="165" spans="1:8">
      <c r="A165" s="316"/>
      <c r="B165" s="316"/>
      <c r="C165" s="316"/>
      <c r="D165" s="316"/>
      <c r="E165" s="316"/>
      <c r="F165" s="316"/>
      <c r="G165" s="316"/>
      <c r="H165" s="316"/>
    </row>
    <row r="166" spans="1:8">
      <c r="A166" s="316"/>
      <c r="B166" s="316"/>
      <c r="C166" s="316"/>
      <c r="D166" s="316"/>
      <c r="E166" s="316"/>
      <c r="F166" s="316"/>
      <c r="G166" s="316"/>
      <c r="H166" s="316"/>
    </row>
    <row r="167" spans="1:8">
      <c r="A167" s="316"/>
      <c r="B167" s="316"/>
      <c r="C167" s="316"/>
      <c r="D167" s="316"/>
      <c r="E167" s="316"/>
      <c r="F167" s="316"/>
      <c r="G167" s="316"/>
      <c r="H167" s="316"/>
    </row>
    <row r="168" spans="1:8">
      <c r="A168" s="316"/>
      <c r="B168" s="316"/>
      <c r="C168" s="316"/>
      <c r="D168" s="316"/>
      <c r="E168" s="316"/>
      <c r="F168" s="316"/>
      <c r="G168" s="316"/>
      <c r="H168" s="316"/>
    </row>
    <row r="169" spans="1:8">
      <c r="A169" s="316"/>
      <c r="B169" s="316"/>
      <c r="C169" s="316"/>
      <c r="D169" s="316"/>
      <c r="E169" s="316"/>
      <c r="F169" s="316"/>
      <c r="G169" s="316"/>
      <c r="H169" s="316"/>
    </row>
    <row r="170" spans="1:8">
      <c r="A170" s="316"/>
      <c r="B170" s="316"/>
      <c r="C170" s="316"/>
      <c r="D170" s="316"/>
      <c r="E170" s="316"/>
      <c r="F170" s="316"/>
      <c r="G170" s="316"/>
      <c r="H170" s="316"/>
    </row>
    <row r="171" spans="1:8">
      <c r="A171" s="316"/>
      <c r="B171" s="316"/>
      <c r="C171" s="316"/>
      <c r="D171" s="316"/>
      <c r="E171" s="316"/>
      <c r="F171" s="316"/>
      <c r="G171" s="316"/>
      <c r="H171" s="316"/>
    </row>
    <row r="172" spans="1:8">
      <c r="A172" s="316"/>
      <c r="B172" s="316"/>
      <c r="C172" s="316"/>
      <c r="D172" s="316"/>
      <c r="E172" s="316"/>
      <c r="F172" s="316"/>
      <c r="G172" s="316"/>
      <c r="H172" s="316"/>
    </row>
    <row r="173" spans="1:8">
      <c r="A173" s="316"/>
      <c r="B173" s="316"/>
      <c r="C173" s="316"/>
      <c r="D173" s="316"/>
      <c r="E173" s="316"/>
      <c r="F173" s="316"/>
      <c r="G173" s="316"/>
      <c r="H173" s="316"/>
    </row>
    <row r="174" spans="1:8">
      <c r="A174" s="316"/>
      <c r="B174" s="316" t="str">
        <f>'PAAC 2023'!O80</f>
        <v>Implementar una estrategia para la gestión de conflicto de intereses</v>
      </c>
      <c r="C174" s="337">
        <f>'PAAC 2023'!L80</f>
        <v>0.5</v>
      </c>
      <c r="D174" s="316"/>
      <c r="E174" s="316"/>
      <c r="F174" s="316"/>
      <c r="G174" s="316"/>
      <c r="H174" s="316"/>
    </row>
    <row r="175" spans="1:8">
      <c r="A175" s="316"/>
      <c r="B175" s="316" t="str">
        <f>'PAAC 2023'!O81</f>
        <v xml:space="preserve">Definir estrategias para la inducción o reinducción de los servidores públicos con el propósito de afianzar las temáticas del Código de buen gobierno. </v>
      </c>
      <c r="C175" s="337">
        <f>'PAAC 2023'!L81</f>
        <v>0.25</v>
      </c>
      <c r="D175" s="316"/>
      <c r="E175" s="316"/>
      <c r="F175" s="316"/>
      <c r="G175" s="316"/>
      <c r="H175" s="316"/>
    </row>
    <row r="176" spans="1:8">
      <c r="A176" s="316"/>
      <c r="B176" s="316"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337">
        <f>'PAAC 2023'!L82</f>
        <v>1</v>
      </c>
      <c r="D176" s="316"/>
      <c r="E176" s="316"/>
      <c r="F176" s="316"/>
      <c r="G176" s="316"/>
      <c r="H176" s="316"/>
    </row>
    <row r="177" spans="1:8">
      <c r="A177" s="316"/>
      <c r="B177" s="316" t="str">
        <f>'PAAC 2023'!O83</f>
        <v>Realizar sustentaciones previas con los grupos evaluadores para cada proceso de selección contractual y Audiencias Públicas para la adjudicación del contratista en modalidades distintas a la Licitación Pública.</v>
      </c>
      <c r="C177" s="337">
        <f>'PAAC 2023'!L83</f>
        <v>0.5</v>
      </c>
      <c r="D177" s="316"/>
      <c r="E177" s="316"/>
      <c r="F177" s="316"/>
      <c r="G177" s="316"/>
      <c r="H177" s="316"/>
    </row>
    <row r="178" spans="1:8">
      <c r="A178" s="316"/>
      <c r="B178" s="316" t="str">
        <f>'PAAC 2023'!O84</f>
        <v xml:space="preserve">Concertar estrategia para  fortalecer la revisión previa que realiza el área solicitante al interior del Instituto de los actos administrativos objeto de control de legalidad </v>
      </c>
      <c r="C178" s="337">
        <f>'PAAC 2023'!L84</f>
        <v>0.5</v>
      </c>
      <c r="D178" s="316"/>
      <c r="E178" s="316"/>
      <c r="F178" s="316"/>
      <c r="G178" s="316"/>
      <c r="H178" s="316"/>
    </row>
    <row r="179" spans="1:8">
      <c r="A179" s="316"/>
      <c r="B179" s="316" t="str">
        <f>'PAAC 2023'!O85</f>
        <v xml:space="preserve">Concertar estrategia para  fortalecer la revisión previa que realiza el área solicitante al interior del Instituto de los actos administrativos objeto de control de legalidad </v>
      </c>
      <c r="C179" s="337">
        <f>'PAAC 2023'!L85</f>
        <v>0.5</v>
      </c>
      <c r="D179" s="316"/>
      <c r="E179" s="316"/>
      <c r="F179" s="316"/>
      <c r="G179" s="316"/>
      <c r="H179" s="316"/>
    </row>
    <row r="180" spans="1:8">
      <c r="A180" s="316"/>
      <c r="B180" s="316" t="str">
        <f>'PAAC 2023'!O86</f>
        <v>*Documentar Buenas prácticas en materia de Integridad 
*Identificar mejoras para actualizar el Código de buen gobierno</v>
      </c>
      <c r="C180" s="337">
        <f>'PAAC 2023'!L86</f>
        <v>0</v>
      </c>
      <c r="D180" s="316"/>
      <c r="E180" s="316"/>
      <c r="F180" s="316"/>
      <c r="G180" s="316"/>
      <c r="H180" s="316"/>
    </row>
    <row r="181" spans="1:8">
      <c r="A181" s="316"/>
      <c r="B181" s="316" t="str">
        <f>'PAAC 2023'!O87</f>
        <v>Enviar memorando con lista de requisitos documentales y tiempos de entrega para los contratos que presenten algún requerimiento de ingreso al Comité de Contratación</v>
      </c>
      <c r="C181" s="337">
        <f>'PAAC 2023'!L87</f>
        <v>0</v>
      </c>
      <c r="D181" s="316"/>
      <c r="E181" s="316"/>
      <c r="F181" s="316"/>
      <c r="G181" s="316"/>
      <c r="H181" s="316"/>
    </row>
    <row r="182" spans="1:8">
      <c r="A182" s="316"/>
      <c r="B182" s="316" t="str">
        <f>'PAAC 2023'!O88</f>
        <v>Enviar memorando circular de la  SGCP con indicaciones y directrices para revisión y elaboración de minutas</v>
      </c>
      <c r="C182" s="337">
        <f>'PAAC 2023'!L88</f>
        <v>0.5</v>
      </c>
      <c r="D182" s="316"/>
      <c r="E182" s="316"/>
      <c r="F182" s="316"/>
      <c r="G182" s="316"/>
      <c r="H182" s="316"/>
    </row>
    <row r="183" spans="1:8">
      <c r="A183" s="316"/>
      <c r="B183" s="316" t="str">
        <f>'PAAC 2023'!O89</f>
        <v>Realizar requerimientos y seguimiento semanal, mensual y trimestral a las UE para  el trámite oportuno de revisión, aprobación y suscripción de los proyectos de actas de liquidación de los contratos y/o convenios</v>
      </c>
      <c r="C183" s="337">
        <f>'PAAC 2023'!L89</f>
        <v>0.5</v>
      </c>
      <c r="D183" s="316"/>
      <c r="E183" s="316"/>
      <c r="F183" s="316"/>
      <c r="G183" s="316"/>
      <c r="H183" s="316"/>
    </row>
    <row r="184" spans="1:8">
      <c r="A184" s="316"/>
      <c r="B184" s="316" t="str">
        <f>'PAAC 2023'!O90</f>
        <v xml:space="preserve">Realizar seguimiento oportuno a la gestión contractual de Estudios Técnicos </v>
      </c>
      <c r="C184" s="337">
        <f>'PAAC 2023'!L90</f>
        <v>0.5</v>
      </c>
      <c r="D184" s="316"/>
      <c r="E184" s="316"/>
      <c r="F184" s="316"/>
      <c r="G184" s="316"/>
      <c r="H184" s="316"/>
    </row>
    <row r="185" spans="1:8">
      <c r="A185" s="316"/>
      <c r="B185" s="316" t="str">
        <f>'PAAC 2023'!O91</f>
        <v>Elaborar informe de validación documental para regular y adoptar nuevas tecnologías identificadas en la cuarta y quinta rueda de innovación (antes "Regular y adoptar nuevas tecnologías identificadas en ruedas de innovación")</v>
      </c>
      <c r="C185" s="337">
        <f>'PAAC 2023'!L91</f>
        <v>0</v>
      </c>
      <c r="D185" s="316"/>
      <c r="E185" s="316"/>
      <c r="F185" s="316"/>
      <c r="G185" s="316"/>
      <c r="H185" s="316"/>
    </row>
    <row r="186" spans="1:8">
      <c r="A186" s="316"/>
      <c r="B186" s="316" t="str">
        <f>'PAAC 2023'!O92</f>
        <v xml:space="preserve">Actualizar Normas técnicas </v>
      </c>
      <c r="C186" s="337">
        <f>'PAAC 2023'!L92</f>
        <v>0</v>
      </c>
      <c r="D186" s="316"/>
      <c r="E186" s="316"/>
      <c r="F186" s="316"/>
      <c r="G186" s="316"/>
      <c r="H186" s="316"/>
    </row>
    <row r="187" spans="1:8">
      <c r="A187" s="316"/>
      <c r="B187" s="316" t="str">
        <f>'PAAC 2023'!O93</f>
        <v>Generar confianza en la comunidad a través de la siembra y reforestación de árboles</v>
      </c>
      <c r="C187" s="337">
        <f>'PAAC 2023'!L93</f>
        <v>0.4</v>
      </c>
      <c r="D187" s="316"/>
      <c r="E187" s="316"/>
      <c r="F187" s="316"/>
      <c r="G187" s="316"/>
      <c r="H187" s="316"/>
    </row>
    <row r="188" spans="1:8">
      <c r="A188" s="316"/>
      <c r="B188" s="316" t="str">
        <f>'PAAC 2023'!O94</f>
        <v>Generar conciencia en los niños escolares sobre el medioambiente y mejorar el paisaje mediante la arborización en el entorno de las escuelas rurales cercanas a los corredores viales a cargo del Instituto</v>
      </c>
      <c r="C188" s="337">
        <f>'PAAC 2023'!L94</f>
        <v>0</v>
      </c>
      <c r="D188" s="316"/>
      <c r="E188" s="316"/>
      <c r="F188" s="316"/>
      <c r="G188" s="316"/>
      <c r="H188" s="316"/>
    </row>
    <row r="189" spans="1:8">
      <c r="A189" s="316"/>
      <c r="B189" s="316" t="str">
        <f>'PAAC 2023'!O95</f>
        <v xml:space="preserve">Generar confianza en la comunidad garantizando la realización de reuniones de Consultas previas </v>
      </c>
      <c r="C189" s="337">
        <f>'PAAC 2023'!L95</f>
        <v>0</v>
      </c>
      <c r="D189" s="316"/>
      <c r="E189" s="316"/>
      <c r="F189" s="316"/>
      <c r="G189" s="316"/>
      <c r="H189" s="316"/>
    </row>
    <row r="190" spans="1:8">
      <c r="A190" s="316"/>
      <c r="B190" s="316" t="str">
        <f>'PAAC 2023'!O96</f>
        <v>Realizar reuniones con veedurías involucradas en los proyectos del INVIAS.</v>
      </c>
      <c r="C190" s="337">
        <f>'PAAC 2023'!L96</f>
        <v>0.31119999999999998</v>
      </c>
      <c r="D190" s="316"/>
      <c r="E190" s="316"/>
      <c r="F190" s="316"/>
      <c r="G190" s="316"/>
      <c r="H190" s="316"/>
    </row>
    <row r="191" spans="1:8">
      <c r="A191" s="316"/>
      <c r="B191" s="316" t="str">
        <f>'PAAC 2023'!O97</f>
        <v>Realizar socializaciones con la comunidad</v>
      </c>
      <c r="C191" s="337">
        <f>'PAAC 2023'!L97</f>
        <v>0.375</v>
      </c>
      <c r="D191" s="316"/>
      <c r="E191" s="316"/>
      <c r="F191" s="316"/>
      <c r="G191" s="316"/>
      <c r="H191" s="316"/>
    </row>
    <row r="192" spans="1:8">
      <c r="A192" s="316"/>
      <c r="B192" s="316" t="str">
        <f>'PAAC 2023'!O98</f>
        <v xml:space="preserve">Realizar Obras Sociales que beneficien a la comunidad. </v>
      </c>
      <c r="C192" s="337">
        <f>'PAAC 2023'!L98</f>
        <v>0.5</v>
      </c>
      <c r="D192" s="316"/>
      <c r="E192" s="316"/>
      <c r="F192" s="316"/>
      <c r="G192" s="316"/>
      <c r="H192" s="316"/>
    </row>
    <row r="193" spans="1:8">
      <c r="A193" s="316"/>
      <c r="B193" s="316" t="str">
        <f>'PAAC 2023'!O99</f>
        <v>Incluir criterios de vinculación de mano de obra del área de influencia del proyecto en el 00% de los pliegos de condiciones</v>
      </c>
      <c r="C193" s="337">
        <f>'PAAC 2023'!L99</f>
        <v>0.5</v>
      </c>
      <c r="D193" s="316"/>
      <c r="E193" s="316"/>
      <c r="F193" s="316"/>
      <c r="G193" s="316"/>
      <c r="H193" s="316"/>
    </row>
    <row r="194" spans="1:8">
      <c r="A194" s="316"/>
      <c r="B194" s="316" t="str">
        <f>'PAAC 2023'!O100</f>
        <v>Realizar compensaciones de factores Socio-Prediales a la comunidad</v>
      </c>
      <c r="C194" s="337">
        <f>'PAAC 2023'!L100</f>
        <v>0.41670000000000001</v>
      </c>
      <c r="D194" s="316"/>
      <c r="E194" s="316"/>
      <c r="F194" s="316"/>
      <c r="G194" s="316"/>
      <c r="H194" s="316"/>
    </row>
    <row r="195" spans="1:8">
      <c r="A195" s="316"/>
      <c r="B195" s="316" t="str">
        <f>'PAAC 2023'!O101</f>
        <v>Atender el 100% de los requerimientos dando respuesta a la comunidad para el reporte y protección de fauna vulnerable a atropellamiento en las vías administradas por el INVIAS</v>
      </c>
      <c r="C195" s="337">
        <f>'PAAC 2023'!L101</f>
        <v>0.5</v>
      </c>
      <c r="D195" s="316"/>
      <c r="E195" s="316"/>
      <c r="F195" s="316"/>
      <c r="G195" s="316"/>
      <c r="H195" s="316"/>
    </row>
    <row r="196" spans="1:8">
      <c r="A196" s="316"/>
      <c r="B196" s="316" t="str">
        <f>'PAAC 2023'!O102</f>
        <v>Realizar reuniones de sensibilización o capacitaciones en temas de sostenibilidad dirigidas a grupos de interés</v>
      </c>
      <c r="C196" s="337">
        <f>'PAAC 2023'!L102</f>
        <v>0.5</v>
      </c>
      <c r="D196" s="316"/>
      <c r="E196" s="316"/>
      <c r="F196" s="316"/>
      <c r="G196" s="316"/>
      <c r="H196" s="316"/>
    </row>
    <row r="197" spans="1:8">
      <c r="A197" s="316"/>
      <c r="B197" s="316"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197" s="337">
        <f>'PAAC 2023'!L103</f>
        <v>0.25</v>
      </c>
      <c r="D197" s="316"/>
      <c r="E197" s="316"/>
      <c r="F197" s="316"/>
      <c r="G197" s="316"/>
      <c r="H197" s="316"/>
    </row>
    <row r="198" spans="1:8">
      <c r="A198" s="316"/>
      <c r="B198" s="316"/>
      <c r="C198" s="316"/>
      <c r="D198" s="316"/>
      <c r="E198" s="316"/>
      <c r="F198" s="316"/>
      <c r="G198" s="316"/>
      <c r="H198" s="316"/>
    </row>
    <row r="199" spans="1:8">
      <c r="A199" s="316"/>
      <c r="B199" s="316"/>
      <c r="C199" s="316"/>
      <c r="D199" s="316"/>
      <c r="E199" s="316"/>
      <c r="F199" s="316"/>
      <c r="G199" s="316"/>
      <c r="H199" s="316"/>
    </row>
    <row r="200" spans="1:8">
      <c r="A200" s="316"/>
      <c r="B200" s="316"/>
      <c r="C200" s="316"/>
      <c r="D200" s="316"/>
      <c r="E200" s="316"/>
      <c r="F200" s="316"/>
      <c r="G200" s="316"/>
      <c r="H200" s="316"/>
    </row>
    <row r="201" spans="1:8">
      <c r="A201" s="316"/>
      <c r="B201" s="316"/>
      <c r="C201" s="316"/>
      <c r="D201" s="316"/>
      <c r="E201" s="316"/>
      <c r="F201" s="316"/>
      <c r="G201" s="316"/>
      <c r="H201" s="316"/>
    </row>
    <row r="202" spans="1:8">
      <c r="A202" s="316"/>
      <c r="B202" s="316"/>
      <c r="C202" s="316"/>
      <c r="D202" s="316"/>
      <c r="E202" s="316"/>
      <c r="F202" s="316"/>
      <c r="G202" s="316"/>
      <c r="H202" s="316"/>
    </row>
  </sheetData>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00"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2.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E2192C-06B6-408D-80CE-64CCBD902AC8}">
  <ds:schemaRefs>
    <ds:schemaRef ds:uri="http://schemas.microsoft.com/office/2006/documentManagement/types"/>
    <ds:schemaRef ds:uri="http://www.w3.org/XML/1998/namespace"/>
    <ds:schemaRef ds:uri="http://schemas.openxmlformats.org/package/2006/metadata/core-properties"/>
    <ds:schemaRef ds:uri="http://purl.org/dc/elements/1.1/"/>
    <ds:schemaRef ds:uri="085968fa-4228-4067-94a8-42a614f2b750"/>
    <ds:schemaRef ds:uri="http://purl.org/dc/dcmitype/"/>
    <ds:schemaRef ds:uri="http://purl.org/dc/terms/"/>
    <ds:schemaRef ds:uri="http://schemas.microsoft.com/office/2006/metadata/properties"/>
    <ds:schemaRef ds:uri="http://schemas.microsoft.com/office/infopath/2007/PartnerControls"/>
    <ds:schemaRef ds:uri="21eaf122-5b0b-4d12-bc54-321805e328f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vt:i4>
      </vt:variant>
    </vt:vector>
  </HeadingPairs>
  <TitlesOfParts>
    <vt:vector size="14" baseType="lpstr">
      <vt:lpstr>Aportes Internos</vt:lpstr>
      <vt:lpstr>Contexto</vt:lpstr>
      <vt:lpstr>Gantt 3°T </vt:lpstr>
      <vt:lpstr>Gantt 4°T</vt:lpstr>
      <vt:lpstr>PAAC 2023</vt:lpstr>
      <vt:lpstr>Anexo 1. Matriz de riesgos</vt:lpstr>
      <vt:lpstr>Anexo 2. Trámites</vt:lpstr>
      <vt:lpstr>Gantt 1°T</vt:lpstr>
      <vt:lpstr>Gantt 2°T</vt:lpstr>
      <vt:lpstr>'Gantt 1°T'!Área_de_impresión</vt:lpstr>
      <vt:lpstr>'Gantt 2°T'!Área_de_impresión</vt:lpstr>
      <vt:lpstr>'Gantt 3°T '!Área_de_impresión</vt:lpstr>
      <vt:lpstr>'Gantt 4°T'!Área_de_impresión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2023-11-09T11:56:21Z</cp:lastPrinted>
  <dcterms:created xsi:type="dcterms:W3CDTF">2021-01-21T21:26:19Z</dcterms:created>
  <dcterms:modified xsi:type="dcterms:W3CDTF">2024-02-16T17:12:07Z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