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Ex3.xml" ContentType="application/vnd.ms-office.chartex+xml"/>
  <Override PartName="/xl/charts/style13.xml" ContentType="application/vnd.ms-office.chartstyle+xml"/>
  <Override PartName="/xl/charts/colors13.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4.xml" ContentType="application/vnd.ms-office.chartstyle+xml"/>
  <Override PartName="/xl/charts/colors14.xml" ContentType="application/vnd.ms-office.chartcolorstyle+xml"/>
  <Override PartName="/xl/charts/chart12.xml" ContentType="application/vnd.openxmlformats-officedocument.drawingml.chart+xml"/>
  <Override PartName="/xl/charts/style15.xml" ContentType="application/vnd.ms-office.chartstyle+xml"/>
  <Override PartName="/xl/charts/colors15.xml" ContentType="application/vnd.ms-office.chartcolorstyle+xml"/>
  <Override PartName="/xl/charts/chart13.xml" ContentType="application/vnd.openxmlformats-officedocument.drawingml.chart+xml"/>
  <Override PartName="/xl/charts/style16.xml" ContentType="application/vnd.ms-office.chartstyle+xml"/>
  <Override PartName="/xl/charts/colors16.xml" ContentType="application/vnd.ms-office.chartcolorstyle+xml"/>
  <Override PartName="/xl/charts/chart14.xml" ContentType="application/vnd.openxmlformats-officedocument.drawingml.chart+xml"/>
  <Override PartName="/xl/charts/style17.xml" ContentType="application/vnd.ms-office.chartstyle+xml"/>
  <Override PartName="/xl/charts/colors17.xml" ContentType="application/vnd.ms-office.chartcolorstyle+xml"/>
  <Override PartName="/xl/charts/chart15.xml" ContentType="application/vnd.openxmlformats-officedocument.drawingml.chart+xml"/>
  <Override PartName="/xl/charts/style18.xml" ContentType="application/vnd.ms-office.chartstyle+xml"/>
  <Override PartName="/xl/charts/colors18.xml" ContentType="application/vnd.ms-office.chartcolorstyle+xml"/>
  <Override PartName="/xl/charts/chart16.xml" ContentType="application/vnd.openxmlformats-officedocument.drawingml.chart+xml"/>
  <Override PartName="/xl/charts/style19.xml" ContentType="application/vnd.ms-office.chartstyle+xml"/>
  <Override PartName="/xl/charts/colors19.xml" ContentType="application/vnd.ms-office.chartcolorstyle+xml"/>
  <Override PartName="/xl/charts/chart17.xml" ContentType="application/vnd.openxmlformats-officedocument.drawingml.chart+xml"/>
  <Override PartName="/xl/charts/style20.xml" ContentType="application/vnd.ms-office.chartstyle+xml"/>
  <Override PartName="/xl/charts/colors20.xml" ContentType="application/vnd.ms-office.chartcolorstyle+xml"/>
  <Override PartName="/xl/charts/chart18.xml" ContentType="application/vnd.openxmlformats-officedocument.drawingml.chart+xml"/>
  <Override PartName="/xl/charts/style21.xml" ContentType="application/vnd.ms-office.chartstyle+xml"/>
  <Override PartName="/xl/charts/colors21.xml" ContentType="application/vnd.ms-office.chartcolorstyle+xml"/>
  <Override PartName="/xl/charts/chartEx4.xml" ContentType="application/vnd.ms-office.chartex+xml"/>
  <Override PartName="/xl/charts/style22.xml" ContentType="application/vnd.ms-office.chartstyle+xml"/>
  <Override PartName="/xl/charts/colors22.xml" ContentType="application/vnd.ms-office.chartcolorstyle+xml"/>
  <Override PartName="/xl/charts/chartEx5.xml" ContentType="application/vnd.ms-office.chartex+xml"/>
  <Override PartName="/xl/charts/style23.xml" ContentType="application/vnd.ms-office.chartstyle+xml"/>
  <Override PartName="/xl/charts/colors23.xml" ContentType="application/vnd.ms-office.chartcolorstyle+xml"/>
  <Override PartName="/xl/drawings/drawing4.xml" ContentType="application/vnd.openxmlformats-officedocument.drawing+xml"/>
  <Override PartName="/xl/charts/chart19.xml" ContentType="application/vnd.openxmlformats-officedocument.drawingml.chart+xml"/>
  <Override PartName="/xl/charts/style24.xml" ContentType="application/vnd.ms-office.chartstyle+xml"/>
  <Override PartName="/xl/charts/colors24.xml" ContentType="application/vnd.ms-office.chartcolorstyle+xml"/>
  <Override PartName="/xl/charts/chart20.xml" ContentType="application/vnd.openxmlformats-officedocument.drawingml.chart+xml"/>
  <Override PartName="/xl/charts/style25.xml" ContentType="application/vnd.ms-office.chartstyle+xml"/>
  <Override PartName="/xl/charts/colors25.xml" ContentType="application/vnd.ms-office.chartcolorstyle+xml"/>
  <Override PartName="/xl/charts/chart21.xml" ContentType="application/vnd.openxmlformats-officedocument.drawingml.chart+xml"/>
  <Override PartName="/xl/charts/style26.xml" ContentType="application/vnd.ms-office.chartstyle+xml"/>
  <Override PartName="/xl/charts/colors26.xml" ContentType="application/vnd.ms-office.chartcolorstyle+xml"/>
  <Override PartName="/xl/charts/chart22.xml" ContentType="application/vnd.openxmlformats-officedocument.drawingml.chart+xml"/>
  <Override PartName="/xl/charts/style27.xml" ContentType="application/vnd.ms-office.chartstyle+xml"/>
  <Override PartName="/xl/charts/colors27.xml" ContentType="application/vnd.ms-office.chartcolorstyle+xml"/>
  <Override PartName="/xl/charts/chart23.xml" ContentType="application/vnd.openxmlformats-officedocument.drawingml.chart+xml"/>
  <Override PartName="/xl/charts/style28.xml" ContentType="application/vnd.ms-office.chartstyle+xml"/>
  <Override PartName="/xl/charts/colors28.xml" ContentType="application/vnd.ms-office.chartcolorstyle+xml"/>
  <Override PartName="/xl/charts/chart24.xml" ContentType="application/vnd.openxmlformats-officedocument.drawingml.chart+xml"/>
  <Override PartName="/xl/charts/style29.xml" ContentType="application/vnd.ms-office.chartstyle+xml"/>
  <Override PartName="/xl/charts/colors29.xml" ContentType="application/vnd.ms-office.chartcolorstyle+xml"/>
  <Override PartName="/xl/charts/chart25.xml" ContentType="application/vnd.openxmlformats-officedocument.drawingml.chart+xml"/>
  <Override PartName="/xl/charts/style30.xml" ContentType="application/vnd.ms-office.chartstyle+xml"/>
  <Override PartName="/xl/charts/colors30.xml" ContentType="application/vnd.ms-office.chartcolorstyle+xml"/>
  <Override PartName="/xl/charts/chart26.xml" ContentType="application/vnd.openxmlformats-officedocument.drawingml.chart+xml"/>
  <Override PartName="/xl/charts/style31.xml" ContentType="application/vnd.ms-office.chartstyle+xml"/>
  <Override PartName="/xl/charts/colors31.xml" ContentType="application/vnd.ms-office.chartcolorstyle+xml"/>
  <Override PartName="/xl/charts/chartEx6.xml" ContentType="application/vnd.ms-office.chartex+xml"/>
  <Override PartName="/xl/charts/style32.xml" ContentType="application/vnd.ms-office.chartstyle+xml"/>
  <Override PartName="/xl/charts/colors32.xml" ContentType="application/vnd.ms-office.chartcolorstyle+xml"/>
  <Override PartName="/xl/charts/chartEx7.xml" ContentType="application/vnd.ms-office.chartex+xml"/>
  <Override PartName="/xl/charts/style33.xml" ContentType="application/vnd.ms-office.chartstyle+xml"/>
  <Override PartName="/xl/charts/colors33.xml" ContentType="application/vnd.ms-office.chartcolorstyle+xml"/>
  <Override PartName="/xl/drawings/drawing5.xml" ContentType="application/vnd.openxmlformats-officedocument.drawing+xml"/>
  <Override PartName="/xl/charts/chart27.xml" ContentType="application/vnd.openxmlformats-officedocument.drawingml.chart+xml"/>
  <Override PartName="/xl/charts/style34.xml" ContentType="application/vnd.ms-office.chartstyle+xml"/>
  <Override PartName="/xl/charts/colors34.xml" ContentType="application/vnd.ms-office.chartcolorstyle+xml"/>
  <Override PartName="/xl/charts/chart28.xml" ContentType="application/vnd.openxmlformats-officedocument.drawingml.chart+xml"/>
  <Override PartName="/xl/charts/style35.xml" ContentType="application/vnd.ms-office.chartstyle+xml"/>
  <Override PartName="/xl/charts/colors35.xml" ContentType="application/vnd.ms-office.chartcolorstyle+xml"/>
  <Override PartName="/xl/charts/chart29.xml" ContentType="application/vnd.openxmlformats-officedocument.drawingml.chart+xml"/>
  <Override PartName="/xl/charts/style36.xml" ContentType="application/vnd.ms-office.chartstyle+xml"/>
  <Override PartName="/xl/charts/colors36.xml" ContentType="application/vnd.ms-office.chartcolorstyle+xml"/>
  <Override PartName="/xl/charts/chart30.xml" ContentType="application/vnd.openxmlformats-officedocument.drawingml.chart+xml"/>
  <Override PartName="/xl/charts/style37.xml" ContentType="application/vnd.ms-office.chartstyle+xml"/>
  <Override PartName="/xl/charts/colors37.xml" ContentType="application/vnd.ms-office.chartcolorstyle+xml"/>
  <Override PartName="/xl/charts/chart31.xml" ContentType="application/vnd.openxmlformats-officedocument.drawingml.chart+xml"/>
  <Override PartName="/xl/charts/style38.xml" ContentType="application/vnd.ms-office.chartstyle+xml"/>
  <Override PartName="/xl/charts/colors38.xml" ContentType="application/vnd.ms-office.chartcolorstyle+xml"/>
  <Override PartName="/xl/charts/chart32.xml" ContentType="application/vnd.openxmlformats-officedocument.drawingml.chart+xml"/>
  <Override PartName="/xl/charts/style39.xml" ContentType="application/vnd.ms-office.chartstyle+xml"/>
  <Override PartName="/xl/charts/colors39.xml" ContentType="application/vnd.ms-office.chartcolorstyle+xml"/>
  <Override PartName="/xl/charts/chart33.xml" ContentType="application/vnd.openxmlformats-officedocument.drawingml.chart+xml"/>
  <Override PartName="/xl/charts/style40.xml" ContentType="application/vnd.ms-office.chartstyle+xml"/>
  <Override PartName="/xl/charts/colors40.xml" ContentType="application/vnd.ms-office.chartcolorstyle+xml"/>
  <Override PartName="/xl/charts/chart34.xml" ContentType="application/vnd.openxmlformats-officedocument.drawingml.chart+xml"/>
  <Override PartName="/xl/charts/style41.xml" ContentType="application/vnd.ms-office.chartstyle+xml"/>
  <Override PartName="/xl/charts/colors41.xml" ContentType="application/vnd.ms-office.chartcolorstyle+xml"/>
  <Override PartName="/xl/charts/chartEx8.xml" ContentType="application/vnd.ms-office.chartex+xml"/>
  <Override PartName="/xl/charts/style42.xml" ContentType="application/vnd.ms-office.chartstyle+xml"/>
  <Override PartName="/xl/charts/colors42.xml" ContentType="application/vnd.ms-office.chartcolorstyle+xml"/>
  <Override PartName="/xl/charts/chartEx9.xml" ContentType="application/vnd.ms-office.chartex+xml"/>
  <Override PartName="/xl/charts/style43.xml" ContentType="application/vnd.ms-office.chartstyle+xml"/>
  <Override PartName="/xl/charts/colors4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0. VERSIONES\V2. JUN 28\"/>
    </mc:Choice>
  </mc:AlternateContent>
  <xr:revisionPtr revIDLastSave="0" documentId="13_ncr:1_{FEFA361E-2CA4-49C0-8B63-0674FAD0154A}" xr6:coauthVersionLast="47" xr6:coauthVersionMax="47" xr10:uidLastSave="{00000000-0000-0000-0000-000000000000}"/>
  <bookViews>
    <workbookView xWindow="-120" yWindow="-120" windowWidth="29040" windowHeight="15840" firstSheet="1" activeTab="2" xr2:uid="{F1323F94-5E9B-42F1-A2E1-9E713051651D}"/>
  </bookViews>
  <sheets>
    <sheet name="Aportes Internos" sheetId="7" state="hidden" r:id="rId1"/>
    <sheet name="Contexto" sheetId="12" r:id="rId2"/>
    <sheet name="PAAC 2023" sheetId="2" r:id="rId3"/>
    <sheet name="Gantt 1°T" sheetId="6" state="hidden" r:id="rId4"/>
    <sheet name="Hoja1" sheetId="11" state="hidden" r:id="rId5"/>
    <sheet name="Gantt 2°T" sheetId="8" state="hidden" r:id="rId6"/>
    <sheet name="Gantt 3°T" sheetId="9" state="hidden" r:id="rId7"/>
    <sheet name="Gantt 4°T" sheetId="10" state="hidden" r:id="rId8"/>
  </sheets>
  <definedNames>
    <definedName name="_xlnm._FilterDatabase" localSheetId="2" hidden="1">'PAAC 2023'!$A$3:$AY$104</definedName>
    <definedName name="_xlchart.v1.4" hidden="1">Hoja1!$A$34:$A$46</definedName>
    <definedName name="_xlchart.v1.5" hidden="1">Hoja1!$B$34:$B$46</definedName>
    <definedName name="_xlchart.v2.0" hidden="1">'Gantt 1°T'!$B$196:$B$201</definedName>
    <definedName name="_xlchart.v2.1" hidden="1">'Gantt 1°T'!$C$196:$C$201</definedName>
    <definedName name="_xlchart.v2.10" hidden="1">'Gantt 3°T'!$B$108:$B$109</definedName>
    <definedName name="_xlchart.v2.11" hidden="1">'Gantt 3°T'!$C$108:$C$109</definedName>
    <definedName name="_xlchart.v2.12" hidden="1">'Gantt 3°T'!$B$191:$B$196</definedName>
    <definedName name="_xlchart.v2.13" hidden="1">'Gantt 3°T'!$C$191:$C$196</definedName>
    <definedName name="_xlchart.v2.14" hidden="1">'Gantt 4°T'!$B$108:$B$109</definedName>
    <definedName name="_xlchart.v2.15" hidden="1">'Gantt 4°T'!$C$108:$C$109</definedName>
    <definedName name="_xlchart.v2.16" hidden="1">'Gantt 4°T'!$B$191:$B$196</definedName>
    <definedName name="_xlchart.v2.17" hidden="1">'Gantt 4°T'!$C$191:$C$196</definedName>
    <definedName name="_xlchart.v2.2" hidden="1">'Gantt 1°T'!$B$108:$B$113</definedName>
    <definedName name="_xlchart.v2.3" hidden="1">'Gantt 1°T'!$C$108:$C$113</definedName>
    <definedName name="_xlchart.v2.6" hidden="1">'Gantt 2°T'!$B$108:$B$112</definedName>
    <definedName name="_xlchart.v2.7" hidden="1">'Gantt 2°T'!$C$108:$C$112</definedName>
    <definedName name="_xlchart.v2.8" hidden="1">'Gantt 2°T'!$B$194:$B$200</definedName>
    <definedName name="_xlchart.v2.9" hidden="1">'Gantt 2°T'!$C$194:$C$200</definedName>
    <definedName name="_xlnm.Print_Area" localSheetId="3">'Gantt 1°T'!$A$1:$H$211</definedName>
    <definedName name="_xlnm.Print_Area" localSheetId="5">'Gantt 2°T'!$A$1:$H$210</definedName>
    <definedName name="_xlnm.Print_Area" localSheetId="6">'Gantt 3°T'!$A$1:$H$206</definedName>
    <definedName name="_xlnm.Print_Area" localSheetId="7">'Gantt 4°T'!$A$1:$H$206</definedName>
    <definedName name="_xlnm.Print_Area" localSheetId="2">'PAAC 2023'!$A$1:$AY$103</definedName>
    <definedName name="_xlnm.Print_Titles" localSheetId="2">'PAAC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16" i="2" l="1"/>
  <c r="AV16" i="2" s="1"/>
  <c r="AI16" i="2"/>
  <c r="AS16" i="2" s="1"/>
  <c r="AG16" i="2"/>
  <c r="AP16" i="2" s="1"/>
  <c r="AE16" i="2"/>
  <c r="AK15" i="2"/>
  <c r="AV15" i="2" s="1"/>
  <c r="AI15" i="2"/>
  <c r="AS15" i="2" s="1"/>
  <c r="AG15" i="2"/>
  <c r="AP15" i="2" s="1"/>
  <c r="AE15" i="2"/>
  <c r="AM15" i="2" s="1"/>
  <c r="M54" i="2"/>
  <c r="L54" i="2"/>
  <c r="K54" i="2"/>
  <c r="J54" i="2"/>
  <c r="M52" i="2"/>
  <c r="K52" i="2"/>
  <c r="J52" i="2"/>
  <c r="J44" i="2"/>
  <c r="J39" i="2"/>
  <c r="J31" i="2"/>
  <c r="H19" i="2"/>
  <c r="G19" i="2"/>
  <c r="F19" i="2"/>
  <c r="E19" i="2"/>
  <c r="J24" i="2"/>
  <c r="J22" i="2"/>
  <c r="AV22" i="2"/>
  <c r="M22" i="2"/>
  <c r="L22" i="2"/>
  <c r="K22" i="2"/>
  <c r="M19" i="2"/>
  <c r="L19" i="2"/>
  <c r="K19" i="2"/>
  <c r="J19" i="2"/>
  <c r="H4" i="2"/>
  <c r="G4" i="2"/>
  <c r="F4" i="2"/>
  <c r="E4" i="2"/>
  <c r="M13" i="2"/>
  <c r="L13" i="2"/>
  <c r="K13" i="2"/>
  <c r="J13" i="2"/>
  <c r="M11" i="2"/>
  <c r="L11" i="2"/>
  <c r="K11" i="2"/>
  <c r="J11" i="2"/>
  <c r="M8" i="2"/>
  <c r="L8" i="2"/>
  <c r="K8" i="2"/>
  <c r="J8" i="2"/>
  <c r="M6" i="2"/>
  <c r="L6" i="2"/>
  <c r="K6" i="2"/>
  <c r="J6" i="2"/>
  <c r="M4" i="2"/>
  <c r="L4" i="2"/>
  <c r="K4" i="2"/>
  <c r="J4" i="2"/>
  <c r="AK74" i="2"/>
  <c r="AV74" i="2" s="1"/>
  <c r="AI74" i="2"/>
  <c r="AS74" i="2" s="1"/>
  <c r="AG74" i="2"/>
  <c r="AP74" i="2" s="1"/>
  <c r="AE74" i="2"/>
  <c r="AM74" i="2" s="1"/>
  <c r="E49" i="11" l="1"/>
  <c r="B49" i="11"/>
  <c r="E35" i="11"/>
  <c r="E36" i="11"/>
  <c r="E37" i="11"/>
  <c r="E38" i="11"/>
  <c r="E39" i="11"/>
  <c r="E40" i="11"/>
  <c r="E41" i="11"/>
  <c r="E42" i="11"/>
  <c r="E43" i="11"/>
  <c r="E44" i="11"/>
  <c r="E45" i="11"/>
  <c r="E46" i="11"/>
  <c r="E34" i="11"/>
  <c r="AI109" i="2"/>
  <c r="AC109" i="2"/>
  <c r="AC110" i="2" s="1"/>
  <c r="E12" i="11"/>
  <c r="E11" i="11"/>
  <c r="AK27" i="2"/>
  <c r="AV27" i="2" s="1"/>
  <c r="AI27" i="2"/>
  <c r="AS27" i="2" s="1"/>
  <c r="AG27" i="2"/>
  <c r="AP27" i="2" s="1"/>
  <c r="AE27" i="2"/>
  <c r="AM27" i="2" s="1"/>
  <c r="B35" i="11"/>
  <c r="B36" i="11"/>
  <c r="B37" i="11"/>
  <c r="B38" i="11"/>
  <c r="B39" i="11"/>
  <c r="B40" i="11"/>
  <c r="B41" i="11"/>
  <c r="B42" i="11"/>
  <c r="B43" i="11"/>
  <c r="B44" i="11"/>
  <c r="B45" i="11"/>
  <c r="B46" i="11"/>
  <c r="B34" i="11"/>
  <c r="P104" i="2"/>
  <c r="C10" i="11"/>
  <c r="D10" i="11"/>
  <c r="E10" i="11"/>
  <c r="B10" i="11"/>
  <c r="C9" i="11"/>
  <c r="D9" i="11"/>
  <c r="E9" i="11"/>
  <c r="B9" i="11"/>
  <c r="D8" i="11"/>
  <c r="D4" i="11"/>
  <c r="C4" i="11"/>
  <c r="C5" i="11"/>
  <c r="D5" i="11" s="1"/>
  <c r="C6" i="11"/>
  <c r="C7" i="11"/>
  <c r="D7" i="11" s="1"/>
  <c r="C8" i="11"/>
  <c r="C3" i="11"/>
  <c r="D6" i="11"/>
  <c r="D3" i="11"/>
  <c r="AK68" i="2" l="1"/>
  <c r="AV68" i="2" s="1"/>
  <c r="AI68" i="2"/>
  <c r="AS68" i="2" s="1"/>
  <c r="AG68" i="2"/>
  <c r="AP68" i="2" s="1"/>
  <c r="AE68" i="2"/>
  <c r="AG73" i="2"/>
  <c r="AI73" i="2"/>
  <c r="AH49" i="2" l="1"/>
  <c r="AF49" i="2"/>
  <c r="AK46" i="2"/>
  <c r="AV46" i="2" s="1"/>
  <c r="AI46" i="2"/>
  <c r="AS46" i="2" s="1"/>
  <c r="AG46" i="2"/>
  <c r="AE46" i="2"/>
  <c r="AK41" i="2"/>
  <c r="AI41" i="2"/>
  <c r="AG41" i="2"/>
  <c r="AE41" i="2"/>
  <c r="AK17" i="2"/>
  <c r="AV17" i="2" s="1"/>
  <c r="AI17" i="2"/>
  <c r="AS17" i="2" s="1"/>
  <c r="AG17" i="2"/>
  <c r="AP17" i="2" s="1"/>
  <c r="AE17" i="2"/>
  <c r="AK102" i="2"/>
  <c r="AV102" i="2" s="1"/>
  <c r="AI102" i="2"/>
  <c r="AS102" i="2" s="1"/>
  <c r="AG102" i="2"/>
  <c r="AP102" i="2" s="1"/>
  <c r="AE102" i="2"/>
  <c r="AM102" i="2" s="1"/>
  <c r="AK101" i="2"/>
  <c r="AV101" i="2" s="1"/>
  <c r="AI101" i="2"/>
  <c r="AS101" i="2" s="1"/>
  <c r="AG101" i="2"/>
  <c r="AP101" i="2" s="1"/>
  <c r="AE101" i="2"/>
  <c r="AM101" i="2" s="1"/>
  <c r="AK100" i="2"/>
  <c r="AV100" i="2" s="1"/>
  <c r="AI100" i="2"/>
  <c r="AS100" i="2" s="1"/>
  <c r="AG100" i="2"/>
  <c r="AP100" i="2" s="1"/>
  <c r="AE100" i="2"/>
  <c r="AM100" i="2" s="1"/>
  <c r="AK99" i="2"/>
  <c r="AV99" i="2" s="1"/>
  <c r="AI99" i="2"/>
  <c r="AS99" i="2" s="1"/>
  <c r="AG99" i="2"/>
  <c r="AP99" i="2" s="1"/>
  <c r="AE99" i="2"/>
  <c r="AM99" i="2" s="1"/>
  <c r="AK98" i="2"/>
  <c r="AV98" i="2" s="1"/>
  <c r="AI98" i="2"/>
  <c r="AS98" i="2" s="1"/>
  <c r="AG98" i="2"/>
  <c r="AP98" i="2" s="1"/>
  <c r="AE98" i="2"/>
  <c r="AM98" i="2" s="1"/>
  <c r="AK97" i="2"/>
  <c r="AV97" i="2" s="1"/>
  <c r="AI97" i="2"/>
  <c r="AS97" i="2" s="1"/>
  <c r="AG97" i="2"/>
  <c r="AP97" i="2" s="1"/>
  <c r="AE97" i="2"/>
  <c r="AM97" i="2" s="1"/>
  <c r="AK96" i="2"/>
  <c r="AV96" i="2" s="1"/>
  <c r="AI96" i="2"/>
  <c r="AS96" i="2" s="1"/>
  <c r="AG96" i="2"/>
  <c r="AP96" i="2" s="1"/>
  <c r="AE96" i="2"/>
  <c r="AM96" i="2" s="1"/>
  <c r="AK95" i="2"/>
  <c r="AV95" i="2" s="1"/>
  <c r="AI95" i="2"/>
  <c r="AS95" i="2" s="1"/>
  <c r="AG95" i="2"/>
  <c r="AP95" i="2" s="1"/>
  <c r="AE95" i="2"/>
  <c r="AM95" i="2" s="1"/>
  <c r="AK94" i="2"/>
  <c r="AV94" i="2" s="1"/>
  <c r="AI94" i="2"/>
  <c r="AS94" i="2" s="1"/>
  <c r="AG94" i="2"/>
  <c r="AP94" i="2" s="1"/>
  <c r="AE94" i="2"/>
  <c r="AK93" i="2"/>
  <c r="AV93" i="2" s="1"/>
  <c r="AI93" i="2"/>
  <c r="AS93" i="2" s="1"/>
  <c r="AG93" i="2"/>
  <c r="AP93" i="2" s="1"/>
  <c r="AE93" i="2"/>
  <c r="AM93" i="2" s="1"/>
  <c r="AK57" i="2"/>
  <c r="AV57" i="2" s="1"/>
  <c r="AI57" i="2"/>
  <c r="AS57" i="2" s="1"/>
  <c r="AG57" i="2"/>
  <c r="AP57" i="2" s="1"/>
  <c r="AE57" i="2"/>
  <c r="AM57" i="2" s="1"/>
  <c r="AK56" i="2"/>
  <c r="AV56" i="2" s="1"/>
  <c r="AI56" i="2"/>
  <c r="AS56" i="2" s="1"/>
  <c r="AG56" i="2"/>
  <c r="AP56" i="2" s="1"/>
  <c r="AE56" i="2"/>
  <c r="AM56" i="2" s="1"/>
  <c r="AK55" i="2"/>
  <c r="AV55" i="2" s="1"/>
  <c r="AI55" i="2"/>
  <c r="AS55" i="2" s="1"/>
  <c r="AG55" i="2"/>
  <c r="AE55" i="2"/>
  <c r="AK54" i="2"/>
  <c r="AV54" i="2" s="1"/>
  <c r="AH54" i="2"/>
  <c r="AI54" i="2" s="1"/>
  <c r="AS54" i="2" s="1"/>
  <c r="AF54" i="2"/>
  <c r="AG54" i="2" s="1"/>
  <c r="AP54" i="2" s="1"/>
  <c r="AE54" i="2"/>
  <c r="AK78" i="2"/>
  <c r="AV78" i="2" s="1"/>
  <c r="AI78" i="2"/>
  <c r="AS78" i="2" s="1"/>
  <c r="AG78" i="2"/>
  <c r="AP78" i="2" s="1"/>
  <c r="AE78" i="2"/>
  <c r="AM78" i="2" s="1"/>
  <c r="AK77" i="2"/>
  <c r="AV77" i="2" s="1"/>
  <c r="AI77" i="2"/>
  <c r="AS77" i="2" s="1"/>
  <c r="AG77" i="2"/>
  <c r="AP77" i="2" s="1"/>
  <c r="AE77" i="2"/>
  <c r="AM77" i="2" s="1"/>
  <c r="AK67" i="2"/>
  <c r="AV67" i="2" s="1"/>
  <c r="AI67" i="2"/>
  <c r="AS67" i="2" s="1"/>
  <c r="AG67" i="2"/>
  <c r="AP67" i="2" s="1"/>
  <c r="AE67" i="2"/>
  <c r="AM67" i="2" s="1"/>
  <c r="AK76" i="2"/>
  <c r="AV76" i="2" s="1"/>
  <c r="AI76" i="2"/>
  <c r="AS76" i="2" s="1"/>
  <c r="AG76" i="2"/>
  <c r="AP76" i="2" s="1"/>
  <c r="AE76" i="2"/>
  <c r="AM76" i="2" s="1"/>
  <c r="AK75" i="2"/>
  <c r="AV75" i="2" s="1"/>
  <c r="AI75" i="2"/>
  <c r="AS75" i="2" s="1"/>
  <c r="AG75" i="2"/>
  <c r="AP75" i="2" s="1"/>
  <c r="AE75" i="2"/>
  <c r="AM75" i="2" s="1"/>
  <c r="AK92" i="2"/>
  <c r="AV92" i="2" s="1"/>
  <c r="AI92" i="2"/>
  <c r="AG92" i="2"/>
  <c r="AE92" i="2"/>
  <c r="AK91" i="2"/>
  <c r="AV91" i="2" s="1"/>
  <c r="AI91" i="2"/>
  <c r="AG91" i="2"/>
  <c r="AE91" i="2"/>
  <c r="AK72" i="2"/>
  <c r="AV72" i="2" s="1"/>
  <c r="AI72" i="2"/>
  <c r="AS72" i="2" s="1"/>
  <c r="AG72" i="2"/>
  <c r="AE72" i="2"/>
  <c r="AK60" i="2"/>
  <c r="AV60" i="2" s="1"/>
  <c r="AI60" i="2"/>
  <c r="AS60" i="2" s="1"/>
  <c r="AG60" i="2"/>
  <c r="AP60" i="2" s="1"/>
  <c r="AE60" i="2"/>
  <c r="AM60" i="2" s="1"/>
  <c r="AK59" i="2"/>
  <c r="AV59" i="2" s="1"/>
  <c r="AI59" i="2"/>
  <c r="AS59" i="2" s="1"/>
  <c r="AG59" i="2"/>
  <c r="AP59" i="2" s="1"/>
  <c r="AE59" i="2"/>
  <c r="AM59" i="2" s="1"/>
  <c r="AK90" i="2"/>
  <c r="AV90" i="2" s="1"/>
  <c r="AI90" i="2"/>
  <c r="AS90" i="2" s="1"/>
  <c r="AG90" i="2"/>
  <c r="AP90" i="2" s="1"/>
  <c r="AE90" i="2"/>
  <c r="AM90" i="2" s="1"/>
  <c r="AK89" i="2"/>
  <c r="AV89" i="2" s="1"/>
  <c r="AI89" i="2"/>
  <c r="AS89" i="2" s="1"/>
  <c r="AG89" i="2"/>
  <c r="AP89" i="2" s="1"/>
  <c r="AE89" i="2"/>
  <c r="AM89" i="2" s="1"/>
  <c r="AK88" i="2"/>
  <c r="AV88" i="2" s="1"/>
  <c r="AI88" i="2"/>
  <c r="AS88" i="2" s="1"/>
  <c r="AG88" i="2"/>
  <c r="AP88" i="2" s="1"/>
  <c r="AE88" i="2"/>
  <c r="AM88" i="2" s="1"/>
  <c r="AK87" i="2"/>
  <c r="AV87" i="2" s="1"/>
  <c r="AI87" i="2"/>
  <c r="AS87" i="2" s="1"/>
  <c r="AG87" i="2"/>
  <c r="AP87" i="2" s="1"/>
  <c r="AE87" i="2"/>
  <c r="AM87" i="2" s="1"/>
  <c r="AK65" i="2"/>
  <c r="AV65" i="2" s="1"/>
  <c r="AI65" i="2"/>
  <c r="AS65" i="2" s="1"/>
  <c r="AG65" i="2"/>
  <c r="AP65" i="2" s="1"/>
  <c r="AE65" i="2"/>
  <c r="AM65" i="2" s="1"/>
  <c r="AK85" i="2"/>
  <c r="AV85" i="2" s="1"/>
  <c r="AI85" i="2"/>
  <c r="AS85" i="2" s="1"/>
  <c r="AG85" i="2"/>
  <c r="AP85" i="2" s="1"/>
  <c r="AE85" i="2"/>
  <c r="AM85" i="2" s="1"/>
  <c r="AK84" i="2"/>
  <c r="AV84" i="2" s="1"/>
  <c r="AI84" i="2"/>
  <c r="AS84" i="2" s="1"/>
  <c r="AG84" i="2"/>
  <c r="AP84" i="2" s="1"/>
  <c r="AE84" i="2"/>
  <c r="AM84" i="2" s="1"/>
  <c r="AK83" i="2"/>
  <c r="AV83" i="2" s="1"/>
  <c r="AI83" i="2"/>
  <c r="AS83" i="2" s="1"/>
  <c r="AG83" i="2"/>
  <c r="AP83" i="2" s="1"/>
  <c r="AE83" i="2"/>
  <c r="AM83" i="2" s="1"/>
  <c r="AK82" i="2"/>
  <c r="AV82" i="2" s="1"/>
  <c r="AI82" i="2"/>
  <c r="AS82" i="2" s="1"/>
  <c r="AG82" i="2"/>
  <c r="AP82" i="2" s="1"/>
  <c r="AE82" i="2"/>
  <c r="AM82" i="2" s="1"/>
  <c r="AK66" i="2"/>
  <c r="AV66" i="2" s="1"/>
  <c r="AI66" i="2"/>
  <c r="AS66" i="2" s="1"/>
  <c r="AG66" i="2"/>
  <c r="AP66" i="2" s="1"/>
  <c r="AE66" i="2"/>
  <c r="AM66" i="2" s="1"/>
  <c r="AK81" i="2"/>
  <c r="AV81" i="2" s="1"/>
  <c r="AI81" i="2"/>
  <c r="AS81" i="2" s="1"/>
  <c r="AG81" i="2"/>
  <c r="AP81" i="2" s="1"/>
  <c r="AE81" i="2"/>
  <c r="AM81" i="2" s="1"/>
  <c r="AK36" i="2"/>
  <c r="AV36" i="2" s="1"/>
  <c r="AI36" i="2"/>
  <c r="AS36" i="2" s="1"/>
  <c r="AG36" i="2"/>
  <c r="AP36" i="2" s="1"/>
  <c r="AE36" i="2"/>
  <c r="AM36" i="2" s="1"/>
  <c r="AG47" i="2"/>
  <c r="AP47" i="2" s="1"/>
  <c r="AK47" i="2"/>
  <c r="AV47" i="2" s="1"/>
  <c r="AI47" i="2"/>
  <c r="AS47" i="2" s="1"/>
  <c r="AE47" i="2"/>
  <c r="AK35" i="2"/>
  <c r="AV35" i="2" s="1"/>
  <c r="AI35" i="2"/>
  <c r="AS35" i="2" s="1"/>
  <c r="AG35" i="2"/>
  <c r="AP35" i="2" s="1"/>
  <c r="AE35" i="2"/>
  <c r="AK34" i="2"/>
  <c r="AV34" i="2" s="1"/>
  <c r="AI34" i="2"/>
  <c r="AS34" i="2" s="1"/>
  <c r="AG34" i="2"/>
  <c r="AP34" i="2" s="1"/>
  <c r="AE34" i="2"/>
  <c r="AM34" i="2" s="1"/>
  <c r="AK33" i="2"/>
  <c r="AV33" i="2" s="1"/>
  <c r="AI33" i="2"/>
  <c r="AS33" i="2" s="1"/>
  <c r="AG33" i="2"/>
  <c r="AP33" i="2" s="1"/>
  <c r="AE33" i="2"/>
  <c r="AM33" i="2" s="1"/>
  <c r="AK45" i="2"/>
  <c r="AV45" i="2" s="1"/>
  <c r="AI45" i="2"/>
  <c r="AS45" i="2" s="1"/>
  <c r="AG45" i="2"/>
  <c r="AE45" i="2"/>
  <c r="AK86" i="2"/>
  <c r="AV86" i="2" s="1"/>
  <c r="AI86" i="2"/>
  <c r="AS86" i="2" s="1"/>
  <c r="AG86" i="2"/>
  <c r="AP86" i="2" s="1"/>
  <c r="AE86" i="2"/>
  <c r="AM86" i="2" s="1"/>
  <c r="AK7" i="2"/>
  <c r="AV7" i="2" s="1"/>
  <c r="AI7" i="2"/>
  <c r="AS7" i="2" s="1"/>
  <c r="AG7" i="2"/>
  <c r="AP7" i="2" s="1"/>
  <c r="AE7" i="2"/>
  <c r="AM7" i="2" s="1"/>
  <c r="AE12" i="2"/>
  <c r="AM12" i="2" s="1"/>
  <c r="AK9" i="2"/>
  <c r="AV9" i="2" s="1"/>
  <c r="AI9" i="2"/>
  <c r="AS9" i="2" s="1"/>
  <c r="AG9" i="2"/>
  <c r="AP9" i="2" s="1"/>
  <c r="AE9" i="2"/>
  <c r="AM9" i="2" s="1"/>
  <c r="J62" i="2"/>
  <c r="AH38" i="2"/>
  <c r="AF38" i="2"/>
  <c r="AK12" i="2"/>
  <c r="AV12" i="2" s="1"/>
  <c r="AI12" i="2"/>
  <c r="AS12" i="2" s="1"/>
  <c r="AG12" i="2"/>
  <c r="AP12" i="2" s="1"/>
  <c r="AK58" i="2"/>
  <c r="AV58" i="2" s="1"/>
  <c r="AI58" i="2"/>
  <c r="AS58" i="2" s="1"/>
  <c r="AG58" i="2"/>
  <c r="AP58" i="2" s="1"/>
  <c r="AE58" i="2"/>
  <c r="AK5" i="2"/>
  <c r="AV5" i="2" s="1"/>
  <c r="AI5" i="2"/>
  <c r="AS5" i="2" s="1"/>
  <c r="AG5" i="2"/>
  <c r="AP5" i="2" s="1"/>
  <c r="AE5" i="2"/>
  <c r="AM5" i="2" s="1"/>
  <c r="C4" i="6"/>
  <c r="C3" i="6"/>
  <c r="H15" i="2"/>
  <c r="C33" i="10" s="1"/>
  <c r="C196" i="10"/>
  <c r="C195" i="10"/>
  <c r="C194" i="10"/>
  <c r="C193" i="10"/>
  <c r="M103" i="2"/>
  <c r="C192" i="10" s="1"/>
  <c r="C191" i="10"/>
  <c r="M74" i="2"/>
  <c r="C175" i="10" s="1"/>
  <c r="M71" i="2"/>
  <c r="C174" i="10" s="1"/>
  <c r="M70" i="2"/>
  <c r="C173" i="10" s="1"/>
  <c r="M62" i="2"/>
  <c r="C172" i="10" s="1"/>
  <c r="M58" i="2"/>
  <c r="C171" i="10" s="1"/>
  <c r="C152" i="10"/>
  <c r="C151" i="10"/>
  <c r="M44" i="2"/>
  <c r="C150" i="10" s="1"/>
  <c r="M39" i="2"/>
  <c r="C149" i="10" s="1"/>
  <c r="M31" i="2"/>
  <c r="C148" i="10" s="1"/>
  <c r="M24" i="2"/>
  <c r="C128" i="10" s="1"/>
  <c r="C127" i="10"/>
  <c r="C126" i="10"/>
  <c r="C109" i="10"/>
  <c r="C108" i="10"/>
  <c r="C89" i="10"/>
  <c r="C88" i="10"/>
  <c r="C87" i="10"/>
  <c r="C86" i="10"/>
  <c r="C85" i="10"/>
  <c r="B109" i="10"/>
  <c r="E28" i="10"/>
  <c r="B37" i="10"/>
  <c r="B59" i="10" s="1"/>
  <c r="B36" i="10"/>
  <c r="B58" i="10" s="1"/>
  <c r="B35" i="10"/>
  <c r="B57" i="10" s="1"/>
  <c r="B34" i="10"/>
  <c r="B56" i="10" s="1"/>
  <c r="B33" i="10"/>
  <c r="B55" i="10" s="1"/>
  <c r="B32" i="10"/>
  <c r="B54" i="10" s="1"/>
  <c r="E24" i="10"/>
  <c r="E23" i="10"/>
  <c r="E22" i="10"/>
  <c r="E21" i="10"/>
  <c r="E20" i="10"/>
  <c r="E19" i="10"/>
  <c r="C32" i="10" l="1"/>
  <c r="B37" i="9"/>
  <c r="B59" i="9" s="1"/>
  <c r="B36" i="9"/>
  <c r="B58" i="9" s="1"/>
  <c r="B35" i="9"/>
  <c r="B57" i="9" s="1"/>
  <c r="B34" i="9"/>
  <c r="B56" i="9" s="1"/>
  <c r="B33" i="9"/>
  <c r="B55" i="9" s="1"/>
  <c r="B32" i="9"/>
  <c r="B54" i="9" s="1"/>
  <c r="E24" i="9"/>
  <c r="E23" i="9"/>
  <c r="E22" i="9"/>
  <c r="E21" i="9"/>
  <c r="E20" i="9"/>
  <c r="E19" i="9"/>
  <c r="C127" i="9" l="1"/>
  <c r="C85" i="9"/>
  <c r="C130" i="8" l="1"/>
  <c r="F31" i="2" l="1"/>
  <c r="C35" i="8" s="1"/>
  <c r="J71" i="2"/>
  <c r="L62" i="2"/>
  <c r="K62" i="2"/>
  <c r="C175" i="8" s="1"/>
  <c r="C85" i="8"/>
  <c r="B37" i="8"/>
  <c r="B59" i="8" s="1"/>
  <c r="B36" i="8"/>
  <c r="B58" i="8" s="1"/>
  <c r="B35" i="8"/>
  <c r="B57" i="8" s="1"/>
  <c r="B34" i="8"/>
  <c r="B56" i="8" s="1"/>
  <c r="B33" i="8"/>
  <c r="B55" i="8" s="1"/>
  <c r="B32" i="8"/>
  <c r="B54" i="8" s="1"/>
  <c r="E24" i="8"/>
  <c r="E23" i="8"/>
  <c r="E22" i="8"/>
  <c r="E21" i="8"/>
  <c r="E20" i="8"/>
  <c r="E19" i="8"/>
  <c r="C172" i="9" l="1"/>
  <c r="Q104" i="2"/>
  <c r="R104" i="2"/>
  <c r="S104" i="2"/>
  <c r="T104" i="2"/>
  <c r="U104" i="2"/>
  <c r="V104" i="2"/>
  <c r="W104" i="2"/>
  <c r="X104" i="2"/>
  <c r="Y104" i="2"/>
  <c r="Z104" i="2"/>
  <c r="AA104" i="2"/>
  <c r="AB104" i="2"/>
  <c r="L58" i="2" l="1"/>
  <c r="K58" i="2"/>
  <c r="C174" i="8" s="1"/>
  <c r="J58" i="2"/>
  <c r="AK61" i="2"/>
  <c r="AV61" i="2" s="1"/>
  <c r="AI61" i="2"/>
  <c r="AS61" i="2" s="1"/>
  <c r="AG61" i="2"/>
  <c r="AP61" i="2" s="1"/>
  <c r="AE61" i="2"/>
  <c r="AM61" i="2" s="1"/>
  <c r="AI20" i="2"/>
  <c r="AG20" i="2"/>
  <c r="AK20" i="2"/>
  <c r="AV20" i="2" s="1"/>
  <c r="C171" i="9" l="1"/>
  <c r="C155" i="6" a="1"/>
  <c r="C155" i="6" s="1"/>
  <c r="C154" i="6" a="1"/>
  <c r="C154" i="6" s="1"/>
  <c r="C132" i="6" a="1"/>
  <c r="C132" i="6" s="1"/>
  <c r="C131" i="6" a="1"/>
  <c r="C131" i="6" s="1"/>
  <c r="L74" i="2"/>
  <c r="K74" i="2"/>
  <c r="C178" i="8" s="1"/>
  <c r="J74" i="2"/>
  <c r="L71" i="2"/>
  <c r="K71" i="2"/>
  <c r="C177" i="8" s="1"/>
  <c r="L70" i="2"/>
  <c r="K70" i="2"/>
  <c r="C176" i="8" s="1"/>
  <c r="J70" i="2"/>
  <c r="C175" i="6" a="1"/>
  <c r="C175" i="6" s="1"/>
  <c r="C155" i="8"/>
  <c r="L52" i="2"/>
  <c r="C154" i="8"/>
  <c r="L44" i="2"/>
  <c r="K44" i="2"/>
  <c r="C153" i="8" s="1"/>
  <c r="L39" i="2"/>
  <c r="K39" i="2"/>
  <c r="C152" i="8" s="1"/>
  <c r="L31" i="2"/>
  <c r="K31" i="2"/>
  <c r="C151" i="8" s="1"/>
  <c r="L24" i="2"/>
  <c r="K24" i="2"/>
  <c r="C131" i="8" s="1"/>
  <c r="C126" i="9"/>
  <c r="C129" i="8"/>
  <c r="J103" i="2"/>
  <c r="K103" i="2"/>
  <c r="C195" i="8" s="1"/>
  <c r="L103" i="2"/>
  <c r="C196" i="8"/>
  <c r="C197" i="8"/>
  <c r="C198" i="8"/>
  <c r="C199" i="8"/>
  <c r="C200" i="8"/>
  <c r="C194" i="8"/>
  <c r="C109" i="8"/>
  <c r="C110" i="8"/>
  <c r="C111" i="8"/>
  <c r="C112" i="6"/>
  <c r="C112" i="8"/>
  <c r="C108" i="8"/>
  <c r="C89" i="9"/>
  <c r="C89" i="8"/>
  <c r="C86" i="8"/>
  <c r="C54" i="10"/>
  <c r="C173" i="9" l="1"/>
  <c r="C108" i="9"/>
  <c r="C191" i="9"/>
  <c r="C128" i="9"/>
  <c r="C148" i="9"/>
  <c r="C149" i="9"/>
  <c r="C150" i="9"/>
  <c r="C151" i="9"/>
  <c r="C152" i="9"/>
  <c r="C174" i="9"/>
  <c r="C176" i="10"/>
  <c r="C175" i="9"/>
  <c r="C86" i="9"/>
  <c r="C109" i="9"/>
  <c r="C196" i="9"/>
  <c r="C195" i="9"/>
  <c r="C194" i="9"/>
  <c r="C193" i="9"/>
  <c r="C192" i="9"/>
  <c r="C88" i="9"/>
  <c r="C87" i="9"/>
  <c r="C179" i="8"/>
  <c r="C88" i="8"/>
  <c r="C87" i="8"/>
  <c r="C87" i="6" a="1"/>
  <c r="C87" i="6" s="1"/>
  <c r="C178" i="6" a="1"/>
  <c r="C178" i="6" s="1"/>
  <c r="C89" i="6"/>
  <c r="C113" i="6"/>
  <c r="C85" i="6"/>
  <c r="C90" i="6" a="1"/>
  <c r="C90" i="6" s="1"/>
  <c r="C108" i="6"/>
  <c r="C111" i="6"/>
  <c r="C110" i="6"/>
  <c r="C109" i="6"/>
  <c r="C201" i="6"/>
  <c r="C200" i="6"/>
  <c r="C199" i="6"/>
  <c r="C198" i="6"/>
  <c r="C197" i="6"/>
  <c r="C196" i="6"/>
  <c r="C176" i="6" a="1"/>
  <c r="C176" i="6" s="1"/>
  <c r="C180" i="6" s="1"/>
  <c r="C177" i="6"/>
  <c r="C179" i="6" a="1"/>
  <c r="C179" i="6" s="1"/>
  <c r="C86" i="6"/>
  <c r="C195" i="6"/>
  <c r="C201" i="8"/>
  <c r="C130" i="6" a="1"/>
  <c r="C130" i="6" s="1"/>
  <c r="C133" i="6" s="1"/>
  <c r="C152" i="6" a="1"/>
  <c r="C152" i="6" s="1"/>
  <c r="C157" i="6" s="1"/>
  <c r="C156" i="8"/>
  <c r="C153" i="6" a="1"/>
  <c r="C153" i="6" s="1"/>
  <c r="C156" i="6"/>
  <c r="C88" i="6"/>
  <c r="C197" i="9" l="1"/>
  <c r="C176" i="9"/>
  <c r="C110" i="9"/>
  <c r="C110" i="10"/>
  <c r="C153" i="9"/>
  <c r="C153" i="10"/>
  <c r="C197" i="10"/>
  <c r="C202" i="6"/>
  <c r="C114" i="6"/>
  <c r="C113" i="8"/>
  <c r="AI6" i="2"/>
  <c r="AG6" i="2"/>
  <c r="AE6" i="2"/>
  <c r="AM6" i="2" s="1"/>
  <c r="AK10" i="2"/>
  <c r="AI10" i="2"/>
  <c r="AG10" i="2"/>
  <c r="AE10" i="2"/>
  <c r="AM10" i="2" s="1"/>
  <c r="AK8" i="2"/>
  <c r="AI8" i="2"/>
  <c r="AG8" i="2"/>
  <c r="AE8" i="2"/>
  <c r="AM8" i="2" s="1"/>
  <c r="AK6" i="2"/>
  <c r="AK4" i="2"/>
  <c r="AI4" i="2"/>
  <c r="AG4" i="2"/>
  <c r="AP4" i="2" s="1"/>
  <c r="AE4" i="2"/>
  <c r="AE18" i="2"/>
  <c r="AM18" i="2" s="1"/>
  <c r="AG18" i="2"/>
  <c r="AI18" i="2"/>
  <c r="AK18" i="2"/>
  <c r="C32" i="8"/>
  <c r="F19" i="8" s="1"/>
  <c r="C32" i="6"/>
  <c r="G15" i="2"/>
  <c r="F15" i="2"/>
  <c r="C33" i="8" s="1"/>
  <c r="E15" i="2"/>
  <c r="C55" i="10" s="1"/>
  <c r="C34" i="10"/>
  <c r="C34" i="8"/>
  <c r="C56" i="10"/>
  <c r="H31" i="2"/>
  <c r="C35" i="10" s="1"/>
  <c r="G31" i="2"/>
  <c r="E31" i="2"/>
  <c r="H58" i="2"/>
  <c r="C36" i="10" s="1"/>
  <c r="G58" i="2"/>
  <c r="F58" i="2"/>
  <c r="C36" i="8" s="1"/>
  <c r="E58" i="2"/>
  <c r="C58" i="10" s="1"/>
  <c r="H80" i="2"/>
  <c r="C37" i="10" s="1"/>
  <c r="G80" i="2"/>
  <c r="F80" i="2"/>
  <c r="C37" i="8" s="1"/>
  <c r="E80" i="2"/>
  <c r="C59" i="10" s="1"/>
  <c r="AK32" i="2"/>
  <c r="AV32" i="2" s="1"/>
  <c r="AI32" i="2"/>
  <c r="AS32" i="2" s="1"/>
  <c r="AG32" i="2"/>
  <c r="AE32" i="2"/>
  <c r="AM4" i="2" l="1"/>
  <c r="F22" i="8"/>
  <c r="G22" i="8" s="1"/>
  <c r="C57" i="10"/>
  <c r="C35" i="9"/>
  <c r="F22" i="9" s="1"/>
  <c r="G22" i="9" s="1"/>
  <c r="F22" i="10"/>
  <c r="G22" i="10" s="1"/>
  <c r="C34" i="9"/>
  <c r="F21" i="9" s="1"/>
  <c r="G21" i="9" s="1"/>
  <c r="F21" i="10"/>
  <c r="G21" i="10" s="1"/>
  <c r="C33" i="9"/>
  <c r="F20" i="9" s="1"/>
  <c r="G20" i="9" s="1"/>
  <c r="F20" i="10"/>
  <c r="G20" i="10" s="1"/>
  <c r="C32" i="9"/>
  <c r="C37" i="9"/>
  <c r="F24" i="9" s="1"/>
  <c r="G24" i="9" s="1"/>
  <c r="F24" i="10"/>
  <c r="G24" i="10" s="1"/>
  <c r="C36" i="9"/>
  <c r="F23" i="9" s="1"/>
  <c r="G23" i="9" s="1"/>
  <c r="F23" i="10"/>
  <c r="G23" i="10" s="1"/>
  <c r="G19" i="8"/>
  <c r="F20" i="8"/>
  <c r="G20" i="8" s="1"/>
  <c r="F21" i="8"/>
  <c r="G21" i="8" s="1"/>
  <c r="F24" i="8"/>
  <c r="G24" i="8" s="1"/>
  <c r="F23" i="8"/>
  <c r="G23" i="8" s="1"/>
  <c r="AK28" i="2"/>
  <c r="AV28" i="2" s="1"/>
  <c r="AI28" i="2"/>
  <c r="AS28" i="2" s="1"/>
  <c r="AG28" i="2"/>
  <c r="AP28" i="2" s="1"/>
  <c r="AE28" i="2"/>
  <c r="AM28" i="2" s="1"/>
  <c r="AE52" i="2"/>
  <c r="AH37" i="2"/>
  <c r="AF37" i="2"/>
  <c r="AH51" i="2"/>
  <c r="AF51" i="2"/>
  <c r="AF39" i="2"/>
  <c r="AF48" i="2"/>
  <c r="AJ44" i="2"/>
  <c r="AH44" i="2"/>
  <c r="AF44" i="2"/>
  <c r="C38" i="10" l="1"/>
  <c r="F19" i="10"/>
  <c r="F19" i="9"/>
  <c r="C38" i="9"/>
  <c r="F25" i="8"/>
  <c r="AK29" i="2"/>
  <c r="AV29" i="2" s="1"/>
  <c r="AI29" i="2"/>
  <c r="AG29" i="2"/>
  <c r="AE29" i="2"/>
  <c r="F25" i="9" l="1"/>
  <c r="G19" i="9"/>
  <c r="F25" i="10"/>
  <c r="F28" i="10" s="1"/>
  <c r="G19" i="10"/>
  <c r="AE103" i="2"/>
  <c r="AG103" i="2"/>
  <c r="AP103" i="2" s="1"/>
  <c r="AI103" i="2"/>
  <c r="AS103" i="2" s="1"/>
  <c r="AK103" i="2"/>
  <c r="AV103" i="2" s="1"/>
  <c r="AV6" i="2"/>
  <c r="AV8" i="2"/>
  <c r="AV10" i="2"/>
  <c r="AV4" i="2"/>
  <c r="AS6" i="2"/>
  <c r="AS8" i="2"/>
  <c r="AS10" i="2"/>
  <c r="AS4" i="2"/>
  <c r="AP6" i="2"/>
  <c r="AP8" i="2"/>
  <c r="AP10"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B15" i="2" l="1"/>
  <c r="AE23" i="2"/>
  <c r="AM23" i="2" s="1"/>
  <c r="AE79" i="2" l="1"/>
  <c r="AM79" i="2" s="1"/>
  <c r="AG79" i="2"/>
  <c r="AP79" i="2" s="1"/>
  <c r="AK80" i="2" l="1"/>
  <c r="AV80" i="2" s="1"/>
  <c r="AI80" i="2"/>
  <c r="AG80" i="2"/>
  <c r="AE80" i="2"/>
  <c r="AM80" i="2" s="1"/>
  <c r="B80" i="2" s="1"/>
  <c r="AK79" i="2"/>
  <c r="AV79" i="2" s="1"/>
  <c r="AI79" i="2"/>
  <c r="AS79" i="2" s="1"/>
  <c r="AK73" i="2"/>
  <c r="AV73" i="2" s="1"/>
  <c r="AE73" i="2"/>
  <c r="AK71" i="2"/>
  <c r="AV71" i="2" s="1"/>
  <c r="AI71" i="2"/>
  <c r="AS71" i="2" s="1"/>
  <c r="AG71" i="2"/>
  <c r="AE71" i="2"/>
  <c r="AK70" i="2"/>
  <c r="AV70" i="2" s="1"/>
  <c r="AI70" i="2"/>
  <c r="AS70" i="2" s="1"/>
  <c r="AG70" i="2"/>
  <c r="AP70" i="2" s="1"/>
  <c r="AE70" i="2"/>
  <c r="AK69" i="2"/>
  <c r="AV69" i="2" s="1"/>
  <c r="AI69" i="2"/>
  <c r="AS69" i="2" s="1"/>
  <c r="AG69" i="2"/>
  <c r="AP69" i="2" s="1"/>
  <c r="AE69" i="2"/>
  <c r="AM69" i="2" s="1"/>
  <c r="AK64" i="2"/>
  <c r="AV64" i="2" s="1"/>
  <c r="AI64" i="2"/>
  <c r="AS64" i="2" s="1"/>
  <c r="AG64" i="2"/>
  <c r="AP64" i="2" s="1"/>
  <c r="AE64" i="2"/>
  <c r="AM64" i="2" s="1"/>
  <c r="AK63" i="2"/>
  <c r="AV63" i="2" s="1"/>
  <c r="AI63" i="2"/>
  <c r="AS63" i="2" s="1"/>
  <c r="AG63" i="2"/>
  <c r="AP63" i="2" s="1"/>
  <c r="AE63" i="2"/>
  <c r="AM63" i="2" s="1"/>
  <c r="B58" i="2" s="1"/>
  <c r="AK62" i="2"/>
  <c r="AV62" i="2" s="1"/>
  <c r="AI62" i="2"/>
  <c r="AS62" i="2" s="1"/>
  <c r="AG62" i="2"/>
  <c r="AP62" i="2" s="1"/>
  <c r="AE62" i="2"/>
  <c r="AK49" i="2"/>
  <c r="AV49" i="2" s="1"/>
  <c r="AI49" i="2"/>
  <c r="AS49" i="2" s="1"/>
  <c r="AG49" i="2"/>
  <c r="AP49" i="2" s="1"/>
  <c r="AE49" i="2"/>
  <c r="AK53" i="2"/>
  <c r="AV53" i="2" s="1"/>
  <c r="AI53" i="2"/>
  <c r="AG53" i="2"/>
  <c r="AE53" i="2"/>
  <c r="AK52" i="2"/>
  <c r="AV52" i="2" s="1"/>
  <c r="AI52" i="2"/>
  <c r="AG52" i="2"/>
  <c r="AK31" i="2"/>
  <c r="AV31" i="2" s="1"/>
  <c r="AI31" i="2"/>
  <c r="AS31" i="2" s="1"/>
  <c r="AG31" i="2"/>
  <c r="AE31" i="2"/>
  <c r="AK37" i="2"/>
  <c r="AV37" i="2" s="1"/>
  <c r="AI37" i="2"/>
  <c r="AS37" i="2" s="1"/>
  <c r="AG37" i="2"/>
  <c r="AP37" i="2" s="1"/>
  <c r="AE37" i="2"/>
  <c r="AK51" i="2"/>
  <c r="AV51" i="2" s="1"/>
  <c r="AI51" i="2"/>
  <c r="AS51" i="2" s="1"/>
  <c r="AG51" i="2"/>
  <c r="AP51" i="2" s="1"/>
  <c r="AE51" i="2"/>
  <c r="AK43" i="2"/>
  <c r="AV43" i="2" s="1"/>
  <c r="AI43" i="2"/>
  <c r="AS43" i="2" s="1"/>
  <c r="AG43" i="2"/>
  <c r="AP43" i="2" s="1"/>
  <c r="AE43" i="2"/>
  <c r="AM43" i="2" s="1"/>
  <c r="B31" i="2" s="1"/>
  <c r="AK42" i="2"/>
  <c r="AV42" i="2" s="1"/>
  <c r="AI42" i="2"/>
  <c r="AS42" i="2" s="1"/>
  <c r="AG42" i="2"/>
  <c r="AP42" i="2" s="1"/>
  <c r="AE42" i="2"/>
  <c r="AK40" i="2"/>
  <c r="AV40" i="2" s="1"/>
  <c r="AI40" i="2"/>
  <c r="AS40" i="2" s="1"/>
  <c r="AG40" i="2"/>
  <c r="AE40" i="2"/>
  <c r="AK39" i="2"/>
  <c r="AV39" i="2" s="1"/>
  <c r="AI39" i="2"/>
  <c r="AS39" i="2" s="1"/>
  <c r="AG39" i="2"/>
  <c r="AP39" i="2" s="1"/>
  <c r="AK48" i="2"/>
  <c r="AV48" i="2" s="1"/>
  <c r="AI48" i="2"/>
  <c r="AS48" i="2" s="1"/>
  <c r="AG48" i="2"/>
  <c r="AP48" i="2" s="1"/>
  <c r="AE48" i="2"/>
  <c r="AK44" i="2"/>
  <c r="AV44" i="2" s="1"/>
  <c r="AI44" i="2"/>
  <c r="AS44" i="2" s="1"/>
  <c r="AG44" i="2"/>
  <c r="AP44" i="2" s="1"/>
  <c r="AE44" i="2"/>
  <c r="AK50" i="2"/>
  <c r="AV50" i="2" s="1"/>
  <c r="AI50" i="2"/>
  <c r="AS50" i="2" s="1"/>
  <c r="AG50" i="2"/>
  <c r="AE50" i="2"/>
  <c r="AK38" i="2"/>
  <c r="AV38" i="2" s="1"/>
  <c r="AI38" i="2"/>
  <c r="AS38" i="2" s="1"/>
  <c r="AG38" i="2"/>
  <c r="AP38" i="2" s="1"/>
  <c r="AE38" i="2"/>
  <c r="AK30" i="2"/>
  <c r="AV30" i="2" s="1"/>
  <c r="AI30" i="2"/>
  <c r="AG30" i="2"/>
  <c r="AE30" i="2"/>
  <c r="AK26" i="2"/>
  <c r="AV26" i="2" s="1"/>
  <c r="AI26" i="2"/>
  <c r="AS26" i="2" s="1"/>
  <c r="AG26" i="2"/>
  <c r="AE26" i="2"/>
  <c r="AK25" i="2"/>
  <c r="AV25" i="2" s="1"/>
  <c r="AI25" i="2"/>
  <c r="AS25" i="2" s="1"/>
  <c r="AG25" i="2"/>
  <c r="AP25" i="2" s="1"/>
  <c r="AE25" i="2"/>
  <c r="AM25" i="2" s="1"/>
  <c r="AK24" i="2"/>
  <c r="AV24" i="2" s="1"/>
  <c r="AI24" i="2"/>
  <c r="AG24" i="2"/>
  <c r="AE24" i="2"/>
  <c r="AK23" i="2"/>
  <c r="AV23" i="2" s="1"/>
  <c r="AI23" i="2"/>
  <c r="AS23" i="2" s="1"/>
  <c r="AG23" i="2"/>
  <c r="AP23" i="2" s="1"/>
  <c r="AK21" i="2"/>
  <c r="AV21" i="2" s="1"/>
  <c r="AI21" i="2"/>
  <c r="AS21" i="2" s="1"/>
  <c r="AG21" i="2"/>
  <c r="AP21" i="2" s="1"/>
  <c r="AE21" i="2"/>
  <c r="AM21" i="2" s="1"/>
  <c r="AK19" i="2"/>
  <c r="AV19" i="2" s="1"/>
  <c r="AI19" i="2"/>
  <c r="AS19" i="2" s="1"/>
  <c r="AG19" i="2"/>
  <c r="AP19" i="2" s="1"/>
  <c r="C19" i="2" s="1"/>
  <c r="AE19" i="2"/>
  <c r="AM19" i="2" s="1"/>
  <c r="AV18" i="2"/>
  <c r="AS18" i="2"/>
  <c r="AP18" i="2"/>
  <c r="AK14" i="2"/>
  <c r="AV14" i="2" s="1"/>
  <c r="AI14" i="2"/>
  <c r="AS14" i="2" s="1"/>
  <c r="AG14" i="2"/>
  <c r="AP14" i="2" s="1"/>
  <c r="AE14" i="2"/>
  <c r="AM14" i="2" s="1"/>
  <c r="AK13" i="2"/>
  <c r="AV13" i="2" s="1"/>
  <c r="AI13" i="2"/>
  <c r="AS13" i="2" s="1"/>
  <c r="AG13" i="2"/>
  <c r="AP13" i="2" s="1"/>
  <c r="AE13" i="2"/>
  <c r="AM13" i="2" s="1"/>
  <c r="AK11" i="2"/>
  <c r="AV11" i="2" s="1"/>
  <c r="AI11" i="2"/>
  <c r="AS11" i="2" s="1"/>
  <c r="AG11" i="2"/>
  <c r="AP11" i="2" s="1"/>
  <c r="C4" i="2" s="1"/>
  <c r="AE11" i="2"/>
  <c r="B19" i="2" l="1"/>
  <c r="D19" i="2"/>
  <c r="AP80" i="2"/>
  <c r="C80" i="2" s="1"/>
  <c r="C59" i="8" s="1"/>
  <c r="D4" i="2"/>
  <c r="AS80" i="2"/>
  <c r="D80" i="2" s="1"/>
  <c r="C59" i="9" s="1"/>
  <c r="AM11" i="2"/>
  <c r="B4" i="2" s="1"/>
  <c r="AE104" i="2"/>
  <c r="D31" i="2"/>
  <c r="D58" i="2"/>
  <c r="C58" i="2"/>
  <c r="C58" i="8" s="1"/>
  <c r="C54" i="8"/>
  <c r="D15" i="2"/>
  <c r="C56" i="8"/>
  <c r="C15" i="2"/>
  <c r="C55" i="8" s="1"/>
  <c r="C35" i="6"/>
  <c r="F22" i="6" s="1"/>
  <c r="G22" i="6" s="1"/>
  <c r="C55" i="6"/>
  <c r="C37" i="6"/>
  <c r="F24" i="6" s="1"/>
  <c r="G24" i="6" s="1"/>
  <c r="C34" i="6"/>
  <c r="F21" i="6" s="1"/>
  <c r="G21" i="6" s="1"/>
  <c r="O107" i="2"/>
  <c r="O108" i="2"/>
  <c r="O109" i="2"/>
  <c r="AI104" i="2"/>
  <c r="O110" i="2"/>
  <c r="AG104" i="2"/>
  <c r="AK104" i="2"/>
  <c r="C56" i="9" l="1"/>
  <c r="C55" i="9"/>
  <c r="C54" i="9"/>
  <c r="C58" i="9"/>
  <c r="C31" i="2"/>
  <c r="C57" i="8" s="1"/>
  <c r="C57" i="9"/>
  <c r="C58" i="6"/>
  <c r="C54" i="6"/>
  <c r="O111" i="2"/>
  <c r="C60" i="10" l="1"/>
  <c r="E52" i="10" s="1"/>
  <c r="C60" i="9"/>
  <c r="C57" i="6"/>
  <c r="C59" i="6"/>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<sst xmlns="http://schemas.openxmlformats.org/spreadsheetml/2006/main" count="1098" uniqueCount="457">
  <si>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</si>
  <si>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</si>
  <si>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</si>
  <si>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</si>
  <si>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</si>
  <si>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</si>
  <si>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</si>
  <si>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</si>
  <si>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</si>
  <si>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</si>
  <si>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</si>
  <si>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</si>
  <si>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</si>
  <si>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</si>
  <si>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</si>
  <si>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</si>
  <si>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</si>
  <si>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</si>
  <si>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</si>
  <si>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</si>
  <si>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</si>
  <si>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</si>
  <si>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</si>
  <si>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</si>
  <si>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</si>
  <si>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</si>
  <si>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</si>
  <si>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</si>
  <si>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</si>
  <si>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</si>
  <si>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</si>
  <si>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</si>
  <si>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</si>
  <si>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</si>
  <si>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</si>
  <si>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</si>
  <si>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</si>
  <si>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</si>
  <si>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</si>
  <si>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</si>
  <si>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</si>
  <si>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</si>
  <si>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</si>
  <si>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</si>
  <si>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</si>
  <si>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</si>
  <si>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</si>
  <si>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</si>
  <si>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</si>
  <si>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</si>
  <si>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</si>
  <si>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</si>
  <si>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</si>
  <si>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</si>
  <si>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</si>
  <si>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</si>
  <si>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</si>
  <si>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</si>
  <si>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</si>
  <si>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</si>
  <si>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</si>
  <si>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</si>
  <si>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</si>
  <si>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</si>
  <si>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</si>
  <si>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</si>
  <si>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</si>
  <si>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</si>
  <si>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</si>
  <si>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</si>
  <si>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</si>
  <si>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</si>
  <si>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</si>
  <si>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</si>
  <si>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</si>
  <si>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</si>
  <si>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</si>
  <si>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</si>
  <si>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</si>
  <si>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</si>
  <si>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</si>
  <si>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</si>
  <si>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</si>
  <si>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</si>
  <si>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</si>
  <si>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</si>
  <si>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</si>
  <si>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</si>
  <si>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</si>
  <si>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</si>
  <si>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</si>
  <si>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</si>
  <si>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</si>
  <si>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</si>
  <si>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</si>
  <si>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</si>
  <si>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</si>
  <si>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</si>
  <si>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</si>
  <si>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</si>
  <si>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</si>
  <si>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</si>
  <si>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</si>
  <si>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</si>
  <si>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</si>
  <si>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</si>
  <si>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</si>
  <si>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</si>
  <si>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</si>
  <si>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</si>
  <si>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</si>
  <si>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</si>
  <si>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</si>
  <si>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</si>
  <si>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</si>
  <si>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</si>
  <si>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RESPONSABLE </t>
  </si>
  <si>
    <t>Adoptar mediante acto administrativo el Código de  Buen Gobierno y publicarlo en la pagina web e intranet</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</si>
  <si>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</si>
  <si>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</si>
  <si>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</si>
  <si>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</si>
  <si>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</si>
  <si>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</si>
  <si>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</si>
  <si>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1. Informar avances y resultados de la gestión con calidad y en lenguaje comprensible</t>
  </si>
  <si>
    <t>3. Responder a compromisos propuestos, evaluación y retroalimentación en ejercicios de rendición de cuentas con acciones correctivas para mejora</t>
  </si>
  <si>
    <t>2. Desarrollar escenarios de diálogo de doble vía con la ciudadanía y sus organizaciones</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</si>
  <si>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</si>
  <si>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</si>
  <si>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</si>
  <si>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</si>
  <si>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</si>
  <si>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</si>
  <si>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</si>
  <si>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</si>
  <si>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</si>
  <si>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</si>
  <si>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</si>
  <si>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</si>
  <si>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</si>
  <si>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</si>
  <si>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</si>
  <si>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</si>
  <si>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</si>
  <si>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</si>
  <si>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</si>
  <si>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</si>
  <si>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</si>
  <si>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</si>
  <si>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</si>
  <si>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</si>
  <si>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</si>
  <si>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</si>
  <si>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</si>
  <si>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</si>
  <si>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</si>
  <si>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</si>
  <si>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</si>
  <si>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</si>
  <si>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</si>
  <si>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 xml:space="preserve">Diseñar e implementar una capsula sobre el contenido e implementación del CBG, conflictos de interés, integridad en la gestión pública. </t>
  </si>
  <si>
    <t>1. Política Institucional de Administración del Riesgo vigente divulgada
2. Mapa de riesgos de corrupción, divulgado</t>
  </si>
  <si>
    <t>1. Planeación estratégica del servicio al ciudadano</t>
  </si>
  <si>
    <t>Avances por componente con corte al 2º trimestre, respecto al total programado en el año</t>
  </si>
  <si>
    <t>Ejecutado en el 2º trimestre Vs Programado en el periodo</t>
  </si>
  <si>
    <t>AVANCES POR SUBCOMPONETE, corte 2º trimestre Vs Programado en la vigencia</t>
  </si>
  <si>
    <t>Avance</t>
  </si>
  <si>
    <t>Avances por componente con corte al 3º trimestre, respecto al total programado en el año</t>
  </si>
  <si>
    <t>AVANCES POR SUBCOMPONETE, corte 3º trimestre Vs Programado en la vigencia</t>
  </si>
  <si>
    <t>Ejecutado en el 3º trimestre Vs Programado en el periodo:  96% de cumplimiento</t>
  </si>
  <si>
    <t>Avance:</t>
  </si>
  <si>
    <t>Avances por componente con corte al 4º trimestre, respecto al total programado en el año</t>
  </si>
  <si>
    <t>Ejecutado en el 4º trimestre Vs Programado en el periodo</t>
  </si>
  <si>
    <t>de cumplimiento</t>
  </si>
  <si>
    <t>AVANCES POR SUBCOMPONETE, corte 4º trimestre Vs Programado en la vigencia</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</si>
  <si>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</si>
  <si>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</si>
  <si>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</si>
  <si>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</si>
  <si>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</si>
  <si>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</si>
  <si>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</si>
  <si>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</si>
  <si>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</si>
  <si>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</si>
  <si>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</si>
  <si>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</si>
  <si>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</si>
  <si>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</si>
  <si>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</si>
  <si>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</si>
  <si>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</si>
  <si>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</si>
  <si>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</si>
  <si>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</si>
  <si>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</si>
  <si>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</si>
  <si>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</si>
  <si>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</si>
  <si>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</si>
  <si>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</si>
  <si>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</si>
  <si>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</si>
  <si>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</si>
  <si>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</si>
  <si>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</si>
  <si>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</si>
  <si>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</si>
  <si>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</si>
  <si>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</si>
  <si>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</si>
  <si>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</si>
  <si>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</si>
  <si>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</si>
  <si>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</si>
  <si>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</si>
  <si>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</si>
  <si>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</si>
  <si>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</si>
  <si>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</si>
  <si>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</si>
  <si>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</si>
  <si>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</si>
  <si>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</si>
  <si>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</si>
  <si>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</si>
  <si>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</si>
  <si>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</si>
  <si>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</si>
  <si>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</si>
  <si>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</si>
  <si>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</si>
  <si>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</si>
  <si>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</si>
  <si>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</si>
  <si>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</si>
  <si>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</si>
  <si>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</si>
  <si>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</si>
  <si>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</si>
  <si>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</si>
  <si>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</si>
  <si>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</si>
  <si>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</si>
  <si>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</si>
  <si>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</si>
  <si>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</si>
  <si>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</si>
  <si>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</si>
  <si>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</si>
  <si>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</si>
  <si>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</si>
  <si>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</si>
  <si>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</si>
  <si>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</si>
  <si>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</si>
  <si>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</si>
  <si>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</si>
  <si>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</si>
  <si>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</si>
  <si>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</si>
  <si>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</si>
  <si>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</si>
  <si>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</si>
  <si>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</si>
  <si>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</si>
  <si>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</si>
  <si>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</si>
  <si>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</si>
  <si>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</si>
  <si>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</si>
  <si>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</si>
  <si>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</si>
  <si>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</si>
  <si>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</si>
  <si>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</si>
  <si>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</si>
  <si>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</si>
  <si>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</si>
  <si>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</si>
  <si>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</si>
  <si>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</si>
  <si>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</si>
  <si>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</si>
  <si>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Realizar el principal espacio de rendición de cuentas,</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</si>
  <si>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</si>
  <si>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</si>
  <si>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</si>
  <si>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</si>
  <si>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</si>
  <si>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</si>
  <si>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</si>
  <si>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</si>
  <si>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</si>
  <si>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</si>
  <si>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</si>
  <si>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</si>
  <si>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</si>
  <si>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</si>
  <si>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</si>
  <si>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</si>
  <si>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</si>
  <si>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</si>
  <si>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</si>
  <si>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</si>
  <si>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</si>
  <si>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</si>
  <si>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</si>
  <si>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</si>
  <si>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</si>
  <si>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</si>
  <si>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</si>
  <si>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</si>
  <si>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</si>
  <si>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</si>
  <si>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</si>
  <si>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</si>
  <si>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</si>
  <si>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</si>
  <si>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</si>
  <si>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</si>
  <si>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</si>
  <si>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</si>
  <si>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</si>
  <si>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</si>
  <si>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</si>
  <si>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</si>
  <si>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</si>
  <si>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</si>
  <si>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</si>
  <si>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</si>
  <si>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</si>
  <si>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</si>
  <si>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</si>
  <si>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</si>
  <si>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</si>
  <si>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</si>
  <si>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</si>
  <si>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</si>
  <si>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</si>
  <si>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</si>
  <si>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</si>
  <si>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</si>
  <si>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</si>
  <si>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</si>
  <si>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</si>
  <si>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</si>
  <si>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</si>
  <si>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</si>
  <si>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</si>
  <si>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</si>
  <si>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</si>
  <si>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</si>
  <si>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</si>
  <si>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</si>
  <si>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</si>
  <si>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</si>
  <si>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</si>
  <si>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</si>
  <si>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</si>
  <si>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</si>
  <si>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</si>
  <si>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</si>
  <si>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</si>
  <si>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</si>
  <si>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</si>
  <si>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</si>
  <si>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</si>
  <si>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</si>
  <si>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</si>
  <si>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</si>
  <si>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</si>
  <si>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</si>
  <si>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</si>
  <si>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</si>
  <si>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</si>
  <si>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Rueda de Innovación y Sostenibilidad, realizada
Nuevas tecnologías, reguladas y adoptadas</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</si>
  <si>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</si>
  <si>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</si>
  <si>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</si>
  <si>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</si>
  <si>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</si>
  <si>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</si>
  <si>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</si>
  <si>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</si>
  <si>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</si>
  <si>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</si>
  <si>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</si>
  <si>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</si>
  <si>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</si>
  <si>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</si>
  <si>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</si>
  <si>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</si>
  <si>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</si>
  <si>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</si>
  <si>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</si>
  <si>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</si>
  <si>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</si>
  <si>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</si>
  <si>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</si>
  <si>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</si>
  <si>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</si>
  <si>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</si>
  <si>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</si>
  <si>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</si>
  <si>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</si>
  <si>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</si>
  <si>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</si>
  <si>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</si>
  <si>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</si>
  <si>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</si>
  <si>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</si>
  <si>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</si>
  <si>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</si>
  <si>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</si>
  <si>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</si>
  <si>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</si>
  <si>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</si>
  <si>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</si>
  <si>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</si>
  <si>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</si>
  <si>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</si>
  <si>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</si>
  <si>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</si>
  <si>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</si>
  <si>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</si>
  <si>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</si>
  <si>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</si>
  <si>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</si>
  <si>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</si>
  <si>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</si>
  <si>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</si>
  <si>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</si>
  <si>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</si>
  <si>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</si>
  <si>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</si>
  <si>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</si>
  <si>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</si>
  <si>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</si>
  <si>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</si>
  <si>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</si>
  <si>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</si>
  <si>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</si>
  <si>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</si>
  <si>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</si>
  <si>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</si>
  <si>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</si>
  <si>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</si>
  <si>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</si>
  <si>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</si>
  <si>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</si>
  <si>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</si>
  <si>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</si>
  <si>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</si>
  <si>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</si>
  <si>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Elaborar informe de validación documental para regular y adoptar nuevas tecnologías identificadas en la cuarta y quinta rueda de innovación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</si>
</sst>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b/>
      <sz val="18"/>
      <color theme="1"/>
      <name val="Calibri"/>
      <family val="2"/>
      <scheme val="minor"/>
    </font>
    <font>
      <strike/>
      <sz val="11"/>
      <name val="Calibri"/>
      <family val="2"/>
      <scheme val="minor"/>
    </font>
    <font>
      <b/>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s>
  <fills count="41">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FFFF00"/>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s>
  <borders count="68">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medium">
        <color indexed="64"/>
      </left>
      <right style="thin">
        <color theme="0"/>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top/>
      <bottom/>
      <diagonal/>
    </border>
    <border>
      <left style="medium">
        <color theme="0"/>
      </left>
      <right style="medium">
        <color theme="0"/>
      </right>
      <top style="medium">
        <color indexed="64"/>
      </top>
      <bottom style="medium">
        <color theme="0"/>
      </bottom>
      <diagonal/>
    </border>
    <border>
      <left style="medium">
        <color theme="0"/>
      </left>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medium">
        <color theme="0"/>
      </left>
      <right/>
      <top style="medium">
        <color theme="0"/>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s>
  <cellStyleXfs count="4">
    <xf numFmtId="0" fontId="0" fillId="0" borderId="0"/>
    <xf numFmtId="9" fontId="1" fillId="0" borderId="0" applyFont="0" applyFill="0" applyBorder="0" applyAlignment="0" applyProtection="0"/>
    <xf numFmtId="0" fontId="3" fillId="0" borderId="0"/>
    <xf numFmtId="0" fontId="25" fillId="0" borderId="0" applyNumberFormat="0" applyFill="0" applyBorder="0" applyAlignment="0" applyProtection="0"/>
  </cellStyleXfs>
  <cellXfs count="404">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3" xfId="0" applyBorder="1"/>
    <xf numFmtId="0" fontId="0" fillId="0" borderId="3" xfId="0" applyBorder="1" applyAlignment="1">
      <alignment horizontal="center" vertical="center"/>
    </xf>
    <xf numFmtId="1" fontId="0" fillId="0" borderId="0" xfId="0" applyNumberFormat="1"/>
    <xf numFmtId="0" fontId="4" fillId="21" borderId="3" xfId="0" applyFont="1" applyFill="1" applyBorder="1" applyAlignment="1">
      <alignment horizontal="center" vertical="center" wrapText="1"/>
    </xf>
    <xf numFmtId="14" fontId="5" fillId="21" borderId="3" xfId="0" applyNumberFormat="1" applyFont="1" applyFill="1" applyBorder="1" applyAlignment="1">
      <alignment horizontal="center" vertical="center" wrapText="1"/>
    </xf>
    <xf numFmtId="0" fontId="5" fillId="21" borderId="3" xfId="0" applyFont="1" applyFill="1" applyBorder="1" applyAlignment="1">
      <alignment horizontal="center" vertical="center" wrapText="1"/>
    </xf>
    <xf numFmtId="0" fontId="0" fillId="0" borderId="3" xfId="0" applyBorder="1" applyAlignment="1">
      <alignment wrapText="1"/>
    </xf>
    <xf numFmtId="14" fontId="0" fillId="0" borderId="3" xfId="0" applyNumberFormat="1" applyBorder="1"/>
    <xf numFmtId="1" fontId="0" fillId="0" borderId="3" xfId="0" applyNumberFormat="1" applyBorder="1"/>
    <xf numFmtId="9" fontId="0" fillId="0" borderId="3" xfId="1" applyFont="1" applyBorder="1" applyAlignment="1">
      <alignment horizontal="center"/>
    </xf>
    <xf numFmtId="2" fontId="0" fillId="0" borderId="3" xfId="0" applyNumberFormat="1" applyBorder="1" applyAlignment="1">
      <alignment horizontal="center"/>
    </xf>
    <xf numFmtId="9" fontId="0" fillId="0" borderId="0" xfId="1" applyFont="1"/>
    <xf numFmtId="164" fontId="0" fillId="0" borderId="0" xfId="1" applyNumberFormat="1" applyFont="1" applyAlignment="1" applyProtection="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9" fillId="20" borderId="18"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2" fontId="0" fillId="0" borderId="0" xfId="1" applyNumberFormat="1" applyFont="1" applyAlignment="1" applyProtection="1">
      <alignment horizontal="center" vertical="center"/>
    </xf>
    <xf numFmtId="0" fontId="0" fillId="0" borderId="0" xfId="0" applyAlignment="1">
      <alignment horizontal="left" vertical="top" wrapText="1"/>
    </xf>
    <xf numFmtId="10" fontId="0" fillId="0" borderId="0" xfId="1" applyNumberFormat="1" applyFont="1"/>
    <xf numFmtId="164" fontId="10" fillId="16" borderId="21"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2"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8" fillId="8" borderId="29" xfId="0" applyFont="1" applyFill="1" applyBorder="1" applyAlignment="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2" fontId="6" fillId="8" borderId="10" xfId="0" applyNumberFormat="1"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164" fontId="6" fillId="2" borderId="29" xfId="1" applyNumberFormat="1" applyFont="1" applyFill="1" applyBorder="1" applyAlignment="1" applyProtection="1">
      <alignment horizontal="center" vertical="center" wrapText="1" readingOrder="1"/>
    </xf>
    <xf numFmtId="2" fontId="6" fillId="2" borderId="29" xfId="0" applyNumberFormat="1"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2" fontId="6" fillId="2" borderId="10" xfId="0" applyNumberFormat="1"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2" fontId="6" fillId="3" borderId="10" xfId="0" applyNumberFormat="1" applyFont="1" applyFill="1" applyBorder="1" applyAlignment="1">
      <alignment horizontal="center" vertical="center" wrapText="1" readingOrder="1"/>
    </xf>
    <xf numFmtId="0" fontId="2" fillId="0" borderId="0" xfId="0" applyFont="1" applyAlignment="1">
      <alignment horizontal="right"/>
    </xf>
    <xf numFmtId="9" fontId="13" fillId="0" borderId="0" xfId="0" applyNumberFormat="1" applyFont="1" applyAlignment="1">
      <alignment horizontal="left"/>
    </xf>
    <xf numFmtId="9" fontId="0" fillId="0" borderId="3" xfId="1" applyFont="1" applyBorder="1"/>
    <xf numFmtId="9" fontId="0" fillId="0" borderId="0" xfId="0" applyNumberFormat="1"/>
    <xf numFmtId="0" fontId="13" fillId="0" borderId="0" xfId="0" applyFont="1"/>
    <xf numFmtId="0" fontId="13" fillId="0" borderId="0" xfId="0" applyFont="1" applyAlignment="1">
      <alignment horizontal="right"/>
    </xf>
    <xf numFmtId="9" fontId="15" fillId="0" borderId="0" xfId="0" applyNumberFormat="1" applyFont="1" applyAlignment="1">
      <alignment horizontal="left"/>
    </xf>
    <xf numFmtId="0" fontId="14" fillId="0" borderId="0" xfId="0" applyFont="1"/>
    <xf numFmtId="0" fontId="2" fillId="20" borderId="1" xfId="0" applyFont="1" applyFill="1" applyBorder="1" applyAlignment="1">
      <alignment horizontal="center" vertical="center" wrapText="1" readingOrder="1"/>
    </xf>
    <xf numFmtId="2" fontId="2" fillId="4" borderId="45" xfId="2" applyNumberFormat="1" applyFont="1" applyFill="1" applyBorder="1" applyAlignment="1">
      <alignment horizontal="center" vertical="center" wrapText="1"/>
    </xf>
    <xf numFmtId="164" fontId="2" fillId="4" borderId="46" xfId="1" applyNumberFormat="1" applyFont="1" applyFill="1" applyBorder="1" applyAlignment="1" applyProtection="1">
      <alignment horizontal="center" vertical="center" wrapText="1"/>
    </xf>
    <xf numFmtId="2" fontId="2" fillId="4" borderId="46" xfId="2" applyNumberFormat="1" applyFont="1" applyFill="1" applyBorder="1" applyAlignment="1">
      <alignment horizontal="center" vertical="center" wrapText="1"/>
    </xf>
    <xf numFmtId="164" fontId="2" fillId="4" borderId="47" xfId="1" applyNumberFormat="1" applyFont="1" applyFill="1" applyBorder="1" applyAlignment="1" applyProtection="1">
      <alignment horizontal="center" vertical="center" wrapText="1"/>
    </xf>
    <xf numFmtId="0" fontId="8" fillId="9" borderId="48" xfId="0" applyFont="1" applyFill="1" applyBorder="1" applyAlignment="1">
      <alignment horizontal="center" vertical="center" textRotation="90" wrapText="1" readingOrder="1"/>
    </xf>
    <xf numFmtId="0" fontId="8" fillId="9" borderId="48" xfId="0" applyFont="1" applyFill="1" applyBorder="1" applyAlignment="1">
      <alignment horizontal="center" vertical="center" wrapText="1" readingOrder="1"/>
    </xf>
    <xf numFmtId="0" fontId="8" fillId="9" borderId="49" xfId="0" applyFont="1" applyFill="1" applyBorder="1" applyAlignment="1">
      <alignment horizontal="center" vertical="center" wrapText="1" readingOrder="1"/>
    </xf>
    <xf numFmtId="164" fontId="8" fillId="10" borderId="20" xfId="1" applyNumberFormat="1" applyFont="1" applyFill="1" applyBorder="1" applyAlignment="1" applyProtection="1">
      <alignment horizontal="center" vertical="center" wrapText="1"/>
    </xf>
    <xf numFmtId="164" fontId="6" fillId="18" borderId="35" xfId="1" applyNumberFormat="1" applyFont="1" applyFill="1" applyBorder="1" applyAlignment="1" applyProtection="1">
      <alignment horizontal="center" vertical="center" wrapText="1"/>
    </xf>
    <xf numFmtId="164" fontId="6" fillId="18" borderId="20" xfId="1" applyNumberFormat="1" applyFont="1" applyFill="1" applyBorder="1" applyAlignment="1" applyProtection="1">
      <alignment horizontal="center" vertical="center" wrapText="1"/>
    </xf>
    <xf numFmtId="164" fontId="8" fillId="22" borderId="10" xfId="1" applyNumberFormat="1" applyFont="1" applyFill="1" applyBorder="1" applyAlignment="1" applyProtection="1">
      <alignment horizontal="center" vertical="center" wrapText="1"/>
    </xf>
    <xf numFmtId="0" fontId="0" fillId="26" borderId="54" xfId="0" applyFill="1" applyBorder="1" applyAlignment="1">
      <alignment horizontal="center" vertical="center" wrapText="1"/>
    </xf>
    <xf numFmtId="0" fontId="0" fillId="26" borderId="55" xfId="0" applyFill="1" applyBorder="1" applyAlignment="1">
      <alignment horizontal="center" vertical="center" wrapText="1"/>
    </xf>
    <xf numFmtId="0" fontId="6" fillId="11" borderId="10" xfId="0" applyFont="1" applyFill="1" applyBorder="1" applyAlignment="1">
      <alignment horizontal="center" vertical="center" wrapText="1"/>
    </xf>
    <xf numFmtId="0" fontId="8" fillId="11" borderId="10" xfId="0" applyFont="1" applyFill="1" applyBorder="1" applyAlignment="1">
      <alignment horizontal="center" vertical="center" wrapText="1"/>
    </xf>
    <xf numFmtId="2" fontId="6" fillId="11" borderId="10" xfId="0" applyNumberFormat="1" applyFont="1" applyFill="1" applyBorder="1" applyAlignment="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8" fillId="3" borderId="10" xfId="1" applyNumberFormat="1" applyFont="1" applyFill="1" applyBorder="1" applyAlignment="1" applyProtection="1">
      <alignment horizontal="center" vertical="center" wrapText="1"/>
    </xf>
    <xf numFmtId="164" fontId="8" fillId="3" borderId="10" xfId="1" applyNumberFormat="1" applyFont="1" applyFill="1" applyBorder="1" applyAlignment="1" applyProtection="1">
      <alignment horizontal="center" vertical="center" wrapText="1"/>
      <protection locked="0"/>
    </xf>
    <xf numFmtId="164" fontId="8" fillId="2" borderId="10" xfId="1" applyNumberFormat="1" applyFont="1" applyFill="1" applyBorder="1" applyAlignment="1" applyProtection="1">
      <alignment horizontal="center" vertical="center" wrapText="1"/>
    </xf>
    <xf numFmtId="0" fontId="8" fillId="2" borderId="10" xfId="1" applyNumberFormat="1" applyFont="1" applyFill="1" applyBorder="1" applyAlignment="1" applyProtection="1">
      <alignment horizontal="center" vertical="center" wrapText="1"/>
    </xf>
    <xf numFmtId="164" fontId="8" fillId="2" borderId="10" xfId="1" applyNumberFormat="1"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164" fontId="8" fillId="23" borderId="10" xfId="1" applyNumberFormat="1" applyFont="1" applyFill="1" applyBorder="1" applyAlignment="1" applyProtection="1">
      <alignment horizontal="center" vertical="center" wrapText="1"/>
    </xf>
    <xf numFmtId="0" fontId="8" fillId="23" borderId="10" xfId="1" applyNumberFormat="1" applyFont="1" applyFill="1" applyBorder="1" applyAlignment="1" applyProtection="1">
      <alignment horizontal="center" vertical="center" wrapText="1"/>
    </xf>
    <xf numFmtId="164" fontId="8" fillId="23" borderId="10" xfId="1" applyNumberFormat="1" applyFont="1" applyFill="1" applyBorder="1" applyAlignment="1" applyProtection="1">
      <alignment horizontal="center" vertical="center" wrapText="1"/>
      <protection locked="0"/>
    </xf>
    <xf numFmtId="0" fontId="6" fillId="23" borderId="10" xfId="0" applyFont="1" applyFill="1" applyBorder="1" applyAlignment="1" applyProtection="1">
      <alignment horizontal="center" vertical="center" wrapText="1"/>
      <protection locked="0"/>
    </xf>
    <xf numFmtId="164" fontId="8" fillId="11" borderId="10" xfId="1" applyNumberFormat="1" applyFont="1" applyFill="1" applyBorder="1" applyAlignment="1" applyProtection="1">
      <alignment horizontal="center" vertical="center" wrapText="1"/>
    </xf>
    <xf numFmtId="164" fontId="8" fillId="8" borderId="10" xfId="1" applyNumberFormat="1" applyFont="1" applyFill="1" applyBorder="1" applyAlignment="1" applyProtection="1">
      <alignment horizontal="center" vertical="center" wrapText="1"/>
    </xf>
    <xf numFmtId="0" fontId="6" fillId="8" borderId="10" xfId="0" applyFont="1" applyFill="1" applyBorder="1" applyAlignment="1">
      <alignment horizontal="center" vertical="center" wrapText="1"/>
    </xf>
    <xf numFmtId="164" fontId="8" fillId="8" borderId="10" xfId="1" applyNumberFormat="1" applyFont="1" applyFill="1" applyBorder="1" applyAlignment="1" applyProtection="1">
      <alignment horizontal="center" vertical="center" wrapText="1"/>
      <protection locked="0"/>
    </xf>
    <xf numFmtId="0" fontId="6" fillId="8" borderId="10" xfId="0" applyFont="1" applyFill="1" applyBorder="1" applyAlignment="1" applyProtection="1">
      <alignment horizontal="center" vertical="center" wrapText="1"/>
      <protection locked="0"/>
    </xf>
    <xf numFmtId="2" fontId="6" fillId="8" borderId="29" xfId="0" applyNumberFormat="1" applyFont="1" applyFill="1" applyBorder="1" applyAlignment="1">
      <alignment horizontal="center" vertical="center" wrapText="1" readingOrder="1"/>
    </xf>
    <xf numFmtId="164" fontId="6" fillId="8" borderId="29" xfId="1" applyNumberFormat="1" applyFont="1" applyFill="1" applyBorder="1" applyAlignment="1" applyProtection="1">
      <alignment horizontal="center" vertical="center" wrapText="1" readingOrder="1"/>
    </xf>
    <xf numFmtId="164" fontId="8" fillId="8" borderId="29" xfId="1" applyNumberFormat="1" applyFont="1" applyFill="1" applyBorder="1" applyAlignment="1" applyProtection="1">
      <alignment horizontal="center" vertical="center" wrapText="1"/>
    </xf>
    <xf numFmtId="0" fontId="6" fillId="8" borderId="29" xfId="0" applyFont="1" applyFill="1" applyBorder="1" applyAlignment="1">
      <alignment horizontal="center" vertical="center" wrapText="1"/>
    </xf>
    <xf numFmtId="164" fontId="8" fillId="8" borderId="29" xfId="1" applyNumberFormat="1" applyFont="1" applyFill="1" applyBorder="1" applyAlignment="1" applyProtection="1">
      <alignment horizontal="center" vertical="center" wrapText="1"/>
      <protection locked="0"/>
    </xf>
    <xf numFmtId="0" fontId="6" fillId="8" borderId="29" xfId="0" applyFont="1" applyFill="1" applyBorder="1" applyAlignment="1" applyProtection="1">
      <alignment horizontal="center" vertical="center" wrapText="1"/>
      <protection locked="0"/>
    </xf>
    <xf numFmtId="0" fontId="6" fillId="8" borderId="13"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2" fontId="6" fillId="8" borderId="13" xfId="0" applyNumberFormat="1" applyFont="1" applyFill="1" applyBorder="1" applyAlignment="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8" fillId="8" borderId="13" xfId="1" applyNumberFormat="1" applyFont="1" applyFill="1" applyBorder="1" applyAlignment="1" applyProtection="1">
      <alignment horizontal="center" vertical="center" wrapText="1"/>
    </xf>
    <xf numFmtId="164" fontId="8" fillId="2" borderId="29"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2" fontId="6" fillId="3" borderId="29" xfId="0" applyNumberFormat="1" applyFont="1" applyFill="1" applyBorder="1" applyAlignment="1">
      <alignment horizontal="center" vertical="center" wrapText="1" readingOrder="1"/>
    </xf>
    <xf numFmtId="164" fontId="6" fillId="3" borderId="29" xfId="1" applyNumberFormat="1" applyFont="1" applyFill="1" applyBorder="1" applyAlignment="1" applyProtection="1">
      <alignment horizontal="center" vertical="center" wrapText="1" readingOrder="1"/>
    </xf>
    <xf numFmtId="164" fontId="8" fillId="3" borderId="29" xfId="1" applyNumberFormat="1" applyFont="1" applyFill="1" applyBorder="1" applyAlignment="1" applyProtection="1">
      <alignment horizontal="center" vertical="center" wrapText="1"/>
    </xf>
    <xf numFmtId="0" fontId="6" fillId="3" borderId="13"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2" fontId="6" fillId="3" borderId="13" xfId="0" applyNumberFormat="1" applyFont="1" applyFill="1" applyBorder="1" applyAlignment="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8" fillId="3" borderId="13" xfId="1" applyNumberFormat="1" applyFont="1" applyFill="1" applyBorder="1" applyAlignment="1" applyProtection="1">
      <alignment horizontal="center" vertical="center" wrapText="1"/>
    </xf>
    <xf numFmtId="164" fontId="8" fillId="22" borderId="29" xfId="1" applyNumberFormat="1" applyFont="1" applyFill="1" applyBorder="1" applyAlignment="1" applyProtection="1">
      <alignment horizontal="center" vertical="center" wrapText="1"/>
    </xf>
    <xf numFmtId="164" fontId="6" fillId="18" borderId="22" xfId="1" applyNumberFormat="1" applyFont="1" applyFill="1" applyBorder="1" applyAlignment="1" applyProtection="1">
      <alignment horizontal="center" vertical="center" wrapText="1"/>
    </xf>
    <xf numFmtId="164" fontId="8" fillId="22" borderId="13" xfId="1" applyNumberFormat="1" applyFont="1" applyFill="1" applyBorder="1" applyAlignment="1" applyProtection="1">
      <alignment horizontal="center" vertical="center" wrapText="1"/>
    </xf>
    <xf numFmtId="0" fontId="2" fillId="4" borderId="44" xfId="2" applyFont="1" applyFill="1" applyBorder="1" applyAlignment="1">
      <alignment horizontal="center" vertical="center" wrapText="1"/>
    </xf>
    <xf numFmtId="0" fontId="2" fillId="4" borderId="25"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46" xfId="0" applyBorder="1" applyAlignment="1">
      <alignment wrapText="1"/>
    </xf>
    <xf numFmtId="0" fontId="9" fillId="20" borderId="5" xfId="0" applyFont="1" applyFill="1" applyBorder="1" applyAlignment="1">
      <alignment horizontal="center" vertical="center" wrapText="1" readingOrder="1"/>
    </xf>
    <xf numFmtId="0" fontId="9" fillId="20" borderId="18" xfId="0" applyFont="1" applyFill="1" applyBorder="1" applyAlignment="1">
      <alignment horizontal="center" vertical="center" wrapText="1" readingOrder="1"/>
    </xf>
    <xf numFmtId="0" fontId="7" fillId="27" borderId="0" xfId="0" applyFont="1" applyFill="1"/>
    <xf numFmtId="0" fontId="6" fillId="8" borderId="31" xfId="0" applyFont="1"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8" borderId="13" xfId="0" applyFont="1" applyFill="1" applyBorder="1" applyAlignment="1" applyProtection="1">
      <alignment horizontal="center" vertical="center" wrapText="1"/>
      <protection locked="0"/>
    </xf>
    <xf numFmtId="0" fontId="6" fillId="8" borderId="34" xfId="0" applyFont="1" applyFill="1" applyBorder="1" applyAlignment="1">
      <alignment horizontal="center" vertical="center" wrapText="1"/>
    </xf>
    <xf numFmtId="164" fontId="8" fillId="10" borderId="35" xfId="1" applyNumberFormat="1" applyFont="1" applyFill="1" applyBorder="1" applyAlignment="1" applyProtection="1">
      <alignment horizontal="center" vertical="center" wrapText="1"/>
    </xf>
    <xf numFmtId="0" fontId="6" fillId="11" borderId="29" xfId="0" applyFont="1" applyFill="1" applyBorder="1" applyAlignment="1">
      <alignment horizontal="center" vertical="center" wrapText="1"/>
    </xf>
    <xf numFmtId="164" fontId="8" fillId="10" borderId="22" xfId="1" applyNumberFormat="1" applyFont="1" applyFill="1" applyBorder="1" applyAlignment="1" applyProtection="1">
      <alignment horizontal="center" vertical="center" wrapText="1"/>
    </xf>
    <xf numFmtId="0" fontId="6" fillId="11" borderId="13" xfId="0" applyFont="1" applyFill="1" applyBorder="1" applyAlignment="1">
      <alignment horizontal="center" vertical="center" wrapText="1"/>
    </xf>
    <xf numFmtId="0" fontId="8" fillId="11" borderId="13" xfId="0" applyFont="1" applyFill="1" applyBorder="1" applyAlignment="1">
      <alignment horizontal="center" vertical="center" wrapText="1"/>
    </xf>
    <xf numFmtId="2" fontId="6" fillId="11" borderId="13" xfId="0" applyNumberFormat="1" applyFont="1" applyFill="1" applyBorder="1" applyAlignment="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8" fillId="11" borderId="13" xfId="1" applyNumberFormat="1" applyFont="1" applyFill="1" applyBorder="1" applyAlignment="1" applyProtection="1">
      <alignment horizontal="center" vertical="center" wrapText="1"/>
    </xf>
    <xf numFmtId="164" fontId="8" fillId="11" borderId="13" xfId="1" applyNumberFormat="1" applyFont="1" applyFill="1" applyBorder="1" applyAlignment="1" applyProtection="1">
      <alignment horizontal="center" vertical="center" wrapText="1"/>
      <protection locked="0"/>
    </xf>
    <xf numFmtId="0" fontId="8" fillId="11" borderId="29"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8" fillId="11" borderId="10" xfId="0" applyFont="1" applyFill="1" applyBorder="1" applyAlignment="1" applyProtection="1">
      <alignment horizontal="center" vertical="center" wrapText="1"/>
      <protection locked="0"/>
    </xf>
    <xf numFmtId="0" fontId="6" fillId="11" borderId="32" xfId="0" applyFont="1" applyFill="1" applyBorder="1" applyAlignment="1">
      <alignment horizontal="center" vertical="center" wrapText="1"/>
    </xf>
    <xf numFmtId="0" fontId="6" fillId="11" borderId="13" xfId="0" applyFont="1" applyFill="1" applyBorder="1" applyAlignment="1" applyProtection="1">
      <alignment horizontal="center" vertical="center" wrapText="1"/>
      <protection locked="0"/>
    </xf>
    <xf numFmtId="0" fontId="8" fillId="11" borderId="13" xfId="0" applyFont="1" applyFill="1" applyBorder="1" applyAlignment="1" applyProtection="1">
      <alignment horizontal="center" vertical="center" wrapText="1"/>
      <protection locked="0"/>
    </xf>
    <xf numFmtId="0" fontId="6" fillId="11" borderId="34" xfId="0" applyFont="1" applyFill="1" applyBorder="1" applyAlignment="1">
      <alignment horizontal="center" vertical="center" wrapText="1"/>
    </xf>
    <xf numFmtId="0" fontId="6" fillId="23" borderId="29" xfId="0" applyFont="1" applyFill="1" applyBorder="1" applyAlignment="1">
      <alignment horizontal="center" vertical="center" wrapText="1" readingOrder="1"/>
    </xf>
    <xf numFmtId="2" fontId="6" fillId="23" borderId="29" xfId="0" applyNumberFormat="1" applyFont="1" applyFill="1" applyBorder="1" applyAlignment="1">
      <alignment horizontal="center" vertical="center" wrapText="1" readingOrder="1"/>
    </xf>
    <xf numFmtId="164" fontId="6" fillId="23" borderId="29" xfId="1" applyNumberFormat="1" applyFont="1" applyFill="1" applyBorder="1" applyAlignment="1" applyProtection="1">
      <alignment horizontal="center" vertical="center" wrapText="1" readingOrder="1"/>
    </xf>
    <xf numFmtId="164" fontId="8" fillId="23" borderId="29" xfId="1" applyNumberFormat="1" applyFont="1" applyFill="1" applyBorder="1" applyAlignment="1" applyProtection="1">
      <alignment horizontal="center" vertical="center" wrapText="1"/>
    </xf>
    <xf numFmtId="0" fontId="8" fillId="23" borderId="29" xfId="0" applyFont="1" applyFill="1" applyBorder="1" applyAlignment="1">
      <alignment horizontal="center" vertical="center" wrapText="1"/>
    </xf>
    <xf numFmtId="164" fontId="8" fillId="23" borderId="29" xfId="1" applyNumberFormat="1" applyFont="1" applyFill="1" applyBorder="1" applyAlignment="1" applyProtection="1">
      <alignment horizontal="center" vertical="center" wrapText="1"/>
      <protection locked="0"/>
    </xf>
    <xf numFmtId="0" fontId="8" fillId="23" borderId="29" xfId="0" applyFont="1" applyFill="1" applyBorder="1" applyAlignment="1" applyProtection="1">
      <alignment horizontal="center" vertical="center" wrapText="1"/>
      <protection locked="0"/>
    </xf>
    <xf numFmtId="0" fontId="6" fillId="23" borderId="29" xfId="0" applyFont="1" applyFill="1" applyBorder="1" applyAlignment="1">
      <alignment horizontal="center" vertical="center" wrapText="1"/>
    </xf>
    <xf numFmtId="0" fontId="6" fillId="23" borderId="31" xfId="0" applyFont="1" applyFill="1" applyBorder="1" applyAlignment="1">
      <alignment horizontal="center" vertical="center" wrapText="1" readingOrder="1"/>
    </xf>
    <xf numFmtId="0" fontId="6" fillId="23" borderId="10" xfId="0" applyFont="1" applyFill="1" applyBorder="1" applyAlignment="1">
      <alignment horizontal="center" vertical="center" wrapText="1" readingOrder="1"/>
    </xf>
    <xf numFmtId="2" fontId="6" fillId="23" borderId="10" xfId="0" applyNumberFormat="1" applyFont="1" applyFill="1" applyBorder="1" applyAlignment="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0" fontId="8" fillId="23" borderId="10"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32" xfId="0" applyFont="1" applyFill="1" applyBorder="1" applyAlignment="1">
      <alignment horizontal="center" vertical="center" wrapText="1" readingOrder="1"/>
    </xf>
    <xf numFmtId="0" fontId="8" fillId="23" borderId="10" xfId="0" applyFont="1" applyFill="1" applyBorder="1" applyAlignment="1" applyProtection="1">
      <alignment horizontal="center" vertical="center" wrapText="1"/>
      <protection locked="0"/>
    </xf>
    <xf numFmtId="0" fontId="6" fillId="23" borderId="32" xfId="0" applyFont="1" applyFill="1" applyBorder="1" applyAlignment="1">
      <alignment horizontal="center" vertical="center" wrapText="1"/>
    </xf>
    <xf numFmtId="0" fontId="6" fillId="23" borderId="13" xfId="0" applyFont="1" applyFill="1" applyBorder="1" applyAlignment="1">
      <alignment horizontal="center" vertical="center" wrapText="1" readingOrder="1"/>
    </xf>
    <xf numFmtId="2" fontId="6" fillId="23" borderId="13" xfId="0" applyNumberFormat="1"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8" fillId="23" borderId="13" xfId="1" applyNumberFormat="1" applyFont="1" applyFill="1" applyBorder="1" applyAlignment="1" applyProtection="1">
      <alignment horizontal="center" vertical="center" wrapText="1"/>
    </xf>
    <xf numFmtId="0" fontId="8" fillId="23" borderId="13" xfId="0" applyFont="1" applyFill="1" applyBorder="1" applyAlignment="1">
      <alignment horizontal="center" vertical="center" wrapText="1"/>
    </xf>
    <xf numFmtId="164" fontId="8" fillId="23" borderId="13" xfId="1" applyNumberFormat="1" applyFont="1" applyFill="1" applyBorder="1" applyAlignment="1" applyProtection="1">
      <alignment horizontal="center" vertical="center" wrapText="1"/>
      <protection locked="0"/>
    </xf>
    <xf numFmtId="0" fontId="8" fillId="23" borderId="13" xfId="0" applyFont="1" applyFill="1" applyBorder="1" applyAlignment="1" applyProtection="1">
      <alignment horizontal="center" vertical="center" wrapText="1"/>
      <protection locked="0"/>
    </xf>
    <xf numFmtId="0" fontId="6" fillId="23" borderId="13" xfId="0" applyFont="1" applyFill="1" applyBorder="1" applyAlignment="1">
      <alignment horizontal="center" vertical="center" wrapText="1"/>
    </xf>
    <xf numFmtId="0" fontId="6" fillId="23" borderId="34" xfId="0" applyFont="1" applyFill="1" applyBorder="1" applyAlignment="1">
      <alignment horizontal="center" vertical="center" wrapText="1" readingOrder="1"/>
    </xf>
    <xf numFmtId="0" fontId="6" fillId="2" borderId="29"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0" xfId="0" applyFont="1" applyFill="1" applyBorder="1" applyAlignment="1" applyProtection="1">
      <alignment horizontal="center" vertical="center" wrapText="1"/>
      <protection locked="0"/>
    </xf>
    <xf numFmtId="0" fontId="6" fillId="2" borderId="10"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0" xfId="0" applyFont="1" applyFill="1" applyBorder="1" applyAlignment="1" applyProtection="1">
      <alignment horizontal="center" vertical="center" wrapText="1" readingOrder="1"/>
      <protection locked="0"/>
    </xf>
    <xf numFmtId="0" fontId="6" fillId="2" borderId="13" xfId="0" applyFont="1" applyFill="1" applyBorder="1" applyAlignment="1">
      <alignment horizontal="center" vertical="center" wrapText="1" readingOrder="1"/>
    </xf>
    <xf numFmtId="2" fontId="6" fillId="2" borderId="13" xfId="0" applyNumberFormat="1" applyFont="1" applyFill="1" applyBorder="1" applyAlignment="1">
      <alignment horizontal="center" vertical="center" wrapText="1" readingOrder="1"/>
    </xf>
    <xf numFmtId="164" fontId="6" fillId="2" borderId="13" xfId="1" applyNumberFormat="1" applyFont="1" applyFill="1" applyBorder="1" applyAlignment="1" applyProtection="1">
      <alignment horizontal="center" vertical="center" wrapText="1" readingOrder="1"/>
    </xf>
    <xf numFmtId="0" fontId="6" fillId="2" borderId="13" xfId="0" applyFont="1" applyFill="1" applyBorder="1" applyAlignment="1">
      <alignment horizontal="center" vertical="center" wrapText="1"/>
    </xf>
    <xf numFmtId="0" fontId="6" fillId="2" borderId="13" xfId="0" applyFont="1" applyFill="1" applyBorder="1" applyAlignment="1" applyProtection="1">
      <alignment horizontal="center" vertical="center" wrapText="1"/>
      <protection locked="0"/>
    </xf>
    <xf numFmtId="0" fontId="6" fillId="2" borderId="34"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29" xfId="0" applyFont="1" applyFill="1" applyBorder="1" applyAlignment="1" applyProtection="1">
      <alignment horizontal="center" vertical="center" wrapText="1"/>
      <protection locked="0"/>
    </xf>
    <xf numFmtId="0" fontId="6" fillId="3" borderId="31"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3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3" xfId="0" applyFont="1" applyFill="1" applyBorder="1" applyAlignment="1" applyProtection="1">
      <alignment horizontal="center" vertical="center" wrapText="1"/>
      <protection locked="0"/>
    </xf>
    <xf numFmtId="0" fontId="6" fillId="3" borderId="34" xfId="0" applyFont="1" applyFill="1" applyBorder="1" applyAlignment="1">
      <alignment horizontal="center" vertical="center" wrapText="1"/>
    </xf>
    <xf numFmtId="0" fontId="6" fillId="22" borderId="29" xfId="0" applyFont="1" applyFill="1" applyBorder="1" applyAlignment="1" applyProtection="1">
      <alignment horizontal="center" vertical="center" wrapText="1" readingOrder="1"/>
      <protection locked="0"/>
    </xf>
    <xf numFmtId="0" fontId="6" fillId="22" borderId="29" xfId="0" applyFont="1" applyFill="1" applyBorder="1" applyAlignment="1">
      <alignment horizontal="center" vertical="center" wrapText="1" readingOrder="1"/>
    </xf>
    <xf numFmtId="2" fontId="6" fillId="22" borderId="29" xfId="0" applyNumberFormat="1" applyFont="1" applyFill="1" applyBorder="1" applyAlignment="1">
      <alignment horizontal="center" vertical="center" wrapText="1" readingOrder="1"/>
    </xf>
    <xf numFmtId="164" fontId="6" fillId="22" borderId="29" xfId="1" applyNumberFormat="1" applyFont="1" applyFill="1" applyBorder="1" applyAlignment="1" applyProtection="1">
      <alignment horizontal="center" vertical="center" wrapText="1" readingOrder="1"/>
    </xf>
    <xf numFmtId="0" fontId="6" fillId="22" borderId="29" xfId="0" applyFont="1" applyFill="1" applyBorder="1" applyAlignment="1">
      <alignment horizontal="center" vertical="center" wrapText="1"/>
    </xf>
    <xf numFmtId="0" fontId="6" fillId="22" borderId="29" xfId="0" applyFont="1" applyFill="1" applyBorder="1" applyAlignment="1" applyProtection="1">
      <alignment horizontal="center" vertical="center" wrapText="1"/>
      <protection locked="0"/>
    </xf>
    <xf numFmtId="0" fontId="6" fillId="22" borderId="31" xfId="0" applyFont="1" applyFill="1" applyBorder="1" applyAlignment="1">
      <alignment horizontal="center" vertical="center" wrapText="1" readingOrder="1"/>
    </xf>
    <xf numFmtId="0" fontId="6" fillId="22" borderId="10" xfId="0" applyFont="1" applyFill="1" applyBorder="1" applyAlignment="1">
      <alignment horizontal="center" vertical="center" wrapText="1" readingOrder="1"/>
    </xf>
    <xf numFmtId="2" fontId="6" fillId="22" borderId="10" xfId="0" applyNumberFormat="1" applyFont="1" applyFill="1" applyBorder="1" applyAlignment="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0" fontId="6" fillId="22" borderId="10" xfId="0" applyFont="1" applyFill="1" applyBorder="1" applyAlignment="1">
      <alignment horizontal="center" vertical="center" wrapText="1"/>
    </xf>
    <xf numFmtId="0" fontId="6" fillId="22" borderId="10" xfId="0" applyFont="1" applyFill="1" applyBorder="1" applyAlignment="1" applyProtection="1">
      <alignment horizontal="center" vertical="center" wrapText="1"/>
      <protection locked="0"/>
    </xf>
    <xf numFmtId="0" fontId="6" fillId="22" borderId="32" xfId="0" applyFont="1" applyFill="1" applyBorder="1" applyAlignment="1">
      <alignment horizontal="center" vertical="center" wrapText="1" readingOrder="1"/>
    </xf>
    <xf numFmtId="0" fontId="6" fillId="22" borderId="13" xfId="0" applyFont="1" applyFill="1" applyBorder="1" applyAlignment="1" applyProtection="1">
      <alignment horizontal="center" vertical="center" wrapText="1" readingOrder="1"/>
      <protection locked="0"/>
    </xf>
    <xf numFmtId="0" fontId="6" fillId="22" borderId="13" xfId="0" applyFont="1" applyFill="1" applyBorder="1" applyAlignment="1">
      <alignment horizontal="center" vertical="center" wrapText="1" readingOrder="1"/>
    </xf>
    <xf numFmtId="2" fontId="6" fillId="22" borderId="13" xfId="0" applyNumberFormat="1" applyFont="1" applyFill="1" applyBorder="1" applyAlignment="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0" fontId="6" fillId="22" borderId="13" xfId="0" applyFont="1" applyFill="1" applyBorder="1" applyAlignment="1" applyProtection="1">
      <alignment horizontal="center" vertical="center" wrapText="1"/>
      <protection locked="0"/>
    </xf>
    <xf numFmtId="0" fontId="6" fillId="22" borderId="34" xfId="0" applyFont="1" applyFill="1" applyBorder="1" applyAlignment="1">
      <alignment horizontal="center" vertical="center" wrapText="1"/>
    </xf>
    <xf numFmtId="0" fontId="8" fillId="23" borderId="29"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17"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13" xfId="0" applyFont="1" applyFill="1" applyBorder="1" applyAlignment="1">
      <alignment horizontal="center" vertical="center" wrapText="1" readingOrder="1"/>
    </xf>
    <xf numFmtId="0" fontId="17" fillId="3" borderId="10" xfId="0" applyFont="1" applyFill="1" applyBorder="1" applyAlignment="1">
      <alignment horizontal="center" vertical="center" wrapText="1" readingOrder="1"/>
    </xf>
    <xf numFmtId="0" fontId="8" fillId="22" borderId="29"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0" fontId="17" fillId="22" borderId="13" xfId="0" applyFont="1" applyFill="1" applyBorder="1" applyAlignment="1">
      <alignment horizontal="center" vertical="center" wrapText="1" readingOrder="1"/>
    </xf>
    <xf numFmtId="0" fontId="18" fillId="0" borderId="56" xfId="0" applyFont="1" applyBorder="1" applyAlignment="1">
      <alignment wrapText="1"/>
    </xf>
    <xf numFmtId="0" fontId="18" fillId="0" borderId="56" xfId="0" applyFont="1" applyBorder="1" applyAlignment="1">
      <alignment horizontal="center" wrapText="1"/>
    </xf>
    <xf numFmtId="0" fontId="20" fillId="28" borderId="57" xfId="0" applyFont="1" applyFill="1" applyBorder="1" applyAlignment="1">
      <alignment horizontal="center" vertical="center" wrapText="1" readingOrder="1"/>
    </xf>
    <xf numFmtId="0" fontId="20" fillId="28" borderId="58" xfId="0" applyFont="1" applyFill="1" applyBorder="1" applyAlignment="1">
      <alignment horizontal="center" vertical="center" wrapText="1" readingOrder="1"/>
    </xf>
    <xf numFmtId="0" fontId="20" fillId="28" borderId="59" xfId="0" applyFont="1" applyFill="1" applyBorder="1" applyAlignment="1">
      <alignment horizontal="center" vertical="center" wrapText="1" readingOrder="1"/>
    </xf>
    <xf numFmtId="0" fontId="21" fillId="28" borderId="58" xfId="0" applyFont="1" applyFill="1" applyBorder="1" applyAlignment="1">
      <alignment horizontal="center" vertical="center" textRotation="90" wrapText="1" readingOrder="1"/>
    </xf>
    <xf numFmtId="0" fontId="22" fillId="30" borderId="65" xfId="0" applyFont="1" applyFill="1" applyBorder="1" applyAlignment="1">
      <alignment horizontal="center" vertical="center" wrapText="1" readingOrder="1"/>
    </xf>
    <xf numFmtId="9" fontId="22" fillId="30" borderId="66" xfId="0" applyNumberFormat="1" applyFont="1" applyFill="1" applyBorder="1" applyAlignment="1">
      <alignment horizontal="center" vertical="center" wrapText="1" readingOrder="1"/>
    </xf>
    <xf numFmtId="0" fontId="22" fillId="30" borderId="66" xfId="0" applyFont="1" applyFill="1" applyBorder="1" applyAlignment="1">
      <alignment horizontal="center" vertical="center" wrapText="1" readingOrder="1"/>
    </xf>
    <xf numFmtId="0" fontId="22" fillId="30" borderId="67" xfId="0" applyFont="1" applyFill="1" applyBorder="1" applyAlignment="1">
      <alignment horizontal="center" vertical="center" wrapText="1" readingOrder="1"/>
    </xf>
    <xf numFmtId="9" fontId="22" fillId="30" borderId="62" xfId="0" applyNumberFormat="1" applyFont="1" applyFill="1" applyBorder="1" applyAlignment="1">
      <alignment horizontal="center" vertical="center" wrapText="1" readingOrder="1"/>
    </xf>
    <xf numFmtId="0" fontId="22" fillId="30" borderId="62" xfId="0" applyFont="1" applyFill="1" applyBorder="1" applyAlignment="1">
      <alignment horizontal="center" vertical="center" wrapText="1" readingOrder="1"/>
    </xf>
    <xf numFmtId="0" fontId="22" fillId="32" borderId="67" xfId="0" applyFont="1" applyFill="1" applyBorder="1" applyAlignment="1">
      <alignment horizontal="center" vertical="center" wrapText="1" readingOrder="1"/>
    </xf>
    <xf numFmtId="9" fontId="22" fillId="32" borderId="57" xfId="0" applyNumberFormat="1" applyFont="1" applyFill="1" applyBorder="1" applyAlignment="1">
      <alignment horizontal="center" vertical="center" wrapText="1" readingOrder="1"/>
    </xf>
    <xf numFmtId="0" fontId="22" fillId="32" borderId="57" xfId="0" applyFont="1" applyFill="1" applyBorder="1" applyAlignment="1">
      <alignment horizontal="center" vertical="center" wrapText="1" readingOrder="1"/>
    </xf>
    <xf numFmtId="0" fontId="25" fillId="33" borderId="62" xfId="3" applyFill="1" applyBorder="1" applyAlignment="1">
      <alignment horizontal="center" vertical="center" wrapText="1" readingOrder="1"/>
    </xf>
    <xf numFmtId="0" fontId="22" fillId="34" borderId="67" xfId="0" applyFont="1" applyFill="1" applyBorder="1" applyAlignment="1">
      <alignment horizontal="center" vertical="center" wrapText="1" readingOrder="1"/>
    </xf>
    <xf numFmtId="9" fontId="22" fillId="34" borderId="57" xfId="0" applyNumberFormat="1" applyFont="1" applyFill="1" applyBorder="1" applyAlignment="1">
      <alignment horizontal="center" vertical="center" wrapText="1" readingOrder="1"/>
    </xf>
    <xf numFmtId="0" fontId="22" fillId="34" borderId="57" xfId="0" applyFont="1" applyFill="1" applyBorder="1" applyAlignment="1">
      <alignment horizontal="center" vertical="center" wrapText="1" readingOrder="1"/>
    </xf>
    <xf numFmtId="0" fontId="22" fillId="36" borderId="67" xfId="0" applyFont="1" applyFill="1" applyBorder="1" applyAlignment="1">
      <alignment horizontal="center" vertical="center" wrapText="1" readingOrder="1"/>
    </xf>
    <xf numFmtId="9" fontId="22" fillId="36" borderId="57" xfId="0" applyNumberFormat="1" applyFont="1" applyFill="1" applyBorder="1" applyAlignment="1">
      <alignment horizontal="center" vertical="center" wrapText="1" readingOrder="1"/>
    </xf>
    <xf numFmtId="0" fontId="22" fillId="36" borderId="57" xfId="0" applyFont="1" applyFill="1" applyBorder="1" applyAlignment="1">
      <alignment horizontal="center" vertical="center" wrapText="1" readingOrder="1"/>
    </xf>
    <xf numFmtId="0" fontId="22" fillId="37" borderId="67" xfId="0" applyFont="1" applyFill="1" applyBorder="1" applyAlignment="1">
      <alignment horizontal="center" vertical="center" wrapText="1" readingOrder="1"/>
    </xf>
    <xf numFmtId="0" fontId="22" fillId="39" borderId="67" xfId="0" applyFont="1" applyFill="1" applyBorder="1" applyAlignment="1">
      <alignment horizontal="center" vertical="center" wrapText="1" readingOrder="1"/>
    </xf>
    <xf numFmtId="0" fontId="22" fillId="39" borderId="57" xfId="0" applyFont="1" applyFill="1" applyBorder="1" applyAlignment="1">
      <alignment horizontal="center" vertical="center" wrapText="1" readingOrder="1"/>
    </xf>
    <xf numFmtId="0" fontId="22" fillId="40" borderId="67" xfId="0" applyFont="1" applyFill="1" applyBorder="1" applyAlignment="1">
      <alignment horizontal="center" vertical="center" wrapText="1" readingOrder="1"/>
    </xf>
    <xf numFmtId="0" fontId="22" fillId="39" borderId="58" xfId="0" applyFont="1" applyFill="1" applyBorder="1" applyAlignment="1">
      <alignment horizontal="center" vertical="center" wrapText="1" readingOrder="1"/>
    </xf>
    <xf numFmtId="0" fontId="26" fillId="34" borderId="62" xfId="0" applyFont="1" applyFill="1" applyBorder="1" applyAlignment="1">
      <alignment horizontal="center" vertical="center" wrapText="1" readingOrder="1"/>
    </xf>
    <xf numFmtId="0" fontId="0" fillId="0" borderId="0" xfId="0" applyAlignment="1">
      <alignment horizontal="center"/>
    </xf>
    <xf numFmtId="0" fontId="25" fillId="35" borderId="1" xfId="3" applyFill="1" applyBorder="1" applyAlignment="1">
      <alignment horizontal="center" vertical="center" wrapText="1" readingOrder="1"/>
    </xf>
    <xf numFmtId="0" fontId="25" fillId="35" borderId="61" xfId="3" applyFill="1" applyBorder="1" applyAlignment="1">
      <alignment horizontal="center" vertical="center" wrapText="1" readingOrder="1"/>
    </xf>
    <xf numFmtId="0" fontId="26" fillId="36" borderId="1" xfId="0" applyFont="1" applyFill="1" applyBorder="1" applyAlignment="1">
      <alignment horizontal="center" vertical="center" wrapText="1" readingOrder="1"/>
    </xf>
    <xf numFmtId="0" fontId="26" fillId="36" borderId="61" xfId="0" applyFont="1" applyFill="1" applyBorder="1" applyAlignment="1">
      <alignment horizontal="center" vertical="center" wrapText="1" readingOrder="1"/>
    </xf>
    <xf numFmtId="0" fontId="25" fillId="38" borderId="63" xfId="3" applyFill="1" applyBorder="1" applyAlignment="1">
      <alignment horizontal="center" vertical="center" wrapText="1" readingOrder="1"/>
    </xf>
    <xf numFmtId="0" fontId="25" fillId="38" borderId="61" xfId="3" applyFill="1" applyBorder="1" applyAlignment="1">
      <alignment horizontal="center" vertical="center" wrapText="1" readingOrder="1"/>
    </xf>
    <xf numFmtId="0" fontId="26" fillId="39" borderId="63" xfId="0" applyFont="1" applyFill="1" applyBorder="1" applyAlignment="1">
      <alignment horizontal="center" vertical="center" wrapText="1" readingOrder="1"/>
    </xf>
    <xf numFmtId="0" fontId="26" fillId="39" borderId="61" xfId="0" applyFont="1" applyFill="1" applyBorder="1" applyAlignment="1">
      <alignment horizontal="center" vertical="center" wrapText="1" readingOrder="1"/>
    </xf>
    <xf numFmtId="0" fontId="23" fillId="31" borderId="63" xfId="0" applyFont="1" applyFill="1" applyBorder="1" applyAlignment="1">
      <alignment horizontal="center" vertical="center" wrapText="1" readingOrder="1"/>
    </xf>
    <xf numFmtId="0" fontId="23" fillId="31" borderId="61" xfId="0" applyFont="1" applyFill="1" applyBorder="1" applyAlignment="1">
      <alignment horizontal="center" vertical="center" wrapText="1" readingOrder="1"/>
    </xf>
    <xf numFmtId="0" fontId="26" fillId="32" borderId="1" xfId="0" applyFont="1" applyFill="1" applyBorder="1" applyAlignment="1">
      <alignment horizontal="center" vertical="center" wrapText="1" readingOrder="1"/>
    </xf>
    <xf numFmtId="0" fontId="26" fillId="32" borderId="61" xfId="0" applyFont="1" applyFill="1" applyBorder="1" applyAlignment="1">
      <alignment horizontal="center" vertical="center" wrapText="1" readingOrder="1"/>
    </xf>
    <xf numFmtId="0" fontId="19" fillId="28" borderId="56" xfId="0" applyFont="1" applyFill="1" applyBorder="1" applyAlignment="1">
      <alignment horizontal="center" vertical="center" wrapText="1" readingOrder="1"/>
    </xf>
    <xf numFmtId="0" fontId="25" fillId="29" borderId="1" xfId="3" applyFill="1" applyBorder="1" applyAlignment="1">
      <alignment horizontal="center" vertical="center" wrapText="1" readingOrder="1"/>
    </xf>
    <xf numFmtId="0" fontId="25" fillId="29" borderId="60" xfId="3" applyFill="1" applyBorder="1" applyAlignment="1">
      <alignment horizontal="center" vertical="center" wrapText="1" readingOrder="1"/>
    </xf>
    <xf numFmtId="0" fontId="25" fillId="29" borderId="61" xfId="3" applyFill="1" applyBorder="1" applyAlignment="1">
      <alignment horizontal="center" vertical="center" wrapText="1" readingOrder="1"/>
    </xf>
    <xf numFmtId="0" fontId="26" fillId="30" borderId="63" xfId="0" applyFont="1" applyFill="1" applyBorder="1" applyAlignment="1">
      <alignment horizontal="center" vertical="center" wrapText="1" readingOrder="1"/>
    </xf>
    <xf numFmtId="0" fontId="26" fillId="30" borderId="60" xfId="0" applyFont="1" applyFill="1" applyBorder="1" applyAlignment="1">
      <alignment horizontal="center" vertical="center" wrapText="1" readingOrder="1"/>
    </xf>
    <xf numFmtId="0" fontId="26" fillId="30" borderId="64" xfId="0" applyFont="1" applyFill="1" applyBorder="1" applyAlignment="1">
      <alignment horizontal="center" vertical="center" wrapText="1" readingOrder="1"/>
    </xf>
    <xf numFmtId="0" fontId="8" fillId="7" borderId="40" xfId="0" applyFont="1" applyFill="1" applyBorder="1" applyAlignment="1">
      <alignment horizontal="center" vertical="center" wrapText="1" readingOrder="1"/>
    </xf>
    <xf numFmtId="0" fontId="8" fillId="7" borderId="9"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10" fillId="16" borderId="38" xfId="1" applyNumberFormat="1" applyFont="1" applyFill="1" applyBorder="1" applyAlignment="1" applyProtection="1">
      <alignment horizontal="center" vertical="center" wrapText="1" readingOrder="1"/>
    </xf>
    <xf numFmtId="164" fontId="10" fillId="16" borderId="39" xfId="1" applyNumberFormat="1" applyFont="1" applyFill="1" applyBorder="1" applyAlignment="1" applyProtection="1">
      <alignment horizontal="center" vertical="center" wrapText="1" readingOrder="1"/>
    </xf>
    <xf numFmtId="164" fontId="10" fillId="16" borderId="7" xfId="1" applyNumberFormat="1" applyFont="1" applyFill="1" applyBorder="1" applyAlignment="1" applyProtection="1">
      <alignment horizontal="center" vertical="center" wrapText="1" readingOrder="1"/>
    </xf>
    <xf numFmtId="164" fontId="6" fillId="24" borderId="26" xfId="1" applyNumberFormat="1" applyFont="1" applyFill="1" applyBorder="1" applyAlignment="1" applyProtection="1">
      <alignment horizontal="center" vertical="center" wrapText="1" readingOrder="1"/>
    </xf>
    <xf numFmtId="164" fontId="6" fillId="24" borderId="39" xfId="1" applyNumberFormat="1" applyFont="1" applyFill="1" applyBorder="1" applyAlignment="1" applyProtection="1">
      <alignment horizontal="center" vertical="center" wrapText="1" readingOrder="1"/>
    </xf>
    <xf numFmtId="164" fontId="6" fillId="24" borderId="37" xfId="1" applyNumberFormat="1" applyFont="1" applyFill="1" applyBorder="1" applyAlignment="1" applyProtection="1">
      <alignment horizontal="center" vertical="center" wrapText="1" readingOrder="1"/>
    </xf>
    <xf numFmtId="164" fontId="10" fillId="14" borderId="38" xfId="1" applyNumberFormat="1" applyFont="1" applyFill="1" applyBorder="1" applyAlignment="1" applyProtection="1">
      <alignment horizontal="center" vertical="center" wrapText="1" readingOrder="1"/>
    </xf>
    <xf numFmtId="164" fontId="10" fillId="14" borderId="39" xfId="1" applyNumberFormat="1" applyFont="1" applyFill="1" applyBorder="1" applyAlignment="1" applyProtection="1">
      <alignment horizontal="center" vertical="center" wrapText="1" readingOrder="1"/>
    </xf>
    <xf numFmtId="164" fontId="8" fillId="14" borderId="26" xfId="1" applyNumberFormat="1" applyFont="1" applyFill="1" applyBorder="1" applyAlignment="1" applyProtection="1">
      <alignment horizontal="center" vertical="center" wrapText="1" readingOrder="1"/>
    </xf>
    <xf numFmtId="164" fontId="8" fillId="14" borderId="39" xfId="1" applyNumberFormat="1" applyFont="1" applyFill="1" applyBorder="1" applyAlignment="1" applyProtection="1">
      <alignment horizontal="center" vertical="center" wrapText="1" readingOrder="1"/>
    </xf>
    <xf numFmtId="164" fontId="8" fillId="14" borderId="7" xfId="1" applyNumberFormat="1" applyFont="1" applyFill="1" applyBorder="1" applyAlignment="1" applyProtection="1">
      <alignment horizontal="center" vertical="center" wrapText="1" readingOrder="1"/>
    </xf>
    <xf numFmtId="164" fontId="8" fillId="7" borderId="38" xfId="1" applyNumberFormat="1" applyFont="1" applyFill="1" applyBorder="1" applyAlignment="1" applyProtection="1">
      <alignment horizontal="center" vertical="center" wrapText="1" readingOrder="1"/>
    </xf>
    <xf numFmtId="164" fontId="8" fillId="7" borderId="7" xfId="1" applyNumberFormat="1" applyFont="1" applyFill="1" applyBorder="1" applyAlignment="1" applyProtection="1">
      <alignment horizontal="center" vertical="center" wrapText="1" readingOrder="1"/>
    </xf>
    <xf numFmtId="164" fontId="8" fillId="7" borderId="26" xfId="1" applyNumberFormat="1" applyFont="1" applyFill="1" applyBorder="1" applyAlignment="1" applyProtection="1">
      <alignment horizontal="center" vertical="center" wrapText="1" readingOrder="1"/>
    </xf>
    <xf numFmtId="164" fontId="10" fillId="16" borderId="26" xfId="1" applyNumberFormat="1" applyFont="1" applyFill="1" applyBorder="1" applyAlignment="1" applyProtection="1">
      <alignment horizontal="center" vertical="center" wrapText="1" readingOrder="1"/>
    </xf>
    <xf numFmtId="164" fontId="10" fillId="16" borderId="37" xfId="1" applyNumberFormat="1" applyFont="1" applyFill="1" applyBorder="1" applyAlignment="1" applyProtection="1">
      <alignment horizontal="center" vertical="center" wrapText="1" readingOrder="1"/>
    </xf>
    <xf numFmtId="164" fontId="2" fillId="12" borderId="29"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164" fontId="2" fillId="12" borderId="30" xfId="0" applyNumberFormat="1" applyFont="1" applyFill="1" applyBorder="1" applyAlignment="1">
      <alignment horizontal="center" vertical="center" textRotation="90" wrapText="1"/>
    </xf>
    <xf numFmtId="164" fontId="2" fillId="12" borderId="11" xfId="0" applyNumberFormat="1" applyFont="1" applyFill="1" applyBorder="1" applyAlignment="1">
      <alignment horizontal="center" vertical="center" textRotation="90" wrapText="1"/>
    </xf>
    <xf numFmtId="164" fontId="2" fillId="12" borderId="14" xfId="0" applyNumberFormat="1" applyFont="1" applyFill="1" applyBorder="1" applyAlignment="1">
      <alignment horizontal="center" vertical="center" textRotation="90" wrapText="1"/>
    </xf>
    <xf numFmtId="0" fontId="8" fillId="9" borderId="52" xfId="0" applyFont="1" applyFill="1" applyBorder="1" applyAlignment="1">
      <alignment horizontal="center" vertical="center" wrapText="1" readingOrder="1"/>
    </xf>
    <xf numFmtId="164" fontId="8" fillId="7" borderId="39" xfId="1" applyNumberFormat="1" applyFont="1" applyFill="1" applyBorder="1" applyAlignment="1" applyProtection="1">
      <alignment horizontal="center" vertical="center" wrapText="1" readingOrder="1"/>
    </xf>
    <xf numFmtId="164" fontId="8" fillId="7" borderId="37" xfId="1" applyNumberFormat="1" applyFont="1" applyFill="1" applyBorder="1" applyAlignment="1" applyProtection="1">
      <alignment horizontal="center" vertical="center" wrapText="1" readingOrder="1"/>
    </xf>
    <xf numFmtId="164" fontId="6" fillId="24" borderId="7" xfId="1" applyNumberFormat="1" applyFont="1" applyFill="1" applyBorder="1" applyAlignment="1" applyProtection="1">
      <alignment horizontal="center" vertical="center" wrapText="1" readingOrder="1"/>
    </xf>
    <xf numFmtId="164" fontId="6" fillId="24" borderId="38" xfId="1" applyNumberFormat="1" applyFont="1" applyFill="1" applyBorder="1" applyAlignment="1" applyProtection="1">
      <alignment horizontal="center" vertical="center" wrapText="1" readingOrder="1"/>
    </xf>
    <xf numFmtId="164" fontId="2" fillId="9" borderId="29"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2" fillId="15" borderId="30" xfId="0" applyNumberFormat="1" applyFont="1" applyFill="1" applyBorder="1" applyAlignment="1">
      <alignment horizontal="center" vertical="center" textRotation="90" wrapText="1"/>
    </xf>
    <xf numFmtId="164" fontId="2" fillId="15" borderId="11" xfId="0" applyNumberFormat="1" applyFont="1" applyFill="1" applyBorder="1" applyAlignment="1">
      <alignment horizontal="center" vertical="center" textRotation="90" wrapText="1"/>
    </xf>
    <xf numFmtId="164" fontId="2" fillId="15" borderId="27" xfId="0" applyNumberFormat="1" applyFont="1" applyFill="1" applyBorder="1" applyAlignment="1">
      <alignment horizontal="center" vertical="center" textRotation="90" wrapText="1"/>
    </xf>
    <xf numFmtId="164" fontId="2" fillId="15" borderId="14" xfId="0" applyNumberFormat="1" applyFont="1" applyFill="1" applyBorder="1" applyAlignment="1">
      <alignment horizontal="center" vertical="center" textRotation="90" wrapText="1"/>
    </xf>
    <xf numFmtId="0" fontId="10" fillId="16" borderId="40" xfId="0" applyFont="1" applyFill="1" applyBorder="1" applyAlignment="1">
      <alignment horizontal="center" vertical="center" wrapText="1" readingOrder="1"/>
    </xf>
    <xf numFmtId="0" fontId="10" fillId="16" borderId="36" xfId="0" applyFont="1" applyFill="1" applyBorder="1" applyAlignment="1">
      <alignment horizontal="center" vertical="center" wrapText="1" readingOrder="1"/>
    </xf>
    <xf numFmtId="0" fontId="10" fillId="16" borderId="9" xfId="0" applyFont="1" applyFill="1" applyBorder="1" applyAlignment="1">
      <alignment horizontal="center" vertical="center" wrapText="1" readingOrder="1"/>
    </xf>
    <xf numFmtId="164" fontId="2" fillId="6" borderId="30" xfId="0" applyNumberFormat="1" applyFont="1" applyFill="1" applyBorder="1" applyAlignment="1">
      <alignment horizontal="center" vertical="center" textRotation="90" wrapText="1"/>
    </xf>
    <xf numFmtId="164" fontId="2" fillId="6" borderId="8" xfId="0" applyNumberFormat="1" applyFont="1" applyFill="1" applyBorder="1" applyAlignment="1">
      <alignment horizontal="center" vertical="center" textRotation="90" wrapText="1"/>
    </xf>
    <xf numFmtId="164" fontId="2" fillId="6" borderId="11" xfId="0" applyNumberFormat="1" applyFont="1" applyFill="1" applyBorder="1" applyAlignment="1">
      <alignment horizontal="center" vertical="center" textRotation="90" wrapText="1"/>
    </xf>
    <xf numFmtId="164" fontId="2" fillId="6" borderId="14" xfId="0" applyNumberFormat="1" applyFont="1" applyFill="1" applyBorder="1" applyAlignment="1">
      <alignment horizontal="center" vertical="center" textRotation="90" wrapText="1"/>
    </xf>
    <xf numFmtId="0" fontId="8" fillId="7" borderId="36"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14" borderId="36" xfId="0" applyFont="1" applyFill="1" applyBorder="1" applyAlignment="1">
      <alignment horizontal="center" vertical="center" wrapText="1" readingOrder="1"/>
    </xf>
    <xf numFmtId="0" fontId="8" fillId="14" borderId="41" xfId="0" applyFont="1" applyFill="1" applyBorder="1" applyAlignment="1">
      <alignment horizontal="center" vertical="center" wrapText="1" readingOrder="1"/>
    </xf>
    <xf numFmtId="164" fontId="2" fillId="9" borderId="30" xfId="0" applyNumberFormat="1" applyFont="1" applyFill="1" applyBorder="1" applyAlignment="1">
      <alignment horizontal="center" vertical="center" textRotation="90" wrapText="1"/>
    </xf>
    <xf numFmtId="164" fontId="2" fillId="9" borderId="8" xfId="0" applyNumberFormat="1" applyFont="1" applyFill="1" applyBorder="1" applyAlignment="1">
      <alignment horizontal="center" vertical="center" textRotation="90" wrapText="1"/>
    </xf>
    <xf numFmtId="164" fontId="2" fillId="9" borderId="14" xfId="0" applyNumberFormat="1" applyFont="1" applyFill="1" applyBorder="1" applyAlignment="1">
      <alignment horizontal="center" vertical="center" textRotation="90" wrapText="1"/>
    </xf>
    <xf numFmtId="0" fontId="8" fillId="9" borderId="53" xfId="0" applyFont="1" applyFill="1" applyBorder="1" applyAlignment="1">
      <alignment horizontal="center" vertical="center" wrapText="1" readingOrder="1"/>
    </xf>
    <xf numFmtId="0" fontId="8" fillId="9" borderId="50" xfId="0" applyFont="1" applyFill="1" applyBorder="1" applyAlignment="1">
      <alignment horizontal="center" vertical="center" wrapText="1" readingOrder="1"/>
    </xf>
    <xf numFmtId="0" fontId="8" fillId="9" borderId="51" xfId="0" applyFont="1" applyFill="1" applyBorder="1" applyAlignment="1">
      <alignment horizontal="center" vertical="center" wrapText="1" readingOrder="1"/>
    </xf>
    <xf numFmtId="164" fontId="2" fillId="15" borderId="29"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2" fillId="4" borderId="23" xfId="2" applyFont="1" applyFill="1" applyBorder="1" applyAlignment="1">
      <alignment horizontal="center" vertical="center" wrapText="1"/>
    </xf>
    <xf numFmtId="0" fontId="2" fillId="4" borderId="24" xfId="2" applyFont="1" applyFill="1" applyBorder="1" applyAlignment="1">
      <alignment horizontal="center" vertical="center" wrapText="1"/>
    </xf>
    <xf numFmtId="0" fontId="2" fillId="4" borderId="44" xfId="2" applyFont="1" applyFill="1" applyBorder="1" applyAlignment="1">
      <alignment horizontal="center" vertical="center" wrapText="1"/>
    </xf>
    <xf numFmtId="0" fontId="2" fillId="4" borderId="25" xfId="2" applyFont="1" applyFill="1" applyBorder="1" applyAlignment="1">
      <alignment horizontal="center" vertical="center" wrapText="1"/>
    </xf>
    <xf numFmtId="0" fontId="2" fillId="4" borderId="42" xfId="2" applyFont="1" applyFill="1" applyBorder="1" applyAlignment="1">
      <alignment horizontal="center" vertical="center" wrapText="1"/>
    </xf>
    <xf numFmtId="0" fontId="9" fillId="19" borderId="6" xfId="0" applyFont="1" applyFill="1" applyBorder="1" applyAlignment="1">
      <alignment horizontal="center" vertical="center" wrapText="1" readingOrder="1"/>
    </xf>
    <xf numFmtId="0" fontId="9" fillId="19" borderId="0" xfId="0" applyFont="1" applyFill="1" applyAlignment="1">
      <alignment horizontal="center" vertical="center" wrapText="1" readingOrder="1"/>
    </xf>
    <xf numFmtId="0" fontId="9" fillId="19" borderId="19" xfId="0" applyFont="1" applyFill="1" applyBorder="1" applyAlignment="1">
      <alignment horizontal="center" vertical="center" wrapText="1" readingOrder="1"/>
    </xf>
    <xf numFmtId="0" fontId="10" fillId="14" borderId="28" xfId="0" applyFont="1" applyFill="1" applyBorder="1" applyAlignment="1">
      <alignment horizontal="center" vertical="center" wrapText="1" readingOrder="1"/>
    </xf>
    <xf numFmtId="0" fontId="10" fillId="14" borderId="12" xfId="0" applyFont="1" applyFill="1" applyBorder="1" applyAlignment="1">
      <alignment horizontal="center" vertical="center" wrapText="1" readingOrder="1"/>
    </xf>
    <xf numFmtId="164" fontId="2" fillId="13" borderId="29"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6" xfId="0" applyNumberFormat="1" applyFont="1" applyFill="1" applyBorder="1" applyAlignment="1">
      <alignment horizontal="center" vertical="center" textRotation="90" wrapText="1"/>
    </xf>
    <xf numFmtId="164" fontId="2" fillId="13" borderId="13" xfId="0" applyNumberFormat="1" applyFont="1" applyFill="1" applyBorder="1" applyAlignment="1">
      <alignment horizontal="center" vertical="center" textRotation="90" wrapText="1"/>
    </xf>
    <xf numFmtId="164" fontId="2" fillId="13" borderId="30" xfId="0" applyNumberFormat="1" applyFont="1" applyFill="1" applyBorder="1" applyAlignment="1">
      <alignment horizontal="center" vertical="center" textRotation="90" wrapText="1"/>
    </xf>
    <xf numFmtId="164" fontId="2" fillId="13" borderId="11" xfId="0" applyNumberFormat="1" applyFont="1" applyFill="1" applyBorder="1" applyAlignment="1">
      <alignment horizontal="center" vertical="center" textRotation="90" wrapText="1"/>
    </xf>
    <xf numFmtId="164" fontId="2" fillId="13" borderId="27" xfId="0" applyNumberFormat="1" applyFont="1" applyFill="1" applyBorder="1" applyAlignment="1">
      <alignment horizontal="center" vertical="center" textRotation="90" wrapText="1"/>
    </xf>
    <xf numFmtId="164" fontId="2" fillId="13" borderId="14" xfId="0" applyNumberFormat="1" applyFont="1" applyFill="1" applyBorder="1" applyAlignment="1">
      <alignment horizontal="center" vertical="center" textRotation="90" wrapText="1"/>
    </xf>
    <xf numFmtId="0" fontId="8" fillId="6" borderId="28" xfId="0" applyFont="1" applyFill="1" applyBorder="1" applyAlignment="1">
      <alignment horizontal="center" vertical="center" textRotation="90" wrapText="1"/>
    </xf>
    <xf numFmtId="0" fontId="8" fillId="6" borderId="9" xfId="0" applyFont="1" applyFill="1" applyBorder="1" applyAlignment="1">
      <alignment horizontal="center" vertical="center" textRotation="90" wrapText="1"/>
    </xf>
    <xf numFmtId="0" fontId="8" fillId="6" borderId="12" xfId="0" applyFont="1" applyFill="1" applyBorder="1" applyAlignment="1">
      <alignment horizontal="center" vertical="center" textRotation="90" wrapText="1"/>
    </xf>
    <xf numFmtId="0" fontId="8" fillId="6" borderId="15" xfId="0" applyFont="1" applyFill="1" applyBorder="1" applyAlignment="1">
      <alignment horizontal="center" vertical="center" textRotation="90" wrapText="1"/>
    </xf>
    <xf numFmtId="0" fontId="8" fillId="7" borderId="12" xfId="0" applyFont="1" applyFill="1" applyBorder="1" applyAlignment="1">
      <alignment horizontal="center" vertical="center" wrapText="1" readingOrder="1"/>
    </xf>
    <xf numFmtId="0" fontId="8" fillId="7" borderId="15" xfId="0" applyFont="1" applyFill="1" applyBorder="1" applyAlignment="1">
      <alignment horizontal="center" vertical="center" wrapText="1" readingOrder="1"/>
    </xf>
    <xf numFmtId="0" fontId="8" fillId="9" borderId="28" xfId="0" applyFont="1" applyFill="1" applyBorder="1" applyAlignment="1">
      <alignment horizontal="center" vertical="center" textRotation="90" wrapText="1"/>
    </xf>
    <xf numFmtId="0" fontId="8" fillId="9" borderId="9" xfId="0" applyFont="1" applyFill="1" applyBorder="1" applyAlignment="1">
      <alignment horizontal="center" vertical="center" textRotation="90" wrapText="1"/>
    </xf>
    <xf numFmtId="0" fontId="8" fillId="9" borderId="15" xfId="0" applyFont="1" applyFill="1" applyBorder="1" applyAlignment="1">
      <alignment horizontal="center" vertical="center" textRotation="90" wrapText="1"/>
    </xf>
    <xf numFmtId="0" fontId="8" fillId="10" borderId="28" xfId="0" applyFont="1" applyFill="1" applyBorder="1" applyAlignment="1">
      <alignment horizontal="center" vertical="center" wrapText="1"/>
    </xf>
    <xf numFmtId="0" fontId="8" fillId="10" borderId="9" xfId="0" applyFont="1" applyFill="1" applyBorder="1" applyAlignment="1">
      <alignment horizontal="center" vertical="center" wrapText="1"/>
    </xf>
    <xf numFmtId="0" fontId="8" fillId="10" borderId="15" xfId="0" applyFont="1" applyFill="1" applyBorder="1" applyAlignment="1">
      <alignment horizontal="center" vertical="center" wrapText="1"/>
    </xf>
    <xf numFmtId="164" fontId="2" fillId="6" borderId="29"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8" fillId="12" borderId="28" xfId="0" applyFont="1" applyFill="1" applyBorder="1" applyAlignment="1">
      <alignment horizontal="center" vertical="center" textRotation="90" wrapText="1"/>
    </xf>
    <xf numFmtId="0" fontId="8" fillId="12" borderId="12" xfId="0" applyFont="1" applyFill="1" applyBorder="1" applyAlignment="1">
      <alignment horizontal="center" vertical="center" textRotation="90" wrapText="1"/>
    </xf>
    <xf numFmtId="0" fontId="8" fillId="12" borderId="15" xfId="0" applyFont="1" applyFill="1" applyBorder="1" applyAlignment="1">
      <alignment horizontal="center" vertical="center" textRotation="90" wrapText="1"/>
    </xf>
    <xf numFmtId="0" fontId="8" fillId="24" borderId="28" xfId="0" applyFont="1" applyFill="1" applyBorder="1" applyAlignment="1">
      <alignment horizontal="center" vertical="center" wrapText="1" readingOrder="1"/>
    </xf>
    <xf numFmtId="0" fontId="8" fillId="24" borderId="12" xfId="0" applyFont="1" applyFill="1" applyBorder="1" applyAlignment="1">
      <alignment horizontal="center" vertical="center" wrapText="1" readingOrder="1"/>
    </xf>
    <xf numFmtId="0" fontId="8" fillId="24" borderId="15" xfId="0" applyFont="1" applyFill="1" applyBorder="1" applyAlignment="1">
      <alignment horizontal="center" vertical="center" wrapText="1" readingOrder="1"/>
    </xf>
    <xf numFmtId="164" fontId="8" fillId="14" borderId="37" xfId="1" applyNumberFormat="1" applyFont="1" applyFill="1" applyBorder="1" applyAlignment="1" applyProtection="1">
      <alignment horizontal="center" vertical="center" wrapText="1" readingOrder="1"/>
    </xf>
    <xf numFmtId="0" fontId="2" fillId="25" borderId="43"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44" xfId="0" applyFont="1" applyFill="1" applyBorder="1" applyAlignment="1">
      <alignment horizontal="center" vertical="center" wrapText="1"/>
    </xf>
    <xf numFmtId="0" fontId="2" fillId="25" borderId="16" xfId="0" applyFont="1" applyFill="1" applyBorder="1" applyAlignment="1">
      <alignment horizontal="center" vertical="center" wrapText="1"/>
    </xf>
    <xf numFmtId="0" fontId="8" fillId="17" borderId="28" xfId="0" applyFont="1" applyFill="1" applyBorder="1" applyAlignment="1">
      <alignment horizontal="center" vertical="center" textRotation="90" wrapText="1"/>
    </xf>
    <xf numFmtId="0" fontId="8" fillId="17" borderId="9" xfId="0" applyFont="1" applyFill="1" applyBorder="1" applyAlignment="1">
      <alignment horizontal="center" vertical="center" textRotation="90" wrapText="1"/>
    </xf>
    <xf numFmtId="0" fontId="8" fillId="17" borderId="15" xfId="0" applyFont="1" applyFill="1" applyBorder="1" applyAlignment="1">
      <alignment horizontal="center" vertical="center" textRotation="90" wrapText="1"/>
    </xf>
    <xf numFmtId="0" fontId="6" fillId="18" borderId="28" xfId="0" applyFont="1" applyFill="1" applyBorder="1" applyAlignment="1">
      <alignment horizontal="center" vertical="center" wrapText="1"/>
    </xf>
    <xf numFmtId="0" fontId="6" fillId="18" borderId="9" xfId="0" applyFont="1" applyFill="1" applyBorder="1" applyAlignment="1">
      <alignment horizontal="center" vertical="center" wrapText="1"/>
    </xf>
    <xf numFmtId="0" fontId="6" fillId="18" borderId="15" xfId="0" applyFont="1" applyFill="1" applyBorder="1" applyAlignment="1">
      <alignment horizontal="center" vertical="center" wrapText="1"/>
    </xf>
    <xf numFmtId="0" fontId="8" fillId="13" borderId="28" xfId="0" applyFont="1" applyFill="1" applyBorder="1" applyAlignment="1">
      <alignment horizontal="center" vertical="center" textRotation="90" wrapText="1"/>
    </xf>
    <xf numFmtId="0" fontId="8" fillId="13" borderId="12" xfId="0" applyFont="1" applyFill="1" applyBorder="1" applyAlignment="1">
      <alignment horizontal="center" vertical="center" textRotation="90" wrapText="1"/>
    </xf>
    <xf numFmtId="0" fontId="8" fillId="13" borderId="33" xfId="0" applyFont="1" applyFill="1" applyBorder="1" applyAlignment="1">
      <alignment horizontal="center" vertical="center" textRotation="90" wrapText="1"/>
    </xf>
    <xf numFmtId="0" fontId="8" fillId="13" borderId="15" xfId="0" applyFont="1" applyFill="1" applyBorder="1" applyAlignment="1">
      <alignment horizontal="center" vertical="center" textRotation="90" wrapText="1"/>
    </xf>
    <xf numFmtId="0" fontId="8" fillId="14" borderId="12" xfId="0" applyFont="1" applyFill="1" applyBorder="1" applyAlignment="1">
      <alignment horizontal="center" vertical="center" wrapText="1" readingOrder="1"/>
    </xf>
    <xf numFmtId="0" fontId="8" fillId="15" borderId="28" xfId="0" applyFont="1" applyFill="1" applyBorder="1" applyAlignment="1">
      <alignment horizontal="center" vertical="center" textRotation="90" wrapText="1"/>
    </xf>
    <xf numFmtId="0" fontId="8" fillId="15" borderId="12" xfId="0" applyFont="1" applyFill="1" applyBorder="1" applyAlignment="1">
      <alignment horizontal="center" vertical="center" textRotation="90" wrapText="1"/>
    </xf>
    <xf numFmtId="0" fontId="8" fillId="15" borderId="33" xfId="0" applyFont="1" applyFill="1" applyBorder="1" applyAlignment="1">
      <alignment horizontal="center" vertical="center" textRotation="90" wrapText="1"/>
    </xf>
    <xf numFmtId="0" fontId="8" fillId="15" borderId="15" xfId="0" applyFont="1" applyFill="1" applyBorder="1" applyAlignment="1">
      <alignment horizontal="center" vertical="center" textRotation="90" wrapText="1"/>
    </xf>
    <xf numFmtId="0" fontId="10" fillId="16" borderId="12"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15" xfId="0" applyFont="1" applyFill="1" applyBorder="1" applyAlignment="1">
      <alignment horizontal="center" vertical="center" wrapText="1" readingOrder="1"/>
    </xf>
    <xf numFmtId="164" fontId="2" fillId="17" borderId="29"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164" fontId="2" fillId="17" borderId="30" xfId="0" applyNumberFormat="1" applyFont="1" applyFill="1" applyBorder="1" applyAlignment="1">
      <alignment horizontal="center" vertical="center" textRotation="90" wrapText="1"/>
    </xf>
    <xf numFmtId="164" fontId="2" fillId="17" borderId="8" xfId="0" applyNumberFormat="1" applyFont="1" applyFill="1" applyBorder="1" applyAlignment="1">
      <alignment horizontal="center" vertical="center" textRotation="90" wrapText="1"/>
    </xf>
    <xf numFmtId="164" fontId="2" fillId="17" borderId="14" xfId="0" applyNumberFormat="1" applyFont="1" applyFill="1" applyBorder="1" applyAlignment="1">
      <alignment horizontal="center" vertical="center" textRotation="90" wrapText="1"/>
    </xf>
    <xf numFmtId="0" fontId="13" fillId="0" borderId="0" xfId="0" applyFont="1" applyAlignment="1">
      <alignment horizontal="center"/>
    </xf>
    <xf numFmtId="0" fontId="2" fillId="0" borderId="17" xfId="0" applyFont="1" applyBorder="1" applyAlignment="1">
      <alignment horizontal="center"/>
    </xf>
    <xf numFmtId="0" fontId="0" fillId="0" borderId="17" xfId="0" applyBorder="1" applyAlignment="1">
      <alignment horizontal="center"/>
    </xf>
  </cellXfs>
  <cellStyles count="4">
    <cellStyle name="Hipervínculo" xfId="3" builtinId="8"/>
    <cellStyle name="Normal" xfId="0" builtinId="0"/>
    <cellStyle name="Normal 2" xfId="2" xr:uid="{7624BDF4-0364-4662-AF9D-C258E38E2BF1}"/>
    <cellStyle name="Porcentaje" xfId="1" builtinId="5"/>
  </cellStyles>
  <dxfs count="1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color rgb="FFFFEBFF"/>
      <color rgb="FFFF99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2.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3.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4.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5.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6.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7.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8.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9.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25.xml"/><Relationship Id="rId1" Type="http://schemas.microsoft.com/office/2011/relationships/chartStyle" Target="style25.xml"/></Relationships>
</file>

<file path=xl/charts/_rels/chart21.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2.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3.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4.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5.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6.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7.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28.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29.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1.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2.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3.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4.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Ex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Ex5.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Ex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Ex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Ex8.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Ex9.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en cada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99</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E19A-44E3-BBF7-4B8E91018CF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E19A-44E3-BBF7-4B8E91018CF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2°T'!$C$19</c:f>
              <c:strCache>
                <c:ptCount val="1"/>
                <c:pt idx="0">
                  <c:v>28/01/2022</c:v>
                </c:pt>
              </c:strCache>
            </c:strRef>
          </c:tx>
          <c:spPr>
            <a:noFill/>
            <a:ln>
              <a:noFill/>
            </a:ln>
            <a:effectLst/>
          </c:spPr>
          <c:invertIfNegative val="0"/>
          <c:errBars>
            <c:errBarType val="plus"/>
            <c:errValType val="cust"/>
            <c:noEndCap val="1"/>
            <c:plus>
              <c:numRef>
                <c:f>'Gantt 2°T'!$G$19:$G$24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D8AF-40AF-AA74-E0F2D5F8AF1B}"/>
            </c:ext>
          </c:extLst>
        </c:ser>
        <c:ser>
          <c:idx val="1"/>
          <c:order val="1"/>
          <c:spPr>
            <a:solidFill>
              <a:schemeClr val="accent2"/>
            </a:solidFill>
            <a:ln>
              <a:noFill/>
            </a:ln>
            <a:effectLst/>
          </c:spPr>
          <c:invertIfNegative val="0"/>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D8AF-40AF-AA74-E0F2D5F8AF1B}"/>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BD1-4182-9432-48A480F574F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2°T'!$B$54:$B$59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38A-409A-ACA0-2D636C2AE1A4}"/>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5367270055958701E-2"/>
                  <c:y val="-9.1982304011861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37-41C1-8E4E-9B8EB7D53387}"/>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37-41C1-8E4E-9B8EB7D53387}"/>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AE-4314-BEBC-18780527D756}"/>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37-41C1-8E4E-9B8EB7D5338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37-41C1-8E4E-9B8EB7D5338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4-C437-41C1-8E4E-9B8EB7D5338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F6-41E4-8B03-0C11867AE928}"/>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F6-41E4-8B03-0C11867AE928}"/>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F6-41E4-8B03-0C11867AE928}"/>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2°T'!$B$129:$B$131</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2°T'!$C$129:$C$131</c:f>
              <c:numCache>
                <c:formatCode>0.00%</c:formatCode>
                <c:ptCount val="3"/>
                <c:pt idx="0">
                  <c:v>0</c:v>
                </c:pt>
                <c:pt idx="1">
                  <c:v>0</c:v>
                </c:pt>
                <c:pt idx="2">
                  <c:v>0</c:v>
                </c:pt>
              </c:numCache>
            </c:numRef>
          </c:val>
          <c:extLst>
            <c:ext xmlns:c16="http://schemas.microsoft.com/office/drawing/2014/chart" uri="{C3380CC4-5D6E-409C-BE32-E72D297353CC}">
              <c16:uniqueId val="{00000003-F1F6-41E4-8B03-0C11867AE928}"/>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D-41BC-9108-C38949A6EFC5}"/>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D-41BC-9108-C38949A6EFC5}"/>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D-41BC-9108-C38949A6EFC5}"/>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D-41BC-9108-C38949A6EFC5}"/>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D-41BC-9108-C38949A6EFC5}"/>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2°T'!$B$151:$B$155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2°T'!$C$151:$C$155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48D-41BC-9108-C38949A6EFC5}"/>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1.7825330931755607E-2"/>
                  <c:y val="-6.8649546255077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2F-481D-8398-80AE75EFF23A}"/>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2F-481D-8398-80AE75EFF23A}"/>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2F-481D-8398-80AE75EFF23A}"/>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2F-481D-8398-80AE75EFF23A}"/>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2F-481D-8398-80AE75EFF23A}"/>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2°T'!$C$174:$C$178</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202F-481D-8398-80AE75EFF23A}"/>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14B9-4C93-9D20-9212679C26E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14B9-4C93-9D20-9212679C26E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28/01/2023</c:v>
                </c:pt>
              </c:strCache>
            </c:strRef>
          </c:tx>
          <c:spPr>
            <a:noFill/>
            <a:ln>
              <a:noFill/>
            </a:ln>
            <a:effectLst/>
          </c:spPr>
          <c:invertIfNegative val="0"/>
          <c:errBars>
            <c:errBarType val="plus"/>
            <c:errValType val="cust"/>
            <c:noEndCap val="1"/>
            <c:plus>
              <c:numRef>
                <c:f>'Gantt 1°T'!$G$19:$G$24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2022 - Avance del 77%</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3°T'!$C$19</c:f>
              <c:strCache>
                <c:ptCount val="1"/>
                <c:pt idx="0">
                  <c:v>28/01/2022</c:v>
                </c:pt>
              </c:strCache>
            </c:strRef>
          </c:tx>
          <c:spPr>
            <a:noFill/>
            <a:ln>
              <a:noFill/>
            </a:ln>
            <a:effectLst/>
          </c:spPr>
          <c:invertIfNegative val="0"/>
          <c:errBars>
            <c:errBarType val="plus"/>
            <c:errValType val="cust"/>
            <c:noEndCap val="1"/>
            <c:plus>
              <c:numRef>
                <c:f>'Gantt 3°T'!$G$19:$G$24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6EEA-480D-9F9D-D595CECE4E39}"/>
            </c:ext>
          </c:extLst>
        </c:ser>
        <c:ser>
          <c:idx val="1"/>
          <c:order val="1"/>
          <c:spPr>
            <a:solidFill>
              <a:schemeClr val="accent2"/>
            </a:solidFill>
            <a:ln>
              <a:noFill/>
            </a:ln>
            <a:effectLst/>
          </c:spPr>
          <c:invertIfNegative val="0"/>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6EEA-480D-9F9D-D595CECE4E39}"/>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legacyDrawingHF r:id="rId3"/>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3°T'!$B$32:$B$37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0E6-42FB-B8A8-D0BCCBAFA17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7B4-44EF-8166-6623F8F5F289}"/>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49-4A8F-9571-DA01A1F84DA0}"/>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49-4A8F-9571-DA01A1F84DA0}"/>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A49-4A8F-9571-DA01A1F84DA0}"/>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49-4A8F-9571-DA01A1F84DA0}"/>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49-4A8F-9571-DA01A1F84DA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4A49-4A8F-9571-DA01A1F84DA0}"/>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1A9-4B28-9024-00B696D0D8B0}"/>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A9-4B28-9024-00B696D0D8B0}"/>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1A9-4B28-9024-00B696D0D8B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3°T'!$C$126:$C$128</c:f>
              <c:numCache>
                <c:formatCode>0.00%</c:formatCode>
                <c:ptCount val="3"/>
                <c:pt idx="0">
                  <c:v>0</c:v>
                </c:pt>
                <c:pt idx="1">
                  <c:v>0</c:v>
                </c:pt>
                <c:pt idx="2">
                  <c:v>0</c:v>
                </c:pt>
              </c:numCache>
            </c:numRef>
          </c:val>
          <c:extLst>
            <c:ext xmlns:c16="http://schemas.microsoft.com/office/drawing/2014/chart" uri="{C3380CC4-5D6E-409C-BE32-E72D297353CC}">
              <c16:uniqueId val="{00000003-41A9-4B28-9024-00B696D0D8B0}"/>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EDC-4F22-A3C5-125C1B24C173}"/>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DC-4F22-A3C5-125C1B24C173}"/>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EDC-4F22-A3C5-125C1B24C173}"/>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EDC-4F22-A3C5-125C1B24C173}"/>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EDC-4F22-A3C5-125C1B24C17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3°T'!$C$148:$C$152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EEDC-4F22-A3C5-125C1B24C17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64F-4043-808F-5FB046482A5E}"/>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4F-4043-808F-5FB046482A5E}"/>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64F-4043-808F-5FB046482A5E}"/>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4F-4043-808F-5FB046482A5E}"/>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64F-4043-808F-5FB046482A5E}"/>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3°T'!$C$171:$C$175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B64F-4043-808F-5FB046482A5E}"/>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5EA2-407C-A3C0-039F0657549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5EA2-407C-A3C0-039F0657549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4º</a:t>
            </a:r>
            <a:r>
              <a:rPr lang="es-CO" sz="1600" b="1" baseline="0"/>
              <a:t> trimestre de 2022 </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4°T'!$C$19</c:f>
              <c:strCache>
                <c:ptCount val="1"/>
                <c:pt idx="0">
                  <c:v>28/01/2022</c:v>
                </c:pt>
              </c:strCache>
            </c:strRef>
          </c:tx>
          <c:spPr>
            <a:noFill/>
            <a:ln>
              <a:noFill/>
            </a:ln>
            <a:effectLst/>
          </c:spPr>
          <c:invertIfNegative val="0"/>
          <c:errBars>
            <c:errBarType val="plus"/>
            <c:errValType val="cust"/>
            <c:noEndCap val="1"/>
            <c:plus>
              <c:numRef>
                <c:f>'Gantt 4°T'!$G$19:$G$24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4°T'!$B$19:$B$24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9351-43CB-9774-097ADC862220}"/>
            </c:ext>
          </c:extLst>
        </c:ser>
        <c:ser>
          <c:idx val="1"/>
          <c:order val="1"/>
          <c:spPr>
            <a:solidFill>
              <a:schemeClr val="accent2"/>
            </a:solidFill>
            <a:ln>
              <a:noFill/>
            </a:ln>
            <a:effectLst/>
          </c:spPr>
          <c:invertIfNegative val="0"/>
          <c:cat>
            <c:strRef>
              <c:f>'Gantt 4°T'!$B$19:$B$24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9351-43CB-9774-097ADC86222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00A-4FB7-BFDD-9266927F304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4°T'!$B$54:$B$59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54CB-4F1C-BF8D-F0EAEF7EF591}"/>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901-4790-B3A5-83B41A60B304}"/>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901-4790-B3A5-83B41A60B304}"/>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901-4790-B3A5-83B41A60B304}"/>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901-4790-B3A5-83B41A60B304}"/>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901-4790-B3A5-83B41A60B30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4°T'!$C$85:$C$89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1901-4790-B3A5-83B41A60B304}"/>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26-4801-800A-FCB2FC95E434}"/>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26-4801-800A-FCB2FC95E434}"/>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26-4801-800A-FCB2FC95E43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4°T'!$C$126:$C$128</c:f>
              <c:numCache>
                <c:formatCode>0.00%</c:formatCode>
                <c:ptCount val="3"/>
                <c:pt idx="0">
                  <c:v>0</c:v>
                </c:pt>
                <c:pt idx="1">
                  <c:v>0</c:v>
                </c:pt>
                <c:pt idx="2">
                  <c:v>0</c:v>
                </c:pt>
              </c:numCache>
            </c:numRef>
          </c:val>
          <c:extLst>
            <c:ext xmlns:c16="http://schemas.microsoft.com/office/drawing/2014/chart" uri="{C3380CC4-5D6E-409C-BE32-E72D297353CC}">
              <c16:uniqueId val="{00000003-C226-4801-800A-FCB2FC95E43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9928084810475157E-2"/>
                  <c:y val="0.1161307270732013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26-45BB-AF4B-E3EB34C4DC8B}"/>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26-45BB-AF4B-E3EB34C4DC8B}"/>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E26-45BB-AF4B-E3EB34C4DC8B}"/>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26-45BB-AF4B-E3EB34C4DC8B}"/>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26-45BB-AF4B-E3EB34C4DC8B}"/>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4°T'!$C$148:$C$152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E26-45BB-AF4B-E3EB34C4DC8B}"/>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EC0-4B94-9753-00DA5C6B57A5}"/>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EC0-4B94-9753-00DA5C6B57A5}"/>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EC0-4B94-9753-00DA5C6B57A5}"/>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EC0-4B94-9753-00DA5C6B57A5}"/>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EC0-4B94-9753-00DA5C6B57A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4°T'!$C$171:$C$175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6EC0-4B94-9753-00DA5C6B57A5}"/>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2">
                  <c:v>0</c:v>
                </c:pt>
                <c:pt idx="3">
                  <c:v>0</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11</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axis>
      <cx:axis id="1">
        <cx:valScaling/>
        <cx:majorTickMarks type="out"/>
        <cx:tickLabels/>
      </cx:axis>
      <cx:axis id="2">
        <cx:valScaling max="1" min="0"/>
        <cx:units unit="percentage"/>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_xlchart.v2.8</cx:f>
      </cx:strDim>
      <cx:numDim type="val">
        <cx:f>_xlchart.v2.9</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_xlchart.v2.10</cx:f>
      </cx:strDim>
      <cx:numDim type="val">
        <cx:f>_xlchart.v2.11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_xlchart.v2.12</cx:f>
      </cx:strDim>
      <cx:numDim type="val">
        <cx:f>_xlchart.v2.13</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_xlchart.v2.14</cx:f>
      </cx:strDim>
      <cx:numDim type="val">
        <cx:f>_xlchart.v2.15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9.xml><?xml version="1.0" encoding="utf-8"?>
<cx:chartSpace xmlns:a="http://schemas.openxmlformats.org/drawingml/2006/main" xmlns:r="http://schemas.openxmlformats.org/officeDocument/2006/relationships" xmlns:cx="http://schemas.microsoft.com/office/drawing/2014/chartex">
  <cx:chartData>
    <cx:data id="0">
      <cx:strDim type="cat">
        <cx:f>_xlchart.v2.16</cx:f>
      </cx:strDim>
      <cx:numDim type="val">
        <cx:f>_xlchart.v2.17</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withinLinear" id="16">
  <a:schemeClr val="accent3"/>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withinLinear" id="16">
  <a:schemeClr val="accent3"/>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withinLinear" id="16">
  <a:schemeClr val="accent3"/>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microsoft.com/office/2014/relationships/chartEx" Target="../charts/chartEx3.xml"/><Relationship Id="rId2" Type="http://schemas.openxmlformats.org/officeDocument/2006/relationships/chart" Target="../charts/chart10.xml"/><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10" Type="http://schemas.microsoft.com/office/2014/relationships/chartEx" Target="../charts/chartEx5.xml"/><Relationship Id="rId4" Type="http://schemas.openxmlformats.org/officeDocument/2006/relationships/chart" Target="../charts/chart14.xml"/><Relationship Id="rId9" Type="http://schemas.microsoft.com/office/2014/relationships/chartEx" Target="../charts/chartEx4.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6.xml"/><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10" Type="http://schemas.microsoft.com/office/2014/relationships/chartEx" Target="../charts/chartEx7.xml"/><Relationship Id="rId4" Type="http://schemas.openxmlformats.org/officeDocument/2006/relationships/chart" Target="../charts/chart22.xml"/><Relationship Id="rId9" Type="http://schemas.microsoft.com/office/2014/relationships/chartEx" Target="../charts/chartEx6.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4.xml"/><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10" Type="http://schemas.microsoft.com/office/2014/relationships/chartEx" Target="../charts/chartEx9.xml"/><Relationship Id="rId4" Type="http://schemas.openxmlformats.org/officeDocument/2006/relationships/chart" Target="../charts/chart30.xml"/><Relationship Id="rId9" Type="http://schemas.microsoft.com/office/2014/relationships/chartEx" Target="../charts/chartEx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2988468</xdr:colOff>
      <xdr:row>9</xdr:row>
      <xdr:rowOff>0</xdr:rowOff>
    </xdr:from>
    <xdr:to>
      <xdr:col>9</xdr:col>
      <xdr:colOff>1928812</xdr:colOff>
      <xdr:row>32</xdr:row>
      <xdr:rowOff>166689</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11907</xdr:colOff>
      <xdr:row>28</xdr:row>
      <xdr:rowOff>95249</xdr:rowOff>
    </xdr:from>
    <xdr:to>
      <xdr:col>7</xdr:col>
      <xdr:colOff>0</xdr:colOff>
      <xdr:row>49</xdr:row>
      <xdr:rowOff>35716</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6572"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81334"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5</xdr:col>
      <xdr:colOff>380999</xdr:colOff>
      <xdr:row>0</xdr:row>
      <xdr:rowOff>109537</xdr:rowOff>
    </xdr:from>
    <xdr:to>
      <xdr:col>14</xdr:col>
      <xdr:colOff>219074</xdr:colOff>
      <xdr:row>11</xdr:row>
      <xdr:rowOff>180976</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14287</xdr:colOff>
      <xdr:row>13</xdr:row>
      <xdr:rowOff>90487</xdr:rowOff>
    </xdr:from>
    <xdr:to>
      <xdr:col>3</xdr:col>
      <xdr:colOff>423862</xdr:colOff>
      <xdr:row>27</xdr:row>
      <xdr:rowOff>166687</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100011</xdr:colOff>
      <xdr:row>30</xdr:row>
      <xdr:rowOff>357186</xdr:rowOff>
    </xdr:from>
    <xdr:to>
      <xdr:col>15</xdr:col>
      <xdr:colOff>276225</xdr:colOff>
      <xdr:row>46</xdr:row>
      <xdr:rowOff>123824</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6548436" y="6681786"/>
              <a:ext cx="7034214" cy="329088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BEB61722-8E8A-45AB-BA20-C163FC4BB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xdr:colOff>
      <xdr:row>0</xdr:row>
      <xdr:rowOff>0</xdr:rowOff>
    </xdr:from>
    <xdr:to>
      <xdr:col>7</xdr:col>
      <xdr:colOff>107156</xdr:colOff>
      <xdr:row>23</xdr:row>
      <xdr:rowOff>166689</xdr:rowOff>
    </xdr:to>
    <xdr:graphicFrame macro="">
      <xdr:nvGraphicFramePr>
        <xdr:cNvPr id="3" name="Gráfico 2">
          <a:extLst>
            <a:ext uri="{FF2B5EF4-FFF2-40B4-BE49-F238E27FC236}">
              <a16:creationId xmlns:a16="http://schemas.microsoft.com/office/drawing/2014/main" id="{E88B971A-5D13-420C-90C3-1BD5BE7D5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59532</xdr:colOff>
      <xdr:row>29</xdr:row>
      <xdr:rowOff>47624</xdr:rowOff>
    </xdr:from>
    <xdr:to>
      <xdr:col>7</xdr:col>
      <xdr:colOff>47625</xdr:colOff>
      <xdr:row>49</xdr:row>
      <xdr:rowOff>178591</xdr:rowOff>
    </xdr:to>
    <xdr:graphicFrame macro="">
      <xdr:nvGraphicFramePr>
        <xdr:cNvPr id="4" name="Gráfico 3">
          <a:extLst>
            <a:ext uri="{FF2B5EF4-FFF2-40B4-BE49-F238E27FC236}">
              <a16:creationId xmlns:a16="http://schemas.microsoft.com/office/drawing/2014/main" id="{8318EB19-383F-4424-BB57-EFA75A176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4154433</xdr:colOff>
      <xdr:row>59</xdr:row>
      <xdr:rowOff>147981</xdr:rowOff>
    </xdr:from>
    <xdr:to>
      <xdr:col>11</xdr:col>
      <xdr:colOff>338480</xdr:colOff>
      <xdr:row>86</xdr:row>
      <xdr:rowOff>81645</xdr:rowOff>
    </xdr:to>
    <xdr:graphicFrame macro="">
      <xdr:nvGraphicFramePr>
        <xdr:cNvPr id="5" name="Gráfico 4">
          <a:extLst>
            <a:ext uri="{FF2B5EF4-FFF2-40B4-BE49-F238E27FC236}">
              <a16:creationId xmlns:a16="http://schemas.microsoft.com/office/drawing/2014/main" id="{D1A4012F-3A4A-4679-83FA-C236CDABD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309564</xdr:colOff>
      <xdr:row>83</xdr:row>
      <xdr:rowOff>158350</xdr:rowOff>
    </xdr:from>
    <xdr:to>
      <xdr:col>7</xdr:col>
      <xdr:colOff>47625</xdr:colOff>
      <xdr:row>104</xdr:row>
      <xdr:rowOff>23811</xdr:rowOff>
    </xdr:to>
    <xdr:graphicFrame macro="">
      <xdr:nvGraphicFramePr>
        <xdr:cNvPr id="6" name="Gráfico 5">
          <a:extLst>
            <a:ext uri="{FF2B5EF4-FFF2-40B4-BE49-F238E27FC236}">
              <a16:creationId xmlns:a16="http://schemas.microsoft.com/office/drawing/2014/main" id="{DEE1801C-1224-4809-93D7-4F3EA7D7A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5953</xdr:colOff>
      <xdr:row>121</xdr:row>
      <xdr:rowOff>182167</xdr:rowOff>
    </xdr:from>
    <xdr:to>
      <xdr:col>6</xdr:col>
      <xdr:colOff>1524001</xdr:colOff>
      <xdr:row>141</xdr:row>
      <xdr:rowOff>83346</xdr:rowOff>
    </xdr:to>
    <xdr:graphicFrame macro="">
      <xdr:nvGraphicFramePr>
        <xdr:cNvPr id="7" name="Gráfico 6">
          <a:extLst>
            <a:ext uri="{FF2B5EF4-FFF2-40B4-BE49-F238E27FC236}">
              <a16:creationId xmlns:a16="http://schemas.microsoft.com/office/drawing/2014/main" id="{DFCBB8E2-B1F7-45C6-85A0-F72A2A671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315514</xdr:colOff>
      <xdr:row>143</xdr:row>
      <xdr:rowOff>15476</xdr:rowOff>
    </xdr:from>
    <xdr:to>
      <xdr:col>6</xdr:col>
      <xdr:colOff>1512093</xdr:colOff>
      <xdr:row>162</xdr:row>
      <xdr:rowOff>11905</xdr:rowOff>
    </xdr:to>
    <xdr:graphicFrame macro="">
      <xdr:nvGraphicFramePr>
        <xdr:cNvPr id="8" name="Gráfico 7">
          <a:extLst>
            <a:ext uri="{FF2B5EF4-FFF2-40B4-BE49-F238E27FC236}">
              <a16:creationId xmlns:a16="http://schemas.microsoft.com/office/drawing/2014/main" id="{39503578-91FA-4BD6-AD6D-BA1303F15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178594</xdr:rowOff>
    </xdr:from>
    <xdr:to>
      <xdr:col>6</xdr:col>
      <xdr:colOff>1547812</xdr:colOff>
      <xdr:row>186</xdr:row>
      <xdr:rowOff>11907</xdr:rowOff>
    </xdr:to>
    <xdr:graphicFrame macro="">
      <xdr:nvGraphicFramePr>
        <xdr:cNvPr id="9" name="Gráfico 8">
          <a:extLst>
            <a:ext uri="{FF2B5EF4-FFF2-40B4-BE49-F238E27FC236}">
              <a16:creationId xmlns:a16="http://schemas.microsoft.com/office/drawing/2014/main" id="{9153EF6D-B8F7-40D4-B5E2-EF0DBE793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104</xdr:row>
      <xdr:rowOff>158351</xdr:rowOff>
    </xdr:from>
    <xdr:to>
      <xdr:col>6</xdr:col>
      <xdr:colOff>1535906</xdr:colOff>
      <xdr:row>120</xdr:row>
      <xdr:rowOff>166686</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C275C3-881F-43B9-930A-FAA63C95667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208476"/>
              <a:ext cx="12576572" cy="30563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187</xdr:row>
      <xdr:rowOff>182164</xdr:rowOff>
    </xdr:from>
    <xdr:to>
      <xdr:col>6</xdr:col>
      <xdr:colOff>1524001</xdr:colOff>
      <xdr:row>205</xdr:row>
      <xdr:rowOff>23812</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36E7F85C-7C52-45A2-AF64-A39A4A47BE2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291704" y="36043789"/>
              <a:ext cx="1257657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6DB6AB54-8B79-46FD-BEF4-06574F1CC6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282348</xdr:colOff>
      <xdr:row>2</xdr:row>
      <xdr:rowOff>27212</xdr:rowOff>
    </xdr:from>
    <xdr:to>
      <xdr:col>7</xdr:col>
      <xdr:colOff>25513</xdr:colOff>
      <xdr:row>26</xdr:row>
      <xdr:rowOff>3402</xdr:rowOff>
    </xdr:to>
    <xdr:graphicFrame macro="">
      <xdr:nvGraphicFramePr>
        <xdr:cNvPr id="3" name="Gráfico 2">
          <a:extLst>
            <a:ext uri="{FF2B5EF4-FFF2-40B4-BE49-F238E27FC236}">
              <a16:creationId xmlns:a16="http://schemas.microsoft.com/office/drawing/2014/main" id="{5E9E33E3-AD1F-40F6-BC84-0E4BC5B73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318067</xdr:colOff>
      <xdr:row>28</xdr:row>
      <xdr:rowOff>74839</xdr:rowOff>
    </xdr:from>
    <xdr:to>
      <xdr:col>6</xdr:col>
      <xdr:colOff>1517196</xdr:colOff>
      <xdr:row>49</xdr:row>
      <xdr:rowOff>15306</xdr:rowOff>
    </xdr:to>
    <xdr:graphicFrame macro="">
      <xdr:nvGraphicFramePr>
        <xdr:cNvPr id="4" name="Gráfico 3">
          <a:extLst>
            <a:ext uri="{FF2B5EF4-FFF2-40B4-BE49-F238E27FC236}">
              <a16:creationId xmlns:a16="http://schemas.microsoft.com/office/drawing/2014/main" id="{52588EC9-598A-4149-B31A-78F711B4F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290005</xdr:colOff>
      <xdr:row>51</xdr:row>
      <xdr:rowOff>243230</xdr:rowOff>
    </xdr:from>
    <xdr:to>
      <xdr:col>7</xdr:col>
      <xdr:colOff>122464</xdr:colOff>
      <xdr:row>78</xdr:row>
      <xdr:rowOff>176895</xdr:rowOff>
    </xdr:to>
    <xdr:graphicFrame macro="">
      <xdr:nvGraphicFramePr>
        <xdr:cNvPr id="5" name="Gráfico 4">
          <a:extLst>
            <a:ext uri="{FF2B5EF4-FFF2-40B4-BE49-F238E27FC236}">
              <a16:creationId xmlns:a16="http://schemas.microsoft.com/office/drawing/2014/main" id="{9B51302A-056A-4CEB-B52B-B8F079858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336779</xdr:colOff>
      <xdr:row>83</xdr:row>
      <xdr:rowOff>144742</xdr:rowOff>
    </xdr:from>
    <xdr:to>
      <xdr:col>7</xdr:col>
      <xdr:colOff>74840</xdr:colOff>
      <xdr:row>104</xdr:row>
      <xdr:rowOff>10203</xdr:rowOff>
    </xdr:to>
    <xdr:graphicFrame macro="">
      <xdr:nvGraphicFramePr>
        <xdr:cNvPr id="6" name="Gráfico 5">
          <a:extLst>
            <a:ext uri="{FF2B5EF4-FFF2-40B4-BE49-F238E27FC236}">
              <a16:creationId xmlns:a16="http://schemas.microsoft.com/office/drawing/2014/main" id="{5DBB626F-1B93-4DDD-A10C-09F461E6CB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18882</xdr:rowOff>
    </xdr:from>
    <xdr:to>
      <xdr:col>6</xdr:col>
      <xdr:colOff>1524000</xdr:colOff>
      <xdr:row>139</xdr:row>
      <xdr:rowOff>110561</xdr:rowOff>
    </xdr:to>
    <xdr:graphicFrame macro="">
      <xdr:nvGraphicFramePr>
        <xdr:cNvPr id="7" name="Gráfico 6">
          <a:extLst>
            <a:ext uri="{FF2B5EF4-FFF2-40B4-BE49-F238E27FC236}">
              <a16:creationId xmlns:a16="http://schemas.microsoft.com/office/drawing/2014/main" id="{87461D00-C5A8-440F-9F47-80266E999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16156</xdr:colOff>
      <xdr:row>141</xdr:row>
      <xdr:rowOff>69905</xdr:rowOff>
    </xdr:from>
    <xdr:to>
      <xdr:col>7</xdr:col>
      <xdr:colOff>1699</xdr:colOff>
      <xdr:row>160</xdr:row>
      <xdr:rowOff>66334</xdr:rowOff>
    </xdr:to>
    <xdr:graphicFrame macro="">
      <xdr:nvGraphicFramePr>
        <xdr:cNvPr id="8" name="Gráfico 7">
          <a:extLst>
            <a:ext uri="{FF2B5EF4-FFF2-40B4-BE49-F238E27FC236}">
              <a16:creationId xmlns:a16="http://schemas.microsoft.com/office/drawing/2014/main" id="{5130C54D-9C48-4B9D-A46E-7F41FAD036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329122</xdr:colOff>
      <xdr:row>162</xdr:row>
      <xdr:rowOff>15308</xdr:rowOff>
    </xdr:from>
    <xdr:to>
      <xdr:col>7</xdr:col>
      <xdr:colOff>10204</xdr:colOff>
      <xdr:row>184</xdr:row>
      <xdr:rowOff>39121</xdr:rowOff>
    </xdr:to>
    <xdr:graphicFrame macro="">
      <xdr:nvGraphicFramePr>
        <xdr:cNvPr id="9" name="Gráfico 8">
          <a:extLst>
            <a:ext uri="{FF2B5EF4-FFF2-40B4-BE49-F238E27FC236}">
              <a16:creationId xmlns:a16="http://schemas.microsoft.com/office/drawing/2014/main" id="{A1FDB1AA-6DA2-4986-96B1-17529D4B5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4251</xdr:colOff>
      <xdr:row>104</xdr:row>
      <xdr:rowOff>171958</xdr:rowOff>
    </xdr:from>
    <xdr:to>
      <xdr:col>7</xdr:col>
      <xdr:colOff>25512</xdr:colOff>
      <xdr:row>117</xdr:row>
      <xdr:rowOff>180293</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E17D2187-5629-4B5C-8DD0-0B7C149E1DF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37626" y="20222083"/>
              <a:ext cx="12584736" cy="2484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318919</xdr:colOff>
      <xdr:row>185</xdr:row>
      <xdr:rowOff>73306</xdr:rowOff>
    </xdr:from>
    <xdr:to>
      <xdr:col>7</xdr:col>
      <xdr:colOff>1</xdr:colOff>
      <xdr:row>202</xdr:row>
      <xdr:rowOff>105454</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6AF6AFD7-6FF3-4EBF-AC5A-4A5F2901113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18919" y="35553931"/>
              <a:ext cx="1257793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076D5E7F-9547-4ADA-A0FD-8EE5C4932F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309562</xdr:colOff>
      <xdr:row>1</xdr:row>
      <xdr:rowOff>149676</xdr:rowOff>
    </xdr:from>
    <xdr:to>
      <xdr:col>7</xdr:col>
      <xdr:colOff>52727</xdr:colOff>
      <xdr:row>25</xdr:row>
      <xdr:rowOff>125866</xdr:rowOff>
    </xdr:to>
    <xdr:graphicFrame macro="">
      <xdr:nvGraphicFramePr>
        <xdr:cNvPr id="3" name="Gráfico 2">
          <a:extLst>
            <a:ext uri="{FF2B5EF4-FFF2-40B4-BE49-F238E27FC236}">
              <a16:creationId xmlns:a16="http://schemas.microsoft.com/office/drawing/2014/main" id="{92586BD3-C297-44F7-BB15-FDD2AD8BB8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304460</xdr:colOff>
      <xdr:row>28</xdr:row>
      <xdr:rowOff>122465</xdr:rowOff>
    </xdr:from>
    <xdr:to>
      <xdr:col>6</xdr:col>
      <xdr:colOff>1503589</xdr:colOff>
      <xdr:row>48</xdr:row>
      <xdr:rowOff>124163</xdr:rowOff>
    </xdr:to>
    <xdr:graphicFrame macro="">
      <xdr:nvGraphicFramePr>
        <xdr:cNvPr id="4" name="Gráfico 3">
          <a:extLst>
            <a:ext uri="{FF2B5EF4-FFF2-40B4-BE49-F238E27FC236}">
              <a16:creationId xmlns:a16="http://schemas.microsoft.com/office/drawing/2014/main" id="{62234AE1-EE00-4AE2-ACE5-8A864D587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303612</xdr:colOff>
      <xdr:row>52</xdr:row>
      <xdr:rowOff>15992</xdr:rowOff>
    </xdr:from>
    <xdr:to>
      <xdr:col>7</xdr:col>
      <xdr:colOff>136071</xdr:colOff>
      <xdr:row>79</xdr:row>
      <xdr:rowOff>13610</xdr:rowOff>
    </xdr:to>
    <xdr:graphicFrame macro="">
      <xdr:nvGraphicFramePr>
        <xdr:cNvPr id="5" name="Gráfico 4">
          <a:extLst>
            <a:ext uri="{FF2B5EF4-FFF2-40B4-BE49-F238E27FC236}">
              <a16:creationId xmlns:a16="http://schemas.microsoft.com/office/drawing/2014/main" id="{2E14C71C-7CC8-4DE8-8046-E033FC81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10207</xdr:colOff>
      <xdr:row>83</xdr:row>
      <xdr:rowOff>13606</xdr:rowOff>
    </xdr:from>
    <xdr:to>
      <xdr:col>7</xdr:col>
      <xdr:colOff>88447</xdr:colOff>
      <xdr:row>102</xdr:row>
      <xdr:rowOff>173488</xdr:rowOff>
    </xdr:to>
    <xdr:graphicFrame macro="">
      <xdr:nvGraphicFramePr>
        <xdr:cNvPr id="6" name="Gráfico 5">
          <a:extLst>
            <a:ext uri="{FF2B5EF4-FFF2-40B4-BE49-F238E27FC236}">
              <a16:creationId xmlns:a16="http://schemas.microsoft.com/office/drawing/2014/main" id="{F46E05C0-93D0-43EB-B8F6-8DCF6D8F3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154952</xdr:rowOff>
    </xdr:from>
    <xdr:to>
      <xdr:col>6</xdr:col>
      <xdr:colOff>1524000</xdr:colOff>
      <xdr:row>140</xdr:row>
      <xdr:rowOff>56131</xdr:rowOff>
    </xdr:to>
    <xdr:graphicFrame macro="">
      <xdr:nvGraphicFramePr>
        <xdr:cNvPr id="7" name="Gráfico 6">
          <a:extLst>
            <a:ext uri="{FF2B5EF4-FFF2-40B4-BE49-F238E27FC236}">
              <a16:creationId xmlns:a16="http://schemas.microsoft.com/office/drawing/2014/main" id="{3003CDD3-6628-492D-898D-4FE08F7E3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2548</xdr:colOff>
      <xdr:row>141</xdr:row>
      <xdr:rowOff>1870</xdr:rowOff>
    </xdr:from>
    <xdr:to>
      <xdr:col>6</xdr:col>
      <xdr:colOff>1539306</xdr:colOff>
      <xdr:row>162</xdr:row>
      <xdr:rowOff>13607</xdr:rowOff>
    </xdr:to>
    <xdr:graphicFrame macro="">
      <xdr:nvGraphicFramePr>
        <xdr:cNvPr id="8" name="Gráfico 7">
          <a:extLst>
            <a:ext uri="{FF2B5EF4-FFF2-40B4-BE49-F238E27FC236}">
              <a16:creationId xmlns:a16="http://schemas.microsoft.com/office/drawing/2014/main" id="{C9DE5396-5845-4E93-A946-4B353F6E9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164986</xdr:rowOff>
    </xdr:from>
    <xdr:to>
      <xdr:col>6</xdr:col>
      <xdr:colOff>1547812</xdr:colOff>
      <xdr:row>185</xdr:row>
      <xdr:rowOff>188799</xdr:rowOff>
    </xdr:to>
    <xdr:graphicFrame macro="">
      <xdr:nvGraphicFramePr>
        <xdr:cNvPr id="9" name="Gráfico 8">
          <a:extLst>
            <a:ext uri="{FF2B5EF4-FFF2-40B4-BE49-F238E27FC236}">
              <a16:creationId xmlns:a16="http://schemas.microsoft.com/office/drawing/2014/main" id="{292B23DB-10DB-43A8-8F0D-A6B8009CD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31464</xdr:colOff>
      <xdr:row>104</xdr:row>
      <xdr:rowOff>22278</xdr:rowOff>
    </xdr:from>
    <xdr:to>
      <xdr:col>7</xdr:col>
      <xdr:colOff>52725</xdr:colOff>
      <xdr:row>120</xdr:row>
      <xdr:rowOff>27214</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A59905-0783-406B-B78C-F8132D1314A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64839" y="20186703"/>
              <a:ext cx="12584736" cy="305293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5954</xdr:colOff>
      <xdr:row>188</xdr:row>
      <xdr:rowOff>18877</xdr:rowOff>
    </xdr:from>
    <xdr:to>
      <xdr:col>7</xdr:col>
      <xdr:colOff>27215</xdr:colOff>
      <xdr:row>205</xdr:row>
      <xdr:rowOff>51025</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ED64DF81-243B-4DD5-AD51-7F597C89AAF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9" y="36185302"/>
              <a:ext cx="12584736"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8</v>
    <v>2</v>
    <v>1</v>
  </rv>
  <rv s="0">
    <v>0</v>
    <v>8</v>
    <v>1</v>
    <v>1</v>
  </rv>
  <rv s="0">
    <v>0</v>
    <v>8</v>
    <v>6</v>
    <v>1</v>
  </rv>
  <rv s="1">
    <v>8</v>
    <v>1</v>
  </rv>
  <rv s="0">
    <v>0</v>
    <v>8</v>
    <v>7</v>
    <v>1</v>
  </rv>
  <rv s="0">
    <v>0</v>
    <v>8</v>
    <v>4</v>
    <v>1</v>
  </rv>
  <rv s="0">
    <v>0</v>
    <v>8</v>
    <v>5</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5"/>
    <tableColumn id="4" xr3:uid="{040E8AD4-A5A1-4A15-B17B-A8FF6E860BDE}" name="SOLICITUD" dataDxfId="14"/>
    <tableColumn id="6" xr3:uid="{74B0E0A0-1D79-4E9E-A328-3BBC76B4EB02}" name="INCLUSIÒN" dataDxfId="13"/>
    <tableColumn id="5" xr3:uid="{2E3705C7-5358-49C6-A2F9-282E66EBA29E}" name="OBSERVACIÒN" dataDxfId="12"/>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AppData/Local/Microsoft/Windows/INetCache/Content.MSO/C4%20AC" TargetMode="External"/><Relationship Id="rId2" Type="http://schemas.openxmlformats.org/officeDocument/2006/relationships/hyperlink" Target="../../../../AppData/Local/Microsoft/Windows/INetCache/Content.MSO/C3%20RDC" TargetMode="External"/><Relationship Id="rId1" Type="http://schemas.openxmlformats.org/officeDocument/2006/relationships/hyperlink" Target="../../../../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C14" sqref="C14"/>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150</v>
      </c>
      <c r="B2" t="s">
        <v>146</v>
      </c>
      <c r="C2" t="s">
        <v>147</v>
      </c>
      <c r="D2" t="s">
        <v>148</v>
      </c>
      <c r="E2" t="s">
        <v>149</v>
      </c>
      <c r="F2" t="s">
        <v>151</v>
      </c>
    </row>
    <row r="3" spans="1:6" x14ac:dyDescent="0.25">
      <c r="A3">
        <v>1</v>
      </c>
      <c r="B3" s="24"/>
      <c r="C3" s="24"/>
      <c r="D3" s="24"/>
      <c r="E3" s="24"/>
      <c r="F3" s="24"/>
    </row>
    <row r="4" spans="1:6" x14ac:dyDescent="0.25">
      <c r="A4">
        <v>2</v>
      </c>
      <c r="B4" s="24"/>
      <c r="C4" s="24"/>
      <c r="D4" s="24"/>
      <c r="E4" s="24"/>
      <c r="F4" s="24"/>
    </row>
    <row r="5" spans="1:6" x14ac:dyDescent="0.25">
      <c r="A5">
        <v>3</v>
      </c>
      <c r="B5" s="24"/>
      <c r="C5" s="24"/>
      <c r="D5" s="24"/>
      <c r="E5" s="24"/>
      <c r="F5" s="24"/>
    </row>
    <row r="6" spans="1:6" x14ac:dyDescent="0.25">
      <c r="A6">
        <v>4</v>
      </c>
      <c r="B6" s="24"/>
      <c r="C6" s="24"/>
      <c r="D6" s="24"/>
      <c r="E6" s="24"/>
      <c r="F6" s="24"/>
    </row>
    <row r="7" spans="1:6" x14ac:dyDescent="0.25">
      <c r="A7">
        <v>5</v>
      </c>
      <c r="B7" s="24"/>
      <c r="C7" s="24"/>
      <c r="D7" s="24"/>
      <c r="E7" s="24"/>
      <c r="F7" s="24"/>
    </row>
    <row r="8" spans="1:6" x14ac:dyDescent="0.25">
      <c r="A8">
        <v>6</v>
      </c>
      <c r="B8" s="24"/>
      <c r="C8" s="24"/>
      <c r="D8" s="24"/>
      <c r="E8" s="24"/>
      <c r="F8" s="24"/>
    </row>
    <row r="9" spans="1:6" x14ac:dyDescent="0.25">
      <c r="A9">
        <v>7</v>
      </c>
      <c r="B9" s="24"/>
      <c r="C9" s="24"/>
      <c r="D9" s="24"/>
      <c r="E9" s="24"/>
      <c r="F9" s="24"/>
    </row>
    <row r="10" spans="1:6" x14ac:dyDescent="0.25">
      <c r="A10">
        <v>8</v>
      </c>
      <c r="B10" s="24"/>
      <c r="C10" s="24"/>
      <c r="D10" s="24"/>
      <c r="E10" s="24"/>
      <c r="F10" s="24"/>
    </row>
    <row r="11" spans="1:6" x14ac:dyDescent="0.25">
      <c r="A11">
        <v>9</v>
      </c>
      <c r="B11" s="24"/>
      <c r="C11" s="24"/>
      <c r="D11" s="24"/>
      <c r="E11" s="24"/>
      <c r="F11" s="24"/>
    </row>
    <row r="12" spans="1:6" x14ac:dyDescent="0.25">
      <c r="A12">
        <v>10</v>
      </c>
      <c r="B12" s="24"/>
      <c r="C12" s="24"/>
      <c r="D12" s="24"/>
      <c r="E12" s="31"/>
      <c r="F12" s="31"/>
    </row>
    <row r="13" spans="1:6" x14ac:dyDescent="0.25">
      <c r="A13">
        <v>11</v>
      </c>
      <c r="B13" s="24"/>
      <c r="C13" s="24"/>
      <c r="D13" s="24"/>
      <c r="E13" s="31"/>
      <c r="F13" s="31"/>
    </row>
    <row r="14" spans="1:6" x14ac:dyDescent="0.25">
      <c r="A14">
        <v>12</v>
      </c>
      <c r="B14" s="24"/>
      <c r="C14" s="24"/>
      <c r="D14" s="24"/>
      <c r="E14" s="31"/>
      <c r="F14" s="31"/>
    </row>
    <row r="15" spans="1:6" x14ac:dyDescent="0.25">
      <c r="A15">
        <v>13</v>
      </c>
      <c r="B15" s="24"/>
      <c r="C15" s="24"/>
      <c r="D15" s="24"/>
      <c r="E15" s="31"/>
      <c r="F15" s="31"/>
    </row>
    <row r="16" spans="1:6" x14ac:dyDescent="0.25">
      <c r="A16">
        <v>14</v>
      </c>
      <c r="B16" s="24"/>
      <c r="C16" s="24"/>
      <c r="D16" s="24"/>
      <c r="E16" s="31"/>
      <c r="F16" s="31"/>
    </row>
    <row r="17" spans="1:6" x14ac:dyDescent="0.25">
      <c r="A17">
        <v>15</v>
      </c>
      <c r="B17" s="24"/>
      <c r="C17" s="24"/>
      <c r="D17" s="24"/>
      <c r="E17" s="24"/>
      <c r="F17" s="24"/>
    </row>
    <row r="18" spans="1:6" x14ac:dyDescent="0.25">
      <c r="A18">
        <v>16</v>
      </c>
      <c r="B18" s="24"/>
      <c r="C18" s="24"/>
      <c r="D18" s="24"/>
      <c r="E18" s="24"/>
      <c r="F18" s="24"/>
    </row>
    <row r="19" spans="1:6" x14ac:dyDescent="0.25">
      <c r="A19">
        <v>17</v>
      </c>
      <c r="B19" s="24"/>
      <c r="C19" s="24"/>
      <c r="D19" s="24"/>
      <c r="E19" s="24"/>
      <c r="F19" s="24"/>
    </row>
    <row r="20" spans="1:6" x14ac:dyDescent="0.25">
      <c r="A20">
        <v>18</v>
      </c>
      <c r="B20" s="28"/>
      <c r="C20" s="29"/>
      <c r="D20" s="30"/>
      <c r="E20" s="30"/>
      <c r="F20" s="30"/>
    </row>
    <row r="21" spans="1:6" x14ac:dyDescent="0.25">
      <c r="A21">
        <v>19</v>
      </c>
      <c r="B21" s="28"/>
      <c r="C21" s="29"/>
      <c r="D21" s="30"/>
      <c r="E21" s="30"/>
      <c r="F21" s="30"/>
    </row>
    <row r="22" spans="1:6" x14ac:dyDescent="0.25">
      <c r="A22">
        <v>20</v>
      </c>
      <c r="B22" s="28"/>
      <c r="C22" s="29"/>
      <c r="D22" s="30"/>
      <c r="E22" s="30"/>
      <c r="F22" s="30"/>
    </row>
    <row r="23" spans="1:6" x14ac:dyDescent="0.25">
      <c r="A23">
        <v>21</v>
      </c>
      <c r="B23" s="28"/>
      <c r="C23" s="29"/>
      <c r="D23" s="30"/>
      <c r="E23" s="30"/>
      <c r="F23" s="30"/>
    </row>
    <row r="24" spans="1:6" x14ac:dyDescent="0.25">
      <c r="A24">
        <v>22</v>
      </c>
      <c r="B24" s="28"/>
      <c r="C24" s="29"/>
      <c r="D24" s="30"/>
      <c r="E24" s="30"/>
      <c r="F24" s="30"/>
    </row>
    <row r="25" spans="1:6" x14ac:dyDescent="0.25">
      <c r="A25">
        <v>23</v>
      </c>
      <c r="B25" s="28"/>
      <c r="C25" s="29"/>
      <c r="D25" s="30"/>
      <c r="E25" s="24"/>
      <c r="F25" s="30"/>
    </row>
    <row r="26" spans="1:6" x14ac:dyDescent="0.25">
      <c r="A26">
        <v>24</v>
      </c>
      <c r="B26" s="28"/>
      <c r="C26" s="29"/>
      <c r="D26" s="30"/>
      <c r="E26" s="24"/>
      <c r="F26" s="30"/>
    </row>
    <row r="27" spans="1:6" x14ac:dyDescent="0.25">
      <c r="A27">
        <v>25</v>
      </c>
      <c r="B27" s="28"/>
      <c r="C27" s="29"/>
      <c r="D27" s="30"/>
      <c r="E27" s="24"/>
      <c r="F27" s="30"/>
    </row>
    <row r="28" spans="1:6" x14ac:dyDescent="0.25">
      <c r="A28">
        <v>26</v>
      </c>
      <c r="B28" s="28"/>
      <c r="C28" s="29"/>
      <c r="D28" s="30"/>
      <c r="E28" s="30"/>
      <c r="F28" s="30"/>
    </row>
    <row r="29" spans="1:6" x14ac:dyDescent="0.25">
      <c r="A29">
        <v>27</v>
      </c>
      <c r="B29" s="28"/>
      <c r="C29" s="29"/>
      <c r="D29" s="30"/>
      <c r="E29" s="30"/>
      <c r="F29" s="30"/>
    </row>
    <row r="30" spans="1:6" x14ac:dyDescent="0.25">
      <c r="A30">
        <v>28</v>
      </c>
      <c r="B30" s="28"/>
      <c r="C30" s="29"/>
      <c r="D30" s="30"/>
      <c r="E30" s="24"/>
      <c r="F30" s="30"/>
    </row>
    <row r="31" spans="1:6" x14ac:dyDescent="0.25">
      <c r="A31">
        <v>29</v>
      </c>
      <c r="B31" s="28"/>
      <c r="C31" s="29"/>
      <c r="D31" s="30"/>
      <c r="E31" s="30"/>
      <c r="F31" s="30"/>
    </row>
    <row r="32" spans="1:6" x14ac:dyDescent="0.25">
      <c r="A32">
        <v>30</v>
      </c>
      <c r="B32" s="28"/>
      <c r="C32" s="29"/>
      <c r="D32" s="30"/>
      <c r="E32" s="24"/>
      <c r="F32" s="30"/>
    </row>
    <row r="33" spans="1:6" x14ac:dyDescent="0.25">
      <c r="A33">
        <v>31</v>
      </c>
      <c r="B33" s="28"/>
      <c r="C33" s="29"/>
      <c r="D33" s="30"/>
      <c r="E33" s="30"/>
      <c r="F33" s="27"/>
    </row>
    <row r="34" spans="1:6" x14ac:dyDescent="0.25">
      <c r="A34">
        <v>32</v>
      </c>
      <c r="B34" s="28"/>
      <c r="C34" s="29"/>
      <c r="D34" s="30"/>
      <c r="E34" s="24"/>
      <c r="F34" s="30"/>
    </row>
    <row r="35" spans="1:6" x14ac:dyDescent="0.25">
      <c r="A35">
        <v>33</v>
      </c>
      <c r="B35" s="28"/>
      <c r="C35" s="29"/>
      <c r="D35" s="30"/>
      <c r="E35" s="24"/>
      <c r="F35" s="30"/>
    </row>
    <row r="36" spans="1:6" x14ac:dyDescent="0.25">
      <c r="A36">
        <v>34</v>
      </c>
      <c r="B36" s="28"/>
      <c r="C36" s="29"/>
      <c r="D36" s="30"/>
      <c r="E36" s="24"/>
      <c r="F36" s="30"/>
    </row>
    <row r="37" spans="1:6" x14ac:dyDescent="0.25">
      <c r="A37">
        <v>35</v>
      </c>
      <c r="B37" s="28"/>
      <c r="C37" s="29"/>
      <c r="D37" s="30"/>
      <c r="E37" s="24"/>
      <c r="F37" s="30"/>
    </row>
    <row r="38" spans="1:6" x14ac:dyDescent="0.25">
      <c r="A38">
        <v>36</v>
      </c>
      <c r="B38" s="28"/>
      <c r="C38" s="29"/>
      <c r="D38" s="30"/>
      <c r="E38" s="24"/>
      <c r="F38" s="30"/>
    </row>
    <row r="39" spans="1:6" x14ac:dyDescent="0.25">
      <c r="A39">
        <v>37</v>
      </c>
      <c r="B39" s="28"/>
      <c r="C39" s="29"/>
      <c r="D39" s="30"/>
      <c r="E39" s="24"/>
      <c r="F39" s="30"/>
    </row>
    <row r="40" spans="1:6" x14ac:dyDescent="0.25">
      <c r="A40">
        <v>38</v>
      </c>
      <c r="B40" s="28"/>
      <c r="C40" s="29"/>
      <c r="D40" s="30"/>
      <c r="E40" s="24"/>
      <c r="F40" s="30"/>
    </row>
    <row r="41" spans="1:6" x14ac:dyDescent="0.25">
      <c r="A41">
        <v>39</v>
      </c>
      <c r="B41" s="28"/>
      <c r="C41" s="29"/>
      <c r="D41" s="30"/>
      <c r="E41" s="24"/>
      <c r="F41" s="30"/>
    </row>
    <row r="42" spans="1:6" x14ac:dyDescent="0.25">
      <c r="A42">
        <v>40</v>
      </c>
      <c r="B42" s="28"/>
      <c r="C42" s="29"/>
      <c r="D42" s="30"/>
      <c r="E42" s="30"/>
      <c r="F42" s="30"/>
    </row>
    <row r="43" spans="1:6" x14ac:dyDescent="0.25">
      <c r="A43">
        <v>41</v>
      </c>
      <c r="B43" s="28"/>
      <c r="C43" s="29"/>
      <c r="D43" s="30"/>
      <c r="E43" s="30"/>
      <c r="F43" s="30"/>
    </row>
    <row r="44" spans="1:6" x14ac:dyDescent="0.25">
      <c r="A44">
        <v>42</v>
      </c>
      <c r="B44" s="28"/>
      <c r="C44" s="29"/>
      <c r="D44" s="30"/>
      <c r="E44" s="30"/>
      <c r="F44" s="30"/>
    </row>
    <row r="45" spans="1:6" x14ac:dyDescent="0.25">
      <c r="A45">
        <v>43</v>
      </c>
      <c r="B45" s="28"/>
      <c r="C45" s="29"/>
      <c r="D45" s="30"/>
      <c r="E45" s="30"/>
      <c r="F45" s="30"/>
    </row>
    <row r="46" spans="1:6" x14ac:dyDescent="0.25">
      <c r="A46">
        <v>44</v>
      </c>
      <c r="B46" s="28"/>
      <c r="C46" s="29"/>
      <c r="D46" s="30"/>
      <c r="E46" s="30"/>
      <c r="F46" s="30"/>
    </row>
    <row r="47" spans="1:6" x14ac:dyDescent="0.25">
      <c r="A47">
        <v>45</v>
      </c>
      <c r="B47" s="28"/>
      <c r="C47" s="29"/>
      <c r="D47" s="30"/>
      <c r="E47" s="30"/>
      <c r="F47" s="30"/>
    </row>
    <row r="48" spans="1:6" x14ac:dyDescent="0.25">
      <c r="A48">
        <v>46</v>
      </c>
      <c r="B48" s="28"/>
      <c r="C48" s="29"/>
      <c r="D48" s="30"/>
      <c r="E48" s="30"/>
      <c r="F48" s="30"/>
    </row>
    <row r="49" spans="1:6" x14ac:dyDescent="0.25">
      <c r="A49">
        <v>47</v>
      </c>
      <c r="B49" s="28"/>
      <c r="C49" s="29"/>
      <c r="D49" s="30"/>
      <c r="E49" s="24"/>
      <c r="F49" s="30"/>
    </row>
    <row r="50" spans="1:6" x14ac:dyDescent="0.25">
      <c r="A50">
        <v>48</v>
      </c>
      <c r="B50" s="28"/>
      <c r="C50" s="29"/>
      <c r="D50" s="30"/>
      <c r="E50" s="30"/>
      <c r="F50" s="30"/>
    </row>
    <row r="51" spans="1:6" x14ac:dyDescent="0.25">
      <c r="A51">
        <v>49</v>
      </c>
      <c r="B51" s="28"/>
      <c r="C51" s="29"/>
      <c r="D51" s="30"/>
      <c r="E51" s="24"/>
      <c r="F51" s="30"/>
    </row>
    <row r="52" spans="1:6" x14ac:dyDescent="0.25">
      <c r="A52">
        <v>50</v>
      </c>
      <c r="B52" s="28"/>
      <c r="C52" s="29"/>
      <c r="D52" s="30"/>
      <c r="E52" s="24"/>
      <c r="F52" s="30"/>
    </row>
    <row r="53" spans="1:6" x14ac:dyDescent="0.25">
      <c r="A53">
        <v>51</v>
      </c>
      <c r="B53" s="28"/>
      <c r="C53" s="29"/>
      <c r="D53" s="30"/>
      <c r="E53" s="24"/>
      <c r="F53" s="32"/>
    </row>
    <row r="54" spans="1:6" x14ac:dyDescent="0.25">
      <c r="A54">
        <v>52</v>
      </c>
      <c r="B54" s="28"/>
      <c r="C54" s="29"/>
      <c r="D54" s="30"/>
      <c r="E54" s="24"/>
      <c r="F54" s="32"/>
    </row>
    <row r="55" spans="1:6" x14ac:dyDescent="0.25">
      <c r="A55">
        <v>53</v>
      </c>
      <c r="B55" s="28"/>
      <c r="C55" s="29"/>
      <c r="D55" s="30"/>
      <c r="E55" s="24"/>
      <c r="F55" s="30"/>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workbookViewId="0">
      <selection activeCell="B6" sqref="B6:C15"/>
    </sheetView>
  </sheetViews>
  <sheetFormatPr baseColWidth="10" defaultRowHeight="15" x14ac:dyDescent="0.25"/>
  <cols>
    <col min="1" max="1" width="28.42578125" customWidth="1"/>
    <col min="3" max="3" width="55.140625" customWidth="1"/>
    <col min="4" max="4" width="49.28515625" customWidth="1"/>
    <col min="6" max="6" width="31.7109375" customWidth="1"/>
  </cols>
  <sheetData>
    <row r="1" spans="1:11" x14ac:dyDescent="0.25">
      <c r="A1" s="254" t="s">
        <v>452</v>
      </c>
      <c r="B1" s="254"/>
      <c r="C1" s="254"/>
      <c r="D1" s="254"/>
      <c r="E1" s="254"/>
      <c r="F1" s="254"/>
      <c r="G1" s="254"/>
      <c r="H1" s="254"/>
      <c r="I1" s="254"/>
      <c r="J1" s="254"/>
      <c r="K1" s="254"/>
    </row>
    <row r="4" spans="1:11" ht="24" thickBot="1" x14ac:dyDescent="0.4">
      <c r="A4" s="226"/>
      <c r="B4" s="226"/>
      <c r="C4" s="227"/>
      <c r="D4" s="227"/>
      <c r="E4" s="226"/>
      <c r="F4" s="226"/>
      <c r="G4" s="267" t="s">
        <v>417</v>
      </c>
      <c r="H4" s="267"/>
      <c r="I4" s="267"/>
      <c r="J4" s="267"/>
      <c r="K4" s="267"/>
    </row>
    <row r="5" spans="1:11" ht="36.75" thickBot="1" x14ac:dyDescent="0.3">
      <c r="A5" s="228" t="s">
        <v>418</v>
      </c>
      <c r="B5" s="229" t="s">
        <v>419</v>
      </c>
      <c r="C5" s="229" t="s">
        <v>420</v>
      </c>
      <c r="D5" s="230" t="s">
        <v>421</v>
      </c>
      <c r="E5" s="229" t="s">
        <v>422</v>
      </c>
      <c r="F5" s="229" t="s">
        <v>423</v>
      </c>
      <c r="G5" s="231" t="s">
        <v>424</v>
      </c>
      <c r="H5" s="231" t="s">
        <v>425</v>
      </c>
      <c r="I5" s="231" t="s">
        <v>426</v>
      </c>
      <c r="J5" s="231" t="s">
        <v>427</v>
      </c>
      <c r="K5" s="231" t="s">
        <v>428</v>
      </c>
    </row>
    <row r="6" spans="1:11" ht="49.5" customHeight="1" thickTop="1" thickBot="1" x14ac:dyDescent="0.3">
      <c r="A6" s="268" t="s">
        <v>429</v>
      </c>
      <c r="B6" s="271" t="s">
        <v>430</v>
      </c>
      <c r="C6" s="271" t="s">
        <v>431</v>
      </c>
      <c r="D6" s="232" t="s">
        <v>432</v>
      </c>
      <c r="E6" s="233">
        <v>1</v>
      </c>
      <c r="F6" s="234" t="s">
        <v>433</v>
      </c>
      <c r="G6" s="234"/>
      <c r="H6" s="234" t="s">
        <v>7</v>
      </c>
      <c r="I6" s="234" t="s">
        <v>7</v>
      </c>
      <c r="J6" s="234"/>
      <c r="K6" s="234" t="s">
        <v>7</v>
      </c>
    </row>
    <row r="7" spans="1:11" ht="25.5" thickTop="1" thickBot="1" x14ac:dyDescent="0.3">
      <c r="A7" s="269"/>
      <c r="B7" s="272"/>
      <c r="C7" s="272"/>
      <c r="D7" s="235" t="s">
        <v>434</v>
      </c>
      <c r="E7" s="233">
        <v>1</v>
      </c>
      <c r="F7" s="234" t="s">
        <v>433</v>
      </c>
      <c r="G7" s="234"/>
      <c r="H7" s="234" t="s">
        <v>7</v>
      </c>
      <c r="I7" s="234" t="s">
        <v>7</v>
      </c>
      <c r="J7" s="234"/>
      <c r="K7" s="234" t="s">
        <v>7</v>
      </c>
    </row>
    <row r="8" spans="1:11" ht="25.5" thickTop="1" thickBot="1" x14ac:dyDescent="0.3">
      <c r="A8" s="270"/>
      <c r="B8" s="273"/>
      <c r="C8" s="273"/>
      <c r="D8" s="235" t="s">
        <v>435</v>
      </c>
      <c r="E8" s="236">
        <v>1</v>
      </c>
      <c r="F8" s="237" t="s">
        <v>433</v>
      </c>
      <c r="G8" s="237"/>
      <c r="H8" s="237" t="s">
        <v>7</v>
      </c>
      <c r="I8" s="237" t="s">
        <v>7</v>
      </c>
      <c r="J8" s="237"/>
      <c r="K8" s="237" t="s">
        <v>7</v>
      </c>
    </row>
    <row r="9" spans="1:11" ht="60.75" customHeight="1" thickTop="1" thickBot="1" x14ac:dyDescent="0.3">
      <c r="A9" s="263" t="s">
        <v>8</v>
      </c>
      <c r="B9" s="265" t="s">
        <v>436</v>
      </c>
      <c r="C9" s="265" t="s">
        <v>437</v>
      </c>
      <c r="D9" s="238" t="s">
        <v>438</v>
      </c>
      <c r="E9" s="239">
        <v>1</v>
      </c>
      <c r="F9" s="240" t="s">
        <v>439</v>
      </c>
      <c r="G9" s="240"/>
      <c r="H9" s="240" t="s">
        <v>7</v>
      </c>
      <c r="I9" s="240" t="s">
        <v>7</v>
      </c>
      <c r="J9" s="240"/>
      <c r="K9" s="240" t="s">
        <v>7</v>
      </c>
    </row>
    <row r="10" spans="1:11" ht="24.75" thickBot="1" x14ac:dyDescent="0.3">
      <c r="A10" s="264"/>
      <c r="B10" s="266"/>
      <c r="C10" s="266"/>
      <c r="D10" s="238" t="s">
        <v>440</v>
      </c>
      <c r="E10" s="239">
        <v>1</v>
      </c>
      <c r="F10" s="240" t="s">
        <v>101</v>
      </c>
      <c r="G10" s="240"/>
      <c r="H10" s="240" t="s">
        <v>7</v>
      </c>
      <c r="I10" s="240" t="s">
        <v>7</v>
      </c>
      <c r="J10" s="240" t="s">
        <v>7</v>
      </c>
      <c r="K10" s="240" t="s">
        <v>7</v>
      </c>
    </row>
    <row r="11" spans="1:11" ht="72.75" thickTop="1" thickBot="1" x14ac:dyDescent="0.3">
      <c r="A11" s="241" t="s">
        <v>9</v>
      </c>
      <c r="B11" s="253" t="s">
        <v>453</v>
      </c>
      <c r="C11" s="253" t="s">
        <v>441</v>
      </c>
      <c r="D11" s="242" t="s">
        <v>442</v>
      </c>
      <c r="E11" s="243">
        <v>1</v>
      </c>
      <c r="F11" s="244" t="s">
        <v>443</v>
      </c>
      <c r="G11" s="244" t="s">
        <v>7</v>
      </c>
      <c r="H11" s="244" t="s">
        <v>7</v>
      </c>
      <c r="I11" s="244" t="s">
        <v>7</v>
      </c>
      <c r="J11" s="244" t="s">
        <v>7</v>
      </c>
      <c r="K11" s="244" t="s">
        <v>7</v>
      </c>
    </row>
    <row r="12" spans="1:11" ht="48.75" customHeight="1" thickBot="1" x14ac:dyDescent="0.3">
      <c r="A12" s="255" t="s">
        <v>10</v>
      </c>
      <c r="B12" s="257" t="s">
        <v>454</v>
      </c>
      <c r="C12" s="257" t="s">
        <v>444</v>
      </c>
      <c r="D12" s="245" t="s">
        <v>445</v>
      </c>
      <c r="E12" s="246">
        <v>1</v>
      </c>
      <c r="F12" s="247" t="s">
        <v>446</v>
      </c>
      <c r="G12" s="247" t="s">
        <v>7</v>
      </c>
      <c r="H12" s="247" t="s">
        <v>7</v>
      </c>
      <c r="I12" s="247" t="s">
        <v>7</v>
      </c>
      <c r="J12" s="247" t="s">
        <v>7</v>
      </c>
      <c r="K12" s="247" t="s">
        <v>7</v>
      </c>
    </row>
    <row r="13" spans="1:11" ht="36.75" thickBot="1" x14ac:dyDescent="0.3">
      <c r="A13" s="256"/>
      <c r="B13" s="258"/>
      <c r="C13" s="258"/>
      <c r="D13" s="248" t="s">
        <v>447</v>
      </c>
      <c r="E13" s="246">
        <v>1</v>
      </c>
      <c r="F13" s="247" t="s">
        <v>448</v>
      </c>
      <c r="G13" s="247" t="s">
        <v>7</v>
      </c>
      <c r="H13" s="247" t="s">
        <v>7</v>
      </c>
      <c r="I13" s="247" t="s">
        <v>7</v>
      </c>
      <c r="J13" s="247" t="s">
        <v>7</v>
      </c>
      <c r="K13" s="247" t="s">
        <v>7</v>
      </c>
    </row>
    <row r="14" spans="1:11" ht="63" customHeight="1" thickTop="1" thickBot="1" x14ac:dyDescent="0.3">
      <c r="A14" s="259" t="s">
        <v>11</v>
      </c>
      <c r="B14" s="261" t="s">
        <v>455</v>
      </c>
      <c r="C14" s="261" t="s">
        <v>449</v>
      </c>
      <c r="D14" s="249" t="s">
        <v>450</v>
      </c>
      <c r="E14" s="250">
        <v>100</v>
      </c>
      <c r="F14" s="250" t="s">
        <v>448</v>
      </c>
      <c r="G14" s="250" t="s">
        <v>7</v>
      </c>
      <c r="H14" s="250" t="s">
        <v>7</v>
      </c>
      <c r="I14" s="250" t="s">
        <v>7</v>
      </c>
      <c r="J14" s="250" t="s">
        <v>7</v>
      </c>
      <c r="K14" s="250" t="s">
        <v>7</v>
      </c>
    </row>
    <row r="15" spans="1:11" ht="36.75" thickBot="1" x14ac:dyDescent="0.3">
      <c r="A15" s="260"/>
      <c r="B15" s="262"/>
      <c r="C15" s="262"/>
      <c r="D15" s="251" t="s">
        <v>451</v>
      </c>
      <c r="E15" s="252">
        <v>4</v>
      </c>
      <c r="F15" s="252" t="s">
        <v>448</v>
      </c>
      <c r="G15" s="252" t="s">
        <v>7</v>
      </c>
      <c r="H15" s="252" t="s">
        <v>7</v>
      </c>
      <c r="I15" s="252" t="s">
        <v>7</v>
      </c>
      <c r="J15" s="252" t="s">
        <v>7</v>
      </c>
      <c r="K15" s="252" t="s">
        <v>7</v>
      </c>
    </row>
    <row r="16" spans="1:11" ht="15.75" thickTop="1" x14ac:dyDescent="0.25"/>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51"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Y111"/>
  <sheetViews>
    <sheetView tabSelected="1" zoomScale="90" zoomScaleNormal="90" zoomScaleSheetLayoutView="50" workbookViewId="0">
      <pane xSplit="14" ySplit="3" topLeftCell="P4" activePane="bottomRight" state="frozen"/>
      <selection activeCell="L29" sqref="L29"/>
      <selection pane="topRight" activeCell="L29" sqref="L29"/>
      <selection pane="bottomLeft" activeCell="L29" sqref="L29"/>
      <selection pane="bottomRight" activeCell="S112" sqref="S112"/>
    </sheetView>
  </sheetViews>
  <sheetFormatPr baseColWidth="10" defaultRowHeight="103.5" customHeight="1" x14ac:dyDescent="0.25"/>
  <cols>
    <col min="1" max="1" width="11.42578125" style="1" customWidth="1"/>
    <col min="2" max="8" width="9.85546875" style="1" hidden="1" customWidth="1"/>
    <col min="9" max="9" width="29.7109375" hidden="1"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8" width="5.7109375" style="2" customWidth="1"/>
    <col min="29" max="29" width="61.7109375" style="2" customWidth="1"/>
    <col min="30" max="30" width="8.5703125" style="22" customWidth="1"/>
    <col min="31" max="31" width="8.5703125" style="3" customWidth="1"/>
    <col min="32" max="32" width="8.5703125" style="22" customWidth="1"/>
    <col min="33" max="33" width="8.5703125" style="3" customWidth="1"/>
    <col min="34" max="34" width="8.5703125" style="22" customWidth="1"/>
    <col min="35" max="35" width="8.5703125" style="3" customWidth="1"/>
    <col min="36" max="36" width="8.5703125" style="22" customWidth="1"/>
    <col min="37" max="37" width="8.5703125" style="3" customWidth="1"/>
    <col min="38" max="39" width="9.7109375" hidden="1" customWidth="1"/>
    <col min="40" max="40" width="62.5703125" hidden="1" customWidth="1"/>
    <col min="41" max="41" width="9.7109375" hidden="1" customWidth="1"/>
    <col min="42" max="42" width="13.7109375" hidden="1" customWidth="1"/>
    <col min="43" max="43" width="61" hidden="1" customWidth="1"/>
    <col min="44" max="45" width="9.7109375" hidden="1" customWidth="1"/>
    <col min="46" max="46" width="68.42578125" hidden="1" customWidth="1"/>
    <col min="47" max="48" width="9.7109375" hidden="1" customWidth="1"/>
    <col min="49" max="49" width="61.7109375" hidden="1" customWidth="1"/>
    <col min="50" max="50" width="32.42578125" customWidth="1"/>
    <col min="51" max="51" width="34.7109375" customWidth="1"/>
  </cols>
  <sheetData>
    <row r="1" spans="1:51" ht="56.25" customHeight="1" thickBot="1" x14ac:dyDescent="0.3">
      <c r="AD1" s="332" t="s">
        <v>0</v>
      </c>
      <c r="AE1" s="333"/>
      <c r="AF1" s="333"/>
      <c r="AG1" s="333"/>
      <c r="AH1" s="333"/>
      <c r="AI1" s="333"/>
      <c r="AJ1" s="333"/>
      <c r="AK1" s="333"/>
      <c r="AL1" s="326" t="s">
        <v>107</v>
      </c>
      <c r="AM1" s="326"/>
      <c r="AN1" s="326"/>
      <c r="AO1" s="326"/>
      <c r="AP1" s="326"/>
      <c r="AQ1" s="326"/>
      <c r="AR1" s="326"/>
      <c r="AS1" s="326"/>
      <c r="AT1" s="326"/>
      <c r="AU1" s="326"/>
      <c r="AV1" s="326"/>
      <c r="AW1" s="327"/>
      <c r="AX1" s="373" t="s">
        <v>341</v>
      </c>
      <c r="AY1" s="374"/>
    </row>
    <row r="2" spans="1:51" ht="103.5" customHeight="1" thickBot="1" x14ac:dyDescent="0.3">
      <c r="A2" s="17"/>
      <c r="B2" s="17"/>
      <c r="C2" s="17"/>
      <c r="D2" s="17"/>
      <c r="E2" s="17"/>
      <c r="F2" s="17"/>
      <c r="G2" s="17"/>
      <c r="H2" s="17"/>
      <c r="P2" s="337" t="s">
        <v>116</v>
      </c>
      <c r="Q2" s="338"/>
      <c r="R2" s="338"/>
      <c r="S2" s="338"/>
      <c r="T2" s="338"/>
      <c r="U2" s="338"/>
      <c r="V2" s="338"/>
      <c r="W2" s="338"/>
      <c r="X2" s="338"/>
      <c r="Y2" s="338"/>
      <c r="Z2" s="338"/>
      <c r="AA2" s="338"/>
      <c r="AB2" s="338"/>
      <c r="AC2" s="339"/>
      <c r="AD2" s="334" t="s">
        <v>1</v>
      </c>
      <c r="AE2" s="335"/>
      <c r="AF2" s="335" t="s">
        <v>2</v>
      </c>
      <c r="AG2" s="335"/>
      <c r="AH2" s="335" t="s">
        <v>3</v>
      </c>
      <c r="AI2" s="335"/>
      <c r="AJ2" s="335" t="s">
        <v>4</v>
      </c>
      <c r="AK2" s="336"/>
      <c r="AL2" s="299" t="s">
        <v>176</v>
      </c>
      <c r="AM2" s="299"/>
      <c r="AN2" s="299"/>
      <c r="AO2" s="299" t="s">
        <v>177</v>
      </c>
      <c r="AP2" s="299"/>
      <c r="AQ2" s="299"/>
      <c r="AR2" s="299" t="s">
        <v>178</v>
      </c>
      <c r="AS2" s="299"/>
      <c r="AT2" s="299"/>
      <c r="AU2" s="299" t="s">
        <v>179</v>
      </c>
      <c r="AV2" s="299"/>
      <c r="AW2" s="325"/>
      <c r="AX2" s="375"/>
      <c r="AY2" s="376"/>
    </row>
    <row r="3" spans="1:51" ht="103.5" customHeight="1" thickBot="1" x14ac:dyDescent="0.3">
      <c r="B3" s="18" t="s">
        <v>108</v>
      </c>
      <c r="C3" s="18" t="s">
        <v>109</v>
      </c>
      <c r="D3" s="18" t="s">
        <v>135</v>
      </c>
      <c r="E3" s="18" t="s">
        <v>134</v>
      </c>
      <c r="F3" s="18" t="s">
        <v>136</v>
      </c>
      <c r="G3" s="18" t="s">
        <v>137</v>
      </c>
      <c r="H3" s="18" t="s">
        <v>138</v>
      </c>
      <c r="I3" s="20" t="s">
        <v>12</v>
      </c>
      <c r="J3" s="18" t="s">
        <v>134</v>
      </c>
      <c r="K3" s="18" t="s">
        <v>136</v>
      </c>
      <c r="L3" s="18" t="s">
        <v>137</v>
      </c>
      <c r="M3" s="18" t="s">
        <v>138</v>
      </c>
      <c r="N3" s="20" t="s">
        <v>13</v>
      </c>
      <c r="O3" s="21" t="s">
        <v>14</v>
      </c>
      <c r="P3" s="18" t="s">
        <v>15</v>
      </c>
      <c r="Q3" s="19" t="s">
        <v>102</v>
      </c>
      <c r="R3" s="19" t="s">
        <v>104</v>
      </c>
      <c r="S3" s="19" t="s">
        <v>103</v>
      </c>
      <c r="T3" s="19" t="s">
        <v>105</v>
      </c>
      <c r="U3" s="19" t="s">
        <v>16</v>
      </c>
      <c r="V3" s="19" t="s">
        <v>101</v>
      </c>
      <c r="W3" s="19" t="s">
        <v>17</v>
      </c>
      <c r="X3" s="19" t="s">
        <v>222</v>
      </c>
      <c r="Y3" s="19" t="s">
        <v>18</v>
      </c>
      <c r="Z3" s="19" t="s">
        <v>19</v>
      </c>
      <c r="AA3" s="19" t="s">
        <v>106</v>
      </c>
      <c r="AB3" s="19" t="s">
        <v>20</v>
      </c>
      <c r="AC3" s="60" t="s">
        <v>96</v>
      </c>
      <c r="AD3" s="61" t="s">
        <v>5</v>
      </c>
      <c r="AE3" s="62" t="s">
        <v>6</v>
      </c>
      <c r="AF3" s="63" t="s">
        <v>5</v>
      </c>
      <c r="AG3" s="62" t="s">
        <v>6</v>
      </c>
      <c r="AH3" s="63" t="s">
        <v>5</v>
      </c>
      <c r="AI3" s="62" t="s">
        <v>6</v>
      </c>
      <c r="AJ3" s="63" t="s">
        <v>5</v>
      </c>
      <c r="AK3" s="64" t="s">
        <v>6</v>
      </c>
      <c r="AL3" s="65" t="s">
        <v>95</v>
      </c>
      <c r="AM3" s="65" t="s">
        <v>98</v>
      </c>
      <c r="AN3" s="66" t="s">
        <v>96</v>
      </c>
      <c r="AO3" s="65" t="s">
        <v>95</v>
      </c>
      <c r="AP3" s="65" t="s">
        <v>98</v>
      </c>
      <c r="AQ3" s="66" t="s">
        <v>96</v>
      </c>
      <c r="AR3" s="65" t="s">
        <v>95</v>
      </c>
      <c r="AS3" s="65" t="s">
        <v>98</v>
      </c>
      <c r="AT3" s="66" t="s">
        <v>96</v>
      </c>
      <c r="AU3" s="65" t="s">
        <v>95</v>
      </c>
      <c r="AV3" s="65" t="s">
        <v>98</v>
      </c>
      <c r="AW3" s="67" t="s">
        <v>96</v>
      </c>
      <c r="AX3" s="72" t="s">
        <v>201</v>
      </c>
      <c r="AY3" s="73" t="s">
        <v>202</v>
      </c>
    </row>
    <row r="4" spans="1:51" ht="60.75" thickBot="1" x14ac:dyDescent="0.3">
      <c r="A4" s="350" t="s">
        <v>97</v>
      </c>
      <c r="B4" s="362">
        <f>AVERAGE(AM4:AM14)</f>
        <v>0</v>
      </c>
      <c r="C4" s="362">
        <f>AVERAGE(AP4:AP14)</f>
        <v>0</v>
      </c>
      <c r="D4" s="362">
        <f>AVERAGE(AS4:AS14)</f>
        <v>0</v>
      </c>
      <c r="E4" s="362" t="e">
        <f>AVERAGE(AL4:AL14)</f>
        <v>#DIV/0!</v>
      </c>
      <c r="F4" s="362" t="e">
        <f>AVERAGE(AO4:AO14)</f>
        <v>#DIV/0!</v>
      </c>
      <c r="G4" s="362" t="e">
        <f>AVERAGE(AR4:AR14)</f>
        <v>#DIV/0!</v>
      </c>
      <c r="H4" s="314" t="e">
        <f>AVERAGE(AU4:AU14)</f>
        <v>#DIV/0!</v>
      </c>
      <c r="I4" s="274" t="s">
        <v>21</v>
      </c>
      <c r="J4" s="288" t="e">
        <f>AVERAGE(AL4:AL5)</f>
        <v>#DIV/0!</v>
      </c>
      <c r="K4" s="288" t="e">
        <f>AVERAGE(AO4:AO5)</f>
        <v>#DIV/0!</v>
      </c>
      <c r="L4" s="288" t="e">
        <f>AVERAGE(AR4:AR5)</f>
        <v>#DIV/0!</v>
      </c>
      <c r="M4" s="288" t="e">
        <f>AVERAGE(AU4:AU5)</f>
        <v>#DIV/0!</v>
      </c>
      <c r="N4" s="34" t="s">
        <v>22</v>
      </c>
      <c r="O4" s="34" t="s">
        <v>23</v>
      </c>
      <c r="P4" s="35" t="s">
        <v>7</v>
      </c>
      <c r="Q4" s="35" t="s">
        <v>7</v>
      </c>
      <c r="R4" s="35" t="s">
        <v>7</v>
      </c>
      <c r="S4" s="35" t="s">
        <v>7</v>
      </c>
      <c r="T4" s="35" t="s">
        <v>7</v>
      </c>
      <c r="U4" s="35" t="s">
        <v>7</v>
      </c>
      <c r="V4" s="35" t="s">
        <v>7</v>
      </c>
      <c r="W4" s="35" t="s">
        <v>7</v>
      </c>
      <c r="X4" s="35"/>
      <c r="Y4" s="35" t="s">
        <v>7</v>
      </c>
      <c r="Z4" s="35" t="s">
        <v>7</v>
      </c>
      <c r="AA4" s="35" t="s">
        <v>7</v>
      </c>
      <c r="AB4" s="35" t="s">
        <v>7</v>
      </c>
      <c r="AC4" s="34" t="s">
        <v>141</v>
      </c>
      <c r="AD4" s="93">
        <v>0.25</v>
      </c>
      <c r="AE4" s="94">
        <f t="shared" ref="AE4:AE10" si="0">AD4/AJ4</f>
        <v>0.25</v>
      </c>
      <c r="AF4" s="93">
        <v>0.5</v>
      </c>
      <c r="AG4" s="94">
        <f t="shared" ref="AG4:AG10" si="1">AF4/AJ4</f>
        <v>0.5</v>
      </c>
      <c r="AH4" s="93">
        <v>0.75</v>
      </c>
      <c r="AI4" s="94">
        <f t="shared" ref="AI4:AI10" si="2">AH4/AJ4</f>
        <v>0.75</v>
      </c>
      <c r="AJ4" s="93">
        <v>1</v>
      </c>
      <c r="AK4" s="94">
        <f t="shared" ref="AK4:AK10" si="3">AJ4/AJ4</f>
        <v>1</v>
      </c>
      <c r="AL4" s="95"/>
      <c r="AM4" s="95">
        <f>AL4/AE4</f>
        <v>0</v>
      </c>
      <c r="AN4" s="96"/>
      <c r="AO4" s="97"/>
      <c r="AP4" s="95">
        <f>AO4/AG4</f>
        <v>0</v>
      </c>
      <c r="AQ4" s="98"/>
      <c r="AR4" s="97"/>
      <c r="AS4" s="95">
        <f>AR4/AI4</f>
        <v>0</v>
      </c>
      <c r="AT4" s="98"/>
      <c r="AU4" s="97"/>
      <c r="AV4" s="95">
        <f>AU4/AK4</f>
        <v>0</v>
      </c>
      <c r="AW4" s="98"/>
      <c r="AX4" s="96"/>
      <c r="AY4" s="127"/>
    </row>
    <row r="5" spans="1:51" s="59" customFormat="1" ht="90" x14ac:dyDescent="0.25">
      <c r="A5" s="351"/>
      <c r="B5" s="363"/>
      <c r="C5" s="363"/>
      <c r="D5" s="363"/>
      <c r="E5" s="363"/>
      <c r="F5" s="363"/>
      <c r="G5" s="363"/>
      <c r="H5" s="315"/>
      <c r="I5" s="275"/>
      <c r="J5" s="289"/>
      <c r="K5" s="289"/>
      <c r="L5" s="289"/>
      <c r="M5" s="289"/>
      <c r="N5" s="38" t="s">
        <v>192</v>
      </c>
      <c r="O5" s="38" t="s">
        <v>337</v>
      </c>
      <c r="P5" s="39"/>
      <c r="Q5" s="39" t="s">
        <v>7</v>
      </c>
      <c r="R5" s="39"/>
      <c r="S5" s="39"/>
      <c r="T5" s="39"/>
      <c r="U5" s="39" t="s">
        <v>7</v>
      </c>
      <c r="V5" s="39"/>
      <c r="W5" s="39"/>
      <c r="X5" s="39"/>
      <c r="Y5" s="39"/>
      <c r="Z5" s="39"/>
      <c r="AA5" s="39"/>
      <c r="AB5" s="39"/>
      <c r="AC5" s="38" t="s">
        <v>204</v>
      </c>
      <c r="AD5" s="37">
        <v>0.25</v>
      </c>
      <c r="AE5" s="36">
        <f t="shared" ref="AE5" si="4">AD5/AJ5</f>
        <v>0.25</v>
      </c>
      <c r="AF5" s="37">
        <v>0.5</v>
      </c>
      <c r="AG5" s="36">
        <f t="shared" ref="AG5" si="5">AF5/AJ5</f>
        <v>0.5</v>
      </c>
      <c r="AH5" s="37">
        <v>0.75</v>
      </c>
      <c r="AI5" s="36">
        <f t="shared" ref="AI5" si="6">AH5/AJ5</f>
        <v>0.75</v>
      </c>
      <c r="AJ5" s="37">
        <v>1</v>
      </c>
      <c r="AK5" s="36">
        <f t="shared" ref="AK5" si="7">AJ5/AJ5</f>
        <v>1</v>
      </c>
      <c r="AL5" s="89"/>
      <c r="AM5" s="95">
        <f>AL5/AE5</f>
        <v>0</v>
      </c>
      <c r="AN5" s="96"/>
      <c r="AO5" s="97"/>
      <c r="AP5" s="95">
        <f>AO5/AG5</f>
        <v>0</v>
      </c>
      <c r="AQ5" s="98"/>
      <c r="AR5" s="97"/>
      <c r="AS5" s="95">
        <f>AR5/AI5</f>
        <v>0</v>
      </c>
      <c r="AT5" s="98"/>
      <c r="AU5" s="97"/>
      <c r="AV5" s="95">
        <f>AU5/AK5</f>
        <v>0</v>
      </c>
      <c r="AW5" s="92"/>
      <c r="AX5" s="38" t="s">
        <v>200</v>
      </c>
      <c r="AY5" s="128" t="s">
        <v>203</v>
      </c>
    </row>
    <row r="6" spans="1:51" ht="90" x14ac:dyDescent="0.25">
      <c r="A6" s="352"/>
      <c r="B6" s="364"/>
      <c r="C6" s="364"/>
      <c r="D6" s="364"/>
      <c r="E6" s="364"/>
      <c r="F6" s="364"/>
      <c r="G6" s="364"/>
      <c r="H6" s="316"/>
      <c r="I6" s="276" t="s">
        <v>24</v>
      </c>
      <c r="J6" s="290" t="e">
        <f>AVERAGE(AL6:AL7)</f>
        <v>#DIV/0!</v>
      </c>
      <c r="K6" s="290" t="e">
        <f>AVERAGE(AO6:AO7)</f>
        <v>#DIV/0!</v>
      </c>
      <c r="L6" s="290" t="e">
        <f>AVERAGE(AR6:AR7)</f>
        <v>#DIV/0!</v>
      </c>
      <c r="M6" s="290" t="e">
        <f>AVERAGE(AU6:AU7)</f>
        <v>#DIV/0!</v>
      </c>
      <c r="N6" s="38" t="s">
        <v>139</v>
      </c>
      <c r="O6" s="38" t="s">
        <v>25</v>
      </c>
      <c r="P6" s="39" t="s">
        <v>7</v>
      </c>
      <c r="Q6" s="39" t="s">
        <v>7</v>
      </c>
      <c r="R6" s="39" t="s">
        <v>7</v>
      </c>
      <c r="S6" s="39" t="s">
        <v>7</v>
      </c>
      <c r="T6" s="39" t="s">
        <v>7</v>
      </c>
      <c r="U6" s="39" t="s">
        <v>7</v>
      </c>
      <c r="V6" s="39" t="s">
        <v>7</v>
      </c>
      <c r="W6" s="39" t="s">
        <v>7</v>
      </c>
      <c r="X6" s="39"/>
      <c r="Y6" s="39" t="s">
        <v>7</v>
      </c>
      <c r="Z6" s="39" t="s">
        <v>7</v>
      </c>
      <c r="AA6" s="39" t="s">
        <v>7</v>
      </c>
      <c r="AB6" s="39" t="s">
        <v>7</v>
      </c>
      <c r="AC6" s="38" t="s">
        <v>360</v>
      </c>
      <c r="AD6" s="37">
        <v>1</v>
      </c>
      <c r="AE6" s="36">
        <f t="shared" si="0"/>
        <v>1</v>
      </c>
      <c r="AF6" s="37">
        <v>1</v>
      </c>
      <c r="AG6" s="36">
        <f t="shared" si="1"/>
        <v>1</v>
      </c>
      <c r="AH6" s="37">
        <v>1</v>
      </c>
      <c r="AI6" s="36">
        <f t="shared" si="2"/>
        <v>1</v>
      </c>
      <c r="AJ6" s="37">
        <v>1</v>
      </c>
      <c r="AK6" s="36">
        <f t="shared" si="3"/>
        <v>1</v>
      </c>
      <c r="AL6" s="89"/>
      <c r="AM6" s="89">
        <f t="shared" ref="AM6:AM79" si="8">AL6/AE6</f>
        <v>0</v>
      </c>
      <c r="AN6" s="90"/>
      <c r="AO6" s="91"/>
      <c r="AP6" s="89">
        <f t="shared" ref="AP6:AP70" si="9">AO6/AG6</f>
        <v>0</v>
      </c>
      <c r="AQ6" s="92"/>
      <c r="AR6" s="91"/>
      <c r="AS6" s="89">
        <f t="shared" ref="AS6:AS79" si="10">AR6/AI6</f>
        <v>0</v>
      </c>
      <c r="AT6" s="92"/>
      <c r="AU6" s="91"/>
      <c r="AV6" s="89">
        <f t="shared" ref="AV6:AV79" si="11">AU6/AK6</f>
        <v>0</v>
      </c>
      <c r="AW6" s="92"/>
      <c r="AX6" s="90"/>
      <c r="AY6" s="128"/>
    </row>
    <row r="7" spans="1:51" s="59" customFormat="1" ht="75" x14ac:dyDescent="0.25">
      <c r="A7" s="352"/>
      <c r="B7" s="364"/>
      <c r="C7" s="364"/>
      <c r="D7" s="364"/>
      <c r="E7" s="364"/>
      <c r="F7" s="364"/>
      <c r="G7" s="364"/>
      <c r="H7" s="316"/>
      <c r="I7" s="318"/>
      <c r="J7" s="289"/>
      <c r="K7" s="289"/>
      <c r="L7" s="289"/>
      <c r="M7" s="289"/>
      <c r="N7" s="38" t="s">
        <v>210</v>
      </c>
      <c r="O7" s="38" t="s">
        <v>208</v>
      </c>
      <c r="P7" s="39"/>
      <c r="Q7" s="39"/>
      <c r="R7" s="39" t="s">
        <v>7</v>
      </c>
      <c r="S7" s="39" t="s">
        <v>7</v>
      </c>
      <c r="T7" s="39" t="s">
        <v>7</v>
      </c>
      <c r="U7" s="39" t="s">
        <v>7</v>
      </c>
      <c r="V7" s="39" t="s">
        <v>7</v>
      </c>
      <c r="W7" s="39" t="s">
        <v>7</v>
      </c>
      <c r="X7" s="39" t="s">
        <v>7</v>
      </c>
      <c r="Y7" s="39" t="s">
        <v>7</v>
      </c>
      <c r="Z7" s="39" t="s">
        <v>7</v>
      </c>
      <c r="AA7" s="39" t="s">
        <v>7</v>
      </c>
      <c r="AB7" s="39"/>
      <c r="AC7" s="38" t="s">
        <v>209</v>
      </c>
      <c r="AD7" s="37">
        <v>0.1</v>
      </c>
      <c r="AE7" s="36">
        <f t="shared" ref="AE7" si="12">AD7/AJ7</f>
        <v>0.1</v>
      </c>
      <c r="AF7" s="37">
        <v>0.15</v>
      </c>
      <c r="AG7" s="36">
        <f t="shared" ref="AG7" si="13">AF7/AJ7</f>
        <v>0.15</v>
      </c>
      <c r="AH7" s="37">
        <v>0.25</v>
      </c>
      <c r="AI7" s="36">
        <f t="shared" ref="AI7" si="14">AH7/AJ7</f>
        <v>0.25</v>
      </c>
      <c r="AJ7" s="37">
        <v>1</v>
      </c>
      <c r="AK7" s="36">
        <f t="shared" ref="AK7" si="15">AJ7/AJ7</f>
        <v>1</v>
      </c>
      <c r="AL7" s="89"/>
      <c r="AM7" s="89">
        <f t="shared" ref="AM7" si="16">AL7/AE7</f>
        <v>0</v>
      </c>
      <c r="AN7" s="90"/>
      <c r="AO7" s="91"/>
      <c r="AP7" s="89">
        <f t="shared" ref="AP7" si="17">AO7/AG7</f>
        <v>0</v>
      </c>
      <c r="AQ7" s="92"/>
      <c r="AR7" s="91"/>
      <c r="AS7" s="89">
        <f t="shared" ref="AS7" si="18">AR7/AI7</f>
        <v>0</v>
      </c>
      <c r="AT7" s="92"/>
      <c r="AU7" s="91"/>
      <c r="AV7" s="89">
        <f t="shared" ref="AV7" si="19">AU7/AK7</f>
        <v>0</v>
      </c>
      <c r="AW7" s="92"/>
      <c r="AX7" s="38" t="s">
        <v>200</v>
      </c>
      <c r="AY7" s="128" t="s">
        <v>211</v>
      </c>
    </row>
    <row r="8" spans="1:51" ht="45" x14ac:dyDescent="0.25">
      <c r="A8" s="352"/>
      <c r="B8" s="364"/>
      <c r="C8" s="364"/>
      <c r="D8" s="364"/>
      <c r="E8" s="364"/>
      <c r="F8" s="364"/>
      <c r="G8" s="364"/>
      <c r="H8" s="316"/>
      <c r="I8" s="354" t="s">
        <v>26</v>
      </c>
      <c r="J8" s="290" t="e">
        <f>AVERAGE(AL8:AL10)</f>
        <v>#DIV/0!</v>
      </c>
      <c r="K8" s="290" t="e">
        <f>AVERAGE(AO8:AO10)</f>
        <v>#DIV/0!</v>
      </c>
      <c r="L8" s="290" t="e">
        <f>AVERAGE(AR8:AR10)</f>
        <v>#DIV/0!</v>
      </c>
      <c r="M8" s="290" t="e">
        <f>AVERAGE(AU8:AU10)</f>
        <v>#DIV/0!</v>
      </c>
      <c r="N8" s="38" t="s">
        <v>27</v>
      </c>
      <c r="O8" s="38" t="s">
        <v>28</v>
      </c>
      <c r="P8" s="39" t="s">
        <v>7</v>
      </c>
      <c r="Q8" s="39" t="s">
        <v>7</v>
      </c>
      <c r="R8" s="39"/>
      <c r="S8" s="39"/>
      <c r="T8" s="39"/>
      <c r="U8" s="39" t="s">
        <v>7</v>
      </c>
      <c r="V8" s="39"/>
      <c r="W8" s="39"/>
      <c r="X8" s="39"/>
      <c r="Y8" s="39"/>
      <c r="Z8" s="39"/>
      <c r="AA8" s="39"/>
      <c r="AB8" s="39"/>
      <c r="AC8" s="38" t="s">
        <v>193</v>
      </c>
      <c r="AD8" s="37">
        <v>0.25</v>
      </c>
      <c r="AE8" s="36">
        <f t="shared" si="0"/>
        <v>0.25</v>
      </c>
      <c r="AF8" s="37">
        <v>0.5</v>
      </c>
      <c r="AG8" s="36">
        <f t="shared" si="1"/>
        <v>0.5</v>
      </c>
      <c r="AH8" s="37">
        <v>0.75</v>
      </c>
      <c r="AI8" s="36">
        <f t="shared" si="2"/>
        <v>0.75</v>
      </c>
      <c r="AJ8" s="37">
        <v>1</v>
      </c>
      <c r="AK8" s="36">
        <f t="shared" si="3"/>
        <v>1</v>
      </c>
      <c r="AL8" s="89"/>
      <c r="AM8" s="89">
        <f t="shared" si="8"/>
        <v>0</v>
      </c>
      <c r="AN8" s="90"/>
      <c r="AO8" s="91"/>
      <c r="AP8" s="89">
        <f t="shared" si="9"/>
        <v>0</v>
      </c>
      <c r="AQ8" s="92"/>
      <c r="AR8" s="91"/>
      <c r="AS8" s="89">
        <f t="shared" si="10"/>
        <v>0</v>
      </c>
      <c r="AT8" s="92"/>
      <c r="AU8" s="91"/>
      <c r="AV8" s="89">
        <f t="shared" si="11"/>
        <v>0</v>
      </c>
      <c r="AW8" s="92"/>
      <c r="AX8" s="90"/>
      <c r="AY8" s="128"/>
    </row>
    <row r="9" spans="1:51" s="59" customFormat="1" ht="90" x14ac:dyDescent="0.25">
      <c r="A9" s="352"/>
      <c r="B9" s="364"/>
      <c r="C9" s="364"/>
      <c r="D9" s="364"/>
      <c r="E9" s="364"/>
      <c r="F9" s="364"/>
      <c r="G9" s="364"/>
      <c r="H9" s="316"/>
      <c r="I9" s="354"/>
      <c r="J9" s="300"/>
      <c r="K9" s="300"/>
      <c r="L9" s="300"/>
      <c r="M9" s="300"/>
      <c r="N9" s="38" t="s">
        <v>338</v>
      </c>
      <c r="O9" s="38" t="s">
        <v>206</v>
      </c>
      <c r="P9" s="39"/>
      <c r="Q9" s="39"/>
      <c r="R9" s="39" t="s">
        <v>7</v>
      </c>
      <c r="S9" s="39" t="s">
        <v>7</v>
      </c>
      <c r="T9" s="39" t="s">
        <v>7</v>
      </c>
      <c r="U9" s="39" t="s">
        <v>7</v>
      </c>
      <c r="V9" s="39" t="s">
        <v>7</v>
      </c>
      <c r="W9" s="39" t="s">
        <v>7</v>
      </c>
      <c r="X9" s="39" t="s">
        <v>7</v>
      </c>
      <c r="Y9" s="39" t="s">
        <v>7</v>
      </c>
      <c r="Z9" s="39" t="s">
        <v>7</v>
      </c>
      <c r="AA9" s="39" t="s">
        <v>7</v>
      </c>
      <c r="AB9" s="39" t="s">
        <v>7</v>
      </c>
      <c r="AC9" s="38" t="s">
        <v>205</v>
      </c>
      <c r="AD9" s="37">
        <v>0.25</v>
      </c>
      <c r="AE9" s="36">
        <f t="shared" si="0"/>
        <v>0.25</v>
      </c>
      <c r="AF9" s="37">
        <v>0.5</v>
      </c>
      <c r="AG9" s="36">
        <f t="shared" si="1"/>
        <v>0.5</v>
      </c>
      <c r="AH9" s="37">
        <v>0.75</v>
      </c>
      <c r="AI9" s="36">
        <f t="shared" si="2"/>
        <v>0.75</v>
      </c>
      <c r="AJ9" s="37">
        <v>1</v>
      </c>
      <c r="AK9" s="36">
        <f t="shared" si="3"/>
        <v>1</v>
      </c>
      <c r="AL9" s="89"/>
      <c r="AM9" s="89">
        <f t="shared" ref="AM9" si="20">AL9/AE9</f>
        <v>0</v>
      </c>
      <c r="AN9" s="90"/>
      <c r="AO9" s="91"/>
      <c r="AP9" s="89">
        <f t="shared" ref="AP9" si="21">AO9/AG9</f>
        <v>0</v>
      </c>
      <c r="AQ9" s="92"/>
      <c r="AR9" s="91"/>
      <c r="AS9" s="89">
        <f t="shared" ref="AS9" si="22">AR9/AI9</f>
        <v>0</v>
      </c>
      <c r="AT9" s="92"/>
      <c r="AU9" s="91"/>
      <c r="AV9" s="89">
        <f t="shared" ref="AV9" si="23">AU9/AK9</f>
        <v>0</v>
      </c>
      <c r="AW9" s="92"/>
      <c r="AX9" s="38" t="s">
        <v>200</v>
      </c>
      <c r="AY9" s="128" t="s">
        <v>363</v>
      </c>
    </row>
    <row r="10" spans="1:51" ht="60" x14ac:dyDescent="0.25">
      <c r="A10" s="352"/>
      <c r="B10" s="364"/>
      <c r="C10" s="364"/>
      <c r="D10" s="364"/>
      <c r="E10" s="364"/>
      <c r="F10" s="364"/>
      <c r="G10" s="364"/>
      <c r="H10" s="316"/>
      <c r="I10" s="354"/>
      <c r="J10" s="289"/>
      <c r="K10" s="289"/>
      <c r="L10" s="289"/>
      <c r="M10" s="289"/>
      <c r="N10" s="38" t="s">
        <v>140</v>
      </c>
      <c r="O10" s="38" t="s">
        <v>162</v>
      </c>
      <c r="P10" s="39"/>
      <c r="Q10" s="39" t="s">
        <v>7</v>
      </c>
      <c r="R10" s="39"/>
      <c r="S10" s="39"/>
      <c r="T10" s="39"/>
      <c r="U10" s="39" t="s">
        <v>7</v>
      </c>
      <c r="V10" s="39"/>
      <c r="W10" s="39"/>
      <c r="X10" s="39"/>
      <c r="Y10" s="39"/>
      <c r="Z10" s="39"/>
      <c r="AA10" s="39"/>
      <c r="AB10" s="39"/>
      <c r="AC10" s="38" t="s">
        <v>183</v>
      </c>
      <c r="AD10" s="37">
        <v>1</v>
      </c>
      <c r="AE10" s="36">
        <f t="shared" si="0"/>
        <v>1</v>
      </c>
      <c r="AF10" s="37">
        <v>1</v>
      </c>
      <c r="AG10" s="36">
        <f t="shared" si="1"/>
        <v>1</v>
      </c>
      <c r="AH10" s="37">
        <v>1</v>
      </c>
      <c r="AI10" s="36">
        <f t="shared" si="2"/>
        <v>1</v>
      </c>
      <c r="AJ10" s="37">
        <v>1</v>
      </c>
      <c r="AK10" s="36">
        <f t="shared" si="3"/>
        <v>1</v>
      </c>
      <c r="AL10" s="89"/>
      <c r="AM10" s="89">
        <f t="shared" si="8"/>
        <v>0</v>
      </c>
      <c r="AN10" s="90"/>
      <c r="AO10" s="91"/>
      <c r="AP10" s="89">
        <f t="shared" si="9"/>
        <v>0</v>
      </c>
      <c r="AQ10" s="92"/>
      <c r="AR10" s="91"/>
      <c r="AS10" s="89">
        <f t="shared" si="10"/>
        <v>0</v>
      </c>
      <c r="AT10" s="92"/>
      <c r="AU10" s="91"/>
      <c r="AV10" s="89">
        <f t="shared" si="11"/>
        <v>0</v>
      </c>
      <c r="AW10" s="92"/>
      <c r="AX10" s="90"/>
      <c r="AY10" s="128"/>
    </row>
    <row r="11" spans="1:51" ht="75" x14ac:dyDescent="0.25">
      <c r="A11" s="352"/>
      <c r="B11" s="364"/>
      <c r="C11" s="364"/>
      <c r="D11" s="364"/>
      <c r="E11" s="364"/>
      <c r="F11" s="364"/>
      <c r="G11" s="364"/>
      <c r="H11" s="316"/>
      <c r="I11" s="276" t="s">
        <v>29</v>
      </c>
      <c r="J11" s="290" t="e">
        <f>AVERAGE(AL11:AL12)</f>
        <v>#DIV/0!</v>
      </c>
      <c r="K11" s="290" t="e">
        <f>AVERAGE(AO11:AO12)</f>
        <v>#DIV/0!</v>
      </c>
      <c r="L11" s="290" t="e">
        <f>AVERAGE(AR11:AR12)</f>
        <v>#DIV/0!</v>
      </c>
      <c r="M11" s="290" t="e">
        <f>AVERAGE(AU11:AU12)</f>
        <v>#DIV/0!</v>
      </c>
      <c r="N11" s="38" t="s">
        <v>30</v>
      </c>
      <c r="O11" s="38" t="s">
        <v>31</v>
      </c>
      <c r="P11" s="39" t="s">
        <v>7</v>
      </c>
      <c r="Q11" s="39" t="s">
        <v>7</v>
      </c>
      <c r="R11" s="39" t="s">
        <v>7</v>
      </c>
      <c r="S11" s="39" t="s">
        <v>7</v>
      </c>
      <c r="T11" s="39" t="s">
        <v>7</v>
      </c>
      <c r="U11" s="39" t="s">
        <v>7</v>
      </c>
      <c r="V11" s="39" t="s">
        <v>7</v>
      </c>
      <c r="W11" s="39" t="s">
        <v>7</v>
      </c>
      <c r="X11" s="39"/>
      <c r="Y11" s="39" t="s">
        <v>7</v>
      </c>
      <c r="Z11" s="39" t="s">
        <v>7</v>
      </c>
      <c r="AA11" s="39" t="s">
        <v>7</v>
      </c>
      <c r="AB11" s="39" t="s">
        <v>7</v>
      </c>
      <c r="AC11" s="38" t="s">
        <v>142</v>
      </c>
      <c r="AD11" s="37">
        <v>1</v>
      </c>
      <c r="AE11" s="36">
        <f>AD11/AJ11</f>
        <v>0.25</v>
      </c>
      <c r="AF11" s="37">
        <v>2</v>
      </c>
      <c r="AG11" s="36">
        <f>AF11/AJ11</f>
        <v>0.5</v>
      </c>
      <c r="AH11" s="37">
        <v>3</v>
      </c>
      <c r="AI11" s="36">
        <f>AH11/AJ11</f>
        <v>0.75</v>
      </c>
      <c r="AJ11" s="37">
        <v>4</v>
      </c>
      <c r="AK11" s="36">
        <f>AJ11/AJ11</f>
        <v>1</v>
      </c>
      <c r="AL11" s="89"/>
      <c r="AM11" s="89">
        <f t="shared" si="8"/>
        <v>0</v>
      </c>
      <c r="AN11" s="90"/>
      <c r="AO11" s="91"/>
      <c r="AP11" s="89">
        <f t="shared" si="9"/>
        <v>0</v>
      </c>
      <c r="AQ11" s="92"/>
      <c r="AR11" s="91"/>
      <c r="AS11" s="89">
        <f t="shared" si="10"/>
        <v>0</v>
      </c>
      <c r="AT11" s="92"/>
      <c r="AU11" s="91"/>
      <c r="AV11" s="89">
        <f t="shared" si="11"/>
        <v>0</v>
      </c>
      <c r="AW11" s="92"/>
      <c r="AX11" s="90"/>
      <c r="AY11" s="128"/>
    </row>
    <row r="12" spans="1:51" s="59" customFormat="1" ht="60" x14ac:dyDescent="0.25">
      <c r="A12" s="352"/>
      <c r="B12" s="364"/>
      <c r="C12" s="364"/>
      <c r="D12" s="364"/>
      <c r="E12" s="364"/>
      <c r="F12" s="364"/>
      <c r="G12" s="364"/>
      <c r="H12" s="316"/>
      <c r="I12" s="275"/>
      <c r="J12" s="289"/>
      <c r="K12" s="289"/>
      <c r="L12" s="289"/>
      <c r="M12" s="289"/>
      <c r="N12" s="38" t="s">
        <v>184</v>
      </c>
      <c r="O12" s="38" t="s">
        <v>207</v>
      </c>
      <c r="P12" s="39"/>
      <c r="Q12" s="39"/>
      <c r="R12" s="39"/>
      <c r="S12" s="39"/>
      <c r="T12" s="39"/>
      <c r="U12" s="39" t="s">
        <v>7</v>
      </c>
      <c r="V12" s="39"/>
      <c r="W12" s="39"/>
      <c r="X12" s="39"/>
      <c r="Y12" s="39"/>
      <c r="Z12" s="39"/>
      <c r="AA12" s="39"/>
      <c r="AB12" s="39"/>
      <c r="AC12" s="38" t="s">
        <v>339</v>
      </c>
      <c r="AD12" s="37">
        <v>0.25</v>
      </c>
      <c r="AE12" s="36">
        <f t="shared" ref="AE12" si="24">AD12/AJ12</f>
        <v>0.25</v>
      </c>
      <c r="AF12" s="37">
        <v>0.5</v>
      </c>
      <c r="AG12" s="36">
        <f t="shared" ref="AG12" si="25">AF12/AJ12</f>
        <v>0.5</v>
      </c>
      <c r="AH12" s="37">
        <v>0.75</v>
      </c>
      <c r="AI12" s="36">
        <f t="shared" ref="AI12" si="26">AH12/AJ12</f>
        <v>0.75</v>
      </c>
      <c r="AJ12" s="37">
        <v>1</v>
      </c>
      <c r="AK12" s="36">
        <f t="shared" ref="AK12" si="27">AJ12/AJ12</f>
        <v>1</v>
      </c>
      <c r="AL12" s="89"/>
      <c r="AM12" s="89">
        <f t="shared" ref="AM12" si="28">AL12/AE12</f>
        <v>0</v>
      </c>
      <c r="AN12" s="90"/>
      <c r="AO12" s="91"/>
      <c r="AP12" s="89">
        <f t="shared" ref="AP12" si="29">AO12/AG12</f>
        <v>0</v>
      </c>
      <c r="AQ12" s="92"/>
      <c r="AR12" s="91"/>
      <c r="AS12" s="89">
        <f t="shared" ref="AS12" si="30">AR12/AI12</f>
        <v>0</v>
      </c>
      <c r="AT12" s="92"/>
      <c r="AU12" s="91"/>
      <c r="AV12" s="89">
        <f t="shared" ref="AV12" si="31">AU12/AK12</f>
        <v>0</v>
      </c>
      <c r="AW12" s="92"/>
      <c r="AX12" s="38" t="s">
        <v>200</v>
      </c>
      <c r="AY12" s="128" t="s">
        <v>203</v>
      </c>
    </row>
    <row r="13" spans="1:51" ht="60" x14ac:dyDescent="0.25">
      <c r="A13" s="352"/>
      <c r="B13" s="364"/>
      <c r="C13" s="364"/>
      <c r="D13" s="364"/>
      <c r="E13" s="364"/>
      <c r="F13" s="364"/>
      <c r="G13" s="364"/>
      <c r="H13" s="316"/>
      <c r="I13" s="354" t="s">
        <v>32</v>
      </c>
      <c r="J13" s="290" t="e">
        <f>AVERAGE(AL13:AL14)</f>
        <v>#DIV/0!</v>
      </c>
      <c r="K13" s="290" t="e">
        <f>AVERAGE(AO13:AO14)</f>
        <v>#DIV/0!</v>
      </c>
      <c r="L13" s="290" t="e">
        <f>AVERAGE(AR13:AR14)</f>
        <v>#DIV/0!</v>
      </c>
      <c r="M13" s="290" t="e">
        <f>AVERAGE(AU13:AU14)</f>
        <v>#DIV/0!</v>
      </c>
      <c r="N13" s="38" t="s">
        <v>85</v>
      </c>
      <c r="O13" s="38" t="s">
        <v>33</v>
      </c>
      <c r="P13" s="39"/>
      <c r="Q13" s="39" t="s">
        <v>7</v>
      </c>
      <c r="R13" s="39"/>
      <c r="S13" s="39"/>
      <c r="T13" s="39"/>
      <c r="U13" s="39" t="s">
        <v>7</v>
      </c>
      <c r="V13" s="39"/>
      <c r="W13" s="39"/>
      <c r="X13" s="39"/>
      <c r="Y13" s="39"/>
      <c r="Z13" s="39"/>
      <c r="AA13" s="39"/>
      <c r="AB13" s="39"/>
      <c r="AC13" s="38" t="s">
        <v>185</v>
      </c>
      <c r="AD13" s="37">
        <v>1</v>
      </c>
      <c r="AE13" s="36">
        <f>AD13/AJ13</f>
        <v>0.25</v>
      </c>
      <c r="AF13" s="37">
        <v>2</v>
      </c>
      <c r="AG13" s="36">
        <f>AF13/AJ13</f>
        <v>0.5</v>
      </c>
      <c r="AH13" s="37">
        <v>3</v>
      </c>
      <c r="AI13" s="36">
        <f>AH13/AJ13</f>
        <v>0.75</v>
      </c>
      <c r="AJ13" s="37">
        <v>4</v>
      </c>
      <c r="AK13" s="36">
        <f>AJ13/AJ13</f>
        <v>1</v>
      </c>
      <c r="AL13" s="89"/>
      <c r="AM13" s="89">
        <f>AL13/AE13</f>
        <v>0</v>
      </c>
      <c r="AN13" s="90"/>
      <c r="AO13" s="91"/>
      <c r="AP13" s="89">
        <f t="shared" si="9"/>
        <v>0</v>
      </c>
      <c r="AQ13" s="92"/>
      <c r="AR13" s="91"/>
      <c r="AS13" s="89">
        <f t="shared" si="10"/>
        <v>0</v>
      </c>
      <c r="AT13" s="92"/>
      <c r="AU13" s="91"/>
      <c r="AV13" s="89">
        <f t="shared" si="11"/>
        <v>0</v>
      </c>
      <c r="AW13" s="92"/>
      <c r="AX13" s="90"/>
      <c r="AY13" s="128"/>
    </row>
    <row r="14" spans="1:51" ht="75.75" thickBot="1" x14ac:dyDescent="0.3">
      <c r="A14" s="353"/>
      <c r="B14" s="365"/>
      <c r="C14" s="365"/>
      <c r="D14" s="365"/>
      <c r="E14" s="365"/>
      <c r="F14" s="365"/>
      <c r="G14" s="365"/>
      <c r="H14" s="317"/>
      <c r="I14" s="355"/>
      <c r="J14" s="301"/>
      <c r="K14" s="301"/>
      <c r="L14" s="301"/>
      <c r="M14" s="301"/>
      <c r="N14" s="99" t="s">
        <v>86</v>
      </c>
      <c r="O14" s="99" t="s">
        <v>34</v>
      </c>
      <c r="P14" s="100"/>
      <c r="Q14" s="100" t="s">
        <v>7</v>
      </c>
      <c r="R14" s="100"/>
      <c r="S14" s="100"/>
      <c r="T14" s="100"/>
      <c r="U14" s="100"/>
      <c r="V14" s="100"/>
      <c r="W14" s="100" t="s">
        <v>7</v>
      </c>
      <c r="X14" s="100"/>
      <c r="Y14" s="100"/>
      <c r="Z14" s="100"/>
      <c r="AA14" s="100"/>
      <c r="AB14" s="100"/>
      <c r="AC14" s="99" t="s">
        <v>391</v>
      </c>
      <c r="AD14" s="101">
        <v>1</v>
      </c>
      <c r="AE14" s="102">
        <f>AD14/AJ14</f>
        <v>0.33333333333333331</v>
      </c>
      <c r="AF14" s="101">
        <v>2</v>
      </c>
      <c r="AG14" s="102">
        <f>AF14/AJ14</f>
        <v>0.66666666666666663</v>
      </c>
      <c r="AH14" s="101">
        <v>3</v>
      </c>
      <c r="AI14" s="102">
        <f>AH14/AJ14</f>
        <v>1</v>
      </c>
      <c r="AJ14" s="101">
        <v>3</v>
      </c>
      <c r="AK14" s="102">
        <f>AJ14/AJ14</f>
        <v>1</v>
      </c>
      <c r="AL14" s="103"/>
      <c r="AM14" s="89">
        <f t="shared" ref="AM14:AM18" si="32">AL14/AE14</f>
        <v>0</v>
      </c>
      <c r="AN14" s="90"/>
      <c r="AO14" s="91"/>
      <c r="AP14" s="89">
        <f t="shared" ref="AP14:AP17" si="33">AO14/AG14</f>
        <v>0</v>
      </c>
      <c r="AQ14" s="92"/>
      <c r="AR14" s="91"/>
      <c r="AS14" s="89">
        <f t="shared" ref="AS14:AS17" si="34">AR14/AI14</f>
        <v>0</v>
      </c>
      <c r="AT14" s="92"/>
      <c r="AU14" s="91"/>
      <c r="AV14" s="89">
        <f t="shared" ref="AV14:AV17" si="35">AU14/AK14</f>
        <v>0</v>
      </c>
      <c r="AW14" s="130"/>
      <c r="AX14" s="129"/>
      <c r="AY14" s="131"/>
    </row>
    <row r="15" spans="1:51" ht="63" customHeight="1" x14ac:dyDescent="0.25">
      <c r="A15" s="356" t="s">
        <v>8</v>
      </c>
      <c r="B15" s="304">
        <f>AVERAGE(AM15:AM18)</f>
        <v>0</v>
      </c>
      <c r="C15" s="304">
        <f>AVERAGE(AP15:AP18)</f>
        <v>0</v>
      </c>
      <c r="D15" s="304">
        <f>AVERAGE(AS15:AS18)</f>
        <v>0</v>
      </c>
      <c r="E15" s="304" t="e">
        <f>AVERAGE(AL15:AL18)</f>
        <v>#DIV/0!</v>
      </c>
      <c r="F15" s="304" t="e">
        <f>AVERAGE(AO15:AO18)</f>
        <v>#DIV/0!</v>
      </c>
      <c r="G15" s="304" t="e">
        <f>AVERAGE(AR15:AR18)</f>
        <v>#DIV/0!</v>
      </c>
      <c r="H15" s="322" t="e">
        <f>AVERAGE(AU15:AU18)</f>
        <v>#DIV/0!</v>
      </c>
      <c r="I15" s="359" t="s">
        <v>84</v>
      </c>
      <c r="J15" s="132"/>
      <c r="K15" s="132"/>
      <c r="L15" s="132"/>
      <c r="M15" s="132"/>
      <c r="N15" s="74" t="s">
        <v>314</v>
      </c>
      <c r="O15" s="74" t="s">
        <v>315</v>
      </c>
      <c r="P15" s="75"/>
      <c r="Q15" s="75"/>
      <c r="R15" s="75"/>
      <c r="S15" s="75" t="s">
        <v>7</v>
      </c>
      <c r="T15" s="75"/>
      <c r="U15" s="75"/>
      <c r="V15" s="75" t="s">
        <v>7</v>
      </c>
      <c r="W15" s="75"/>
      <c r="X15" s="75"/>
      <c r="Y15" s="75"/>
      <c r="Z15" s="75"/>
      <c r="AA15" s="75"/>
      <c r="AB15" s="75" t="s">
        <v>7</v>
      </c>
      <c r="AC15" s="74" t="s">
        <v>392</v>
      </c>
      <c r="AD15" s="76">
        <v>1</v>
      </c>
      <c r="AE15" s="77">
        <f>AD15/AJ15</f>
        <v>1</v>
      </c>
      <c r="AF15" s="76">
        <v>1</v>
      </c>
      <c r="AG15" s="77">
        <f t="shared" ref="AG15:AG16" si="36">AF15/AJ15</f>
        <v>1</v>
      </c>
      <c r="AH15" s="76">
        <v>1</v>
      </c>
      <c r="AI15" s="77">
        <f t="shared" ref="AI15:AI16" si="37">AH15/AJ15</f>
        <v>1</v>
      </c>
      <c r="AJ15" s="76">
        <v>1</v>
      </c>
      <c r="AK15" s="77">
        <f t="shared" ref="AK15:AK16" si="38">AJ15/AJ15</f>
        <v>1</v>
      </c>
      <c r="AL15" s="88"/>
      <c r="AM15" s="89">
        <f t="shared" ref="AM15" si="39">AL15/AE15</f>
        <v>0</v>
      </c>
      <c r="AN15" s="90"/>
      <c r="AO15" s="91"/>
      <c r="AP15" s="89">
        <f t="shared" ref="AP15:AP16" si="40">AO15/AG15</f>
        <v>0</v>
      </c>
      <c r="AQ15" s="92"/>
      <c r="AR15" s="91"/>
      <c r="AS15" s="89">
        <f t="shared" ref="AS15:AS16" si="41">AR15/AI15</f>
        <v>0</v>
      </c>
      <c r="AT15" s="92"/>
      <c r="AU15" s="91"/>
      <c r="AV15" s="89">
        <f t="shared" ref="AV15:AV16" si="42">AU15/AK15</f>
        <v>0</v>
      </c>
      <c r="AW15" s="141"/>
      <c r="AX15" s="133"/>
      <c r="AY15" s="142"/>
    </row>
    <row r="16" spans="1:51" ht="64.5" customHeight="1" x14ac:dyDescent="0.25">
      <c r="A16" s="357"/>
      <c r="B16" s="305"/>
      <c r="C16" s="305"/>
      <c r="D16" s="305"/>
      <c r="E16" s="305"/>
      <c r="F16" s="305"/>
      <c r="G16" s="305"/>
      <c r="H16" s="323"/>
      <c r="I16" s="360"/>
      <c r="J16" s="68"/>
      <c r="K16" s="68"/>
      <c r="L16" s="68"/>
      <c r="M16" s="68"/>
      <c r="N16" s="74" t="s">
        <v>316</v>
      </c>
      <c r="O16" s="74" t="s">
        <v>317</v>
      </c>
      <c r="P16" s="75"/>
      <c r="Q16" s="75"/>
      <c r="R16" s="75"/>
      <c r="S16" s="75" t="s">
        <v>7</v>
      </c>
      <c r="T16" s="75"/>
      <c r="U16" s="75"/>
      <c r="V16" s="75" t="s">
        <v>7</v>
      </c>
      <c r="W16" s="75"/>
      <c r="X16" s="75"/>
      <c r="Y16" s="75"/>
      <c r="Z16" s="75"/>
      <c r="AA16" s="75"/>
      <c r="AB16" s="75" t="s">
        <v>7</v>
      </c>
      <c r="AC16" s="74" t="s">
        <v>393</v>
      </c>
      <c r="AD16" s="76">
        <v>0</v>
      </c>
      <c r="AE16" s="77">
        <f t="shared" ref="AE16" si="43">AD16/AJ16</f>
        <v>0</v>
      </c>
      <c r="AF16" s="76">
        <v>0.3</v>
      </c>
      <c r="AG16" s="77">
        <f t="shared" si="36"/>
        <v>0.3</v>
      </c>
      <c r="AH16" s="76">
        <v>0.5</v>
      </c>
      <c r="AI16" s="77">
        <f t="shared" si="37"/>
        <v>0.5</v>
      </c>
      <c r="AJ16" s="76">
        <v>1</v>
      </c>
      <c r="AK16" s="77">
        <f t="shared" si="38"/>
        <v>1</v>
      </c>
      <c r="AL16" s="88"/>
      <c r="AM16" s="89"/>
      <c r="AN16" s="90"/>
      <c r="AO16" s="91"/>
      <c r="AP16" s="89">
        <f t="shared" si="40"/>
        <v>0</v>
      </c>
      <c r="AQ16" s="92"/>
      <c r="AR16" s="91"/>
      <c r="AS16" s="89">
        <f t="shared" si="41"/>
        <v>0</v>
      </c>
      <c r="AT16" s="92"/>
      <c r="AU16" s="91"/>
      <c r="AV16" s="89">
        <f t="shared" si="42"/>
        <v>0</v>
      </c>
      <c r="AW16" s="143"/>
      <c r="AX16" s="74"/>
      <c r="AY16" s="144"/>
    </row>
    <row r="17" spans="1:51" ht="103.5" customHeight="1" x14ac:dyDescent="0.25">
      <c r="A17" s="357"/>
      <c r="B17" s="305"/>
      <c r="C17" s="305"/>
      <c r="D17" s="305"/>
      <c r="E17" s="305"/>
      <c r="F17" s="305"/>
      <c r="G17" s="305"/>
      <c r="H17" s="323"/>
      <c r="I17" s="360"/>
      <c r="J17" s="68"/>
      <c r="K17" s="68"/>
      <c r="L17" s="68"/>
      <c r="M17" s="68"/>
      <c r="N17" s="74" t="s">
        <v>318</v>
      </c>
      <c r="O17" s="74" t="s">
        <v>319</v>
      </c>
      <c r="P17" s="75"/>
      <c r="Q17" s="75"/>
      <c r="R17" s="75"/>
      <c r="S17" s="75" t="s">
        <v>7</v>
      </c>
      <c r="T17" s="75"/>
      <c r="U17" s="75"/>
      <c r="V17" s="75" t="s">
        <v>7</v>
      </c>
      <c r="W17" s="75"/>
      <c r="X17" s="75"/>
      <c r="Y17" s="75"/>
      <c r="Z17" s="75"/>
      <c r="AA17" s="75"/>
      <c r="AB17" s="75" t="s">
        <v>7</v>
      </c>
      <c r="AC17" s="74" t="s">
        <v>393</v>
      </c>
      <c r="AD17" s="76">
        <v>0</v>
      </c>
      <c r="AE17" s="77">
        <f t="shared" ref="AE17" si="44">AD17/AJ17</f>
        <v>0</v>
      </c>
      <c r="AF17" s="76">
        <v>0.3</v>
      </c>
      <c r="AG17" s="77">
        <f t="shared" ref="AG17" si="45">AF17/AJ17</f>
        <v>0.3</v>
      </c>
      <c r="AH17" s="76">
        <v>0.5</v>
      </c>
      <c r="AI17" s="77">
        <f t="shared" ref="AI17" si="46">AH17/AJ17</f>
        <v>0.5</v>
      </c>
      <c r="AJ17" s="76">
        <v>1</v>
      </c>
      <c r="AK17" s="77">
        <f t="shared" ref="AK17" si="47">AJ17/AJ17</f>
        <v>1</v>
      </c>
      <c r="AL17" s="88"/>
      <c r="AM17" s="89"/>
      <c r="AN17" s="90"/>
      <c r="AO17" s="91"/>
      <c r="AP17" s="89">
        <f t="shared" si="33"/>
        <v>0</v>
      </c>
      <c r="AQ17" s="92"/>
      <c r="AR17" s="91"/>
      <c r="AS17" s="89">
        <f t="shared" si="34"/>
        <v>0</v>
      </c>
      <c r="AT17" s="92"/>
      <c r="AU17" s="91"/>
      <c r="AV17" s="89">
        <f t="shared" si="35"/>
        <v>0</v>
      </c>
      <c r="AW17" s="143"/>
      <c r="AX17" s="74"/>
      <c r="AY17" s="144"/>
    </row>
    <row r="18" spans="1:51" ht="103.5" customHeight="1" thickBot="1" x14ac:dyDescent="0.3">
      <c r="A18" s="358"/>
      <c r="B18" s="306"/>
      <c r="C18" s="306"/>
      <c r="D18" s="306"/>
      <c r="E18" s="306"/>
      <c r="F18" s="306"/>
      <c r="G18" s="306"/>
      <c r="H18" s="324"/>
      <c r="I18" s="361"/>
      <c r="J18" s="134"/>
      <c r="K18" s="134"/>
      <c r="L18" s="134"/>
      <c r="M18" s="134"/>
      <c r="N18" s="135" t="s">
        <v>320</v>
      </c>
      <c r="O18" s="135" t="s">
        <v>321</v>
      </c>
      <c r="P18" s="136"/>
      <c r="Q18" s="136"/>
      <c r="R18" s="136"/>
      <c r="S18" s="136" t="s">
        <v>7</v>
      </c>
      <c r="T18" s="136"/>
      <c r="U18" s="136"/>
      <c r="V18" s="136" t="s">
        <v>7</v>
      </c>
      <c r="W18" s="136"/>
      <c r="X18" s="136"/>
      <c r="Y18" s="136"/>
      <c r="Z18" s="136"/>
      <c r="AA18" s="136"/>
      <c r="AB18" s="136" t="s">
        <v>7</v>
      </c>
      <c r="AC18" s="135" t="s">
        <v>394</v>
      </c>
      <c r="AD18" s="137">
        <v>1</v>
      </c>
      <c r="AE18" s="138">
        <f t="shared" ref="AE18" si="48">AD18/AJ18</f>
        <v>1</v>
      </c>
      <c r="AF18" s="137">
        <v>1</v>
      </c>
      <c r="AG18" s="138">
        <f t="shared" ref="AG18" si="49">AF18/AJ18</f>
        <v>1</v>
      </c>
      <c r="AH18" s="137">
        <v>1</v>
      </c>
      <c r="AI18" s="138">
        <f t="shared" ref="AI18" si="50">AH18/AJ18</f>
        <v>1</v>
      </c>
      <c r="AJ18" s="137">
        <v>1</v>
      </c>
      <c r="AK18" s="138">
        <f t="shared" ref="AK18" si="51">AJ18/AJ18</f>
        <v>1</v>
      </c>
      <c r="AL18" s="139"/>
      <c r="AM18" s="89">
        <f t="shared" si="32"/>
        <v>0</v>
      </c>
      <c r="AN18" s="136"/>
      <c r="AO18" s="140"/>
      <c r="AP18" s="139">
        <f t="shared" si="9"/>
        <v>0</v>
      </c>
      <c r="AQ18" s="145"/>
      <c r="AR18" s="140"/>
      <c r="AS18" s="139">
        <f t="shared" si="10"/>
        <v>0</v>
      </c>
      <c r="AT18" s="146"/>
      <c r="AU18" s="140"/>
      <c r="AV18" s="139">
        <f t="shared" si="11"/>
        <v>0</v>
      </c>
      <c r="AW18" s="146"/>
      <c r="AX18" s="135"/>
      <c r="AY18" s="147"/>
    </row>
    <row r="19" spans="1:51" s="59" customFormat="1" ht="30" x14ac:dyDescent="0.25">
      <c r="A19" s="366" t="s">
        <v>9</v>
      </c>
      <c r="B19" s="293">
        <f>AVERAGE(AM19:AM30)</f>
        <v>0</v>
      </c>
      <c r="C19" s="293">
        <f>AVERAGE(AP19:AP30)</f>
        <v>0</v>
      </c>
      <c r="D19" s="293">
        <f>AVERAGE(AS19:AS30)</f>
        <v>0</v>
      </c>
      <c r="E19" s="293" t="e">
        <f>AVERAGE(AL19:AL30)</f>
        <v>#DIV/0!</v>
      </c>
      <c r="F19" s="293" t="e">
        <f>AVERAGE(AO19:AO30)</f>
        <v>#DIV/0!</v>
      </c>
      <c r="G19" s="293" t="e">
        <f>AVERAGE(AR19:AR30)</f>
        <v>#DIV/0!</v>
      </c>
      <c r="H19" s="296" t="e">
        <f>AVERAGE(AU19:AU30)</f>
        <v>#DIV/0!</v>
      </c>
      <c r="I19" s="369" t="s">
        <v>383</v>
      </c>
      <c r="J19" s="303" t="e">
        <f>AVERAGE(AL19:AL21)</f>
        <v>#DIV/0!</v>
      </c>
      <c r="K19" s="303" t="e">
        <f>AVERAGE(AO19:AO21)</f>
        <v>#DIV/0!</v>
      </c>
      <c r="L19" s="303" t="e">
        <f>AVERAGE(AR19:AR21)</f>
        <v>#DIV/0!</v>
      </c>
      <c r="M19" s="303" t="e">
        <f>AVERAGE(AU19:AU21)</f>
        <v>#DIV/0!</v>
      </c>
      <c r="N19" s="148" t="s">
        <v>279</v>
      </c>
      <c r="O19" s="148" t="s">
        <v>278</v>
      </c>
      <c r="P19" s="215"/>
      <c r="Q19" s="215" t="s">
        <v>7</v>
      </c>
      <c r="R19" s="215"/>
      <c r="S19" s="215"/>
      <c r="T19" s="215"/>
      <c r="U19" s="215"/>
      <c r="V19" s="215"/>
      <c r="W19" s="215"/>
      <c r="X19" s="215"/>
      <c r="Y19" s="215"/>
      <c r="Z19" s="215"/>
      <c r="AA19" s="215"/>
      <c r="AB19" s="215"/>
      <c r="AC19" s="148" t="s">
        <v>186</v>
      </c>
      <c r="AD19" s="149">
        <v>1</v>
      </c>
      <c r="AE19" s="150">
        <f t="shared" ref="AE19:AE21" si="52">AD19/AJ19</f>
        <v>0.25</v>
      </c>
      <c r="AF19" s="149">
        <v>2</v>
      </c>
      <c r="AG19" s="150">
        <f t="shared" ref="AG19:AG21" si="53">AF19/AJ19</f>
        <v>0.5</v>
      </c>
      <c r="AH19" s="149">
        <v>3</v>
      </c>
      <c r="AI19" s="150">
        <f t="shared" ref="AI19:AI21" si="54">AH19/AJ19</f>
        <v>0.75</v>
      </c>
      <c r="AJ19" s="149">
        <v>4</v>
      </c>
      <c r="AK19" s="150">
        <f t="shared" ref="AK19:AK21" si="55">AJ19/AJ19</f>
        <v>1</v>
      </c>
      <c r="AL19" s="151"/>
      <c r="AM19" s="151">
        <f t="shared" si="8"/>
        <v>0</v>
      </c>
      <c r="AN19" s="152"/>
      <c r="AO19" s="153"/>
      <c r="AP19" s="151">
        <f t="shared" si="9"/>
        <v>0</v>
      </c>
      <c r="AQ19" s="154"/>
      <c r="AR19" s="153"/>
      <c r="AS19" s="151">
        <f t="shared" si="10"/>
        <v>0</v>
      </c>
      <c r="AT19" s="154"/>
      <c r="AU19" s="153"/>
      <c r="AV19" s="151">
        <f t="shared" si="11"/>
        <v>0</v>
      </c>
      <c r="AW19" s="154"/>
      <c r="AX19" s="155" t="s">
        <v>270</v>
      </c>
      <c r="AY19" s="156" t="s">
        <v>274</v>
      </c>
    </row>
    <row r="20" spans="1:51" s="59" customFormat="1" ht="45" x14ac:dyDescent="0.25">
      <c r="A20" s="367"/>
      <c r="B20" s="294"/>
      <c r="C20" s="294"/>
      <c r="D20" s="294"/>
      <c r="E20" s="294"/>
      <c r="F20" s="294"/>
      <c r="G20" s="294"/>
      <c r="H20" s="297"/>
      <c r="I20" s="370"/>
      <c r="J20" s="281"/>
      <c r="K20" s="281"/>
      <c r="L20" s="281"/>
      <c r="M20" s="281"/>
      <c r="N20" s="157" t="s">
        <v>280</v>
      </c>
      <c r="O20" s="157" t="s">
        <v>194</v>
      </c>
      <c r="P20" s="216"/>
      <c r="Q20" s="216" t="s">
        <v>7</v>
      </c>
      <c r="R20" s="216"/>
      <c r="S20" s="216"/>
      <c r="T20" s="216"/>
      <c r="U20" s="216"/>
      <c r="V20" s="216"/>
      <c r="W20" s="216"/>
      <c r="X20" s="216"/>
      <c r="Y20" s="216"/>
      <c r="Z20" s="216"/>
      <c r="AA20" s="216"/>
      <c r="AB20" s="216"/>
      <c r="AC20" s="157" t="s">
        <v>187</v>
      </c>
      <c r="AD20" s="158">
        <v>1</v>
      </c>
      <c r="AE20" s="159">
        <v>0</v>
      </c>
      <c r="AF20" s="158">
        <v>2</v>
      </c>
      <c r="AG20" s="159">
        <f>1/2</f>
        <v>0.5</v>
      </c>
      <c r="AH20" s="158">
        <v>3</v>
      </c>
      <c r="AI20" s="159">
        <f>1/2</f>
        <v>0.5</v>
      </c>
      <c r="AJ20" s="158">
        <v>4</v>
      </c>
      <c r="AK20" s="159">
        <f>3/3</f>
        <v>1</v>
      </c>
      <c r="AL20" s="84"/>
      <c r="AM20" s="84"/>
      <c r="AN20" s="160"/>
      <c r="AO20" s="86"/>
      <c r="AP20" s="84"/>
      <c r="AQ20" s="87"/>
      <c r="AR20" s="86"/>
      <c r="AS20" s="84"/>
      <c r="AT20" s="87"/>
      <c r="AU20" s="86"/>
      <c r="AV20" s="84">
        <f t="shared" ref="AV20" si="56">AU20/AK20</f>
        <v>0</v>
      </c>
      <c r="AW20" s="87"/>
      <c r="AX20" s="161" t="s">
        <v>270</v>
      </c>
      <c r="AY20" s="162" t="s">
        <v>274</v>
      </c>
    </row>
    <row r="21" spans="1:51" s="59" customFormat="1" ht="90" x14ac:dyDescent="0.25">
      <c r="A21" s="367"/>
      <c r="B21" s="294"/>
      <c r="C21" s="294"/>
      <c r="D21" s="294"/>
      <c r="E21" s="294"/>
      <c r="F21" s="294"/>
      <c r="G21" s="294"/>
      <c r="H21" s="297"/>
      <c r="I21" s="370"/>
      <c r="J21" s="302"/>
      <c r="K21" s="302"/>
      <c r="L21" s="302"/>
      <c r="M21" s="302"/>
      <c r="N21" s="157" t="s">
        <v>272</v>
      </c>
      <c r="O21" s="157" t="s">
        <v>180</v>
      </c>
      <c r="P21" s="216"/>
      <c r="Q21" s="216" t="s">
        <v>7</v>
      </c>
      <c r="R21" s="216"/>
      <c r="S21" s="216"/>
      <c r="T21" s="216"/>
      <c r="U21" s="216" t="s">
        <v>7</v>
      </c>
      <c r="V21" s="216"/>
      <c r="W21" s="216"/>
      <c r="X21" s="216"/>
      <c r="Y21" s="216"/>
      <c r="Z21" s="216"/>
      <c r="AA21" s="216"/>
      <c r="AB21" s="216"/>
      <c r="AC21" s="157" t="s">
        <v>188</v>
      </c>
      <c r="AD21" s="158">
        <v>1</v>
      </c>
      <c r="AE21" s="159">
        <f t="shared" si="52"/>
        <v>0.25</v>
      </c>
      <c r="AF21" s="158">
        <v>2</v>
      </c>
      <c r="AG21" s="159">
        <f t="shared" si="53"/>
        <v>0.5</v>
      </c>
      <c r="AH21" s="158">
        <v>3</v>
      </c>
      <c r="AI21" s="159">
        <f t="shared" si="54"/>
        <v>0.75</v>
      </c>
      <c r="AJ21" s="158">
        <v>4</v>
      </c>
      <c r="AK21" s="159">
        <f t="shared" si="55"/>
        <v>1</v>
      </c>
      <c r="AL21" s="84"/>
      <c r="AM21" s="84">
        <f t="shared" si="8"/>
        <v>0</v>
      </c>
      <c r="AN21" s="161"/>
      <c r="AO21" s="86"/>
      <c r="AP21" s="84">
        <f t="shared" si="9"/>
        <v>0</v>
      </c>
      <c r="AQ21" s="87"/>
      <c r="AR21" s="86"/>
      <c r="AS21" s="84">
        <f t="shared" si="10"/>
        <v>0</v>
      </c>
      <c r="AT21" s="87"/>
      <c r="AU21" s="86"/>
      <c r="AV21" s="84">
        <f t="shared" si="11"/>
        <v>0</v>
      </c>
      <c r="AW21" s="87"/>
      <c r="AX21" s="161" t="s">
        <v>270</v>
      </c>
      <c r="AY21" s="162" t="s">
        <v>274</v>
      </c>
    </row>
    <row r="22" spans="1:51" ht="30" x14ac:dyDescent="0.25">
      <c r="A22" s="367"/>
      <c r="B22" s="294"/>
      <c r="C22" s="294"/>
      <c r="D22" s="294"/>
      <c r="E22" s="294"/>
      <c r="F22" s="294"/>
      <c r="G22" s="294"/>
      <c r="H22" s="297"/>
      <c r="I22" s="370" t="s">
        <v>384</v>
      </c>
      <c r="J22" s="280" t="e">
        <f>AVERAGE(AL22:AL23)</f>
        <v>#DIV/0!</v>
      </c>
      <c r="K22" s="280" t="e">
        <f>AVERAGE(AO22:AO23)</f>
        <v>#DIV/0!</v>
      </c>
      <c r="L22" s="280" t="e">
        <f>AVERAGE(AR22:AR23)</f>
        <v>#DIV/0!</v>
      </c>
      <c r="M22" s="280" t="e">
        <f>AVERAGE(AU22:AU23)</f>
        <v>#DIV/0!</v>
      </c>
      <c r="N22" s="157" t="s">
        <v>285</v>
      </c>
      <c r="O22" s="157" t="s">
        <v>284</v>
      </c>
      <c r="P22" s="216" t="s">
        <v>7</v>
      </c>
      <c r="Q22" s="216" t="s">
        <v>7</v>
      </c>
      <c r="R22" s="216"/>
      <c r="S22" s="216"/>
      <c r="T22" s="216"/>
      <c r="U22" s="216" t="s">
        <v>7</v>
      </c>
      <c r="V22" s="216"/>
      <c r="W22" s="216"/>
      <c r="X22" s="216"/>
      <c r="Y22" s="216"/>
      <c r="Z22" s="216"/>
      <c r="AA22" s="216"/>
      <c r="AB22" s="216"/>
      <c r="AC22" s="157" t="s">
        <v>143</v>
      </c>
      <c r="AD22" s="158">
        <v>0</v>
      </c>
      <c r="AE22" s="159">
        <v>0</v>
      </c>
      <c r="AF22" s="158">
        <v>0</v>
      </c>
      <c r="AG22" s="159">
        <v>0</v>
      </c>
      <c r="AH22" s="158">
        <v>0</v>
      </c>
      <c r="AI22" s="159">
        <v>0</v>
      </c>
      <c r="AJ22" s="158">
        <v>1</v>
      </c>
      <c r="AK22" s="159">
        <v>1</v>
      </c>
      <c r="AL22" s="84"/>
      <c r="AM22" s="84"/>
      <c r="AN22" s="161"/>
      <c r="AO22" s="86"/>
      <c r="AP22" s="84"/>
      <c r="AQ22" s="87"/>
      <c r="AR22" s="86"/>
      <c r="AS22" s="84"/>
      <c r="AT22" s="87"/>
      <c r="AU22" s="86"/>
      <c r="AV22" s="84">
        <f t="shared" ref="AV22" si="57">AU22/AK22</f>
        <v>0</v>
      </c>
      <c r="AW22" s="87"/>
      <c r="AX22" s="161" t="s">
        <v>270</v>
      </c>
      <c r="AY22" s="162" t="s">
        <v>274</v>
      </c>
    </row>
    <row r="23" spans="1:51" s="59" customFormat="1" ht="60" x14ac:dyDescent="0.25">
      <c r="A23" s="367"/>
      <c r="B23" s="294"/>
      <c r="C23" s="294"/>
      <c r="D23" s="294"/>
      <c r="E23" s="294"/>
      <c r="F23" s="294"/>
      <c r="G23" s="294"/>
      <c r="H23" s="297"/>
      <c r="I23" s="370"/>
      <c r="J23" s="302"/>
      <c r="K23" s="302"/>
      <c r="L23" s="302"/>
      <c r="M23" s="302"/>
      <c r="N23" s="157" t="s">
        <v>277</v>
      </c>
      <c r="O23" s="157" t="s">
        <v>276</v>
      </c>
      <c r="P23" s="216"/>
      <c r="Q23" s="216" t="s">
        <v>7</v>
      </c>
      <c r="R23" s="216" t="s">
        <v>7</v>
      </c>
      <c r="S23" s="216" t="s">
        <v>7</v>
      </c>
      <c r="T23" s="216"/>
      <c r="U23" s="216"/>
      <c r="V23" s="216"/>
      <c r="W23" s="216"/>
      <c r="X23" s="216"/>
      <c r="Y23" s="216"/>
      <c r="Z23" s="216"/>
      <c r="AA23" s="216"/>
      <c r="AB23" s="216"/>
      <c r="AC23" s="157" t="s">
        <v>195</v>
      </c>
      <c r="AD23" s="158">
        <v>2</v>
      </c>
      <c r="AE23" s="159">
        <f t="shared" ref="AE23:AE80" si="58">AD23/AJ23</f>
        <v>0.18181818181818182</v>
      </c>
      <c r="AF23" s="158">
        <v>5</v>
      </c>
      <c r="AG23" s="159">
        <f t="shared" ref="AG23:AG80" si="59">AF23/AJ23</f>
        <v>0.45454545454545453</v>
      </c>
      <c r="AH23" s="158">
        <v>8</v>
      </c>
      <c r="AI23" s="159">
        <f t="shared" ref="AI23:AI80" si="60">AH23/AJ23</f>
        <v>0.72727272727272729</v>
      </c>
      <c r="AJ23" s="158">
        <v>11</v>
      </c>
      <c r="AK23" s="159">
        <f t="shared" ref="AK23:AK80" si="61">AJ23/AJ23</f>
        <v>1</v>
      </c>
      <c r="AL23" s="84"/>
      <c r="AM23" s="84">
        <f t="shared" ref="AM23:AM28" si="62">AL23/AE23</f>
        <v>0</v>
      </c>
      <c r="AN23" s="160"/>
      <c r="AO23" s="86"/>
      <c r="AP23" s="84">
        <f t="shared" ref="AP23:AP28" si="63">AO23/AG23</f>
        <v>0</v>
      </c>
      <c r="AQ23" s="163"/>
      <c r="AR23" s="86"/>
      <c r="AS23" s="84">
        <f t="shared" ref="AS23:AS28" si="64">AR23/AI23</f>
        <v>0</v>
      </c>
      <c r="AT23" s="163"/>
      <c r="AU23" s="86"/>
      <c r="AV23" s="84">
        <f t="shared" ref="AV23:AV29" si="65">AU23/AK23</f>
        <v>0</v>
      </c>
      <c r="AW23" s="87"/>
      <c r="AX23" s="161" t="s">
        <v>270</v>
      </c>
      <c r="AY23" s="162" t="s">
        <v>274</v>
      </c>
    </row>
    <row r="24" spans="1:51" s="59" customFormat="1" ht="30" x14ac:dyDescent="0.25">
      <c r="A24" s="367"/>
      <c r="B24" s="294"/>
      <c r="C24" s="294"/>
      <c r="D24" s="294"/>
      <c r="E24" s="294"/>
      <c r="F24" s="294"/>
      <c r="G24" s="294"/>
      <c r="H24" s="297"/>
      <c r="I24" s="370" t="s">
        <v>385</v>
      </c>
      <c r="J24" s="280" t="e">
        <f>AVERAGE(AL24:AL30)</f>
        <v>#DIV/0!</v>
      </c>
      <c r="K24" s="280" t="e">
        <f>AVERAGE(AO24:AO30)</f>
        <v>#DIV/0!</v>
      </c>
      <c r="L24" s="280" t="e">
        <f>AVERAGE(AR24:AR30)</f>
        <v>#DIV/0!</v>
      </c>
      <c r="M24" s="280" t="e">
        <f>AVERAGE(AU24:AU30)</f>
        <v>#DIV/0!</v>
      </c>
      <c r="N24" s="157" t="s">
        <v>39</v>
      </c>
      <c r="O24" s="157" t="s">
        <v>40</v>
      </c>
      <c r="P24" s="216" t="s">
        <v>7</v>
      </c>
      <c r="Q24" s="216"/>
      <c r="R24" s="216"/>
      <c r="S24" s="216"/>
      <c r="T24" s="216"/>
      <c r="U24" s="216"/>
      <c r="V24" s="216"/>
      <c r="W24" s="216"/>
      <c r="X24" s="216"/>
      <c r="Y24" s="216"/>
      <c r="Z24" s="216"/>
      <c r="AA24" s="216"/>
      <c r="AB24" s="216"/>
      <c r="AC24" s="157" t="s">
        <v>144</v>
      </c>
      <c r="AD24" s="158">
        <v>0</v>
      </c>
      <c r="AE24" s="159">
        <f t="shared" si="58"/>
        <v>0</v>
      </c>
      <c r="AF24" s="158">
        <v>0</v>
      </c>
      <c r="AG24" s="159">
        <f t="shared" si="59"/>
        <v>0</v>
      </c>
      <c r="AH24" s="158">
        <v>0</v>
      </c>
      <c r="AI24" s="159">
        <f t="shared" si="60"/>
        <v>0</v>
      </c>
      <c r="AJ24" s="158">
        <v>1</v>
      </c>
      <c r="AK24" s="159">
        <f t="shared" si="61"/>
        <v>1</v>
      </c>
      <c r="AL24" s="84"/>
      <c r="AM24" s="84"/>
      <c r="AN24" s="160"/>
      <c r="AO24" s="86"/>
      <c r="AP24" s="84"/>
      <c r="AQ24" s="163"/>
      <c r="AR24" s="86"/>
      <c r="AS24" s="84"/>
      <c r="AT24" s="163"/>
      <c r="AU24" s="86"/>
      <c r="AV24" s="84">
        <f t="shared" si="65"/>
        <v>0</v>
      </c>
      <c r="AW24" s="163"/>
      <c r="AX24" s="161" t="s">
        <v>270</v>
      </c>
      <c r="AY24" s="162" t="s">
        <v>274</v>
      </c>
    </row>
    <row r="25" spans="1:51" s="59" customFormat="1" ht="75" x14ac:dyDescent="0.25">
      <c r="A25" s="367"/>
      <c r="B25" s="294"/>
      <c r="C25" s="294"/>
      <c r="D25" s="294"/>
      <c r="E25" s="294"/>
      <c r="F25" s="294"/>
      <c r="G25" s="294"/>
      <c r="H25" s="297"/>
      <c r="I25" s="370"/>
      <c r="J25" s="281"/>
      <c r="K25" s="281"/>
      <c r="L25" s="281"/>
      <c r="M25" s="281"/>
      <c r="N25" s="157" t="s">
        <v>282</v>
      </c>
      <c r="O25" s="157" t="s">
        <v>281</v>
      </c>
      <c r="P25" s="216"/>
      <c r="Q25" s="216"/>
      <c r="R25" s="216"/>
      <c r="S25" s="216" t="s">
        <v>7</v>
      </c>
      <c r="T25" s="216"/>
      <c r="U25" s="216"/>
      <c r="V25" s="216"/>
      <c r="W25" s="216"/>
      <c r="X25" s="216"/>
      <c r="Y25" s="216"/>
      <c r="Z25" s="216"/>
      <c r="AA25" s="216"/>
      <c r="AB25" s="216"/>
      <c r="AC25" s="157" t="s">
        <v>196</v>
      </c>
      <c r="AD25" s="158">
        <v>1</v>
      </c>
      <c r="AE25" s="159">
        <f t="shared" si="58"/>
        <v>0.25</v>
      </c>
      <c r="AF25" s="158">
        <v>2</v>
      </c>
      <c r="AG25" s="159">
        <f t="shared" si="59"/>
        <v>0.5</v>
      </c>
      <c r="AH25" s="158">
        <v>3</v>
      </c>
      <c r="AI25" s="159">
        <f t="shared" si="60"/>
        <v>0.75</v>
      </c>
      <c r="AJ25" s="158">
        <v>4</v>
      </c>
      <c r="AK25" s="159">
        <f t="shared" si="61"/>
        <v>1</v>
      </c>
      <c r="AL25" s="84"/>
      <c r="AM25" s="84">
        <f t="shared" si="62"/>
        <v>0</v>
      </c>
      <c r="AN25" s="160"/>
      <c r="AO25" s="86"/>
      <c r="AP25" s="84">
        <f t="shared" si="63"/>
        <v>0</v>
      </c>
      <c r="AQ25" s="87"/>
      <c r="AR25" s="86"/>
      <c r="AS25" s="84">
        <f t="shared" si="64"/>
        <v>0</v>
      </c>
      <c r="AT25" s="163"/>
      <c r="AU25" s="86"/>
      <c r="AV25" s="84">
        <f t="shared" si="65"/>
        <v>0</v>
      </c>
      <c r="AW25" s="87"/>
      <c r="AX25" s="161" t="s">
        <v>270</v>
      </c>
      <c r="AY25" s="162" t="s">
        <v>274</v>
      </c>
    </row>
    <row r="26" spans="1:51" s="59" customFormat="1" ht="30" x14ac:dyDescent="0.25">
      <c r="A26" s="367"/>
      <c r="B26" s="294"/>
      <c r="C26" s="294"/>
      <c r="D26" s="294"/>
      <c r="E26" s="294"/>
      <c r="F26" s="294"/>
      <c r="G26" s="294"/>
      <c r="H26" s="297"/>
      <c r="I26" s="370"/>
      <c r="J26" s="281"/>
      <c r="K26" s="281"/>
      <c r="L26" s="281"/>
      <c r="M26" s="281"/>
      <c r="N26" s="157" t="s">
        <v>41</v>
      </c>
      <c r="O26" s="157" t="s">
        <v>283</v>
      </c>
      <c r="P26" s="216"/>
      <c r="Q26" s="216"/>
      <c r="R26" s="216"/>
      <c r="S26" s="216"/>
      <c r="T26" s="216"/>
      <c r="U26" s="216" t="s">
        <v>7</v>
      </c>
      <c r="V26" s="216"/>
      <c r="W26" s="216"/>
      <c r="X26" s="216"/>
      <c r="Y26" s="216"/>
      <c r="Z26" s="216"/>
      <c r="AA26" s="216"/>
      <c r="AB26" s="216"/>
      <c r="AC26" s="157" t="s">
        <v>145</v>
      </c>
      <c r="AD26" s="158">
        <v>0</v>
      </c>
      <c r="AE26" s="159">
        <f t="shared" si="58"/>
        <v>0</v>
      </c>
      <c r="AF26" s="158">
        <v>0</v>
      </c>
      <c r="AG26" s="159">
        <f t="shared" si="59"/>
        <v>0</v>
      </c>
      <c r="AH26" s="158">
        <v>1</v>
      </c>
      <c r="AI26" s="159">
        <f t="shared" si="60"/>
        <v>1</v>
      </c>
      <c r="AJ26" s="158">
        <v>1</v>
      </c>
      <c r="AK26" s="159">
        <f t="shared" si="61"/>
        <v>1</v>
      </c>
      <c r="AL26" s="84"/>
      <c r="AM26" s="85"/>
      <c r="AN26" s="160"/>
      <c r="AO26" s="86"/>
      <c r="AP26" s="84"/>
      <c r="AQ26" s="163"/>
      <c r="AR26" s="86"/>
      <c r="AS26" s="84">
        <f t="shared" si="64"/>
        <v>0</v>
      </c>
      <c r="AT26" s="87"/>
      <c r="AU26" s="86"/>
      <c r="AV26" s="84">
        <f t="shared" si="65"/>
        <v>0</v>
      </c>
      <c r="AW26" s="163"/>
      <c r="AX26" s="161" t="s">
        <v>270</v>
      </c>
      <c r="AY26" s="162" t="s">
        <v>274</v>
      </c>
    </row>
    <row r="27" spans="1:51" s="126" customFormat="1" ht="52.5" customHeight="1" x14ac:dyDescent="0.25">
      <c r="A27" s="367"/>
      <c r="B27" s="294"/>
      <c r="C27" s="294"/>
      <c r="D27" s="294"/>
      <c r="E27" s="294"/>
      <c r="F27" s="294"/>
      <c r="G27" s="294"/>
      <c r="H27" s="297"/>
      <c r="I27" s="370"/>
      <c r="J27" s="281"/>
      <c r="K27" s="281"/>
      <c r="L27" s="281"/>
      <c r="M27" s="281"/>
      <c r="N27" s="157" t="s">
        <v>387</v>
      </c>
      <c r="O27" s="157" t="s">
        <v>388</v>
      </c>
      <c r="P27" s="216" t="s">
        <v>7</v>
      </c>
      <c r="Q27" s="216" t="s">
        <v>7</v>
      </c>
      <c r="R27" s="216" t="s">
        <v>7</v>
      </c>
      <c r="S27" s="216" t="s">
        <v>7</v>
      </c>
      <c r="T27" s="216"/>
      <c r="U27" s="216"/>
      <c r="V27" s="216"/>
      <c r="W27" s="216"/>
      <c r="X27" s="216"/>
      <c r="Y27" s="216"/>
      <c r="Z27" s="216"/>
      <c r="AA27" s="216"/>
      <c r="AB27" s="216"/>
      <c r="AC27" s="157" t="s">
        <v>386</v>
      </c>
      <c r="AD27" s="157">
        <v>1</v>
      </c>
      <c r="AE27" s="157">
        <f t="shared" si="58"/>
        <v>0.25</v>
      </c>
      <c r="AF27" s="157">
        <v>2</v>
      </c>
      <c r="AG27" s="157">
        <f t="shared" si="59"/>
        <v>0.5</v>
      </c>
      <c r="AH27" s="157">
        <v>3</v>
      </c>
      <c r="AI27" s="157">
        <f t="shared" si="60"/>
        <v>0.75</v>
      </c>
      <c r="AJ27" s="157">
        <v>4</v>
      </c>
      <c r="AK27" s="157">
        <f t="shared" si="61"/>
        <v>1</v>
      </c>
      <c r="AL27" s="157"/>
      <c r="AM27" s="84">
        <f t="shared" ref="AM27" si="66">AL27/AE27</f>
        <v>0</v>
      </c>
      <c r="AN27" s="160"/>
      <c r="AO27" s="86"/>
      <c r="AP27" s="84">
        <f t="shared" ref="AP27" si="67">AO27/AG27</f>
        <v>0</v>
      </c>
      <c r="AQ27" s="87"/>
      <c r="AR27" s="86"/>
      <c r="AS27" s="84">
        <f t="shared" ref="AS27" si="68">AR27/AI27</f>
        <v>0</v>
      </c>
      <c r="AT27" s="163"/>
      <c r="AU27" s="86"/>
      <c r="AV27" s="84">
        <f t="shared" ref="AV27" si="69">AU27/AK27</f>
        <v>0</v>
      </c>
      <c r="AW27" s="157"/>
      <c r="AX27" s="157" t="s">
        <v>270</v>
      </c>
      <c r="AY27" s="157" t="s">
        <v>274</v>
      </c>
    </row>
    <row r="28" spans="1:51" s="59" customFormat="1" ht="90" x14ac:dyDescent="0.25">
      <c r="A28" s="367"/>
      <c r="B28" s="294"/>
      <c r="C28" s="294"/>
      <c r="D28" s="294"/>
      <c r="E28" s="294"/>
      <c r="F28" s="294"/>
      <c r="G28" s="294"/>
      <c r="H28" s="297"/>
      <c r="I28" s="370"/>
      <c r="J28" s="281"/>
      <c r="K28" s="281"/>
      <c r="L28" s="281"/>
      <c r="M28" s="281"/>
      <c r="N28" s="157" t="s">
        <v>361</v>
      </c>
      <c r="O28" s="157" t="s">
        <v>156</v>
      </c>
      <c r="P28" s="216"/>
      <c r="Q28" s="216" t="s">
        <v>7</v>
      </c>
      <c r="R28" s="216" t="s">
        <v>7</v>
      </c>
      <c r="S28" s="216" t="s">
        <v>7</v>
      </c>
      <c r="T28" s="216"/>
      <c r="U28" s="216" t="s">
        <v>7</v>
      </c>
      <c r="V28" s="216"/>
      <c r="W28" s="216"/>
      <c r="X28" s="216"/>
      <c r="Y28" s="216" t="s">
        <v>7</v>
      </c>
      <c r="Z28" s="216"/>
      <c r="AA28" s="216"/>
      <c r="AB28" s="216" t="s">
        <v>7</v>
      </c>
      <c r="AC28" s="157" t="s">
        <v>269</v>
      </c>
      <c r="AD28" s="158">
        <v>1</v>
      </c>
      <c r="AE28" s="159">
        <f t="shared" ref="AE28" si="70">AD28/AJ28</f>
        <v>0.25</v>
      </c>
      <c r="AF28" s="158">
        <v>2</v>
      </c>
      <c r="AG28" s="159">
        <f t="shared" ref="AG28" si="71">AF28/AJ28</f>
        <v>0.5</v>
      </c>
      <c r="AH28" s="158">
        <v>3</v>
      </c>
      <c r="AI28" s="159">
        <f t="shared" ref="AI28" si="72">AH28/AJ28</f>
        <v>0.75</v>
      </c>
      <c r="AJ28" s="158">
        <v>4</v>
      </c>
      <c r="AK28" s="159">
        <f t="shared" ref="AK28" si="73">AJ28/AJ28</f>
        <v>1</v>
      </c>
      <c r="AL28" s="84"/>
      <c r="AM28" s="84">
        <f t="shared" si="62"/>
        <v>0</v>
      </c>
      <c r="AN28" s="160"/>
      <c r="AO28" s="86"/>
      <c r="AP28" s="84">
        <f t="shared" si="63"/>
        <v>0</v>
      </c>
      <c r="AQ28" s="163"/>
      <c r="AR28" s="86"/>
      <c r="AS28" s="84">
        <f t="shared" si="64"/>
        <v>0</v>
      </c>
      <c r="AT28" s="163"/>
      <c r="AU28" s="86"/>
      <c r="AV28" s="84">
        <f t="shared" si="65"/>
        <v>0</v>
      </c>
      <c r="AW28" s="163"/>
      <c r="AX28" s="161" t="s">
        <v>270</v>
      </c>
      <c r="AY28" s="164" t="s">
        <v>271</v>
      </c>
    </row>
    <row r="29" spans="1:51" s="59" customFormat="1" ht="45" x14ac:dyDescent="0.25">
      <c r="A29" s="367"/>
      <c r="B29" s="294"/>
      <c r="C29" s="294"/>
      <c r="D29" s="294"/>
      <c r="E29" s="294"/>
      <c r="F29" s="294"/>
      <c r="G29" s="294"/>
      <c r="H29" s="297"/>
      <c r="I29" s="370"/>
      <c r="J29" s="281"/>
      <c r="K29" s="281"/>
      <c r="L29" s="281"/>
      <c r="M29" s="281"/>
      <c r="N29" s="157" t="s">
        <v>275</v>
      </c>
      <c r="O29" s="157" t="s">
        <v>273</v>
      </c>
      <c r="P29" s="216" t="s">
        <v>7</v>
      </c>
      <c r="Q29" s="216" t="s">
        <v>7</v>
      </c>
      <c r="R29" s="216"/>
      <c r="S29" s="216"/>
      <c r="T29" s="216"/>
      <c r="U29" s="216" t="s">
        <v>7</v>
      </c>
      <c r="V29" s="216"/>
      <c r="W29" s="216"/>
      <c r="X29" s="216"/>
      <c r="Y29" s="216"/>
      <c r="Z29" s="216"/>
      <c r="AA29" s="216"/>
      <c r="AB29" s="216"/>
      <c r="AC29" s="157" t="s">
        <v>128</v>
      </c>
      <c r="AD29" s="158">
        <v>1</v>
      </c>
      <c r="AE29" s="159">
        <f t="shared" ref="AE29" si="74">AD29/AJ29</f>
        <v>0.5</v>
      </c>
      <c r="AF29" s="158">
        <v>1</v>
      </c>
      <c r="AG29" s="159">
        <f t="shared" ref="AG29" si="75">AF29/AJ29</f>
        <v>0.5</v>
      </c>
      <c r="AH29" s="158">
        <v>1</v>
      </c>
      <c r="AI29" s="159">
        <f t="shared" ref="AI29" si="76">AH29/AJ29</f>
        <v>0.5</v>
      </c>
      <c r="AJ29" s="158">
        <v>2</v>
      </c>
      <c r="AK29" s="159">
        <f t="shared" ref="AK29" si="77">AJ29/AJ29</f>
        <v>1</v>
      </c>
      <c r="AL29" s="84"/>
      <c r="AM29" s="85"/>
      <c r="AN29" s="160"/>
      <c r="AO29" s="86"/>
      <c r="AP29" s="84"/>
      <c r="AQ29" s="163"/>
      <c r="AR29" s="86"/>
      <c r="AS29" s="84"/>
      <c r="AT29" s="163"/>
      <c r="AU29" s="86"/>
      <c r="AV29" s="84">
        <f t="shared" si="65"/>
        <v>0</v>
      </c>
      <c r="AW29" s="163"/>
      <c r="AX29" s="161" t="s">
        <v>270</v>
      </c>
      <c r="AY29" s="162" t="s">
        <v>274</v>
      </c>
    </row>
    <row r="30" spans="1:51" s="59" customFormat="1" ht="30.75" thickBot="1" x14ac:dyDescent="0.3">
      <c r="A30" s="368"/>
      <c r="B30" s="295"/>
      <c r="C30" s="295"/>
      <c r="D30" s="295"/>
      <c r="E30" s="295"/>
      <c r="F30" s="295"/>
      <c r="G30" s="295"/>
      <c r="H30" s="298"/>
      <c r="I30" s="371"/>
      <c r="J30" s="282"/>
      <c r="K30" s="282"/>
      <c r="L30" s="282"/>
      <c r="M30" s="282"/>
      <c r="N30" s="165" t="s">
        <v>395</v>
      </c>
      <c r="O30" s="165" t="s">
        <v>396</v>
      </c>
      <c r="P30" s="217"/>
      <c r="Q30" s="217"/>
      <c r="R30" s="217"/>
      <c r="S30" s="217"/>
      <c r="T30" s="217"/>
      <c r="U30" s="217"/>
      <c r="V30" s="217"/>
      <c r="W30" s="217" t="s">
        <v>7</v>
      </c>
      <c r="X30" s="217"/>
      <c r="Y30" s="217"/>
      <c r="Z30" s="217"/>
      <c r="AA30" s="217"/>
      <c r="AB30" s="217"/>
      <c r="AC30" s="165" t="s">
        <v>352</v>
      </c>
      <c r="AD30" s="166">
        <v>0</v>
      </c>
      <c r="AE30" s="167">
        <f t="shared" si="58"/>
        <v>0</v>
      </c>
      <c r="AF30" s="166">
        <v>0</v>
      </c>
      <c r="AG30" s="167">
        <f t="shared" si="59"/>
        <v>0</v>
      </c>
      <c r="AH30" s="166">
        <v>0</v>
      </c>
      <c r="AI30" s="167">
        <f t="shared" si="60"/>
        <v>0</v>
      </c>
      <c r="AJ30" s="166">
        <v>1</v>
      </c>
      <c r="AK30" s="167">
        <f t="shared" si="61"/>
        <v>1</v>
      </c>
      <c r="AL30" s="168"/>
      <c r="AM30" s="168"/>
      <c r="AN30" s="169"/>
      <c r="AO30" s="170"/>
      <c r="AP30" s="168"/>
      <c r="AQ30" s="171"/>
      <c r="AR30" s="170"/>
      <c r="AS30" s="168"/>
      <c r="AT30" s="171"/>
      <c r="AU30" s="170"/>
      <c r="AV30" s="168">
        <f t="shared" si="11"/>
        <v>0</v>
      </c>
      <c r="AW30" s="171"/>
      <c r="AX30" s="172" t="s">
        <v>270</v>
      </c>
      <c r="AY30" s="173" t="s">
        <v>274</v>
      </c>
    </row>
    <row r="31" spans="1:51" ht="45" x14ac:dyDescent="0.25">
      <c r="A31" s="383" t="s">
        <v>10</v>
      </c>
      <c r="B31" s="342">
        <f>AVERAGE(AM31:AM57)</f>
        <v>0</v>
      </c>
      <c r="C31" s="342">
        <f>AVERAGE(AP31:AP57)</f>
        <v>0</v>
      </c>
      <c r="D31" s="342">
        <f>AVERAGE(AS31:AS57)</f>
        <v>0</v>
      </c>
      <c r="E31" s="342" t="e">
        <f>AVERAGE(AL31:AL57)</f>
        <v>#DIV/0!</v>
      </c>
      <c r="F31" s="342" t="e">
        <f>AVERAGE(AO31:AO57)</f>
        <v>#DIV/0!</v>
      </c>
      <c r="G31" s="342" t="e">
        <f>AVERAGE(AR31:AR57)</f>
        <v>#DIV/0!</v>
      </c>
      <c r="H31" s="346" t="e">
        <f>AVERAGE(AU31:AU57)</f>
        <v>#DIV/0!</v>
      </c>
      <c r="I31" s="340" t="s">
        <v>157</v>
      </c>
      <c r="J31" s="283" t="e">
        <f>AVERAGE(AL31:AL38)</f>
        <v>#DIV/0!</v>
      </c>
      <c r="K31" s="283" t="e">
        <f>AVERAGE(AO31:AO38)</f>
        <v>#DIV/0!</v>
      </c>
      <c r="L31" s="283" t="e">
        <f>AVERAGE(AR31:AR38)</f>
        <v>#DIV/0!</v>
      </c>
      <c r="M31" s="283" t="e">
        <f>AVERAGE(AU31:AU38)</f>
        <v>#DIV/0!</v>
      </c>
      <c r="N31" s="40" t="s">
        <v>54</v>
      </c>
      <c r="O31" s="40" t="s">
        <v>55</v>
      </c>
      <c r="P31" s="41"/>
      <c r="Q31" s="41"/>
      <c r="R31" s="41"/>
      <c r="S31" s="41"/>
      <c r="T31" s="41"/>
      <c r="U31" s="41"/>
      <c r="V31" s="41"/>
      <c r="W31" s="41"/>
      <c r="X31" s="41"/>
      <c r="Y31" s="41" t="s">
        <v>7</v>
      </c>
      <c r="Z31" s="41"/>
      <c r="AA31" s="41"/>
      <c r="AB31" s="41" t="s">
        <v>7</v>
      </c>
      <c r="AC31" s="40" t="s">
        <v>342</v>
      </c>
      <c r="AD31" s="43">
        <v>0</v>
      </c>
      <c r="AE31" s="42">
        <f t="shared" ref="AE31:AE38" si="78">AD31/AJ31</f>
        <v>0</v>
      </c>
      <c r="AF31" s="43">
        <v>0</v>
      </c>
      <c r="AG31" s="42">
        <f t="shared" ref="AG31:AG43" si="79">AF31/AJ31</f>
        <v>0</v>
      </c>
      <c r="AH31" s="43">
        <v>1</v>
      </c>
      <c r="AI31" s="42">
        <f t="shared" ref="AI31:AI43" si="80">AH31/AJ31</f>
        <v>1</v>
      </c>
      <c r="AJ31" s="43">
        <v>1</v>
      </c>
      <c r="AK31" s="42">
        <f t="shared" ref="AK31:AK43" si="81">AJ31/AJ31</f>
        <v>1</v>
      </c>
      <c r="AL31" s="104"/>
      <c r="AM31" s="80"/>
      <c r="AN31" s="178"/>
      <c r="AO31" s="82"/>
      <c r="AP31" s="80"/>
      <c r="AQ31" s="177"/>
      <c r="AR31" s="82"/>
      <c r="AS31" s="80">
        <f t="shared" ref="AS31:AS36" si="82">AR31/AI31</f>
        <v>0</v>
      </c>
      <c r="AT31" s="83"/>
      <c r="AU31" s="82"/>
      <c r="AV31" s="80">
        <f t="shared" si="11"/>
        <v>0</v>
      </c>
      <c r="AW31" s="105"/>
      <c r="AX31" s="174"/>
      <c r="AY31" s="175"/>
    </row>
    <row r="32" spans="1:51" ht="45" x14ac:dyDescent="0.25">
      <c r="A32" s="384"/>
      <c r="B32" s="343"/>
      <c r="C32" s="343"/>
      <c r="D32" s="343"/>
      <c r="E32" s="343"/>
      <c r="F32" s="343"/>
      <c r="G32" s="343"/>
      <c r="H32" s="347"/>
      <c r="I32" s="341"/>
      <c r="J32" s="284"/>
      <c r="K32" s="284"/>
      <c r="L32" s="284"/>
      <c r="M32" s="284"/>
      <c r="N32" s="44" t="s">
        <v>397</v>
      </c>
      <c r="O32" s="44" t="s">
        <v>398</v>
      </c>
      <c r="P32" s="45"/>
      <c r="Q32" s="45"/>
      <c r="R32" s="45"/>
      <c r="S32" s="45"/>
      <c r="T32" s="45"/>
      <c r="U32" s="45"/>
      <c r="V32" s="45"/>
      <c r="W32" s="45"/>
      <c r="X32" s="45"/>
      <c r="Y32" s="45" t="s">
        <v>7</v>
      </c>
      <c r="Z32" s="45"/>
      <c r="AA32" s="45"/>
      <c r="AB32" s="45" t="s">
        <v>7</v>
      </c>
      <c r="AC32" s="45"/>
      <c r="AD32" s="47">
        <v>0</v>
      </c>
      <c r="AE32" s="46">
        <f t="shared" si="78"/>
        <v>0</v>
      </c>
      <c r="AF32" s="47">
        <v>0</v>
      </c>
      <c r="AG32" s="46">
        <f t="shared" si="79"/>
        <v>0</v>
      </c>
      <c r="AH32" s="47">
        <v>1</v>
      </c>
      <c r="AI32" s="46">
        <f t="shared" si="80"/>
        <v>1</v>
      </c>
      <c r="AJ32" s="47">
        <v>1</v>
      </c>
      <c r="AK32" s="46">
        <f t="shared" si="81"/>
        <v>1</v>
      </c>
      <c r="AL32" s="80"/>
      <c r="AM32" s="80"/>
      <c r="AN32" s="178"/>
      <c r="AO32" s="82"/>
      <c r="AP32" s="80"/>
      <c r="AQ32" s="177"/>
      <c r="AR32" s="82"/>
      <c r="AS32" s="80">
        <f t="shared" si="82"/>
        <v>0</v>
      </c>
      <c r="AT32" s="83"/>
      <c r="AU32" s="82"/>
      <c r="AV32" s="80">
        <f t="shared" si="11"/>
        <v>0</v>
      </c>
      <c r="AW32" s="83"/>
      <c r="AX32" s="178"/>
      <c r="AY32" s="179"/>
    </row>
    <row r="33" spans="1:51" s="59" customFormat="1" ht="90" x14ac:dyDescent="0.25">
      <c r="A33" s="384"/>
      <c r="B33" s="343"/>
      <c r="C33" s="343"/>
      <c r="D33" s="343"/>
      <c r="E33" s="343"/>
      <c r="F33" s="343"/>
      <c r="G33" s="343"/>
      <c r="H33" s="347"/>
      <c r="I33" s="341"/>
      <c r="J33" s="284"/>
      <c r="K33" s="284"/>
      <c r="L33" s="284"/>
      <c r="M33" s="284"/>
      <c r="N33" s="44" t="s">
        <v>322</v>
      </c>
      <c r="O33" s="44" t="s">
        <v>219</v>
      </c>
      <c r="P33" s="45" t="s">
        <v>7</v>
      </c>
      <c r="Q33" s="45" t="s">
        <v>7</v>
      </c>
      <c r="R33" s="45" t="s">
        <v>7</v>
      </c>
      <c r="S33" s="45" t="s">
        <v>7</v>
      </c>
      <c r="T33" s="45" t="s">
        <v>7</v>
      </c>
      <c r="U33" s="45" t="s">
        <v>7</v>
      </c>
      <c r="V33" s="45" t="s">
        <v>7</v>
      </c>
      <c r="W33" s="45" t="s">
        <v>7</v>
      </c>
      <c r="X33" s="45" t="s">
        <v>7</v>
      </c>
      <c r="Y33" s="45" t="s">
        <v>7</v>
      </c>
      <c r="Z33" s="45" t="s">
        <v>7</v>
      </c>
      <c r="AA33" s="45" t="s">
        <v>7</v>
      </c>
      <c r="AB33" s="45" t="s">
        <v>7</v>
      </c>
      <c r="AC33" s="44" t="s">
        <v>343</v>
      </c>
      <c r="AD33" s="47">
        <v>1</v>
      </c>
      <c r="AE33" s="46">
        <f t="shared" si="78"/>
        <v>0.25</v>
      </c>
      <c r="AF33" s="47">
        <v>2</v>
      </c>
      <c r="AG33" s="46">
        <f t="shared" ref="AG33" si="83">AF33/AJ33</f>
        <v>0.5</v>
      </c>
      <c r="AH33" s="47">
        <v>3</v>
      </c>
      <c r="AI33" s="46">
        <f t="shared" ref="AI33" si="84">AH33/AJ33</f>
        <v>0.75</v>
      </c>
      <c r="AJ33" s="47">
        <v>4</v>
      </c>
      <c r="AK33" s="46">
        <f t="shared" ref="AK33" si="85">AJ33/AJ33</f>
        <v>1</v>
      </c>
      <c r="AL33" s="80"/>
      <c r="AM33" s="80">
        <f t="shared" ref="AM33:AM36" si="86">AL33/AE33</f>
        <v>0</v>
      </c>
      <c r="AN33" s="178"/>
      <c r="AO33" s="82"/>
      <c r="AP33" s="80">
        <f t="shared" ref="AP33:AP36" si="87">AO33/AG33</f>
        <v>0</v>
      </c>
      <c r="AQ33" s="177"/>
      <c r="AR33" s="82"/>
      <c r="AS33" s="80">
        <f t="shared" si="82"/>
        <v>0</v>
      </c>
      <c r="AT33" s="83"/>
      <c r="AU33" s="82"/>
      <c r="AV33" s="80">
        <f t="shared" si="11"/>
        <v>0</v>
      </c>
      <c r="AW33" s="83"/>
      <c r="AX33" s="178" t="s">
        <v>215</v>
      </c>
      <c r="AY33" s="179" t="s">
        <v>216</v>
      </c>
    </row>
    <row r="34" spans="1:51" s="59" customFormat="1" ht="60" x14ac:dyDescent="0.25">
      <c r="A34" s="384"/>
      <c r="B34" s="343"/>
      <c r="C34" s="343"/>
      <c r="D34" s="343"/>
      <c r="E34" s="343"/>
      <c r="F34" s="343"/>
      <c r="G34" s="343"/>
      <c r="H34" s="347"/>
      <c r="I34" s="341"/>
      <c r="J34" s="284"/>
      <c r="K34" s="284"/>
      <c r="L34" s="284"/>
      <c r="M34" s="284"/>
      <c r="N34" s="44" t="s">
        <v>344</v>
      </c>
      <c r="O34" s="44" t="s">
        <v>345</v>
      </c>
      <c r="P34" s="45"/>
      <c r="Q34" s="45"/>
      <c r="R34" s="45"/>
      <c r="S34" s="45"/>
      <c r="T34" s="45"/>
      <c r="U34" s="45"/>
      <c r="V34" s="45"/>
      <c r="W34" s="45"/>
      <c r="X34" s="45"/>
      <c r="Y34" s="45"/>
      <c r="Z34" s="45"/>
      <c r="AA34" s="45"/>
      <c r="AB34" s="45" t="s">
        <v>7</v>
      </c>
      <c r="AC34" s="44" t="s">
        <v>346</v>
      </c>
      <c r="AD34" s="47">
        <v>1</v>
      </c>
      <c r="AE34" s="46">
        <f t="shared" si="78"/>
        <v>0.25</v>
      </c>
      <c r="AF34" s="47">
        <v>2</v>
      </c>
      <c r="AG34" s="46">
        <f t="shared" ref="AG34:AG35" si="88">AF34/AJ34</f>
        <v>0.5</v>
      </c>
      <c r="AH34" s="47">
        <v>3</v>
      </c>
      <c r="AI34" s="46">
        <f t="shared" ref="AI34:AI35" si="89">AH34/AJ34</f>
        <v>0.75</v>
      </c>
      <c r="AJ34" s="47">
        <v>4</v>
      </c>
      <c r="AK34" s="46">
        <f t="shared" ref="AK34:AK35" si="90">AJ34/AJ34</f>
        <v>1</v>
      </c>
      <c r="AL34" s="80"/>
      <c r="AM34" s="80">
        <f t="shared" si="86"/>
        <v>0</v>
      </c>
      <c r="AN34" s="178"/>
      <c r="AO34" s="82"/>
      <c r="AP34" s="80">
        <f t="shared" si="87"/>
        <v>0</v>
      </c>
      <c r="AQ34" s="177"/>
      <c r="AR34" s="82"/>
      <c r="AS34" s="80">
        <f t="shared" si="82"/>
        <v>0</v>
      </c>
      <c r="AT34" s="83"/>
      <c r="AU34" s="82"/>
      <c r="AV34" s="80">
        <f t="shared" si="11"/>
        <v>0</v>
      </c>
      <c r="AW34" s="83"/>
      <c r="AX34" s="178" t="s">
        <v>215</v>
      </c>
      <c r="AY34" s="179" t="s">
        <v>216</v>
      </c>
    </row>
    <row r="35" spans="1:51" s="59" customFormat="1" ht="45" x14ac:dyDescent="0.25">
      <c r="A35" s="384"/>
      <c r="B35" s="343"/>
      <c r="C35" s="343"/>
      <c r="D35" s="343"/>
      <c r="E35" s="343"/>
      <c r="F35" s="343"/>
      <c r="G35" s="343"/>
      <c r="H35" s="347"/>
      <c r="I35" s="341"/>
      <c r="J35" s="284"/>
      <c r="K35" s="284"/>
      <c r="L35" s="284"/>
      <c r="M35" s="284"/>
      <c r="N35" s="44" t="s">
        <v>220</v>
      </c>
      <c r="O35" s="44" t="s">
        <v>221</v>
      </c>
      <c r="P35" s="45"/>
      <c r="Q35" s="45"/>
      <c r="R35" s="45"/>
      <c r="S35" s="45"/>
      <c r="T35" s="45"/>
      <c r="U35" s="45"/>
      <c r="V35" s="45"/>
      <c r="W35" s="45"/>
      <c r="X35" s="45"/>
      <c r="Y35" s="45" t="s">
        <v>7</v>
      </c>
      <c r="Z35" s="45"/>
      <c r="AA35" s="45"/>
      <c r="AB35" s="45" t="s">
        <v>7</v>
      </c>
      <c r="AC35" s="44"/>
      <c r="AD35" s="47">
        <v>0</v>
      </c>
      <c r="AE35" s="46">
        <f t="shared" si="78"/>
        <v>0</v>
      </c>
      <c r="AF35" s="47">
        <v>0.5</v>
      </c>
      <c r="AG35" s="46">
        <f t="shared" si="88"/>
        <v>0.5</v>
      </c>
      <c r="AH35" s="47">
        <v>0.5</v>
      </c>
      <c r="AI35" s="46">
        <f t="shared" si="89"/>
        <v>0.5</v>
      </c>
      <c r="AJ35" s="47">
        <v>1</v>
      </c>
      <c r="AK35" s="46">
        <f t="shared" si="90"/>
        <v>1</v>
      </c>
      <c r="AL35" s="80"/>
      <c r="AM35" s="80"/>
      <c r="AN35" s="178"/>
      <c r="AO35" s="82"/>
      <c r="AP35" s="80">
        <f t="shared" si="87"/>
        <v>0</v>
      </c>
      <c r="AQ35" s="177"/>
      <c r="AR35" s="82"/>
      <c r="AS35" s="80">
        <f t="shared" si="82"/>
        <v>0</v>
      </c>
      <c r="AT35" s="83"/>
      <c r="AU35" s="82"/>
      <c r="AV35" s="80">
        <f t="shared" si="11"/>
        <v>0</v>
      </c>
      <c r="AW35" s="83"/>
      <c r="AX35" s="178" t="s">
        <v>215</v>
      </c>
      <c r="AY35" s="179" t="s">
        <v>216</v>
      </c>
    </row>
    <row r="36" spans="1:51" s="59" customFormat="1" ht="45" x14ac:dyDescent="0.25">
      <c r="A36" s="384"/>
      <c r="B36" s="343"/>
      <c r="C36" s="343"/>
      <c r="D36" s="343"/>
      <c r="E36" s="343"/>
      <c r="F36" s="343"/>
      <c r="G36" s="343"/>
      <c r="H36" s="347"/>
      <c r="I36" s="341"/>
      <c r="J36" s="284"/>
      <c r="K36" s="284"/>
      <c r="L36" s="284"/>
      <c r="M36" s="284"/>
      <c r="N36" s="44" t="s">
        <v>225</v>
      </c>
      <c r="O36" s="44" t="s">
        <v>224</v>
      </c>
      <c r="P36" s="45"/>
      <c r="Q36" s="45"/>
      <c r="R36" s="45"/>
      <c r="S36" s="45"/>
      <c r="T36" s="45" t="s">
        <v>7</v>
      </c>
      <c r="U36" s="45"/>
      <c r="V36" s="45"/>
      <c r="W36" s="45"/>
      <c r="X36" s="218" t="s">
        <v>7</v>
      </c>
      <c r="Y36" s="45" t="s">
        <v>7</v>
      </c>
      <c r="Z36" s="45"/>
      <c r="AA36" s="45" t="s">
        <v>7</v>
      </c>
      <c r="AB36" s="45" t="s">
        <v>7</v>
      </c>
      <c r="AC36" s="44" t="s">
        <v>358</v>
      </c>
      <c r="AD36" s="47">
        <v>1</v>
      </c>
      <c r="AE36" s="46">
        <f t="shared" si="78"/>
        <v>0.25</v>
      </c>
      <c r="AF36" s="47">
        <v>2</v>
      </c>
      <c r="AG36" s="46">
        <f t="shared" ref="AG36" si="91">AF36/AJ36</f>
        <v>0.5</v>
      </c>
      <c r="AH36" s="47">
        <v>3</v>
      </c>
      <c r="AI36" s="46">
        <f t="shared" ref="AI36" si="92">AH36/AJ36</f>
        <v>0.75</v>
      </c>
      <c r="AJ36" s="47">
        <v>4</v>
      </c>
      <c r="AK36" s="46">
        <f t="shared" ref="AK36" si="93">AJ36/AJ36</f>
        <v>1</v>
      </c>
      <c r="AL36" s="80"/>
      <c r="AM36" s="80">
        <f t="shared" si="86"/>
        <v>0</v>
      </c>
      <c r="AN36" s="178"/>
      <c r="AO36" s="82"/>
      <c r="AP36" s="80">
        <f t="shared" si="87"/>
        <v>0</v>
      </c>
      <c r="AQ36" s="177"/>
      <c r="AR36" s="82"/>
      <c r="AS36" s="80">
        <f t="shared" si="82"/>
        <v>0</v>
      </c>
      <c r="AT36" s="83"/>
      <c r="AU36" s="82"/>
      <c r="AV36" s="80">
        <f t="shared" si="11"/>
        <v>0</v>
      </c>
      <c r="AW36" s="83"/>
      <c r="AX36" s="178" t="s">
        <v>215</v>
      </c>
      <c r="AY36" s="179" t="s">
        <v>226</v>
      </c>
    </row>
    <row r="37" spans="1:51" ht="45" x14ac:dyDescent="0.25">
      <c r="A37" s="384"/>
      <c r="B37" s="343"/>
      <c r="C37" s="343"/>
      <c r="D37" s="343"/>
      <c r="E37" s="343"/>
      <c r="F37" s="343"/>
      <c r="G37" s="343"/>
      <c r="H37" s="347"/>
      <c r="I37" s="341"/>
      <c r="J37" s="284"/>
      <c r="K37" s="284"/>
      <c r="L37" s="284"/>
      <c r="M37" s="284"/>
      <c r="N37" s="44" t="s">
        <v>52</v>
      </c>
      <c r="O37" s="44" t="s">
        <v>53</v>
      </c>
      <c r="P37" s="45"/>
      <c r="Q37" s="45"/>
      <c r="R37" s="45"/>
      <c r="S37" s="45"/>
      <c r="T37" s="45"/>
      <c r="U37" s="45"/>
      <c r="V37" s="45" t="s">
        <v>7</v>
      </c>
      <c r="W37" s="45"/>
      <c r="X37" s="45"/>
      <c r="Y37" s="45" t="s">
        <v>7</v>
      </c>
      <c r="Z37" s="45"/>
      <c r="AA37" s="45"/>
      <c r="AB37" s="45" t="s">
        <v>7</v>
      </c>
      <c r="AC37" s="44" t="s">
        <v>359</v>
      </c>
      <c r="AD37" s="47">
        <v>0</v>
      </c>
      <c r="AE37" s="46">
        <f t="shared" si="78"/>
        <v>0</v>
      </c>
      <c r="AF37" s="47">
        <f>1/3</f>
        <v>0.33333333333333331</v>
      </c>
      <c r="AG37" s="46">
        <f t="shared" si="79"/>
        <v>0.33333333333333331</v>
      </c>
      <c r="AH37" s="47">
        <f>2/3</f>
        <v>0.66666666666666663</v>
      </c>
      <c r="AI37" s="46">
        <f t="shared" si="80"/>
        <v>0.66666666666666663</v>
      </c>
      <c r="AJ37" s="47">
        <v>1</v>
      </c>
      <c r="AK37" s="46">
        <f t="shared" si="81"/>
        <v>1</v>
      </c>
      <c r="AL37" s="80"/>
      <c r="AM37" s="81"/>
      <c r="AN37" s="176"/>
      <c r="AO37" s="82"/>
      <c r="AP37" s="80">
        <f t="shared" ref="AP37:AP43" si="94">AO37/AG37</f>
        <v>0</v>
      </c>
      <c r="AQ37" s="83"/>
      <c r="AR37" s="82"/>
      <c r="AS37" s="80">
        <f t="shared" ref="AS37:AS43" si="95">AR37/AI37</f>
        <v>0</v>
      </c>
      <c r="AT37" s="83"/>
      <c r="AU37" s="82"/>
      <c r="AV37" s="80">
        <f t="shared" ref="AV37:AV63" si="96">AU37/AK37</f>
        <v>0</v>
      </c>
      <c r="AW37" s="83"/>
      <c r="AX37" s="178"/>
      <c r="AY37" s="179"/>
    </row>
    <row r="38" spans="1:51" s="59" customFormat="1" ht="60" x14ac:dyDescent="0.25">
      <c r="A38" s="384"/>
      <c r="B38" s="343"/>
      <c r="C38" s="343"/>
      <c r="D38" s="343"/>
      <c r="E38" s="343"/>
      <c r="F38" s="343"/>
      <c r="G38" s="343"/>
      <c r="H38" s="347"/>
      <c r="I38" s="341"/>
      <c r="J38" s="284"/>
      <c r="K38" s="284"/>
      <c r="L38" s="284"/>
      <c r="M38" s="284"/>
      <c r="N38" s="44" t="s">
        <v>189</v>
      </c>
      <c r="O38" s="44" t="s">
        <v>42</v>
      </c>
      <c r="P38" s="45"/>
      <c r="Q38" s="45"/>
      <c r="R38" s="45" t="s">
        <v>7</v>
      </c>
      <c r="S38" s="45" t="s">
        <v>7</v>
      </c>
      <c r="T38" s="45"/>
      <c r="U38" s="45" t="s">
        <v>7</v>
      </c>
      <c r="V38" s="45"/>
      <c r="W38" s="45"/>
      <c r="X38" s="45"/>
      <c r="Y38" s="45" t="s">
        <v>7</v>
      </c>
      <c r="Z38" s="45"/>
      <c r="AA38" s="45"/>
      <c r="AB38" s="45" t="s">
        <v>7</v>
      </c>
      <c r="AC38" s="44" t="s">
        <v>347</v>
      </c>
      <c r="AD38" s="47">
        <v>0</v>
      </c>
      <c r="AE38" s="46">
        <f t="shared" si="78"/>
        <v>0</v>
      </c>
      <c r="AF38" s="47">
        <f>1/3</f>
        <v>0.33333333333333331</v>
      </c>
      <c r="AG38" s="46">
        <f t="shared" si="79"/>
        <v>0.33333333333333331</v>
      </c>
      <c r="AH38" s="47">
        <f>2/3</f>
        <v>0.66666666666666663</v>
      </c>
      <c r="AI38" s="46">
        <f t="shared" si="80"/>
        <v>0.66666666666666663</v>
      </c>
      <c r="AJ38" s="47">
        <v>1</v>
      </c>
      <c r="AK38" s="46">
        <f t="shared" si="81"/>
        <v>1</v>
      </c>
      <c r="AL38" s="80"/>
      <c r="AM38" s="80"/>
      <c r="AN38" s="178"/>
      <c r="AO38" s="82"/>
      <c r="AP38" s="80">
        <f t="shared" si="94"/>
        <v>0</v>
      </c>
      <c r="AQ38" s="83"/>
      <c r="AR38" s="82"/>
      <c r="AS38" s="80">
        <f t="shared" si="95"/>
        <v>0</v>
      </c>
      <c r="AT38" s="83"/>
      <c r="AU38" s="82"/>
      <c r="AV38" s="80">
        <f t="shared" si="96"/>
        <v>0</v>
      </c>
      <c r="AW38" s="83"/>
      <c r="AX38" s="178" t="s">
        <v>270</v>
      </c>
      <c r="AY38" s="179" t="s">
        <v>271</v>
      </c>
    </row>
    <row r="39" spans="1:51" ht="60" x14ac:dyDescent="0.25">
      <c r="A39" s="384"/>
      <c r="B39" s="343"/>
      <c r="C39" s="343"/>
      <c r="D39" s="343"/>
      <c r="E39" s="343"/>
      <c r="F39" s="343"/>
      <c r="G39" s="343"/>
      <c r="H39" s="347"/>
      <c r="I39" s="387" t="s">
        <v>129</v>
      </c>
      <c r="J39" s="285" t="e">
        <f>AVERAGE(AL39:AL43)</f>
        <v>#DIV/0!</v>
      </c>
      <c r="K39" s="285" t="e">
        <f>AVERAGE(AO39:AO43)</f>
        <v>#DIV/0!</v>
      </c>
      <c r="L39" s="285" t="e">
        <f>AVERAGE(AR39:AR43)</f>
        <v>#DIV/0!</v>
      </c>
      <c r="M39" s="285" t="e">
        <f>AVERAGE(AU39:AU43)</f>
        <v>#DIV/0!</v>
      </c>
      <c r="N39" s="44" t="s">
        <v>47</v>
      </c>
      <c r="O39" s="44" t="s">
        <v>48</v>
      </c>
      <c r="P39" s="45"/>
      <c r="Q39" s="45"/>
      <c r="R39" s="45"/>
      <c r="S39" s="45"/>
      <c r="T39" s="45"/>
      <c r="U39" s="45"/>
      <c r="V39" s="45"/>
      <c r="W39" s="45"/>
      <c r="X39" s="45"/>
      <c r="Y39" s="45" t="s">
        <v>7</v>
      </c>
      <c r="Z39" s="45"/>
      <c r="AA39" s="45" t="s">
        <v>7</v>
      </c>
      <c r="AB39" s="45" t="s">
        <v>7</v>
      </c>
      <c r="AC39" s="44" t="s">
        <v>399</v>
      </c>
      <c r="AD39" s="47">
        <v>0</v>
      </c>
      <c r="AE39" s="46">
        <v>0</v>
      </c>
      <c r="AF39" s="47">
        <f>1/2</f>
        <v>0.5</v>
      </c>
      <c r="AG39" s="46">
        <f t="shared" si="79"/>
        <v>0.5</v>
      </c>
      <c r="AH39" s="47">
        <v>1</v>
      </c>
      <c r="AI39" s="46">
        <f t="shared" si="80"/>
        <v>1</v>
      </c>
      <c r="AJ39" s="47">
        <v>1</v>
      </c>
      <c r="AK39" s="46">
        <f t="shared" si="81"/>
        <v>1</v>
      </c>
      <c r="AL39" s="80"/>
      <c r="AM39" s="81"/>
      <c r="AN39" s="176"/>
      <c r="AO39" s="82"/>
      <c r="AP39" s="80">
        <f t="shared" si="94"/>
        <v>0</v>
      </c>
      <c r="AQ39" s="83"/>
      <c r="AR39" s="82"/>
      <c r="AS39" s="80">
        <f t="shared" si="95"/>
        <v>0</v>
      </c>
      <c r="AT39" s="83"/>
      <c r="AU39" s="82"/>
      <c r="AV39" s="80">
        <f t="shared" si="96"/>
        <v>0</v>
      </c>
      <c r="AW39" s="83"/>
      <c r="AX39" s="178"/>
      <c r="AY39" s="179"/>
    </row>
    <row r="40" spans="1:51" ht="75" x14ac:dyDescent="0.25">
      <c r="A40" s="384"/>
      <c r="B40" s="343"/>
      <c r="C40" s="343"/>
      <c r="D40" s="343"/>
      <c r="E40" s="343"/>
      <c r="F40" s="343"/>
      <c r="G40" s="343"/>
      <c r="H40" s="347"/>
      <c r="I40" s="387"/>
      <c r="J40" s="286"/>
      <c r="K40" s="286"/>
      <c r="L40" s="286"/>
      <c r="M40" s="286"/>
      <c r="N40" s="44" t="s">
        <v>49</v>
      </c>
      <c r="O40" s="44" t="s">
        <v>50</v>
      </c>
      <c r="P40" s="45"/>
      <c r="Q40" s="45"/>
      <c r="R40" s="45"/>
      <c r="S40" s="45"/>
      <c r="T40" s="45"/>
      <c r="U40" s="45"/>
      <c r="V40" s="45"/>
      <c r="W40" s="45"/>
      <c r="X40" s="45"/>
      <c r="Y40" s="45" t="s">
        <v>7</v>
      </c>
      <c r="Z40" s="45"/>
      <c r="AA40" s="45" t="s">
        <v>7</v>
      </c>
      <c r="AB40" s="45" t="s">
        <v>7</v>
      </c>
      <c r="AC40" s="44" t="s">
        <v>400</v>
      </c>
      <c r="AD40" s="47">
        <v>0</v>
      </c>
      <c r="AE40" s="46">
        <f>AD40/AJ40</f>
        <v>0</v>
      </c>
      <c r="AF40" s="47">
        <v>0</v>
      </c>
      <c r="AG40" s="46">
        <f t="shared" si="79"/>
        <v>0</v>
      </c>
      <c r="AH40" s="47">
        <v>1</v>
      </c>
      <c r="AI40" s="46">
        <f t="shared" si="80"/>
        <v>0.5</v>
      </c>
      <c r="AJ40" s="47">
        <v>2</v>
      </c>
      <c r="AK40" s="46">
        <f t="shared" si="81"/>
        <v>1</v>
      </c>
      <c r="AL40" s="80"/>
      <c r="AM40" s="81"/>
      <c r="AN40" s="176"/>
      <c r="AO40" s="82"/>
      <c r="AP40" s="80"/>
      <c r="AQ40" s="83"/>
      <c r="AR40" s="82"/>
      <c r="AS40" s="80">
        <f t="shared" si="95"/>
        <v>0</v>
      </c>
      <c r="AT40" s="83"/>
      <c r="AU40" s="82"/>
      <c r="AV40" s="80">
        <f t="shared" si="96"/>
        <v>0</v>
      </c>
      <c r="AW40" s="83"/>
      <c r="AX40" s="178"/>
      <c r="AY40" s="179"/>
    </row>
    <row r="41" spans="1:51" s="59" customFormat="1" ht="60" x14ac:dyDescent="0.25">
      <c r="A41" s="384"/>
      <c r="B41" s="343"/>
      <c r="C41" s="343"/>
      <c r="D41" s="343"/>
      <c r="E41" s="343"/>
      <c r="F41" s="343"/>
      <c r="G41" s="343"/>
      <c r="H41" s="347"/>
      <c r="I41" s="387"/>
      <c r="J41" s="286"/>
      <c r="K41" s="286"/>
      <c r="L41" s="286"/>
      <c r="M41" s="286"/>
      <c r="N41" s="180" t="s">
        <v>181</v>
      </c>
      <c r="O41" s="180" t="s">
        <v>182</v>
      </c>
      <c r="P41" s="219"/>
      <c r="Q41" s="219"/>
      <c r="R41" s="219"/>
      <c r="S41" s="219"/>
      <c r="T41" s="219"/>
      <c r="U41" s="219"/>
      <c r="V41" s="219"/>
      <c r="W41" s="219"/>
      <c r="X41" s="219"/>
      <c r="Y41" s="219" t="s">
        <v>7</v>
      </c>
      <c r="Z41" s="219"/>
      <c r="AA41" s="219" t="s">
        <v>7</v>
      </c>
      <c r="AB41" s="219" t="s">
        <v>7</v>
      </c>
      <c r="AC41" s="44" t="s">
        <v>349</v>
      </c>
      <c r="AD41" s="47">
        <v>0</v>
      </c>
      <c r="AE41" s="46">
        <f>AD41/AJ41</f>
        <v>0</v>
      </c>
      <c r="AF41" s="47">
        <v>0</v>
      </c>
      <c r="AG41" s="46">
        <f t="shared" ref="AG41" si="97">AF41/AJ41</f>
        <v>0</v>
      </c>
      <c r="AH41" s="47">
        <v>1</v>
      </c>
      <c r="AI41" s="46">
        <f t="shared" ref="AI41" si="98">AH41/AJ41</f>
        <v>0.5</v>
      </c>
      <c r="AJ41" s="47">
        <v>2</v>
      </c>
      <c r="AK41" s="46">
        <f t="shared" ref="AK41" si="99">AJ41/AJ41</f>
        <v>1</v>
      </c>
      <c r="AL41" s="80"/>
      <c r="AM41" s="81"/>
      <c r="AN41" s="176"/>
      <c r="AO41" s="82"/>
      <c r="AP41" s="80"/>
      <c r="AQ41" s="83"/>
      <c r="AR41" s="82"/>
      <c r="AS41" s="80"/>
      <c r="AT41" s="83"/>
      <c r="AU41" s="82"/>
      <c r="AV41" s="80"/>
      <c r="AW41" s="83"/>
      <c r="AX41" s="178"/>
      <c r="AY41" s="179"/>
    </row>
    <row r="42" spans="1:51" ht="30" x14ac:dyDescent="0.25">
      <c r="A42" s="384"/>
      <c r="B42" s="343"/>
      <c r="C42" s="343"/>
      <c r="D42" s="343"/>
      <c r="E42" s="343"/>
      <c r="F42" s="343"/>
      <c r="G42" s="343"/>
      <c r="H42" s="347"/>
      <c r="I42" s="387"/>
      <c r="J42" s="286"/>
      <c r="K42" s="286"/>
      <c r="L42" s="286"/>
      <c r="M42" s="286"/>
      <c r="N42" s="44" t="s">
        <v>401</v>
      </c>
      <c r="O42" s="44" t="s">
        <v>402</v>
      </c>
      <c r="P42" s="45"/>
      <c r="Q42" s="45"/>
      <c r="R42" s="45"/>
      <c r="S42" s="45"/>
      <c r="T42" s="45"/>
      <c r="U42" s="45"/>
      <c r="V42" s="45"/>
      <c r="W42" s="45"/>
      <c r="X42" s="45"/>
      <c r="Y42" s="45" t="s">
        <v>7</v>
      </c>
      <c r="Z42" s="45"/>
      <c r="AA42" s="45"/>
      <c r="AB42" s="45" t="s">
        <v>7</v>
      </c>
      <c r="AC42" s="45"/>
      <c r="AD42" s="47">
        <v>0</v>
      </c>
      <c r="AE42" s="46">
        <f>AD42/AJ42</f>
        <v>0</v>
      </c>
      <c r="AF42" s="47">
        <v>2</v>
      </c>
      <c r="AG42" s="46">
        <f t="shared" si="79"/>
        <v>0.33333333333333331</v>
      </c>
      <c r="AH42" s="47">
        <v>4</v>
      </c>
      <c r="AI42" s="46">
        <f t="shared" si="80"/>
        <v>0.66666666666666663</v>
      </c>
      <c r="AJ42" s="47">
        <v>6</v>
      </c>
      <c r="AK42" s="46">
        <f t="shared" si="81"/>
        <v>1</v>
      </c>
      <c r="AL42" s="80"/>
      <c r="AM42" s="81"/>
      <c r="AN42" s="176"/>
      <c r="AO42" s="82"/>
      <c r="AP42" s="80">
        <f t="shared" si="94"/>
        <v>0</v>
      </c>
      <c r="AQ42" s="83"/>
      <c r="AR42" s="82"/>
      <c r="AS42" s="80">
        <f t="shared" si="95"/>
        <v>0</v>
      </c>
      <c r="AT42" s="83"/>
      <c r="AU42" s="82"/>
      <c r="AV42" s="80">
        <f t="shared" si="96"/>
        <v>0</v>
      </c>
      <c r="AW42" s="83"/>
      <c r="AX42" s="178"/>
      <c r="AY42" s="179"/>
    </row>
    <row r="43" spans="1:51" ht="45" x14ac:dyDescent="0.25">
      <c r="A43" s="384"/>
      <c r="B43" s="343"/>
      <c r="C43" s="343"/>
      <c r="D43" s="343"/>
      <c r="E43" s="343"/>
      <c r="F43" s="343"/>
      <c r="G43" s="343"/>
      <c r="H43" s="347"/>
      <c r="I43" s="387"/>
      <c r="J43" s="287"/>
      <c r="K43" s="287"/>
      <c r="L43" s="287"/>
      <c r="M43" s="287"/>
      <c r="N43" s="44" t="s">
        <v>51</v>
      </c>
      <c r="O43" s="44" t="s">
        <v>120</v>
      </c>
      <c r="P43" s="45"/>
      <c r="Q43" s="45"/>
      <c r="R43" s="45"/>
      <c r="S43" s="45"/>
      <c r="T43" s="45"/>
      <c r="U43" s="45"/>
      <c r="V43" s="45"/>
      <c r="W43" s="45"/>
      <c r="X43" s="45" t="s">
        <v>7</v>
      </c>
      <c r="Y43" s="45"/>
      <c r="Z43" s="45"/>
      <c r="AA43" s="45"/>
      <c r="AB43" s="45"/>
      <c r="AC43" s="45"/>
      <c r="AD43" s="47">
        <v>1</v>
      </c>
      <c r="AE43" s="46">
        <f>AD43/AJ43</f>
        <v>0.25</v>
      </c>
      <c r="AF43" s="47">
        <v>2</v>
      </c>
      <c r="AG43" s="46">
        <f t="shared" si="79"/>
        <v>0.5</v>
      </c>
      <c r="AH43" s="47">
        <v>3</v>
      </c>
      <c r="AI43" s="46">
        <f t="shared" si="80"/>
        <v>0.75</v>
      </c>
      <c r="AJ43" s="47">
        <v>4</v>
      </c>
      <c r="AK43" s="46">
        <f t="shared" si="81"/>
        <v>1</v>
      </c>
      <c r="AL43" s="80"/>
      <c r="AM43" s="80">
        <f>AL43/AE43</f>
        <v>0</v>
      </c>
      <c r="AN43" s="178"/>
      <c r="AO43" s="82"/>
      <c r="AP43" s="80">
        <f t="shared" si="94"/>
        <v>0</v>
      </c>
      <c r="AQ43" s="177"/>
      <c r="AR43" s="82"/>
      <c r="AS43" s="80">
        <f t="shared" si="95"/>
        <v>0</v>
      </c>
      <c r="AT43" s="83"/>
      <c r="AU43" s="82"/>
      <c r="AV43" s="80">
        <f t="shared" si="96"/>
        <v>0</v>
      </c>
      <c r="AW43" s="83"/>
      <c r="AX43" s="178"/>
      <c r="AY43" s="179"/>
    </row>
    <row r="44" spans="1:51" ht="45" x14ac:dyDescent="0.25">
      <c r="A44" s="384"/>
      <c r="B44" s="343"/>
      <c r="C44" s="343"/>
      <c r="D44" s="343"/>
      <c r="E44" s="343"/>
      <c r="F44" s="343"/>
      <c r="G44" s="343"/>
      <c r="H44" s="347"/>
      <c r="I44" s="319" t="s">
        <v>130</v>
      </c>
      <c r="J44" s="285" t="e">
        <f>AVERAGE(AL44:AL51)</f>
        <v>#DIV/0!</v>
      </c>
      <c r="K44" s="285" t="e">
        <f>AVERAGE(AO44:AO51)</f>
        <v>#DIV/0!</v>
      </c>
      <c r="L44" s="285" t="e">
        <f>AVERAGE(AR44:AR51)</f>
        <v>#DIV/0!</v>
      </c>
      <c r="M44" s="285" t="e">
        <f>AVERAGE(AU44:AU51)</f>
        <v>#DIV/0!</v>
      </c>
      <c r="N44" s="44" t="s">
        <v>43</v>
      </c>
      <c r="O44" s="44" t="s">
        <v>44</v>
      </c>
      <c r="P44" s="45" t="s">
        <v>7</v>
      </c>
      <c r="Q44" s="45" t="s">
        <v>7</v>
      </c>
      <c r="R44" s="45"/>
      <c r="S44" s="45"/>
      <c r="T44" s="45"/>
      <c r="U44" s="45"/>
      <c r="V44" s="45" t="s">
        <v>7</v>
      </c>
      <c r="W44" s="45"/>
      <c r="X44" s="45"/>
      <c r="Y44" s="45" t="s">
        <v>7</v>
      </c>
      <c r="Z44" s="45"/>
      <c r="AA44" s="45"/>
      <c r="AB44" s="45" t="s">
        <v>7</v>
      </c>
      <c r="AC44" s="44" t="s">
        <v>158</v>
      </c>
      <c r="AD44" s="47">
        <v>0</v>
      </c>
      <c r="AE44" s="46">
        <f t="shared" si="58"/>
        <v>0</v>
      </c>
      <c r="AF44" s="47">
        <f>1/3</f>
        <v>0.33333333333333331</v>
      </c>
      <c r="AG44" s="46">
        <f t="shared" si="59"/>
        <v>0.33333333333333331</v>
      </c>
      <c r="AH44" s="47">
        <f>2/3</f>
        <v>0.66666666666666663</v>
      </c>
      <c r="AI44" s="46">
        <f t="shared" si="60"/>
        <v>0.66666666666666663</v>
      </c>
      <c r="AJ44" s="47">
        <f>3/3</f>
        <v>1</v>
      </c>
      <c r="AK44" s="46">
        <f t="shared" si="61"/>
        <v>1</v>
      </c>
      <c r="AL44" s="80"/>
      <c r="AM44" s="80"/>
      <c r="AN44" s="178"/>
      <c r="AO44" s="82"/>
      <c r="AP44" s="80">
        <f t="shared" ref="AP44:AP62" si="100">AO44/AG44</f>
        <v>0</v>
      </c>
      <c r="AQ44" s="177"/>
      <c r="AR44" s="82"/>
      <c r="AS44" s="80">
        <f t="shared" ref="AS44:AS62" si="101">AR44/AI44</f>
        <v>0</v>
      </c>
      <c r="AT44" s="83"/>
      <c r="AU44" s="82"/>
      <c r="AV44" s="80">
        <f t="shared" ref="AV44:AV62" si="102">AU44/AK44</f>
        <v>0</v>
      </c>
      <c r="AW44" s="83"/>
      <c r="AX44" s="178"/>
      <c r="AY44" s="179"/>
    </row>
    <row r="45" spans="1:51" s="59" customFormat="1" ht="45" x14ac:dyDescent="0.25">
      <c r="A45" s="384"/>
      <c r="B45" s="343"/>
      <c r="C45" s="343"/>
      <c r="D45" s="343"/>
      <c r="E45" s="343"/>
      <c r="F45" s="343"/>
      <c r="G45" s="343"/>
      <c r="H45" s="347"/>
      <c r="I45" s="320"/>
      <c r="J45" s="286"/>
      <c r="K45" s="286"/>
      <c r="L45" s="286"/>
      <c r="M45" s="286"/>
      <c r="N45" s="44" t="s">
        <v>214</v>
      </c>
      <c r="O45" s="44" t="s">
        <v>213</v>
      </c>
      <c r="P45" s="45"/>
      <c r="Q45" s="45"/>
      <c r="R45" s="45"/>
      <c r="S45" s="45"/>
      <c r="T45" s="45"/>
      <c r="U45" s="45"/>
      <c r="V45" s="45"/>
      <c r="W45" s="45"/>
      <c r="X45" s="45"/>
      <c r="Y45" s="45" t="s">
        <v>7</v>
      </c>
      <c r="Z45" s="45"/>
      <c r="AA45" s="45" t="s">
        <v>7</v>
      </c>
      <c r="AB45" s="45" t="s">
        <v>7</v>
      </c>
      <c r="AC45" s="44" t="s">
        <v>351</v>
      </c>
      <c r="AD45" s="47">
        <v>0</v>
      </c>
      <c r="AE45" s="46">
        <f>AD45/AJ45</f>
        <v>0</v>
      </c>
      <c r="AF45" s="47">
        <v>0</v>
      </c>
      <c r="AG45" s="46">
        <f t="shared" si="59"/>
        <v>0</v>
      </c>
      <c r="AH45" s="47">
        <v>0.5</v>
      </c>
      <c r="AI45" s="46">
        <f t="shared" si="60"/>
        <v>0.5</v>
      </c>
      <c r="AJ45" s="47">
        <v>1</v>
      </c>
      <c r="AK45" s="46">
        <f t="shared" si="61"/>
        <v>1</v>
      </c>
      <c r="AL45" s="80"/>
      <c r="AM45" s="80"/>
      <c r="AN45" s="178"/>
      <c r="AO45" s="82"/>
      <c r="AP45" s="80"/>
      <c r="AQ45" s="177"/>
      <c r="AR45" s="82"/>
      <c r="AS45" s="80">
        <f t="shared" si="101"/>
        <v>0</v>
      </c>
      <c r="AT45" s="83"/>
      <c r="AU45" s="82"/>
      <c r="AV45" s="80">
        <f t="shared" si="102"/>
        <v>0</v>
      </c>
      <c r="AW45" s="83"/>
      <c r="AX45" s="178" t="s">
        <v>215</v>
      </c>
      <c r="AY45" s="179" t="s">
        <v>216</v>
      </c>
    </row>
    <row r="46" spans="1:51" s="59" customFormat="1" ht="45" x14ac:dyDescent="0.25">
      <c r="A46" s="384"/>
      <c r="B46" s="343"/>
      <c r="C46" s="343"/>
      <c r="D46" s="343"/>
      <c r="E46" s="343"/>
      <c r="F46" s="343"/>
      <c r="G46" s="343"/>
      <c r="H46" s="347"/>
      <c r="I46" s="320"/>
      <c r="J46" s="286"/>
      <c r="K46" s="286"/>
      <c r="L46" s="286"/>
      <c r="M46" s="286"/>
      <c r="N46" s="44" t="s">
        <v>218</v>
      </c>
      <c r="O46" s="44" t="s">
        <v>217</v>
      </c>
      <c r="P46" s="45"/>
      <c r="Q46" s="45"/>
      <c r="R46" s="45"/>
      <c r="S46" s="45"/>
      <c r="T46" s="45"/>
      <c r="U46" s="45"/>
      <c r="V46" s="45"/>
      <c r="W46" s="45"/>
      <c r="X46" s="45"/>
      <c r="Y46" s="45"/>
      <c r="Z46" s="45"/>
      <c r="AA46" s="45"/>
      <c r="AB46" s="45" t="s">
        <v>7</v>
      </c>
      <c r="AC46" s="44"/>
      <c r="AD46" s="47">
        <v>0</v>
      </c>
      <c r="AE46" s="46">
        <f>AD46/AJ46</f>
        <v>0</v>
      </c>
      <c r="AF46" s="47">
        <v>0</v>
      </c>
      <c r="AG46" s="46">
        <f t="shared" ref="AG46" si="103">AF46/AJ46</f>
        <v>0</v>
      </c>
      <c r="AH46" s="47">
        <v>0.5</v>
      </c>
      <c r="AI46" s="46">
        <f t="shared" ref="AI46" si="104">AH46/AJ46</f>
        <v>0.5</v>
      </c>
      <c r="AJ46" s="47">
        <v>1</v>
      </c>
      <c r="AK46" s="46">
        <f t="shared" ref="AK46" si="105">AJ46/AJ46</f>
        <v>1</v>
      </c>
      <c r="AL46" s="80"/>
      <c r="AM46" s="80"/>
      <c r="AN46" s="178"/>
      <c r="AO46" s="82"/>
      <c r="AP46" s="80"/>
      <c r="AQ46" s="177"/>
      <c r="AR46" s="82"/>
      <c r="AS46" s="80">
        <f t="shared" si="101"/>
        <v>0</v>
      </c>
      <c r="AT46" s="83"/>
      <c r="AU46" s="82"/>
      <c r="AV46" s="80">
        <f t="shared" si="102"/>
        <v>0</v>
      </c>
      <c r="AW46" s="83"/>
      <c r="AX46" s="178" t="s">
        <v>215</v>
      </c>
      <c r="AY46" s="179" t="s">
        <v>216</v>
      </c>
    </row>
    <row r="47" spans="1:51" s="59" customFormat="1" ht="45" x14ac:dyDescent="0.25">
      <c r="A47" s="384"/>
      <c r="B47" s="343"/>
      <c r="C47" s="343"/>
      <c r="D47" s="343"/>
      <c r="E47" s="343"/>
      <c r="F47" s="343"/>
      <c r="G47" s="343"/>
      <c r="H47" s="347"/>
      <c r="I47" s="320"/>
      <c r="J47" s="286"/>
      <c r="K47" s="286"/>
      <c r="L47" s="286"/>
      <c r="M47" s="286"/>
      <c r="N47" s="44" t="s">
        <v>403</v>
      </c>
      <c r="O47" s="44" t="s">
        <v>404</v>
      </c>
      <c r="P47" s="45"/>
      <c r="Q47" s="45"/>
      <c r="R47" s="45"/>
      <c r="S47" s="45"/>
      <c r="T47" s="45"/>
      <c r="U47" s="45"/>
      <c r="V47" s="45"/>
      <c r="W47" s="45"/>
      <c r="X47" s="45" t="s">
        <v>7</v>
      </c>
      <c r="Y47" s="45"/>
      <c r="Z47" s="45"/>
      <c r="AA47" s="45"/>
      <c r="AB47" s="45"/>
      <c r="AC47" s="44"/>
      <c r="AD47" s="47">
        <v>0</v>
      </c>
      <c r="AE47" s="46">
        <f>AD47/AJ47</f>
        <v>0</v>
      </c>
      <c r="AF47" s="47">
        <v>0.5</v>
      </c>
      <c r="AG47" s="46">
        <f t="shared" ref="AG47" si="106">AF47/AJ47</f>
        <v>0.5</v>
      </c>
      <c r="AH47" s="47">
        <v>0.75</v>
      </c>
      <c r="AI47" s="46">
        <f t="shared" ref="AI47" si="107">AH47/AJ47</f>
        <v>0.75</v>
      </c>
      <c r="AJ47" s="47">
        <v>1</v>
      </c>
      <c r="AK47" s="46">
        <f t="shared" ref="AK47" si="108">AJ47/AJ47</f>
        <v>1</v>
      </c>
      <c r="AL47" s="80"/>
      <c r="AM47" s="80"/>
      <c r="AN47" s="178"/>
      <c r="AO47" s="82"/>
      <c r="AP47" s="80">
        <f t="shared" si="100"/>
        <v>0</v>
      </c>
      <c r="AQ47" s="177"/>
      <c r="AR47" s="82"/>
      <c r="AS47" s="80">
        <f t="shared" si="101"/>
        <v>0</v>
      </c>
      <c r="AT47" s="83"/>
      <c r="AU47" s="82"/>
      <c r="AV47" s="80">
        <f t="shared" si="102"/>
        <v>0</v>
      </c>
      <c r="AW47" s="83"/>
      <c r="AX47" s="178" t="s">
        <v>215</v>
      </c>
      <c r="AY47" s="179" t="s">
        <v>223</v>
      </c>
    </row>
    <row r="48" spans="1:51" ht="15" x14ac:dyDescent="0.25">
      <c r="A48" s="384"/>
      <c r="B48" s="343"/>
      <c r="C48" s="343"/>
      <c r="D48" s="343"/>
      <c r="E48" s="343"/>
      <c r="F48" s="343"/>
      <c r="G48" s="343"/>
      <c r="H48" s="347"/>
      <c r="I48" s="320"/>
      <c r="J48" s="286"/>
      <c r="K48" s="286"/>
      <c r="L48" s="286"/>
      <c r="M48" s="286"/>
      <c r="N48" s="44" t="s">
        <v>45</v>
      </c>
      <c r="O48" s="44" t="s">
        <v>46</v>
      </c>
      <c r="P48" s="45" t="s">
        <v>7</v>
      </c>
      <c r="Q48" s="45" t="s">
        <v>7</v>
      </c>
      <c r="R48" s="45"/>
      <c r="S48" s="45"/>
      <c r="T48" s="45"/>
      <c r="U48" s="45"/>
      <c r="V48" s="45"/>
      <c r="W48" s="45"/>
      <c r="X48" s="45"/>
      <c r="Y48" s="45" t="s">
        <v>7</v>
      </c>
      <c r="Z48" s="45"/>
      <c r="AA48" s="45"/>
      <c r="AB48" s="45" t="s">
        <v>7</v>
      </c>
      <c r="AC48" s="45"/>
      <c r="AD48" s="47">
        <v>0</v>
      </c>
      <c r="AE48" s="46">
        <f t="shared" si="58"/>
        <v>0</v>
      </c>
      <c r="AF48" s="47">
        <f>1/2</f>
        <v>0.5</v>
      </c>
      <c r="AG48" s="46">
        <f t="shared" si="59"/>
        <v>0.5</v>
      </c>
      <c r="AH48" s="47">
        <v>1</v>
      </c>
      <c r="AI48" s="46">
        <f t="shared" si="60"/>
        <v>1</v>
      </c>
      <c r="AJ48" s="47">
        <v>1</v>
      </c>
      <c r="AK48" s="46">
        <f t="shared" si="61"/>
        <v>1</v>
      </c>
      <c r="AL48" s="80"/>
      <c r="AM48" s="80"/>
      <c r="AN48" s="178"/>
      <c r="AO48" s="82"/>
      <c r="AP48" s="80">
        <f t="shared" si="100"/>
        <v>0</v>
      </c>
      <c r="AQ48" s="177"/>
      <c r="AR48" s="82"/>
      <c r="AS48" s="80">
        <f t="shared" si="101"/>
        <v>0</v>
      </c>
      <c r="AT48" s="83"/>
      <c r="AU48" s="82"/>
      <c r="AV48" s="80">
        <f t="shared" si="102"/>
        <v>0</v>
      </c>
      <c r="AW48" s="83"/>
      <c r="AX48" s="178"/>
      <c r="AY48" s="179"/>
    </row>
    <row r="49" spans="1:51" ht="30" x14ac:dyDescent="0.25">
      <c r="A49" s="384"/>
      <c r="B49" s="343"/>
      <c r="C49" s="343"/>
      <c r="D49" s="343"/>
      <c r="E49" s="343"/>
      <c r="F49" s="343"/>
      <c r="G49" s="343"/>
      <c r="H49" s="347"/>
      <c r="I49" s="320"/>
      <c r="J49" s="286"/>
      <c r="K49" s="286"/>
      <c r="L49" s="286"/>
      <c r="M49" s="286"/>
      <c r="N49" s="44" t="s">
        <v>59</v>
      </c>
      <c r="O49" s="44" t="s">
        <v>60</v>
      </c>
      <c r="P49" s="45"/>
      <c r="Q49" s="45" t="s">
        <v>7</v>
      </c>
      <c r="R49" s="45"/>
      <c r="S49" s="45" t="s">
        <v>7</v>
      </c>
      <c r="T49" s="45"/>
      <c r="U49" s="45"/>
      <c r="V49" s="45" t="s">
        <v>7</v>
      </c>
      <c r="W49" s="45"/>
      <c r="X49" s="45"/>
      <c r="Y49" s="45" t="s">
        <v>7</v>
      </c>
      <c r="Z49" s="45"/>
      <c r="AA49" s="45"/>
      <c r="AB49" s="45" t="s">
        <v>7</v>
      </c>
      <c r="AC49" s="44" t="s">
        <v>197</v>
      </c>
      <c r="AD49" s="47">
        <v>0</v>
      </c>
      <c r="AE49" s="46">
        <f>AD49/AJ49</f>
        <v>0</v>
      </c>
      <c r="AF49" s="47">
        <f>1/3</f>
        <v>0.33333333333333331</v>
      </c>
      <c r="AG49" s="46">
        <f>AF49/AJ49</f>
        <v>0.33333333333333331</v>
      </c>
      <c r="AH49" s="47">
        <f>2/3</f>
        <v>0.66666666666666663</v>
      </c>
      <c r="AI49" s="46">
        <f>AH49/AJ49</f>
        <v>0.66666666666666663</v>
      </c>
      <c r="AJ49" s="47">
        <v>1</v>
      </c>
      <c r="AK49" s="46">
        <f>AJ49/AJ49</f>
        <v>1</v>
      </c>
      <c r="AL49" s="80"/>
      <c r="AM49" s="80"/>
      <c r="AN49" s="178"/>
      <c r="AO49" s="82"/>
      <c r="AP49" s="80">
        <f t="shared" si="100"/>
        <v>0</v>
      </c>
      <c r="AQ49" s="177"/>
      <c r="AR49" s="82"/>
      <c r="AS49" s="80">
        <f t="shared" si="101"/>
        <v>0</v>
      </c>
      <c r="AT49" s="83"/>
      <c r="AU49" s="82"/>
      <c r="AV49" s="80">
        <f t="shared" si="102"/>
        <v>0</v>
      </c>
      <c r="AW49" s="83"/>
      <c r="AX49" s="178"/>
      <c r="AY49" s="179"/>
    </row>
    <row r="50" spans="1:51" ht="45" x14ac:dyDescent="0.25">
      <c r="A50" s="384"/>
      <c r="B50" s="343"/>
      <c r="C50" s="343"/>
      <c r="D50" s="343"/>
      <c r="E50" s="343"/>
      <c r="F50" s="343"/>
      <c r="G50" s="343"/>
      <c r="H50" s="347"/>
      <c r="I50" s="320"/>
      <c r="J50" s="286"/>
      <c r="K50" s="286"/>
      <c r="L50" s="286"/>
      <c r="M50" s="286"/>
      <c r="N50" s="44" t="s">
        <v>118</v>
      </c>
      <c r="O50" s="44" t="s">
        <v>119</v>
      </c>
      <c r="P50" s="45"/>
      <c r="Q50" s="45" t="s">
        <v>7</v>
      </c>
      <c r="R50" s="45"/>
      <c r="S50" s="45"/>
      <c r="T50" s="45"/>
      <c r="U50" s="45"/>
      <c r="V50" s="45"/>
      <c r="W50" s="45"/>
      <c r="X50" s="45"/>
      <c r="Y50" s="45" t="s">
        <v>7</v>
      </c>
      <c r="Z50" s="45"/>
      <c r="AA50" s="45"/>
      <c r="AB50" s="45" t="s">
        <v>7</v>
      </c>
      <c r="AC50" s="45"/>
      <c r="AD50" s="47">
        <v>0</v>
      </c>
      <c r="AE50" s="46">
        <f>AD50/AJ50</f>
        <v>0</v>
      </c>
      <c r="AF50" s="47">
        <v>0</v>
      </c>
      <c r="AG50" s="46">
        <f>AF50/AJ50</f>
        <v>0</v>
      </c>
      <c r="AH50" s="47">
        <v>0.5</v>
      </c>
      <c r="AI50" s="46">
        <f>AH50/AJ50</f>
        <v>0.5</v>
      </c>
      <c r="AJ50" s="47">
        <v>1</v>
      </c>
      <c r="AK50" s="46">
        <f>AJ50/AJ50</f>
        <v>1</v>
      </c>
      <c r="AL50" s="80"/>
      <c r="AM50" s="80"/>
      <c r="AN50" s="178"/>
      <c r="AO50" s="82"/>
      <c r="AP50" s="80"/>
      <c r="AQ50" s="177"/>
      <c r="AR50" s="82"/>
      <c r="AS50" s="80">
        <f t="shared" si="101"/>
        <v>0</v>
      </c>
      <c r="AT50" s="83"/>
      <c r="AU50" s="82"/>
      <c r="AV50" s="80">
        <f t="shared" si="102"/>
        <v>0</v>
      </c>
      <c r="AW50" s="83"/>
      <c r="AX50" s="178"/>
      <c r="AY50" s="179"/>
    </row>
    <row r="51" spans="1:51" ht="30" x14ac:dyDescent="0.25">
      <c r="A51" s="384"/>
      <c r="B51" s="343"/>
      <c r="C51" s="343"/>
      <c r="D51" s="343"/>
      <c r="E51" s="343"/>
      <c r="F51" s="343"/>
      <c r="G51" s="343"/>
      <c r="H51" s="347"/>
      <c r="I51" s="320"/>
      <c r="J51" s="286"/>
      <c r="K51" s="286"/>
      <c r="L51" s="286"/>
      <c r="M51" s="286"/>
      <c r="N51" s="44" t="s">
        <v>121</v>
      </c>
      <c r="O51" s="44" t="s">
        <v>122</v>
      </c>
      <c r="P51" s="45" t="s">
        <v>7</v>
      </c>
      <c r="Q51" s="45" t="s">
        <v>7</v>
      </c>
      <c r="R51" s="45"/>
      <c r="S51" s="45"/>
      <c r="T51" s="45"/>
      <c r="U51" s="45"/>
      <c r="V51" s="45"/>
      <c r="W51" s="45"/>
      <c r="X51" s="45"/>
      <c r="Y51" s="45" t="s">
        <v>7</v>
      </c>
      <c r="Z51" s="45"/>
      <c r="AA51" s="45"/>
      <c r="AB51" s="45" t="s">
        <v>7</v>
      </c>
      <c r="AC51" s="45"/>
      <c r="AD51" s="47">
        <v>0</v>
      </c>
      <c r="AE51" s="46">
        <f>AD51/AJ51</f>
        <v>0</v>
      </c>
      <c r="AF51" s="47">
        <f>1/3</f>
        <v>0.33333333333333331</v>
      </c>
      <c r="AG51" s="46">
        <f>AF51/AJ51</f>
        <v>0.33333333333333331</v>
      </c>
      <c r="AH51" s="47">
        <f>2/3</f>
        <v>0.66666666666666663</v>
      </c>
      <c r="AI51" s="46">
        <f>AH51/AJ51</f>
        <v>0.66666666666666663</v>
      </c>
      <c r="AJ51" s="47">
        <v>1</v>
      </c>
      <c r="AK51" s="46">
        <f>AJ51/AJ51</f>
        <v>1</v>
      </c>
      <c r="AL51" s="80"/>
      <c r="AM51" s="80"/>
      <c r="AN51" s="178"/>
      <c r="AO51" s="82"/>
      <c r="AP51" s="80">
        <f t="shared" si="100"/>
        <v>0</v>
      </c>
      <c r="AQ51" s="177"/>
      <c r="AR51" s="82"/>
      <c r="AS51" s="80">
        <f t="shared" si="101"/>
        <v>0</v>
      </c>
      <c r="AT51" s="83"/>
      <c r="AU51" s="82"/>
      <c r="AV51" s="80">
        <f t="shared" si="102"/>
        <v>0</v>
      </c>
      <c r="AW51" s="83"/>
      <c r="AX51" s="178"/>
      <c r="AY51" s="179"/>
    </row>
    <row r="52" spans="1:51" ht="45" x14ac:dyDescent="0.25">
      <c r="A52" s="384"/>
      <c r="B52" s="343"/>
      <c r="C52" s="343"/>
      <c r="D52" s="343"/>
      <c r="E52" s="343"/>
      <c r="F52" s="343"/>
      <c r="G52" s="343"/>
      <c r="H52" s="347"/>
      <c r="I52" s="387" t="s">
        <v>131</v>
      </c>
      <c r="J52" s="285" t="e">
        <f>AVERAGE(AL52:AL53)</f>
        <v>#DIV/0!</v>
      </c>
      <c r="K52" s="285" t="e">
        <f>AVERAGE(AO52:AO53)</f>
        <v>#DIV/0!</v>
      </c>
      <c r="L52" s="285" t="e">
        <f>AVERAGE(AR52:AR53)</f>
        <v>#DIV/0!</v>
      </c>
      <c r="M52" s="285" t="e">
        <f>AVERAGE(AU52:AU53)</f>
        <v>#DIV/0!</v>
      </c>
      <c r="N52" s="44" t="s">
        <v>87</v>
      </c>
      <c r="O52" s="44" t="s">
        <v>56</v>
      </c>
      <c r="P52" s="45" t="s">
        <v>7</v>
      </c>
      <c r="Q52" s="45" t="s">
        <v>7</v>
      </c>
      <c r="R52" s="45"/>
      <c r="S52" s="45"/>
      <c r="T52" s="45"/>
      <c r="U52" s="45"/>
      <c r="V52" s="45" t="s">
        <v>7</v>
      </c>
      <c r="W52" s="45"/>
      <c r="X52" s="45"/>
      <c r="Y52" s="45" t="s">
        <v>7</v>
      </c>
      <c r="Z52" s="45"/>
      <c r="AA52" s="45"/>
      <c r="AB52" s="45" t="s">
        <v>7</v>
      </c>
      <c r="AC52" s="44" t="s">
        <v>123</v>
      </c>
      <c r="AD52" s="47">
        <v>0</v>
      </c>
      <c r="AE52" s="46">
        <f>AD52/AJ52</f>
        <v>0</v>
      </c>
      <c r="AF52" s="47">
        <v>0</v>
      </c>
      <c r="AG52" s="46">
        <f>AF52/AJ52</f>
        <v>0</v>
      </c>
      <c r="AH52" s="47">
        <v>0</v>
      </c>
      <c r="AI52" s="46">
        <f>AH52/AJ52</f>
        <v>0</v>
      </c>
      <c r="AJ52" s="47">
        <v>1</v>
      </c>
      <c r="AK52" s="46">
        <f>AJ52/AJ52</f>
        <v>1</v>
      </c>
      <c r="AL52" s="80"/>
      <c r="AM52" s="80"/>
      <c r="AN52" s="178"/>
      <c r="AO52" s="82"/>
      <c r="AP52" s="80"/>
      <c r="AQ52" s="177"/>
      <c r="AR52" s="82"/>
      <c r="AS52" s="80"/>
      <c r="AT52" s="83"/>
      <c r="AU52" s="82"/>
      <c r="AV52" s="80">
        <f t="shared" si="102"/>
        <v>0</v>
      </c>
      <c r="AW52" s="83"/>
      <c r="AX52" s="178"/>
      <c r="AY52" s="179"/>
    </row>
    <row r="53" spans="1:51" ht="60" x14ac:dyDescent="0.25">
      <c r="A53" s="384"/>
      <c r="B53" s="343"/>
      <c r="C53" s="343"/>
      <c r="D53" s="343"/>
      <c r="E53" s="343"/>
      <c r="F53" s="343"/>
      <c r="G53" s="343"/>
      <c r="H53" s="347"/>
      <c r="I53" s="387"/>
      <c r="J53" s="286"/>
      <c r="K53" s="286"/>
      <c r="L53" s="286"/>
      <c r="M53" s="286"/>
      <c r="N53" s="44" t="s">
        <v>57</v>
      </c>
      <c r="O53" s="44" t="s">
        <v>58</v>
      </c>
      <c r="P53" s="45"/>
      <c r="Q53" s="45"/>
      <c r="R53" s="45"/>
      <c r="S53" s="45"/>
      <c r="T53" s="45"/>
      <c r="U53" s="45"/>
      <c r="V53" s="45" t="s">
        <v>7</v>
      </c>
      <c r="W53" s="45"/>
      <c r="X53" s="45"/>
      <c r="Y53" s="45" t="s">
        <v>7</v>
      </c>
      <c r="Z53" s="45"/>
      <c r="AA53" s="45"/>
      <c r="AB53" s="45" t="s">
        <v>7</v>
      </c>
      <c r="AC53" s="44" t="s">
        <v>405</v>
      </c>
      <c r="AD53" s="47"/>
      <c r="AE53" s="46">
        <f t="shared" si="58"/>
        <v>0</v>
      </c>
      <c r="AF53" s="47"/>
      <c r="AG53" s="46">
        <f t="shared" si="59"/>
        <v>0</v>
      </c>
      <c r="AH53" s="47"/>
      <c r="AI53" s="46">
        <f t="shared" si="60"/>
        <v>0</v>
      </c>
      <c r="AJ53" s="47">
        <v>1</v>
      </c>
      <c r="AK53" s="46">
        <f t="shared" si="61"/>
        <v>1</v>
      </c>
      <c r="AL53" s="80"/>
      <c r="AM53" s="80"/>
      <c r="AN53" s="178"/>
      <c r="AO53" s="82"/>
      <c r="AP53" s="80"/>
      <c r="AQ53" s="177"/>
      <c r="AR53" s="82"/>
      <c r="AS53" s="80"/>
      <c r="AT53" s="83"/>
      <c r="AU53" s="82"/>
      <c r="AV53" s="80">
        <f t="shared" si="102"/>
        <v>0</v>
      </c>
      <c r="AW53" s="83"/>
      <c r="AX53" s="178"/>
      <c r="AY53" s="179"/>
    </row>
    <row r="54" spans="1:51" ht="30" x14ac:dyDescent="0.25">
      <c r="A54" s="385"/>
      <c r="B54" s="344"/>
      <c r="C54" s="344"/>
      <c r="D54" s="344"/>
      <c r="E54" s="344"/>
      <c r="F54" s="344"/>
      <c r="G54" s="344"/>
      <c r="H54" s="348"/>
      <c r="I54" s="319" t="s">
        <v>159</v>
      </c>
      <c r="J54" s="286" t="e">
        <f>AVERAGE(AL54:AL57)</f>
        <v>#DIV/0!</v>
      </c>
      <c r="K54" s="286" t="e">
        <f>AVERAGE(AO54:AO57)</f>
        <v>#DIV/0!</v>
      </c>
      <c r="L54" s="286" t="e">
        <f>AVERAGE(AR54:AR57)</f>
        <v>#DIV/0!</v>
      </c>
      <c r="M54" s="286" t="e">
        <f>AVERAGE(AU54:AU57)</f>
        <v>#DIV/0!</v>
      </c>
      <c r="N54" s="44" t="s">
        <v>132</v>
      </c>
      <c r="O54" s="44" t="s">
        <v>133</v>
      </c>
      <c r="P54" s="45"/>
      <c r="Q54" s="45"/>
      <c r="R54" s="45"/>
      <c r="S54" s="45"/>
      <c r="T54" s="45"/>
      <c r="U54" s="45"/>
      <c r="V54" s="45" t="s">
        <v>7</v>
      </c>
      <c r="W54" s="45"/>
      <c r="X54" s="45"/>
      <c r="Y54" s="45" t="s">
        <v>7</v>
      </c>
      <c r="Z54" s="45"/>
      <c r="AA54" s="45"/>
      <c r="AB54" s="45" t="s">
        <v>7</v>
      </c>
      <c r="AC54" s="45"/>
      <c r="AD54" s="47">
        <v>0</v>
      </c>
      <c r="AE54" s="46">
        <f t="shared" si="58"/>
        <v>0</v>
      </c>
      <c r="AF54" s="47">
        <f>1/3</f>
        <v>0.33333333333333331</v>
      </c>
      <c r="AG54" s="46">
        <f t="shared" si="59"/>
        <v>0.33333333333333331</v>
      </c>
      <c r="AH54" s="47">
        <f>2/3</f>
        <v>0.66666666666666663</v>
      </c>
      <c r="AI54" s="46">
        <f t="shared" si="60"/>
        <v>0.66666666666666663</v>
      </c>
      <c r="AJ54" s="47">
        <v>1</v>
      </c>
      <c r="AK54" s="46">
        <f t="shared" si="61"/>
        <v>1</v>
      </c>
      <c r="AL54" s="80"/>
      <c r="AM54" s="80"/>
      <c r="AN54" s="178"/>
      <c r="AO54" s="82"/>
      <c r="AP54" s="80">
        <f t="shared" si="100"/>
        <v>0</v>
      </c>
      <c r="AQ54" s="177"/>
      <c r="AR54" s="82"/>
      <c r="AS54" s="80">
        <f t="shared" si="101"/>
        <v>0</v>
      </c>
      <c r="AT54" s="83"/>
      <c r="AU54" s="82"/>
      <c r="AV54" s="80">
        <f t="shared" si="102"/>
        <v>0</v>
      </c>
      <c r="AW54" s="83"/>
      <c r="AX54" s="178"/>
      <c r="AY54" s="179"/>
    </row>
    <row r="55" spans="1:51" s="59" customFormat="1" ht="90" x14ac:dyDescent="0.25">
      <c r="A55" s="385"/>
      <c r="B55" s="344"/>
      <c r="C55" s="344"/>
      <c r="D55" s="344"/>
      <c r="E55" s="344"/>
      <c r="F55" s="344"/>
      <c r="G55" s="344"/>
      <c r="H55" s="348"/>
      <c r="I55" s="320"/>
      <c r="J55" s="286"/>
      <c r="K55" s="286"/>
      <c r="L55" s="286"/>
      <c r="M55" s="286"/>
      <c r="N55" s="44" t="s">
        <v>286</v>
      </c>
      <c r="O55" s="44" t="s">
        <v>323</v>
      </c>
      <c r="P55" s="45"/>
      <c r="Q55" s="45"/>
      <c r="R55" s="45" t="s">
        <v>7</v>
      </c>
      <c r="S55" s="45" t="s">
        <v>7</v>
      </c>
      <c r="T55" s="45"/>
      <c r="U55" s="45"/>
      <c r="V55" s="45"/>
      <c r="W55" s="45"/>
      <c r="X55" s="45"/>
      <c r="Y55" s="45"/>
      <c r="Z55" s="45"/>
      <c r="AA55" s="45"/>
      <c r="AB55" s="45"/>
      <c r="AC55" s="44"/>
      <c r="AD55" s="47">
        <v>0</v>
      </c>
      <c r="AE55" s="46">
        <f t="shared" ref="AE55:AE56" si="109">AD55/AJ55</f>
        <v>0</v>
      </c>
      <c r="AF55" s="47">
        <v>0</v>
      </c>
      <c r="AG55" s="46">
        <f t="shared" ref="AG55:AG56" si="110">AF55/AJ55</f>
        <v>0</v>
      </c>
      <c r="AH55" s="47">
        <v>0.5</v>
      </c>
      <c r="AI55" s="46">
        <f t="shared" ref="AI55:AI56" si="111">AH55/AJ55</f>
        <v>0.5</v>
      </c>
      <c r="AJ55" s="47">
        <v>1</v>
      </c>
      <c r="AK55" s="46">
        <f t="shared" ref="AK55:AK56" si="112">AJ55/AJ55</f>
        <v>1</v>
      </c>
      <c r="AL55" s="80"/>
      <c r="AM55" s="80"/>
      <c r="AN55" s="178"/>
      <c r="AO55" s="82"/>
      <c r="AP55" s="80"/>
      <c r="AQ55" s="177"/>
      <c r="AR55" s="82"/>
      <c r="AS55" s="80">
        <f t="shared" si="101"/>
        <v>0</v>
      </c>
      <c r="AT55" s="83"/>
      <c r="AU55" s="82"/>
      <c r="AV55" s="80">
        <f t="shared" si="102"/>
        <v>0</v>
      </c>
      <c r="AW55" s="83"/>
      <c r="AX55" s="178" t="s">
        <v>290</v>
      </c>
      <c r="AY55" s="179" t="s">
        <v>291</v>
      </c>
    </row>
    <row r="56" spans="1:51" s="59" customFormat="1" ht="60" x14ac:dyDescent="0.25">
      <c r="A56" s="385"/>
      <c r="B56" s="344"/>
      <c r="C56" s="344"/>
      <c r="D56" s="344"/>
      <c r="E56" s="344"/>
      <c r="F56" s="344"/>
      <c r="G56" s="344"/>
      <c r="H56" s="348"/>
      <c r="I56" s="320"/>
      <c r="J56" s="286"/>
      <c r="K56" s="286"/>
      <c r="L56" s="286"/>
      <c r="M56" s="286"/>
      <c r="N56" s="44" t="s">
        <v>287</v>
      </c>
      <c r="O56" s="44" t="s">
        <v>288</v>
      </c>
      <c r="P56" s="45"/>
      <c r="Q56" s="45"/>
      <c r="R56" s="45" t="s">
        <v>7</v>
      </c>
      <c r="S56" s="45"/>
      <c r="T56" s="45"/>
      <c r="U56" s="45"/>
      <c r="V56" s="45" t="s">
        <v>7</v>
      </c>
      <c r="W56" s="45"/>
      <c r="X56" s="45"/>
      <c r="Y56" s="45"/>
      <c r="Z56" s="45"/>
      <c r="AA56" s="45"/>
      <c r="AB56" s="45"/>
      <c r="AC56" s="44"/>
      <c r="AD56" s="47">
        <v>0.25</v>
      </c>
      <c r="AE56" s="46">
        <f t="shared" si="109"/>
        <v>0.25</v>
      </c>
      <c r="AF56" s="47">
        <v>0.5</v>
      </c>
      <c r="AG56" s="46">
        <f t="shared" si="110"/>
        <v>0.5</v>
      </c>
      <c r="AH56" s="47">
        <v>0.75</v>
      </c>
      <c r="AI56" s="46">
        <f t="shared" si="111"/>
        <v>0.75</v>
      </c>
      <c r="AJ56" s="47">
        <v>1</v>
      </c>
      <c r="AK56" s="46">
        <f t="shared" si="112"/>
        <v>1</v>
      </c>
      <c r="AL56" s="80"/>
      <c r="AM56" s="80">
        <f t="shared" ref="AM56:AM61" si="113">AL56/AE56</f>
        <v>0</v>
      </c>
      <c r="AN56" s="178"/>
      <c r="AO56" s="82"/>
      <c r="AP56" s="80">
        <f t="shared" si="100"/>
        <v>0</v>
      </c>
      <c r="AQ56" s="177"/>
      <c r="AR56" s="82"/>
      <c r="AS56" s="80">
        <f t="shared" si="101"/>
        <v>0</v>
      </c>
      <c r="AT56" s="83"/>
      <c r="AU56" s="82"/>
      <c r="AV56" s="80">
        <f t="shared" si="102"/>
        <v>0</v>
      </c>
      <c r="AW56" s="83"/>
      <c r="AX56" s="178" t="s">
        <v>290</v>
      </c>
      <c r="AY56" s="179" t="s">
        <v>291</v>
      </c>
    </row>
    <row r="57" spans="1:51" s="59" customFormat="1" ht="60.75" thickBot="1" x14ac:dyDescent="0.3">
      <c r="A57" s="386"/>
      <c r="B57" s="345"/>
      <c r="C57" s="345"/>
      <c r="D57" s="345"/>
      <c r="E57" s="345"/>
      <c r="F57" s="345"/>
      <c r="G57" s="345"/>
      <c r="H57" s="349"/>
      <c r="I57" s="321"/>
      <c r="J57" s="372"/>
      <c r="K57" s="372"/>
      <c r="L57" s="372"/>
      <c r="M57" s="372"/>
      <c r="N57" s="181" t="s">
        <v>362</v>
      </c>
      <c r="O57" s="181" t="s">
        <v>289</v>
      </c>
      <c r="P57" s="220"/>
      <c r="Q57" s="220"/>
      <c r="R57" s="220" t="s">
        <v>7</v>
      </c>
      <c r="S57" s="220"/>
      <c r="T57" s="220"/>
      <c r="U57" s="220"/>
      <c r="V57" s="220"/>
      <c r="W57" s="220"/>
      <c r="X57" s="220"/>
      <c r="Y57" s="220"/>
      <c r="Z57" s="220"/>
      <c r="AA57" s="220"/>
      <c r="AB57" s="220"/>
      <c r="AC57" s="181"/>
      <c r="AD57" s="182">
        <v>0.25</v>
      </c>
      <c r="AE57" s="183">
        <f t="shared" ref="AE57" si="114">AD57/AJ57</f>
        <v>0.25</v>
      </c>
      <c r="AF57" s="182">
        <v>0.5</v>
      </c>
      <c r="AG57" s="183">
        <f t="shared" ref="AG57" si="115">AF57/AJ57</f>
        <v>0.5</v>
      </c>
      <c r="AH57" s="182">
        <v>0.75</v>
      </c>
      <c r="AI57" s="183">
        <f t="shared" ref="AI57" si="116">AH57/AJ57</f>
        <v>0.75</v>
      </c>
      <c r="AJ57" s="182">
        <v>1</v>
      </c>
      <c r="AK57" s="183">
        <f t="shared" ref="AK57" si="117">AJ57/AJ57</f>
        <v>1</v>
      </c>
      <c r="AL57" s="184"/>
      <c r="AM57" s="80">
        <f t="shared" si="113"/>
        <v>0</v>
      </c>
      <c r="AN57" s="178"/>
      <c r="AO57" s="82"/>
      <c r="AP57" s="80">
        <f t="shared" si="100"/>
        <v>0</v>
      </c>
      <c r="AQ57" s="177"/>
      <c r="AR57" s="82"/>
      <c r="AS57" s="80">
        <f t="shared" si="101"/>
        <v>0</v>
      </c>
      <c r="AT57" s="83"/>
      <c r="AU57" s="82"/>
      <c r="AV57" s="80">
        <f t="shared" si="102"/>
        <v>0</v>
      </c>
      <c r="AW57" s="185"/>
      <c r="AX57" s="184" t="s">
        <v>290</v>
      </c>
      <c r="AY57" s="186" t="s">
        <v>291</v>
      </c>
    </row>
    <row r="58" spans="1:51" ht="60" x14ac:dyDescent="0.25">
      <c r="A58" s="388" t="s">
        <v>11</v>
      </c>
      <c r="B58" s="328">
        <f>AVERAGE(AM58:AM79)</f>
        <v>0</v>
      </c>
      <c r="C58" s="328">
        <f>AVERAGE(AP58:AP79)</f>
        <v>0</v>
      </c>
      <c r="D58" s="328">
        <f>AVERAGE(AS58:AS79)</f>
        <v>0</v>
      </c>
      <c r="E58" s="328" t="e">
        <f>AVERAGE(AL58:AL79)</f>
        <v>#DIV/0!</v>
      </c>
      <c r="F58" s="328" t="e">
        <f>AVERAGE(AO58:AO79)</f>
        <v>#DIV/0!</v>
      </c>
      <c r="G58" s="328" t="e">
        <f>AVERAGE(AR58:AR79)</f>
        <v>#DIV/0!</v>
      </c>
      <c r="H58" s="307" t="e">
        <f>AVERAGE(AU58:AU79)</f>
        <v>#DIV/0!</v>
      </c>
      <c r="I58" s="311" t="s">
        <v>61</v>
      </c>
      <c r="J58" s="277" t="e">
        <f>AVERAGE(AL58:AL61)</f>
        <v>#DIV/0!</v>
      </c>
      <c r="K58" s="277" t="e">
        <f>AVERAGE(AO58:AO61)</f>
        <v>#DIV/0!</v>
      </c>
      <c r="L58" s="277" t="e">
        <f>AVERAGE(AR58:AR61)</f>
        <v>#DIV/0!</v>
      </c>
      <c r="M58" s="277" t="e">
        <f>AVERAGE(AU58:AU61)</f>
        <v>#DIV/0!</v>
      </c>
      <c r="N58" s="106" t="s">
        <v>62</v>
      </c>
      <c r="O58" s="106" t="s">
        <v>63</v>
      </c>
      <c r="P58" s="107" t="s">
        <v>7</v>
      </c>
      <c r="Q58" s="107" t="s">
        <v>7</v>
      </c>
      <c r="R58" s="107"/>
      <c r="S58" s="107" t="s">
        <v>7</v>
      </c>
      <c r="T58" s="107"/>
      <c r="U58" s="107"/>
      <c r="V58" s="107" t="s">
        <v>7</v>
      </c>
      <c r="W58" s="107"/>
      <c r="X58" s="107"/>
      <c r="Y58" s="107" t="s">
        <v>7</v>
      </c>
      <c r="Z58" s="107"/>
      <c r="AA58" s="107"/>
      <c r="AB58" s="107" t="s">
        <v>7</v>
      </c>
      <c r="AC58" s="106" t="s">
        <v>324</v>
      </c>
      <c r="AD58" s="108">
        <v>0</v>
      </c>
      <c r="AE58" s="109">
        <f t="shared" ref="AE58:AE60" si="118">AD58/AJ58</f>
        <v>0</v>
      </c>
      <c r="AF58" s="108">
        <v>1</v>
      </c>
      <c r="AG58" s="109">
        <f t="shared" ref="AG58:AG60" si="119">AF58/AJ58</f>
        <v>0.33333333333333331</v>
      </c>
      <c r="AH58" s="108">
        <v>2</v>
      </c>
      <c r="AI58" s="109">
        <f t="shared" ref="AI58:AI60" si="120">AH58/AJ58</f>
        <v>0.66666666666666663</v>
      </c>
      <c r="AJ58" s="108">
        <v>3</v>
      </c>
      <c r="AK58" s="109">
        <f t="shared" ref="AK58:AK60" si="121">AJ58/AJ58</f>
        <v>1</v>
      </c>
      <c r="AL58" s="110"/>
      <c r="AM58" s="78"/>
      <c r="AN58" s="190"/>
      <c r="AO58" s="79"/>
      <c r="AP58" s="78">
        <f t="shared" si="100"/>
        <v>0</v>
      </c>
      <c r="AQ58" s="191"/>
      <c r="AR58" s="79"/>
      <c r="AS58" s="78">
        <f t="shared" si="101"/>
        <v>0</v>
      </c>
      <c r="AT58" s="191"/>
      <c r="AU58" s="79"/>
      <c r="AV58" s="78">
        <f t="shared" si="102"/>
        <v>0</v>
      </c>
      <c r="AW58" s="188"/>
      <c r="AX58" s="187"/>
      <c r="AY58" s="189"/>
    </row>
    <row r="59" spans="1:51" s="59" customFormat="1" ht="45" x14ac:dyDescent="0.25">
      <c r="A59" s="389"/>
      <c r="B59" s="329"/>
      <c r="C59" s="329"/>
      <c r="D59" s="329"/>
      <c r="E59" s="329"/>
      <c r="F59" s="329"/>
      <c r="G59" s="329"/>
      <c r="H59" s="308"/>
      <c r="I59" s="312"/>
      <c r="J59" s="278"/>
      <c r="K59" s="278"/>
      <c r="L59" s="278"/>
      <c r="M59" s="278"/>
      <c r="N59" s="48" t="s">
        <v>251</v>
      </c>
      <c r="O59" s="48" t="s">
        <v>249</v>
      </c>
      <c r="P59" s="49"/>
      <c r="Q59" s="49" t="s">
        <v>7</v>
      </c>
      <c r="R59" s="49" t="s">
        <v>7</v>
      </c>
      <c r="S59" s="49" t="s">
        <v>7</v>
      </c>
      <c r="T59" s="49" t="s">
        <v>7</v>
      </c>
      <c r="U59" s="49"/>
      <c r="V59" s="49" t="s">
        <v>7</v>
      </c>
      <c r="W59" s="49"/>
      <c r="X59" s="49"/>
      <c r="Y59" s="49" t="s">
        <v>7</v>
      </c>
      <c r="Z59" s="49"/>
      <c r="AA59" s="49"/>
      <c r="AB59" s="49" t="s">
        <v>7</v>
      </c>
      <c r="AC59" s="48" t="s">
        <v>250</v>
      </c>
      <c r="AD59" s="51">
        <v>1</v>
      </c>
      <c r="AE59" s="50">
        <f t="shared" si="118"/>
        <v>0.25</v>
      </c>
      <c r="AF59" s="51">
        <v>2</v>
      </c>
      <c r="AG59" s="50">
        <f t="shared" si="119"/>
        <v>0.5</v>
      </c>
      <c r="AH59" s="51">
        <v>3</v>
      </c>
      <c r="AI59" s="50">
        <f t="shared" si="120"/>
        <v>0.75</v>
      </c>
      <c r="AJ59" s="51">
        <v>4</v>
      </c>
      <c r="AK59" s="50">
        <f t="shared" si="121"/>
        <v>1</v>
      </c>
      <c r="AL59" s="78"/>
      <c r="AM59" s="78">
        <f t="shared" si="113"/>
        <v>0</v>
      </c>
      <c r="AN59" s="190"/>
      <c r="AO59" s="79"/>
      <c r="AP59" s="78">
        <f t="shared" si="100"/>
        <v>0</v>
      </c>
      <c r="AQ59" s="191"/>
      <c r="AR59" s="79"/>
      <c r="AS59" s="78">
        <f t="shared" si="101"/>
        <v>0</v>
      </c>
      <c r="AT59" s="191"/>
      <c r="AU59" s="79"/>
      <c r="AV59" s="78">
        <f t="shared" si="102"/>
        <v>0</v>
      </c>
      <c r="AW59" s="191"/>
      <c r="AX59" s="190" t="s">
        <v>252</v>
      </c>
      <c r="AY59" s="192" t="s">
        <v>253</v>
      </c>
    </row>
    <row r="60" spans="1:51" s="59" customFormat="1" ht="45" x14ac:dyDescent="0.25">
      <c r="A60" s="389"/>
      <c r="B60" s="329"/>
      <c r="C60" s="329"/>
      <c r="D60" s="329"/>
      <c r="E60" s="329"/>
      <c r="F60" s="329"/>
      <c r="G60" s="329"/>
      <c r="H60" s="308"/>
      <c r="I60" s="312"/>
      <c r="J60" s="278"/>
      <c r="K60" s="278"/>
      <c r="L60" s="278"/>
      <c r="M60" s="278"/>
      <c r="N60" s="48" t="s">
        <v>410</v>
      </c>
      <c r="O60" s="48" t="s">
        <v>378</v>
      </c>
      <c r="P60" s="49"/>
      <c r="Q60" s="49" t="s">
        <v>7</v>
      </c>
      <c r="R60" s="49"/>
      <c r="S60" s="49" t="s">
        <v>7</v>
      </c>
      <c r="T60" s="49"/>
      <c r="U60" s="49"/>
      <c r="V60" s="49" t="s">
        <v>7</v>
      </c>
      <c r="W60" s="49"/>
      <c r="X60" s="49"/>
      <c r="Y60" s="49"/>
      <c r="Z60" s="49"/>
      <c r="AA60" s="49"/>
      <c r="AB60" s="49"/>
      <c r="AC60" s="48" t="s">
        <v>250</v>
      </c>
      <c r="AD60" s="51">
        <v>0.1</v>
      </c>
      <c r="AE60" s="50">
        <f t="shared" si="118"/>
        <v>0.1</v>
      </c>
      <c r="AF60" s="51">
        <v>0.25</v>
      </c>
      <c r="AG60" s="50">
        <f t="shared" si="119"/>
        <v>0.25</v>
      </c>
      <c r="AH60" s="51">
        <v>0.5</v>
      </c>
      <c r="AI60" s="50">
        <f t="shared" si="120"/>
        <v>0.5</v>
      </c>
      <c r="AJ60" s="51">
        <v>1</v>
      </c>
      <c r="AK60" s="50">
        <f t="shared" si="121"/>
        <v>1</v>
      </c>
      <c r="AL60" s="78"/>
      <c r="AM60" s="78">
        <f t="shared" si="113"/>
        <v>0</v>
      </c>
      <c r="AN60" s="190"/>
      <c r="AO60" s="79"/>
      <c r="AP60" s="78">
        <f t="shared" si="100"/>
        <v>0</v>
      </c>
      <c r="AQ60" s="191"/>
      <c r="AR60" s="79"/>
      <c r="AS60" s="78">
        <f t="shared" si="101"/>
        <v>0</v>
      </c>
      <c r="AT60" s="191"/>
      <c r="AU60" s="79"/>
      <c r="AV60" s="78">
        <f t="shared" si="102"/>
        <v>0</v>
      </c>
      <c r="AW60" s="191"/>
      <c r="AX60" s="190" t="s">
        <v>252</v>
      </c>
      <c r="AY60" s="192" t="s">
        <v>253</v>
      </c>
    </row>
    <row r="61" spans="1:51" s="59" customFormat="1" ht="30" x14ac:dyDescent="0.25">
      <c r="A61" s="389"/>
      <c r="B61" s="329"/>
      <c r="C61" s="329"/>
      <c r="D61" s="329"/>
      <c r="E61" s="329"/>
      <c r="F61" s="329"/>
      <c r="G61" s="329"/>
      <c r="H61" s="308"/>
      <c r="I61" s="313"/>
      <c r="J61" s="279"/>
      <c r="K61" s="279"/>
      <c r="L61" s="279"/>
      <c r="M61" s="279"/>
      <c r="N61" s="48" t="s">
        <v>198</v>
      </c>
      <c r="O61" s="48" t="s">
        <v>199</v>
      </c>
      <c r="P61" s="49"/>
      <c r="Q61" s="49"/>
      <c r="R61" s="49"/>
      <c r="S61" s="49" t="s">
        <v>7</v>
      </c>
      <c r="T61" s="49"/>
      <c r="U61" s="49"/>
      <c r="V61" s="49"/>
      <c r="W61" s="49"/>
      <c r="X61" s="49"/>
      <c r="Y61" s="49" t="s">
        <v>7</v>
      </c>
      <c r="Z61" s="49"/>
      <c r="AA61" s="49"/>
      <c r="AB61" s="49"/>
      <c r="AC61" s="48"/>
      <c r="AD61" s="51">
        <v>1</v>
      </c>
      <c r="AE61" s="50">
        <f t="shared" ref="AE61" si="122">AD61/AJ61</f>
        <v>0.25</v>
      </c>
      <c r="AF61" s="51">
        <v>2</v>
      </c>
      <c r="AG61" s="50">
        <f t="shared" ref="AG61" si="123">AF61/AJ61</f>
        <v>0.5</v>
      </c>
      <c r="AH61" s="51">
        <v>3</v>
      </c>
      <c r="AI61" s="50">
        <f t="shared" ref="AI61" si="124">AH61/AJ61</f>
        <v>0.75</v>
      </c>
      <c r="AJ61" s="51">
        <v>4</v>
      </c>
      <c r="AK61" s="50">
        <f t="shared" ref="AK61" si="125">AJ61/AJ61</f>
        <v>1</v>
      </c>
      <c r="AL61" s="78"/>
      <c r="AM61" s="78">
        <f t="shared" si="113"/>
        <v>0</v>
      </c>
      <c r="AN61" s="190"/>
      <c r="AO61" s="79"/>
      <c r="AP61" s="78">
        <f t="shared" si="100"/>
        <v>0</v>
      </c>
      <c r="AQ61" s="191"/>
      <c r="AR61" s="79"/>
      <c r="AS61" s="78">
        <f t="shared" si="101"/>
        <v>0</v>
      </c>
      <c r="AT61" s="191"/>
      <c r="AU61" s="79"/>
      <c r="AV61" s="78">
        <f t="shared" si="102"/>
        <v>0</v>
      </c>
      <c r="AW61" s="191"/>
      <c r="AX61" s="190"/>
      <c r="AY61" s="192"/>
    </row>
    <row r="62" spans="1:51" ht="45" x14ac:dyDescent="0.25">
      <c r="A62" s="389"/>
      <c r="B62" s="329"/>
      <c r="C62" s="329"/>
      <c r="D62" s="329"/>
      <c r="E62" s="329"/>
      <c r="F62" s="329"/>
      <c r="G62" s="329"/>
      <c r="H62" s="308"/>
      <c r="I62" s="392" t="s">
        <v>64</v>
      </c>
      <c r="J62" s="291" t="e">
        <f>AVERAGE(AL62:AL69)</f>
        <v>#DIV/0!</v>
      </c>
      <c r="K62" s="291" t="e">
        <f>AVERAGE(AO62:AO69)</f>
        <v>#DIV/0!</v>
      </c>
      <c r="L62" s="291" t="e">
        <f>AVERAGE(AR62:AR69)</f>
        <v>#DIV/0!</v>
      </c>
      <c r="M62" s="291" t="e">
        <f>AVERAGE(AU62:AU69)</f>
        <v>#DIV/0!</v>
      </c>
      <c r="N62" s="48" t="s">
        <v>65</v>
      </c>
      <c r="O62" s="48" t="s">
        <v>66</v>
      </c>
      <c r="P62" s="49"/>
      <c r="Q62" s="49"/>
      <c r="R62" s="49"/>
      <c r="S62" s="49"/>
      <c r="T62" s="49"/>
      <c r="U62" s="49"/>
      <c r="V62" s="49"/>
      <c r="W62" s="49"/>
      <c r="X62" s="49"/>
      <c r="Y62" s="49" t="s">
        <v>7</v>
      </c>
      <c r="Z62" s="49"/>
      <c r="AA62" s="49"/>
      <c r="AB62" s="49" t="s">
        <v>7</v>
      </c>
      <c r="AC62" s="49"/>
      <c r="AD62" s="51">
        <v>0</v>
      </c>
      <c r="AE62" s="50">
        <f t="shared" si="58"/>
        <v>0</v>
      </c>
      <c r="AF62" s="51">
        <v>1</v>
      </c>
      <c r="AG62" s="50">
        <f t="shared" si="59"/>
        <v>0.5</v>
      </c>
      <c r="AH62" s="51">
        <v>2</v>
      </c>
      <c r="AI62" s="50">
        <f t="shared" si="60"/>
        <v>1</v>
      </c>
      <c r="AJ62" s="51">
        <v>2</v>
      </c>
      <c r="AK62" s="50">
        <f t="shared" si="61"/>
        <v>1</v>
      </c>
      <c r="AL62" s="78"/>
      <c r="AM62" s="78"/>
      <c r="AN62" s="190"/>
      <c r="AO62" s="79"/>
      <c r="AP62" s="78">
        <f t="shared" si="100"/>
        <v>0</v>
      </c>
      <c r="AQ62" s="191"/>
      <c r="AR62" s="79"/>
      <c r="AS62" s="78">
        <f t="shared" si="101"/>
        <v>0</v>
      </c>
      <c r="AT62" s="191"/>
      <c r="AU62" s="79"/>
      <c r="AV62" s="78">
        <f t="shared" si="102"/>
        <v>0</v>
      </c>
      <c r="AW62" s="191"/>
      <c r="AX62" s="190"/>
      <c r="AY62" s="192"/>
    </row>
    <row r="63" spans="1:51" ht="60" x14ac:dyDescent="0.25">
      <c r="A63" s="389"/>
      <c r="B63" s="329"/>
      <c r="C63" s="329"/>
      <c r="D63" s="329"/>
      <c r="E63" s="329"/>
      <c r="F63" s="329"/>
      <c r="G63" s="329"/>
      <c r="H63" s="308"/>
      <c r="I63" s="392"/>
      <c r="J63" s="278"/>
      <c r="K63" s="278"/>
      <c r="L63" s="278"/>
      <c r="M63" s="278"/>
      <c r="N63" s="48" t="s">
        <v>67</v>
      </c>
      <c r="O63" s="48" t="s">
        <v>411</v>
      </c>
      <c r="P63" s="49"/>
      <c r="Q63" s="49"/>
      <c r="R63" s="49"/>
      <c r="S63" s="49"/>
      <c r="T63" s="49"/>
      <c r="U63" s="49"/>
      <c r="V63" s="49"/>
      <c r="W63" s="49"/>
      <c r="X63" s="49"/>
      <c r="Y63" s="49"/>
      <c r="Z63" s="49"/>
      <c r="AA63" s="49" t="s">
        <v>7</v>
      </c>
      <c r="AB63" s="49"/>
      <c r="AC63" s="48" t="s">
        <v>350</v>
      </c>
      <c r="AD63" s="51">
        <v>1</v>
      </c>
      <c r="AE63" s="50">
        <f t="shared" si="58"/>
        <v>0.25</v>
      </c>
      <c r="AF63" s="51">
        <v>2</v>
      </c>
      <c r="AG63" s="50">
        <f t="shared" si="59"/>
        <v>0.5</v>
      </c>
      <c r="AH63" s="51">
        <v>3</v>
      </c>
      <c r="AI63" s="50">
        <f t="shared" si="60"/>
        <v>0.75</v>
      </c>
      <c r="AJ63" s="51">
        <v>4</v>
      </c>
      <c r="AK63" s="50">
        <f t="shared" si="61"/>
        <v>1</v>
      </c>
      <c r="AL63" s="78"/>
      <c r="AM63" s="78">
        <f>AL63/AE63</f>
        <v>0</v>
      </c>
      <c r="AN63" s="190"/>
      <c r="AO63" s="79"/>
      <c r="AP63" s="78">
        <f>AO63/AG63</f>
        <v>0</v>
      </c>
      <c r="AQ63" s="191"/>
      <c r="AR63" s="79"/>
      <c r="AS63" s="78">
        <f t="shared" ref="AS63" si="126">AR63/AI63</f>
        <v>0</v>
      </c>
      <c r="AT63" s="191"/>
      <c r="AU63" s="79"/>
      <c r="AV63" s="78">
        <f t="shared" si="96"/>
        <v>0</v>
      </c>
      <c r="AW63" s="191"/>
      <c r="AX63" s="190"/>
      <c r="AY63" s="192"/>
    </row>
    <row r="64" spans="1:51" ht="30" x14ac:dyDescent="0.25">
      <c r="A64" s="389"/>
      <c r="B64" s="329"/>
      <c r="C64" s="329"/>
      <c r="D64" s="329"/>
      <c r="E64" s="329"/>
      <c r="F64" s="329"/>
      <c r="G64" s="329"/>
      <c r="H64" s="308"/>
      <c r="I64" s="392"/>
      <c r="J64" s="278"/>
      <c r="K64" s="278"/>
      <c r="L64" s="278"/>
      <c r="M64" s="278"/>
      <c r="N64" s="48" t="s">
        <v>367</v>
      </c>
      <c r="O64" s="48" t="s">
        <v>124</v>
      </c>
      <c r="P64" s="49"/>
      <c r="Q64" s="49"/>
      <c r="R64" s="49"/>
      <c r="S64" s="49"/>
      <c r="T64" s="49"/>
      <c r="U64" s="49"/>
      <c r="V64" s="49"/>
      <c r="W64" s="49"/>
      <c r="X64" s="49"/>
      <c r="Y64" s="49"/>
      <c r="Z64" s="49" t="s">
        <v>7</v>
      </c>
      <c r="AA64" s="49"/>
      <c r="AB64" s="49"/>
      <c r="AC64" s="49"/>
      <c r="AD64" s="51">
        <v>1</v>
      </c>
      <c r="AE64" s="50">
        <f t="shared" si="58"/>
        <v>0.25</v>
      </c>
      <c r="AF64" s="51">
        <v>2</v>
      </c>
      <c r="AG64" s="50">
        <f t="shared" si="59"/>
        <v>0.5</v>
      </c>
      <c r="AH64" s="51">
        <v>3</v>
      </c>
      <c r="AI64" s="50">
        <f t="shared" si="60"/>
        <v>0.75</v>
      </c>
      <c r="AJ64" s="51">
        <v>4</v>
      </c>
      <c r="AK64" s="50">
        <f t="shared" si="61"/>
        <v>1</v>
      </c>
      <c r="AL64" s="78"/>
      <c r="AM64" s="78">
        <f t="shared" ref="AM64:AM67" si="127">AL64/AE64</f>
        <v>0</v>
      </c>
      <c r="AN64" s="190"/>
      <c r="AO64" s="79"/>
      <c r="AP64" s="78">
        <f t="shared" ref="AP64:AP68" si="128">AO64/AG64</f>
        <v>0</v>
      </c>
      <c r="AQ64" s="191"/>
      <c r="AR64" s="79"/>
      <c r="AS64" s="78">
        <f t="shared" ref="AS64:AS68" si="129">AR64/AI64</f>
        <v>0</v>
      </c>
      <c r="AT64" s="191"/>
      <c r="AU64" s="79"/>
      <c r="AV64" s="78">
        <f t="shared" ref="AV64:AV68" si="130">AU64/AK64</f>
        <v>0</v>
      </c>
      <c r="AW64" s="191"/>
      <c r="AX64" s="190"/>
      <c r="AY64" s="192"/>
    </row>
    <row r="65" spans="1:51" s="59" customFormat="1" ht="45" x14ac:dyDescent="0.25">
      <c r="A65" s="389"/>
      <c r="B65" s="329"/>
      <c r="C65" s="329"/>
      <c r="D65" s="329"/>
      <c r="E65" s="329"/>
      <c r="F65" s="329"/>
      <c r="G65" s="329"/>
      <c r="H65" s="308"/>
      <c r="I65" s="392"/>
      <c r="J65" s="278"/>
      <c r="K65" s="278"/>
      <c r="L65" s="278"/>
      <c r="M65" s="278"/>
      <c r="N65" s="48" t="s">
        <v>241</v>
      </c>
      <c r="O65" s="48" t="s">
        <v>240</v>
      </c>
      <c r="P65" s="49"/>
      <c r="Q65" s="49"/>
      <c r="R65" s="49"/>
      <c r="S65" s="49"/>
      <c r="T65" s="49" t="s">
        <v>7</v>
      </c>
      <c r="U65" s="49"/>
      <c r="V65" s="49"/>
      <c r="W65" s="49"/>
      <c r="X65" s="49"/>
      <c r="Y65" s="49"/>
      <c r="Z65" s="49"/>
      <c r="AA65" s="49"/>
      <c r="AB65" s="49"/>
      <c r="AC65" s="48"/>
      <c r="AD65" s="51">
        <v>1</v>
      </c>
      <c r="AE65" s="50">
        <f t="shared" ref="AE65" si="131">AD65/AJ65</f>
        <v>0.25</v>
      </c>
      <c r="AF65" s="51">
        <v>2</v>
      </c>
      <c r="AG65" s="50">
        <f t="shared" ref="AG65" si="132">AF65/AJ65</f>
        <v>0.5</v>
      </c>
      <c r="AH65" s="51">
        <v>3</v>
      </c>
      <c r="AI65" s="50">
        <f t="shared" ref="AI65" si="133">AH65/AJ65</f>
        <v>0.75</v>
      </c>
      <c r="AJ65" s="51">
        <v>4</v>
      </c>
      <c r="AK65" s="50">
        <f t="shared" ref="AK65" si="134">AJ65/AJ65</f>
        <v>1</v>
      </c>
      <c r="AL65" s="78"/>
      <c r="AM65" s="78">
        <f t="shared" si="127"/>
        <v>0</v>
      </c>
      <c r="AN65" s="190"/>
      <c r="AO65" s="79"/>
      <c r="AP65" s="78">
        <f t="shared" si="128"/>
        <v>0</v>
      </c>
      <c r="AQ65" s="191"/>
      <c r="AR65" s="79"/>
      <c r="AS65" s="78">
        <f t="shared" si="129"/>
        <v>0</v>
      </c>
      <c r="AT65" s="191"/>
      <c r="AU65" s="79"/>
      <c r="AV65" s="78">
        <f t="shared" si="130"/>
        <v>0</v>
      </c>
      <c r="AW65" s="191"/>
      <c r="AX65" s="190" t="s">
        <v>228</v>
      </c>
      <c r="AY65" s="192" t="s">
        <v>364</v>
      </c>
    </row>
    <row r="66" spans="1:51" s="59" customFormat="1" ht="75" x14ac:dyDescent="0.25">
      <c r="A66" s="389"/>
      <c r="B66" s="329"/>
      <c r="C66" s="329"/>
      <c r="D66" s="329"/>
      <c r="E66" s="329"/>
      <c r="F66" s="329"/>
      <c r="G66" s="329"/>
      <c r="H66" s="308"/>
      <c r="I66" s="392"/>
      <c r="J66" s="278"/>
      <c r="K66" s="278"/>
      <c r="L66" s="278"/>
      <c r="M66" s="278"/>
      <c r="N66" s="48" t="s">
        <v>412</v>
      </c>
      <c r="O66" s="48" t="s">
        <v>413</v>
      </c>
      <c r="P66" s="49"/>
      <c r="Q66" s="49"/>
      <c r="R66" s="49"/>
      <c r="S66" s="49"/>
      <c r="T66" s="49" t="s">
        <v>7</v>
      </c>
      <c r="U66" s="49"/>
      <c r="V66" s="49"/>
      <c r="W66" s="49"/>
      <c r="X66" s="49"/>
      <c r="Y66" s="49"/>
      <c r="Z66" s="49"/>
      <c r="AA66" s="49"/>
      <c r="AB66" s="49"/>
      <c r="AC66" s="48" t="s">
        <v>325</v>
      </c>
      <c r="AD66" s="51">
        <v>1</v>
      </c>
      <c r="AE66" s="50">
        <f t="shared" ref="AE66" si="135">AD66/AJ66</f>
        <v>0.25</v>
      </c>
      <c r="AF66" s="51">
        <v>2</v>
      </c>
      <c r="AG66" s="50">
        <f t="shared" ref="AG66" si="136">AF66/AJ66</f>
        <v>0.5</v>
      </c>
      <c r="AH66" s="51">
        <v>3</v>
      </c>
      <c r="AI66" s="50">
        <f t="shared" ref="AI66" si="137">AH66/AJ66</f>
        <v>0.75</v>
      </c>
      <c r="AJ66" s="51">
        <v>4</v>
      </c>
      <c r="AK66" s="50">
        <f t="shared" ref="AK66" si="138">AJ66/AJ66</f>
        <v>1</v>
      </c>
      <c r="AL66" s="78"/>
      <c r="AM66" s="78">
        <f t="shared" si="127"/>
        <v>0</v>
      </c>
      <c r="AN66" s="190"/>
      <c r="AO66" s="79"/>
      <c r="AP66" s="78">
        <f t="shared" si="128"/>
        <v>0</v>
      </c>
      <c r="AQ66" s="191"/>
      <c r="AR66" s="79"/>
      <c r="AS66" s="78">
        <f t="shared" si="129"/>
        <v>0</v>
      </c>
      <c r="AT66" s="191"/>
      <c r="AU66" s="79"/>
      <c r="AV66" s="78">
        <f t="shared" si="130"/>
        <v>0</v>
      </c>
      <c r="AW66" s="191"/>
      <c r="AX66" s="190" t="s">
        <v>228</v>
      </c>
      <c r="AY66" s="192" t="s">
        <v>365</v>
      </c>
    </row>
    <row r="67" spans="1:51" s="59" customFormat="1" ht="60" x14ac:dyDescent="0.25">
      <c r="A67" s="389"/>
      <c r="B67" s="329"/>
      <c r="C67" s="329"/>
      <c r="D67" s="329"/>
      <c r="E67" s="329"/>
      <c r="F67" s="329"/>
      <c r="G67" s="329"/>
      <c r="H67" s="308"/>
      <c r="I67" s="392"/>
      <c r="J67" s="278"/>
      <c r="K67" s="278"/>
      <c r="L67" s="278"/>
      <c r="M67" s="278"/>
      <c r="N67" s="48" t="s">
        <v>406</v>
      </c>
      <c r="O67" s="48" t="s">
        <v>407</v>
      </c>
      <c r="P67" s="49"/>
      <c r="Q67" s="49"/>
      <c r="R67" s="49"/>
      <c r="S67" s="49"/>
      <c r="T67" s="49" t="s">
        <v>7</v>
      </c>
      <c r="U67" s="49"/>
      <c r="V67" s="49" t="s">
        <v>7</v>
      </c>
      <c r="W67" s="49"/>
      <c r="X67" s="49"/>
      <c r="Y67" s="49"/>
      <c r="Z67" s="49"/>
      <c r="AA67" s="49"/>
      <c r="AB67" s="49"/>
      <c r="AC67" s="48" t="s">
        <v>414</v>
      </c>
      <c r="AD67" s="51">
        <v>1</v>
      </c>
      <c r="AE67" s="50">
        <f t="shared" ref="AE67" si="139">AD67/AJ67</f>
        <v>0.25</v>
      </c>
      <c r="AF67" s="51">
        <v>2</v>
      </c>
      <c r="AG67" s="50">
        <f t="shared" ref="AG67" si="140">AF67/AJ67</f>
        <v>0.5</v>
      </c>
      <c r="AH67" s="51">
        <v>3</v>
      </c>
      <c r="AI67" s="50">
        <f t="shared" ref="AI67" si="141">AH67/AJ67</f>
        <v>0.75</v>
      </c>
      <c r="AJ67" s="51">
        <v>4</v>
      </c>
      <c r="AK67" s="50">
        <f t="shared" ref="AK67" si="142">AJ67/AJ67</f>
        <v>1</v>
      </c>
      <c r="AL67" s="78"/>
      <c r="AM67" s="78">
        <f t="shared" si="127"/>
        <v>0</v>
      </c>
      <c r="AN67" s="190"/>
      <c r="AO67" s="79"/>
      <c r="AP67" s="78">
        <f t="shared" si="128"/>
        <v>0</v>
      </c>
      <c r="AQ67" s="191"/>
      <c r="AR67" s="79"/>
      <c r="AS67" s="78">
        <f t="shared" si="129"/>
        <v>0</v>
      </c>
      <c r="AT67" s="191"/>
      <c r="AU67" s="79"/>
      <c r="AV67" s="78">
        <f t="shared" si="130"/>
        <v>0</v>
      </c>
      <c r="AW67" s="191"/>
      <c r="AX67" s="190" t="s">
        <v>262</v>
      </c>
      <c r="AY67" s="192" t="s">
        <v>264</v>
      </c>
    </row>
    <row r="68" spans="1:51" s="121" customFormat="1" ht="30" x14ac:dyDescent="0.25">
      <c r="A68" s="389"/>
      <c r="B68" s="329"/>
      <c r="C68" s="329"/>
      <c r="D68" s="329"/>
      <c r="E68" s="329"/>
      <c r="F68" s="329"/>
      <c r="G68" s="329"/>
      <c r="H68" s="308"/>
      <c r="I68" s="392"/>
      <c r="J68" s="278"/>
      <c r="K68" s="278"/>
      <c r="L68" s="278"/>
      <c r="M68" s="278"/>
      <c r="N68" s="48" t="s">
        <v>355</v>
      </c>
      <c r="O68" s="48" t="s">
        <v>354</v>
      </c>
      <c r="P68" s="49"/>
      <c r="Q68" s="49"/>
      <c r="R68" s="49"/>
      <c r="S68" s="49"/>
      <c r="T68" s="49" t="s">
        <v>7</v>
      </c>
      <c r="U68" s="49"/>
      <c r="V68" s="49"/>
      <c r="W68" s="49"/>
      <c r="X68" s="49"/>
      <c r="Y68" s="49"/>
      <c r="Z68" s="49"/>
      <c r="AA68" s="49"/>
      <c r="AB68" s="49"/>
      <c r="AC68" s="48" t="s">
        <v>356</v>
      </c>
      <c r="AD68" s="51">
        <v>0</v>
      </c>
      <c r="AE68" s="50">
        <f t="shared" ref="AE68" si="143">AD68/AJ68</f>
        <v>0</v>
      </c>
      <c r="AF68" s="51">
        <v>1</v>
      </c>
      <c r="AG68" s="50">
        <f t="shared" ref="AG68" si="144">AF68/AJ68</f>
        <v>0.5</v>
      </c>
      <c r="AH68" s="51">
        <v>1</v>
      </c>
      <c r="AI68" s="50">
        <f t="shared" ref="AI68" si="145">AH68/AJ68</f>
        <v>0.5</v>
      </c>
      <c r="AJ68" s="51">
        <v>2</v>
      </c>
      <c r="AK68" s="50">
        <f t="shared" ref="AK68" si="146">AJ68/AJ68</f>
        <v>1</v>
      </c>
      <c r="AL68" s="78"/>
      <c r="AM68" s="78"/>
      <c r="AN68" s="190"/>
      <c r="AO68" s="79"/>
      <c r="AP68" s="78">
        <f t="shared" si="128"/>
        <v>0</v>
      </c>
      <c r="AQ68" s="191"/>
      <c r="AR68" s="79"/>
      <c r="AS68" s="78">
        <f t="shared" si="129"/>
        <v>0</v>
      </c>
      <c r="AT68" s="191"/>
      <c r="AU68" s="79"/>
      <c r="AV68" s="78">
        <f t="shared" si="130"/>
        <v>0</v>
      </c>
      <c r="AW68" s="191"/>
      <c r="AX68" s="190" t="s">
        <v>262</v>
      </c>
      <c r="AY68" s="192" t="s">
        <v>357</v>
      </c>
    </row>
    <row r="69" spans="1:51" ht="30" x14ac:dyDescent="0.25">
      <c r="A69" s="389"/>
      <c r="B69" s="329"/>
      <c r="C69" s="329"/>
      <c r="D69" s="329"/>
      <c r="E69" s="329"/>
      <c r="F69" s="329"/>
      <c r="G69" s="329"/>
      <c r="H69" s="308"/>
      <c r="I69" s="392"/>
      <c r="J69" s="279"/>
      <c r="K69" s="279"/>
      <c r="L69" s="279"/>
      <c r="M69" s="279"/>
      <c r="N69" s="48" t="s">
        <v>68</v>
      </c>
      <c r="O69" s="48" t="s">
        <v>111</v>
      </c>
      <c r="P69" s="49" t="s">
        <v>7</v>
      </c>
      <c r="Q69" s="49" t="s">
        <v>7</v>
      </c>
      <c r="R69" s="49" t="s">
        <v>7</v>
      </c>
      <c r="S69" s="49" t="s">
        <v>7</v>
      </c>
      <c r="T69" s="49" t="s">
        <v>7</v>
      </c>
      <c r="U69" s="49"/>
      <c r="V69" s="49"/>
      <c r="W69" s="49"/>
      <c r="X69" s="49"/>
      <c r="Y69" s="49"/>
      <c r="Z69" s="49"/>
      <c r="AA69" s="49"/>
      <c r="AB69" s="49" t="s">
        <v>7</v>
      </c>
      <c r="AC69" s="48" t="s">
        <v>326</v>
      </c>
      <c r="AD69" s="51">
        <v>1</v>
      </c>
      <c r="AE69" s="50">
        <f t="shared" si="58"/>
        <v>1</v>
      </c>
      <c r="AF69" s="51">
        <v>1</v>
      </c>
      <c r="AG69" s="50">
        <f t="shared" si="59"/>
        <v>1</v>
      </c>
      <c r="AH69" s="51">
        <v>1</v>
      </c>
      <c r="AI69" s="50">
        <f t="shared" si="60"/>
        <v>1</v>
      </c>
      <c r="AJ69" s="51">
        <v>1</v>
      </c>
      <c r="AK69" s="50">
        <f t="shared" si="61"/>
        <v>1</v>
      </c>
      <c r="AL69" s="78"/>
      <c r="AM69" s="78">
        <f t="shared" si="8"/>
        <v>0</v>
      </c>
      <c r="AN69" s="190"/>
      <c r="AO69" s="79"/>
      <c r="AP69" s="78">
        <f t="shared" si="9"/>
        <v>0</v>
      </c>
      <c r="AQ69" s="191"/>
      <c r="AR69" s="79"/>
      <c r="AS69" s="78">
        <f t="shared" si="10"/>
        <v>0</v>
      </c>
      <c r="AT69" s="191"/>
      <c r="AU69" s="79"/>
      <c r="AV69" s="78">
        <f t="shared" si="11"/>
        <v>0</v>
      </c>
      <c r="AW69" s="191"/>
      <c r="AX69" s="190"/>
      <c r="AY69" s="192"/>
    </row>
    <row r="70" spans="1:51" ht="342" customHeight="1" x14ac:dyDescent="0.25">
      <c r="A70" s="389"/>
      <c r="B70" s="329"/>
      <c r="C70" s="329"/>
      <c r="D70" s="329"/>
      <c r="E70" s="329"/>
      <c r="F70" s="329"/>
      <c r="G70" s="329"/>
      <c r="H70" s="308"/>
      <c r="I70" s="33" t="s">
        <v>69</v>
      </c>
      <c r="J70" s="26">
        <f>AL70</f>
        <v>0</v>
      </c>
      <c r="K70" s="26">
        <f>AO70</f>
        <v>0</v>
      </c>
      <c r="L70" s="26">
        <f>AR70</f>
        <v>0</v>
      </c>
      <c r="M70" s="26">
        <f>AU70</f>
        <v>0</v>
      </c>
      <c r="N70" s="48" t="s">
        <v>70</v>
      </c>
      <c r="O70" s="48" t="s">
        <v>71</v>
      </c>
      <c r="P70" s="49" t="s">
        <v>7</v>
      </c>
      <c r="Q70" s="49" t="s">
        <v>7</v>
      </c>
      <c r="R70" s="49"/>
      <c r="S70" s="49"/>
      <c r="T70" s="49" t="s">
        <v>7</v>
      </c>
      <c r="U70" s="49"/>
      <c r="V70" s="49" t="s">
        <v>7</v>
      </c>
      <c r="W70" s="49"/>
      <c r="X70" s="49"/>
      <c r="Y70" s="49" t="s">
        <v>7</v>
      </c>
      <c r="Z70" s="49"/>
      <c r="AA70" s="49"/>
      <c r="AB70" s="49" t="s">
        <v>7</v>
      </c>
      <c r="AC70" s="48" t="s">
        <v>415</v>
      </c>
      <c r="AD70" s="51">
        <v>0</v>
      </c>
      <c r="AE70" s="50">
        <f t="shared" si="58"/>
        <v>0</v>
      </c>
      <c r="AF70" s="51">
        <v>1</v>
      </c>
      <c r="AG70" s="50">
        <f t="shared" si="59"/>
        <v>0.33333333333333331</v>
      </c>
      <c r="AH70" s="51">
        <v>2</v>
      </c>
      <c r="AI70" s="50">
        <f t="shared" si="60"/>
        <v>0.66666666666666663</v>
      </c>
      <c r="AJ70" s="51">
        <v>3</v>
      </c>
      <c r="AK70" s="50">
        <f t="shared" si="61"/>
        <v>1</v>
      </c>
      <c r="AL70" s="78"/>
      <c r="AM70" s="78"/>
      <c r="AN70" s="190"/>
      <c r="AO70" s="79"/>
      <c r="AP70" s="78">
        <f t="shared" si="9"/>
        <v>0</v>
      </c>
      <c r="AQ70" s="191"/>
      <c r="AR70" s="79"/>
      <c r="AS70" s="78">
        <f t="shared" si="10"/>
        <v>0</v>
      </c>
      <c r="AT70" s="191"/>
      <c r="AU70" s="79"/>
      <c r="AV70" s="78">
        <f t="shared" si="11"/>
        <v>0</v>
      </c>
      <c r="AW70" s="191"/>
      <c r="AX70" s="190"/>
      <c r="AY70" s="192"/>
    </row>
    <row r="71" spans="1:51" ht="34.5" customHeight="1" x14ac:dyDescent="0.25">
      <c r="A71" s="389"/>
      <c r="B71" s="329"/>
      <c r="C71" s="329"/>
      <c r="D71" s="329"/>
      <c r="E71" s="329"/>
      <c r="F71" s="329"/>
      <c r="G71" s="329"/>
      <c r="H71" s="308"/>
      <c r="I71" s="392" t="s">
        <v>72</v>
      </c>
      <c r="J71" s="291" t="e">
        <f>AVERAGE(AL71:AL73)</f>
        <v>#DIV/0!</v>
      </c>
      <c r="K71" s="291" t="e">
        <f>AVERAGE(AO71:AO73)</f>
        <v>#DIV/0!</v>
      </c>
      <c r="L71" s="291" t="e">
        <f>AVERAGE(AR71:AR73)</f>
        <v>#DIV/0!</v>
      </c>
      <c r="M71" s="291" t="e">
        <f>AVERAGE(AU71:AU73)</f>
        <v>#DIV/0!</v>
      </c>
      <c r="N71" s="48" t="s">
        <v>73</v>
      </c>
      <c r="O71" s="48" t="s">
        <v>74</v>
      </c>
      <c r="P71" s="49" t="s">
        <v>7</v>
      </c>
      <c r="Q71" s="49" t="s">
        <v>7</v>
      </c>
      <c r="R71" s="49"/>
      <c r="S71" s="49"/>
      <c r="T71" s="49"/>
      <c r="U71" s="49"/>
      <c r="V71" s="49" t="s">
        <v>7</v>
      </c>
      <c r="W71" s="49"/>
      <c r="X71" s="49"/>
      <c r="Y71" s="49" t="s">
        <v>7</v>
      </c>
      <c r="Z71" s="49"/>
      <c r="AA71" s="49"/>
      <c r="AB71" s="49" t="s">
        <v>7</v>
      </c>
      <c r="AC71" s="49"/>
      <c r="AD71" s="51">
        <v>0</v>
      </c>
      <c r="AE71" s="50">
        <f t="shared" si="58"/>
        <v>0</v>
      </c>
      <c r="AF71" s="51">
        <v>0</v>
      </c>
      <c r="AG71" s="50">
        <f t="shared" si="59"/>
        <v>0</v>
      </c>
      <c r="AH71" s="51">
        <v>1</v>
      </c>
      <c r="AI71" s="50">
        <f t="shared" si="60"/>
        <v>0.5</v>
      </c>
      <c r="AJ71" s="51">
        <v>2</v>
      </c>
      <c r="AK71" s="50">
        <f t="shared" si="61"/>
        <v>1</v>
      </c>
      <c r="AL71" s="78"/>
      <c r="AM71" s="78"/>
      <c r="AN71" s="190"/>
      <c r="AO71" s="79"/>
      <c r="AP71" s="78"/>
      <c r="AQ71" s="191"/>
      <c r="AR71" s="79"/>
      <c r="AS71" s="78">
        <f t="shared" si="10"/>
        <v>0</v>
      </c>
      <c r="AT71" s="191"/>
      <c r="AU71" s="79"/>
      <c r="AV71" s="78">
        <f t="shared" si="11"/>
        <v>0</v>
      </c>
      <c r="AW71" s="191"/>
      <c r="AX71" s="190"/>
      <c r="AY71" s="192"/>
    </row>
    <row r="72" spans="1:51" s="59" customFormat="1" ht="34.5" customHeight="1" x14ac:dyDescent="0.25">
      <c r="A72" s="389"/>
      <c r="B72" s="329"/>
      <c r="C72" s="329"/>
      <c r="D72" s="329"/>
      <c r="E72" s="329"/>
      <c r="F72" s="329"/>
      <c r="G72" s="329"/>
      <c r="H72" s="308"/>
      <c r="I72" s="392"/>
      <c r="J72" s="278"/>
      <c r="K72" s="278"/>
      <c r="L72" s="278"/>
      <c r="M72" s="278"/>
      <c r="N72" s="48" t="s">
        <v>368</v>
      </c>
      <c r="O72" s="48" t="s">
        <v>370</v>
      </c>
      <c r="P72" s="49"/>
      <c r="Q72" s="49"/>
      <c r="R72" s="49"/>
      <c r="S72" s="49" t="s">
        <v>7</v>
      </c>
      <c r="T72" s="49"/>
      <c r="U72" s="49"/>
      <c r="V72" s="49" t="s">
        <v>7</v>
      </c>
      <c r="W72" s="49"/>
      <c r="X72" s="49"/>
      <c r="Y72" s="221" t="s">
        <v>7</v>
      </c>
      <c r="Z72" s="49"/>
      <c r="AA72" s="49"/>
      <c r="AB72" s="49" t="s">
        <v>7</v>
      </c>
      <c r="AC72" s="48" t="s">
        <v>250</v>
      </c>
      <c r="AD72" s="51">
        <v>0</v>
      </c>
      <c r="AE72" s="50">
        <f t="shared" ref="AE72" si="147">AD72/AJ72</f>
        <v>0</v>
      </c>
      <c r="AF72" s="51">
        <v>0</v>
      </c>
      <c r="AG72" s="50">
        <f t="shared" ref="AG72" si="148">AF72/AJ72</f>
        <v>0</v>
      </c>
      <c r="AH72" s="51">
        <v>0.5</v>
      </c>
      <c r="AI72" s="50">
        <f t="shared" ref="AI72" si="149">AH72/AJ72</f>
        <v>0.5</v>
      </c>
      <c r="AJ72" s="51">
        <v>1</v>
      </c>
      <c r="AK72" s="50">
        <f t="shared" ref="AK72" si="150">AJ72/AJ72</f>
        <v>1</v>
      </c>
      <c r="AL72" s="78"/>
      <c r="AM72" s="78"/>
      <c r="AN72" s="190"/>
      <c r="AO72" s="79"/>
      <c r="AP72" s="78"/>
      <c r="AQ72" s="191"/>
      <c r="AR72" s="79"/>
      <c r="AS72" s="78">
        <f t="shared" si="10"/>
        <v>0</v>
      </c>
      <c r="AT72" s="191"/>
      <c r="AU72" s="79"/>
      <c r="AV72" s="78">
        <f t="shared" si="11"/>
        <v>0</v>
      </c>
      <c r="AW72" s="191"/>
      <c r="AX72" s="190" t="s">
        <v>252</v>
      </c>
      <c r="AY72" s="192" t="s">
        <v>254</v>
      </c>
    </row>
    <row r="73" spans="1:51" ht="34.5" customHeight="1" x14ac:dyDescent="0.25">
      <c r="A73" s="389"/>
      <c r="B73" s="329"/>
      <c r="C73" s="329"/>
      <c r="D73" s="329"/>
      <c r="E73" s="329"/>
      <c r="F73" s="329"/>
      <c r="G73" s="329"/>
      <c r="H73" s="308"/>
      <c r="I73" s="392"/>
      <c r="J73" s="279"/>
      <c r="K73" s="279"/>
      <c r="L73" s="279"/>
      <c r="M73" s="279"/>
      <c r="N73" s="48" t="s">
        <v>190</v>
      </c>
      <c r="O73" s="48" t="s">
        <v>191</v>
      </c>
      <c r="P73" s="49"/>
      <c r="Q73" s="49"/>
      <c r="R73" s="49"/>
      <c r="S73" s="49"/>
      <c r="T73" s="49"/>
      <c r="U73" s="49"/>
      <c r="V73" s="49"/>
      <c r="W73" s="49" t="s">
        <v>7</v>
      </c>
      <c r="X73" s="49"/>
      <c r="Y73" s="49"/>
      <c r="Z73" s="49"/>
      <c r="AA73" s="49"/>
      <c r="AB73" s="49"/>
      <c r="AC73" s="48" t="s">
        <v>353</v>
      </c>
      <c r="AD73" s="51">
        <v>0</v>
      </c>
      <c r="AE73" s="50">
        <f t="shared" si="58"/>
        <v>0</v>
      </c>
      <c r="AF73" s="51">
        <v>0</v>
      </c>
      <c r="AG73" s="50">
        <f t="shared" si="59"/>
        <v>0</v>
      </c>
      <c r="AH73" s="51">
        <v>0</v>
      </c>
      <c r="AI73" s="50">
        <f t="shared" si="60"/>
        <v>0</v>
      </c>
      <c r="AJ73" s="51">
        <v>3</v>
      </c>
      <c r="AK73" s="50">
        <f t="shared" si="61"/>
        <v>1</v>
      </c>
      <c r="AL73" s="78"/>
      <c r="AM73" s="78"/>
      <c r="AN73" s="190"/>
      <c r="AO73" s="79"/>
      <c r="AP73" s="78"/>
      <c r="AQ73" s="191"/>
      <c r="AR73" s="79"/>
      <c r="AS73" s="78"/>
      <c r="AT73" s="191"/>
      <c r="AU73" s="79"/>
      <c r="AV73" s="78">
        <f t="shared" si="11"/>
        <v>0</v>
      </c>
      <c r="AW73" s="191"/>
      <c r="AX73" s="190"/>
      <c r="AY73" s="192"/>
    </row>
    <row r="74" spans="1:51" s="59" customFormat="1" ht="77.25" customHeight="1" x14ac:dyDescent="0.25">
      <c r="A74" s="389"/>
      <c r="B74" s="329"/>
      <c r="C74" s="329"/>
      <c r="D74" s="329"/>
      <c r="E74" s="329"/>
      <c r="F74" s="329"/>
      <c r="G74" s="329"/>
      <c r="H74" s="308"/>
      <c r="I74" s="392" t="s">
        <v>75</v>
      </c>
      <c r="J74" s="291" t="e">
        <f>AVERAGE(AL74:AL79)</f>
        <v>#DIV/0!</v>
      </c>
      <c r="K74" s="291" t="e">
        <f>AVERAGE(AO74:AO79)</f>
        <v>#DIV/0!</v>
      </c>
      <c r="L74" s="291" t="e">
        <f>AVERAGE(AR74:AR79)</f>
        <v>#DIV/0!</v>
      </c>
      <c r="M74" s="291" t="e">
        <f>AVERAGE(AU74:AU79)</f>
        <v>#DIV/0!</v>
      </c>
      <c r="N74" s="48" t="s">
        <v>260</v>
      </c>
      <c r="O74" s="48" t="s">
        <v>259</v>
      </c>
      <c r="P74" s="49"/>
      <c r="Q74" s="49" t="s">
        <v>7</v>
      </c>
      <c r="R74" s="49"/>
      <c r="S74" s="49"/>
      <c r="T74" s="49"/>
      <c r="U74" s="49"/>
      <c r="V74" s="49"/>
      <c r="W74" s="49"/>
      <c r="X74" s="49"/>
      <c r="Y74" s="49" t="s">
        <v>7</v>
      </c>
      <c r="Z74" s="49"/>
      <c r="AA74" s="49"/>
      <c r="AB74" s="49" t="s">
        <v>7</v>
      </c>
      <c r="AC74" s="48"/>
      <c r="AD74" s="51">
        <v>1</v>
      </c>
      <c r="AE74" s="50">
        <f t="shared" ref="AE74" si="151">AD74/AJ74</f>
        <v>0.25</v>
      </c>
      <c r="AF74" s="51">
        <v>2</v>
      </c>
      <c r="AG74" s="50">
        <f t="shared" ref="AG74" si="152">AF74/AJ74</f>
        <v>0.5</v>
      </c>
      <c r="AH74" s="51">
        <v>3</v>
      </c>
      <c r="AI74" s="50">
        <f t="shared" ref="AI74" si="153">AH74/AJ74</f>
        <v>0.75</v>
      </c>
      <c r="AJ74" s="51">
        <v>4</v>
      </c>
      <c r="AK74" s="50">
        <f t="shared" ref="AK74" si="154">AJ74/AJ74</f>
        <v>1</v>
      </c>
      <c r="AL74" s="78"/>
      <c r="AM74" s="78">
        <f t="shared" si="8"/>
        <v>0</v>
      </c>
      <c r="AN74" s="190"/>
      <c r="AO74" s="79"/>
      <c r="AP74" s="78">
        <f t="shared" ref="AP74:AP103" si="155">AO74/AG74</f>
        <v>0</v>
      </c>
      <c r="AQ74" s="191"/>
      <c r="AR74" s="79"/>
      <c r="AS74" s="78">
        <f t="shared" si="10"/>
        <v>0</v>
      </c>
      <c r="AT74" s="191"/>
      <c r="AU74" s="79"/>
      <c r="AV74" s="78">
        <f t="shared" si="11"/>
        <v>0</v>
      </c>
      <c r="AW74" s="191"/>
      <c r="AX74" s="190" t="s">
        <v>262</v>
      </c>
      <c r="AY74" s="192" t="s">
        <v>263</v>
      </c>
    </row>
    <row r="75" spans="1:51" s="59" customFormat="1" ht="34.5" customHeight="1" x14ac:dyDescent="0.25">
      <c r="A75" s="390"/>
      <c r="B75" s="330"/>
      <c r="C75" s="330"/>
      <c r="D75" s="330"/>
      <c r="E75" s="330"/>
      <c r="F75" s="330"/>
      <c r="G75" s="330"/>
      <c r="H75" s="309"/>
      <c r="I75" s="393"/>
      <c r="J75" s="278"/>
      <c r="K75" s="278"/>
      <c r="L75" s="278"/>
      <c r="M75" s="278"/>
      <c r="N75" s="48" t="s">
        <v>340</v>
      </c>
      <c r="O75" s="48" t="s">
        <v>261</v>
      </c>
      <c r="P75" s="49"/>
      <c r="Q75" s="49" t="s">
        <v>7</v>
      </c>
      <c r="R75" s="49"/>
      <c r="S75" s="49"/>
      <c r="T75" s="49"/>
      <c r="U75" s="49"/>
      <c r="V75" s="49"/>
      <c r="W75" s="49"/>
      <c r="X75" s="49"/>
      <c r="Y75" s="49" t="s">
        <v>7</v>
      </c>
      <c r="Z75" s="49"/>
      <c r="AA75" s="49"/>
      <c r="AB75" s="49" t="s">
        <v>7</v>
      </c>
      <c r="AC75" s="48"/>
      <c r="AD75" s="51">
        <v>1</v>
      </c>
      <c r="AE75" s="50">
        <f t="shared" si="58"/>
        <v>0.25</v>
      </c>
      <c r="AF75" s="51">
        <v>2</v>
      </c>
      <c r="AG75" s="50">
        <f t="shared" si="59"/>
        <v>0.5</v>
      </c>
      <c r="AH75" s="51">
        <v>3</v>
      </c>
      <c r="AI75" s="50">
        <f t="shared" si="60"/>
        <v>0.75</v>
      </c>
      <c r="AJ75" s="51">
        <v>4</v>
      </c>
      <c r="AK75" s="50">
        <f t="shared" si="61"/>
        <v>1</v>
      </c>
      <c r="AL75" s="78"/>
      <c r="AM75" s="78">
        <f t="shared" si="8"/>
        <v>0</v>
      </c>
      <c r="AN75" s="190"/>
      <c r="AO75" s="79"/>
      <c r="AP75" s="78">
        <f t="shared" si="155"/>
        <v>0</v>
      </c>
      <c r="AQ75" s="191"/>
      <c r="AR75" s="79"/>
      <c r="AS75" s="78">
        <f t="shared" si="10"/>
        <v>0</v>
      </c>
      <c r="AT75" s="191"/>
      <c r="AU75" s="79"/>
      <c r="AV75" s="78">
        <f t="shared" si="11"/>
        <v>0</v>
      </c>
      <c r="AW75" s="191"/>
      <c r="AX75" s="190" t="s">
        <v>262</v>
      </c>
      <c r="AY75" s="192" t="s">
        <v>263</v>
      </c>
    </row>
    <row r="76" spans="1:51" s="59" customFormat="1" ht="112.5" customHeight="1" x14ac:dyDescent="0.25">
      <c r="A76" s="390"/>
      <c r="B76" s="330"/>
      <c r="C76" s="330"/>
      <c r="D76" s="330"/>
      <c r="E76" s="330"/>
      <c r="F76" s="330"/>
      <c r="G76" s="330"/>
      <c r="H76" s="309"/>
      <c r="I76" s="393"/>
      <c r="J76" s="278"/>
      <c r="K76" s="278"/>
      <c r="L76" s="278"/>
      <c r="M76" s="278"/>
      <c r="N76" s="48" t="s">
        <v>348</v>
      </c>
      <c r="O76" s="48" t="s">
        <v>374</v>
      </c>
      <c r="P76" s="49"/>
      <c r="Q76" s="49" t="s">
        <v>7</v>
      </c>
      <c r="R76" s="49" t="s">
        <v>7</v>
      </c>
      <c r="S76" s="49" t="s">
        <v>7</v>
      </c>
      <c r="T76" s="49" t="s">
        <v>7</v>
      </c>
      <c r="U76" s="49" t="s">
        <v>7</v>
      </c>
      <c r="V76" s="49" t="s">
        <v>7</v>
      </c>
      <c r="W76" s="49" t="s">
        <v>7</v>
      </c>
      <c r="X76" s="49"/>
      <c r="Y76" s="49" t="s">
        <v>7</v>
      </c>
      <c r="Z76" s="49" t="s">
        <v>7</v>
      </c>
      <c r="AA76" s="49" t="s">
        <v>7</v>
      </c>
      <c r="AB76" s="49" t="s">
        <v>7</v>
      </c>
      <c r="AC76" s="48" t="s">
        <v>379</v>
      </c>
      <c r="AD76" s="51">
        <v>1</v>
      </c>
      <c r="AE76" s="50">
        <f t="shared" si="58"/>
        <v>0.25</v>
      </c>
      <c r="AF76" s="51">
        <v>2</v>
      </c>
      <c r="AG76" s="50">
        <f t="shared" si="59"/>
        <v>0.5</v>
      </c>
      <c r="AH76" s="51">
        <v>3</v>
      </c>
      <c r="AI76" s="50">
        <f t="shared" si="60"/>
        <v>0.75</v>
      </c>
      <c r="AJ76" s="51">
        <v>4</v>
      </c>
      <c r="AK76" s="50">
        <f t="shared" si="61"/>
        <v>1</v>
      </c>
      <c r="AL76" s="78"/>
      <c r="AM76" s="78">
        <f t="shared" si="8"/>
        <v>0</v>
      </c>
      <c r="AN76" s="190"/>
      <c r="AO76" s="79"/>
      <c r="AP76" s="78">
        <f t="shared" si="155"/>
        <v>0</v>
      </c>
      <c r="AQ76" s="191"/>
      <c r="AR76" s="79"/>
      <c r="AS76" s="78">
        <f t="shared" si="10"/>
        <v>0</v>
      </c>
      <c r="AT76" s="191"/>
      <c r="AU76" s="79"/>
      <c r="AV76" s="78">
        <f t="shared" si="11"/>
        <v>0</v>
      </c>
      <c r="AW76" s="191"/>
      <c r="AX76" s="190" t="s">
        <v>262</v>
      </c>
      <c r="AY76" s="192" t="s">
        <v>263</v>
      </c>
    </row>
    <row r="77" spans="1:51" s="59" customFormat="1" ht="34.5" customHeight="1" x14ac:dyDescent="0.25">
      <c r="A77" s="390"/>
      <c r="B77" s="330"/>
      <c r="C77" s="330"/>
      <c r="D77" s="330"/>
      <c r="E77" s="330"/>
      <c r="F77" s="330"/>
      <c r="G77" s="330"/>
      <c r="H77" s="309"/>
      <c r="I77" s="393"/>
      <c r="J77" s="278"/>
      <c r="K77" s="278"/>
      <c r="L77" s="278"/>
      <c r="M77" s="278"/>
      <c r="N77" s="48" t="s">
        <v>327</v>
      </c>
      <c r="O77" s="48" t="s">
        <v>328</v>
      </c>
      <c r="P77" s="49"/>
      <c r="Q77" s="49"/>
      <c r="R77" s="221"/>
      <c r="S77" s="49" t="s">
        <v>7</v>
      </c>
      <c r="T77" s="49"/>
      <c r="U77" s="49"/>
      <c r="V77" s="49"/>
      <c r="W77" s="49"/>
      <c r="X77" s="49"/>
      <c r="Y77" s="49"/>
      <c r="Z77" s="49"/>
      <c r="AA77" s="221"/>
      <c r="AB77" s="49"/>
      <c r="AC77" s="48" t="s">
        <v>329</v>
      </c>
      <c r="AD77" s="51">
        <v>1</v>
      </c>
      <c r="AE77" s="50">
        <f t="shared" ref="AE77:AE78" si="156">AD77/AJ77</f>
        <v>0.25</v>
      </c>
      <c r="AF77" s="51">
        <v>2</v>
      </c>
      <c r="AG77" s="50">
        <f t="shared" ref="AG77:AG78" si="157">AF77/AJ77</f>
        <v>0.5</v>
      </c>
      <c r="AH77" s="51">
        <v>3</v>
      </c>
      <c r="AI77" s="50">
        <f t="shared" ref="AI77:AI78" si="158">AH77/AJ77</f>
        <v>0.75</v>
      </c>
      <c r="AJ77" s="51">
        <v>4</v>
      </c>
      <c r="AK77" s="50">
        <f t="shared" ref="AK77:AK78" si="159">AJ77/AJ77</f>
        <v>1</v>
      </c>
      <c r="AL77" s="78"/>
      <c r="AM77" s="78">
        <f t="shared" si="8"/>
        <v>0</v>
      </c>
      <c r="AN77" s="190"/>
      <c r="AO77" s="79"/>
      <c r="AP77" s="78">
        <f t="shared" si="155"/>
        <v>0</v>
      </c>
      <c r="AQ77" s="191"/>
      <c r="AR77" s="79"/>
      <c r="AS77" s="78">
        <f t="shared" si="10"/>
        <v>0</v>
      </c>
      <c r="AT77" s="191"/>
      <c r="AU77" s="79"/>
      <c r="AV77" s="78">
        <f t="shared" si="11"/>
        <v>0</v>
      </c>
      <c r="AW77" s="191"/>
      <c r="AX77" s="190" t="s">
        <v>262</v>
      </c>
      <c r="AY77" s="192" t="s">
        <v>267</v>
      </c>
    </row>
    <row r="78" spans="1:51" s="59" customFormat="1" ht="34.5" customHeight="1" x14ac:dyDescent="0.25">
      <c r="A78" s="390"/>
      <c r="B78" s="330"/>
      <c r="C78" s="330"/>
      <c r="D78" s="330"/>
      <c r="E78" s="330"/>
      <c r="F78" s="330"/>
      <c r="G78" s="330"/>
      <c r="H78" s="309"/>
      <c r="I78" s="393"/>
      <c r="J78" s="278"/>
      <c r="K78" s="278"/>
      <c r="L78" s="278"/>
      <c r="M78" s="278"/>
      <c r="N78" s="48" t="s">
        <v>266</v>
      </c>
      <c r="O78" s="48" t="s">
        <v>265</v>
      </c>
      <c r="P78" s="49"/>
      <c r="Q78" s="49"/>
      <c r="R78" s="49"/>
      <c r="S78" s="49"/>
      <c r="T78" s="49"/>
      <c r="U78" s="49"/>
      <c r="V78" s="49" t="s">
        <v>7</v>
      </c>
      <c r="W78" s="49"/>
      <c r="X78" s="49"/>
      <c r="Y78" s="49"/>
      <c r="Z78" s="49"/>
      <c r="AA78" s="49"/>
      <c r="AB78" s="49"/>
      <c r="AC78" s="48"/>
      <c r="AD78" s="51">
        <v>1</v>
      </c>
      <c r="AE78" s="50">
        <f t="shared" si="156"/>
        <v>0.25</v>
      </c>
      <c r="AF78" s="51">
        <v>2</v>
      </c>
      <c r="AG78" s="50">
        <f t="shared" si="157"/>
        <v>0.5</v>
      </c>
      <c r="AH78" s="51">
        <v>3</v>
      </c>
      <c r="AI78" s="50">
        <f t="shared" si="158"/>
        <v>0.75</v>
      </c>
      <c r="AJ78" s="51">
        <v>4</v>
      </c>
      <c r="AK78" s="50">
        <f t="shared" si="159"/>
        <v>1</v>
      </c>
      <c r="AL78" s="78"/>
      <c r="AM78" s="78">
        <f t="shared" si="8"/>
        <v>0</v>
      </c>
      <c r="AN78" s="190"/>
      <c r="AO78" s="79"/>
      <c r="AP78" s="78">
        <f t="shared" si="155"/>
        <v>0</v>
      </c>
      <c r="AQ78" s="191"/>
      <c r="AR78" s="79"/>
      <c r="AS78" s="78">
        <f t="shared" si="10"/>
        <v>0</v>
      </c>
      <c r="AT78" s="191"/>
      <c r="AU78" s="79"/>
      <c r="AV78" s="78">
        <f t="shared" si="11"/>
        <v>0</v>
      </c>
      <c r="AW78" s="191"/>
      <c r="AX78" s="190" t="s">
        <v>262</v>
      </c>
      <c r="AY78" s="192" t="s">
        <v>268</v>
      </c>
    </row>
    <row r="79" spans="1:51" ht="34.5" customHeight="1" thickBot="1" x14ac:dyDescent="0.3">
      <c r="A79" s="391"/>
      <c r="B79" s="331"/>
      <c r="C79" s="331"/>
      <c r="D79" s="331"/>
      <c r="E79" s="331"/>
      <c r="F79" s="331"/>
      <c r="G79" s="331"/>
      <c r="H79" s="310"/>
      <c r="I79" s="394"/>
      <c r="J79" s="292"/>
      <c r="K79" s="292"/>
      <c r="L79" s="292"/>
      <c r="M79" s="292"/>
      <c r="N79" s="111" t="s">
        <v>76</v>
      </c>
      <c r="O79" s="111" t="s">
        <v>77</v>
      </c>
      <c r="P79" s="112"/>
      <c r="Q79" s="112"/>
      <c r="R79" s="112"/>
      <c r="S79" s="112"/>
      <c r="T79" s="112"/>
      <c r="U79" s="112"/>
      <c r="V79" s="112" t="s">
        <v>7</v>
      </c>
      <c r="W79" s="112"/>
      <c r="X79" s="112"/>
      <c r="Y79" s="112" t="s">
        <v>7</v>
      </c>
      <c r="Z79" s="112"/>
      <c r="AA79" s="112"/>
      <c r="AB79" s="112" t="s">
        <v>7</v>
      </c>
      <c r="AC79" s="112"/>
      <c r="AD79" s="113">
        <v>1</v>
      </c>
      <c r="AE79" s="114">
        <f t="shared" si="58"/>
        <v>0.25</v>
      </c>
      <c r="AF79" s="113">
        <v>2</v>
      </c>
      <c r="AG79" s="114">
        <f t="shared" si="59"/>
        <v>0.5</v>
      </c>
      <c r="AH79" s="113">
        <v>3</v>
      </c>
      <c r="AI79" s="114">
        <f t="shared" si="60"/>
        <v>0.75</v>
      </c>
      <c r="AJ79" s="113">
        <v>4</v>
      </c>
      <c r="AK79" s="114">
        <f t="shared" si="61"/>
        <v>1</v>
      </c>
      <c r="AL79" s="115"/>
      <c r="AM79" s="78">
        <f t="shared" si="8"/>
        <v>0</v>
      </c>
      <c r="AN79" s="190"/>
      <c r="AO79" s="79"/>
      <c r="AP79" s="78">
        <f t="shared" si="155"/>
        <v>0</v>
      </c>
      <c r="AQ79" s="191"/>
      <c r="AR79" s="79"/>
      <c r="AS79" s="78">
        <f t="shared" si="10"/>
        <v>0</v>
      </c>
      <c r="AT79" s="191"/>
      <c r="AU79" s="79"/>
      <c r="AV79" s="78">
        <f t="shared" si="11"/>
        <v>0</v>
      </c>
      <c r="AW79" s="194"/>
      <c r="AX79" s="193"/>
      <c r="AY79" s="195"/>
    </row>
    <row r="80" spans="1:51" s="59" customFormat="1" ht="34.5" customHeight="1" x14ac:dyDescent="0.25">
      <c r="A80" s="377" t="s">
        <v>78</v>
      </c>
      <c r="B80" s="395">
        <f>AVERAGE(AM80:AM103)</f>
        <v>0</v>
      </c>
      <c r="C80" s="395">
        <f>AVERAGE(AP80:AP103)</f>
        <v>0</v>
      </c>
      <c r="D80" s="395">
        <f>AVERAGE(AS80:AS103)</f>
        <v>0</v>
      </c>
      <c r="E80" s="395" t="e">
        <f>AVERAGE(AL80:AL103)</f>
        <v>#DIV/0!</v>
      </c>
      <c r="F80" s="395" t="e">
        <f>AVERAGE(AO80:AO103)</f>
        <v>#DIV/0!</v>
      </c>
      <c r="G80" s="395" t="e">
        <f>AVERAGE(AR80:AR103)</f>
        <v>#DIV/0!</v>
      </c>
      <c r="H80" s="398" t="e">
        <f>AVERAGE(AU80:AU103)</f>
        <v>#DIV/0!</v>
      </c>
      <c r="I80" s="380" t="s">
        <v>84</v>
      </c>
      <c r="J80" s="69"/>
      <c r="K80" s="69"/>
      <c r="L80" s="69"/>
      <c r="M80" s="69"/>
      <c r="N80" s="196" t="s">
        <v>408</v>
      </c>
      <c r="O80" s="197" t="s">
        <v>409</v>
      </c>
      <c r="P80" s="222"/>
      <c r="Q80" s="222"/>
      <c r="R80" s="222"/>
      <c r="S80" s="222"/>
      <c r="T80" s="222"/>
      <c r="U80" s="222"/>
      <c r="V80" s="222"/>
      <c r="W80" s="222"/>
      <c r="X80" s="222"/>
      <c r="Y80" s="222" t="s">
        <v>7</v>
      </c>
      <c r="Z80" s="222"/>
      <c r="AA80" s="222" t="s">
        <v>7</v>
      </c>
      <c r="AB80" s="222"/>
      <c r="AC80" s="197" t="s">
        <v>330</v>
      </c>
      <c r="AD80" s="198">
        <v>0.25</v>
      </c>
      <c r="AE80" s="199">
        <f t="shared" si="58"/>
        <v>0.25</v>
      </c>
      <c r="AF80" s="198">
        <v>0.5</v>
      </c>
      <c r="AG80" s="199">
        <f t="shared" si="59"/>
        <v>0.5</v>
      </c>
      <c r="AH80" s="198">
        <v>0.75</v>
      </c>
      <c r="AI80" s="199">
        <f t="shared" si="60"/>
        <v>0.75</v>
      </c>
      <c r="AJ80" s="198">
        <v>1</v>
      </c>
      <c r="AK80" s="199">
        <f t="shared" si="61"/>
        <v>1</v>
      </c>
      <c r="AL80" s="116"/>
      <c r="AM80" s="78">
        <f t="shared" ref="AM80:AM102" si="160">AL80/AE80</f>
        <v>0</v>
      </c>
      <c r="AN80" s="190"/>
      <c r="AO80" s="79"/>
      <c r="AP80" s="78">
        <f t="shared" si="155"/>
        <v>0</v>
      </c>
      <c r="AQ80" s="191"/>
      <c r="AR80" s="79"/>
      <c r="AS80" s="78">
        <f t="shared" ref="AS80:AS103" si="161">AR80/AI80</f>
        <v>0</v>
      </c>
      <c r="AT80" s="191"/>
      <c r="AU80" s="79"/>
      <c r="AV80" s="78">
        <f t="shared" ref="AV80:AV103" si="162">AU80/AK80</f>
        <v>0</v>
      </c>
      <c r="AW80" s="201"/>
      <c r="AX80" s="200" t="s">
        <v>228</v>
      </c>
      <c r="AY80" s="202" t="s">
        <v>227</v>
      </c>
    </row>
    <row r="81" spans="1:51" s="59" customFormat="1" ht="34.5" customHeight="1" x14ac:dyDescent="0.25">
      <c r="A81" s="378"/>
      <c r="B81" s="396"/>
      <c r="C81" s="396"/>
      <c r="D81" s="396"/>
      <c r="E81" s="396"/>
      <c r="F81" s="396"/>
      <c r="G81" s="396"/>
      <c r="H81" s="399"/>
      <c r="I81" s="381"/>
      <c r="J81" s="70"/>
      <c r="K81" s="70"/>
      <c r="L81" s="70"/>
      <c r="M81" s="70"/>
      <c r="N81" s="203" t="s">
        <v>237</v>
      </c>
      <c r="O81" s="203" t="s">
        <v>229</v>
      </c>
      <c r="P81" s="223"/>
      <c r="Q81" s="223"/>
      <c r="R81" s="223"/>
      <c r="S81" s="223"/>
      <c r="T81" s="223"/>
      <c r="U81" s="223"/>
      <c r="V81" s="223"/>
      <c r="W81" s="223"/>
      <c r="X81" s="223"/>
      <c r="Y81" s="223" t="s">
        <v>7</v>
      </c>
      <c r="Z81" s="223"/>
      <c r="AA81" s="223" t="s">
        <v>7</v>
      </c>
      <c r="AB81" s="223"/>
      <c r="AC81" s="203" t="s">
        <v>330</v>
      </c>
      <c r="AD81" s="204">
        <v>0.25</v>
      </c>
      <c r="AE81" s="205">
        <f t="shared" ref="AE81" si="163">AD81/AJ81</f>
        <v>0.25</v>
      </c>
      <c r="AF81" s="204">
        <v>0.5</v>
      </c>
      <c r="AG81" s="205">
        <f t="shared" ref="AG81" si="164">AF81/AJ81</f>
        <v>0.5</v>
      </c>
      <c r="AH81" s="204">
        <v>0.75</v>
      </c>
      <c r="AI81" s="205">
        <f t="shared" ref="AI81" si="165">AH81/AJ81</f>
        <v>0.75</v>
      </c>
      <c r="AJ81" s="204">
        <v>1</v>
      </c>
      <c r="AK81" s="205">
        <f t="shared" ref="AK81" si="166">AJ81/AJ81</f>
        <v>1</v>
      </c>
      <c r="AL81" s="71"/>
      <c r="AM81" s="78">
        <f t="shared" si="160"/>
        <v>0</v>
      </c>
      <c r="AN81" s="190"/>
      <c r="AO81" s="79"/>
      <c r="AP81" s="78">
        <f t="shared" si="155"/>
        <v>0</v>
      </c>
      <c r="AQ81" s="191"/>
      <c r="AR81" s="79"/>
      <c r="AS81" s="78">
        <f t="shared" si="161"/>
        <v>0</v>
      </c>
      <c r="AT81" s="191"/>
      <c r="AU81" s="79"/>
      <c r="AV81" s="78">
        <f t="shared" si="162"/>
        <v>0</v>
      </c>
      <c r="AW81" s="207"/>
      <c r="AX81" s="206" t="s">
        <v>228</v>
      </c>
      <c r="AY81" s="208" t="s">
        <v>227</v>
      </c>
    </row>
    <row r="82" spans="1:51" s="59" customFormat="1" ht="105.75" customHeight="1" x14ac:dyDescent="0.25">
      <c r="A82" s="378"/>
      <c r="B82" s="396"/>
      <c r="C82" s="396"/>
      <c r="D82" s="396"/>
      <c r="E82" s="396"/>
      <c r="F82" s="396"/>
      <c r="G82" s="396"/>
      <c r="H82" s="399"/>
      <c r="I82" s="381"/>
      <c r="J82" s="70"/>
      <c r="K82" s="70"/>
      <c r="L82" s="70"/>
      <c r="M82" s="70"/>
      <c r="N82" s="203" t="s">
        <v>390</v>
      </c>
      <c r="O82" s="203" t="s">
        <v>375</v>
      </c>
      <c r="P82" s="223"/>
      <c r="Q82" s="223"/>
      <c r="R82" s="223"/>
      <c r="S82" s="223"/>
      <c r="T82" s="223" t="s">
        <v>7</v>
      </c>
      <c r="U82" s="223"/>
      <c r="V82" s="223"/>
      <c r="W82" s="223"/>
      <c r="X82" s="223"/>
      <c r="Y82" s="223"/>
      <c r="Z82" s="223"/>
      <c r="AA82" s="223" t="s">
        <v>7</v>
      </c>
      <c r="AB82" s="223"/>
      <c r="AC82" s="203" t="s">
        <v>325</v>
      </c>
      <c r="AD82" s="204">
        <v>1</v>
      </c>
      <c r="AE82" s="205">
        <f t="shared" ref="AE82:AE85" si="167">AD82/AJ82</f>
        <v>1</v>
      </c>
      <c r="AF82" s="204">
        <v>1</v>
      </c>
      <c r="AG82" s="205">
        <f t="shared" ref="AG82:AG85" si="168">AF82/AJ82</f>
        <v>1</v>
      </c>
      <c r="AH82" s="204">
        <v>1</v>
      </c>
      <c r="AI82" s="205">
        <f t="shared" ref="AI82:AI85" si="169">AH82/AJ82</f>
        <v>1</v>
      </c>
      <c r="AJ82" s="204">
        <v>1</v>
      </c>
      <c r="AK82" s="205">
        <f t="shared" ref="AK82:AK85" si="170">AJ82/AJ82</f>
        <v>1</v>
      </c>
      <c r="AL82" s="71"/>
      <c r="AM82" s="78">
        <f t="shared" si="160"/>
        <v>0</v>
      </c>
      <c r="AN82" s="190"/>
      <c r="AO82" s="79"/>
      <c r="AP82" s="78">
        <f t="shared" si="155"/>
        <v>0</v>
      </c>
      <c r="AQ82" s="191"/>
      <c r="AR82" s="79"/>
      <c r="AS82" s="78">
        <f t="shared" si="161"/>
        <v>0</v>
      </c>
      <c r="AT82" s="191"/>
      <c r="AU82" s="79"/>
      <c r="AV82" s="78">
        <f t="shared" si="162"/>
        <v>0</v>
      </c>
      <c r="AW82" s="207"/>
      <c r="AX82" s="206" t="s">
        <v>228</v>
      </c>
      <c r="AY82" s="208" t="s">
        <v>231</v>
      </c>
    </row>
    <row r="83" spans="1:51" s="59" customFormat="1" ht="34.5" customHeight="1" x14ac:dyDescent="0.25">
      <c r="A83" s="378"/>
      <c r="B83" s="396"/>
      <c r="C83" s="396"/>
      <c r="D83" s="396"/>
      <c r="E83" s="396"/>
      <c r="F83" s="396"/>
      <c r="G83" s="396"/>
      <c r="H83" s="399"/>
      <c r="I83" s="381"/>
      <c r="J83" s="70"/>
      <c r="K83" s="70"/>
      <c r="L83" s="70"/>
      <c r="M83" s="70"/>
      <c r="N83" s="203" t="s">
        <v>238</v>
      </c>
      <c r="O83" s="203" t="s">
        <v>239</v>
      </c>
      <c r="P83" s="223"/>
      <c r="Q83" s="223"/>
      <c r="R83" s="223"/>
      <c r="S83" s="223"/>
      <c r="T83" s="223" t="s">
        <v>7</v>
      </c>
      <c r="U83" s="223"/>
      <c r="V83" s="223"/>
      <c r="W83" s="223"/>
      <c r="X83" s="223"/>
      <c r="Y83" s="223"/>
      <c r="Z83" s="223"/>
      <c r="AA83" s="223"/>
      <c r="AB83" s="223"/>
      <c r="AC83" s="203" t="s">
        <v>325</v>
      </c>
      <c r="AD83" s="204">
        <v>0.25</v>
      </c>
      <c r="AE83" s="205">
        <f t="shared" si="167"/>
        <v>0.25</v>
      </c>
      <c r="AF83" s="204">
        <v>0.5</v>
      </c>
      <c r="AG83" s="205">
        <f t="shared" si="168"/>
        <v>0.5</v>
      </c>
      <c r="AH83" s="204">
        <v>0.75</v>
      </c>
      <c r="AI83" s="205">
        <f t="shared" si="169"/>
        <v>0.75</v>
      </c>
      <c r="AJ83" s="204">
        <v>1</v>
      </c>
      <c r="AK83" s="205">
        <f t="shared" si="170"/>
        <v>1</v>
      </c>
      <c r="AL83" s="71"/>
      <c r="AM83" s="78">
        <f t="shared" si="160"/>
        <v>0</v>
      </c>
      <c r="AN83" s="190"/>
      <c r="AO83" s="79"/>
      <c r="AP83" s="78">
        <f t="shared" si="155"/>
        <v>0</v>
      </c>
      <c r="AQ83" s="191"/>
      <c r="AR83" s="79"/>
      <c r="AS83" s="78">
        <f t="shared" si="161"/>
        <v>0</v>
      </c>
      <c r="AT83" s="191"/>
      <c r="AU83" s="79"/>
      <c r="AV83" s="78">
        <f t="shared" si="162"/>
        <v>0</v>
      </c>
      <c r="AW83" s="207"/>
      <c r="AX83" s="206" t="s">
        <v>228</v>
      </c>
      <c r="AY83" s="208" t="s">
        <v>232</v>
      </c>
    </row>
    <row r="84" spans="1:51" s="59" customFormat="1" ht="34.5" customHeight="1" x14ac:dyDescent="0.25">
      <c r="A84" s="378"/>
      <c r="B84" s="396"/>
      <c r="C84" s="396"/>
      <c r="D84" s="396"/>
      <c r="E84" s="396"/>
      <c r="F84" s="396"/>
      <c r="G84" s="396"/>
      <c r="H84" s="399"/>
      <c r="I84" s="381"/>
      <c r="J84" s="70"/>
      <c r="K84" s="70"/>
      <c r="L84" s="70"/>
      <c r="M84" s="70"/>
      <c r="N84" s="203" t="s">
        <v>331</v>
      </c>
      <c r="O84" s="203" t="s">
        <v>235</v>
      </c>
      <c r="P84" s="223"/>
      <c r="Q84" s="223"/>
      <c r="R84" s="223"/>
      <c r="S84" s="223"/>
      <c r="T84" s="223" t="s">
        <v>7</v>
      </c>
      <c r="U84" s="223"/>
      <c r="V84" s="223"/>
      <c r="W84" s="223"/>
      <c r="X84" s="223"/>
      <c r="Y84" s="223"/>
      <c r="Z84" s="223"/>
      <c r="AA84" s="223"/>
      <c r="AB84" s="223"/>
      <c r="AC84" s="203"/>
      <c r="AD84" s="204">
        <v>0.25</v>
      </c>
      <c r="AE84" s="205">
        <f t="shared" si="167"/>
        <v>0.25</v>
      </c>
      <c r="AF84" s="204">
        <v>0.5</v>
      </c>
      <c r="AG84" s="205">
        <f t="shared" si="168"/>
        <v>0.5</v>
      </c>
      <c r="AH84" s="204">
        <v>0.75</v>
      </c>
      <c r="AI84" s="205">
        <f t="shared" si="169"/>
        <v>0.75</v>
      </c>
      <c r="AJ84" s="204">
        <v>1</v>
      </c>
      <c r="AK84" s="205">
        <f t="shared" si="170"/>
        <v>1</v>
      </c>
      <c r="AL84" s="71"/>
      <c r="AM84" s="78">
        <f t="shared" si="160"/>
        <v>0</v>
      </c>
      <c r="AN84" s="190"/>
      <c r="AO84" s="79"/>
      <c r="AP84" s="78">
        <f t="shared" si="155"/>
        <v>0</v>
      </c>
      <c r="AQ84" s="191"/>
      <c r="AR84" s="79"/>
      <c r="AS84" s="78">
        <f t="shared" si="161"/>
        <v>0</v>
      </c>
      <c r="AT84" s="191"/>
      <c r="AU84" s="79"/>
      <c r="AV84" s="78">
        <f t="shared" si="162"/>
        <v>0</v>
      </c>
      <c r="AW84" s="207"/>
      <c r="AX84" s="206" t="s">
        <v>228</v>
      </c>
      <c r="AY84" s="208" t="s">
        <v>233</v>
      </c>
    </row>
    <row r="85" spans="1:51" s="59" customFormat="1" ht="34.5" customHeight="1" x14ac:dyDescent="0.25">
      <c r="A85" s="378"/>
      <c r="B85" s="396"/>
      <c r="C85" s="396"/>
      <c r="D85" s="396"/>
      <c r="E85" s="396"/>
      <c r="F85" s="396"/>
      <c r="G85" s="396"/>
      <c r="H85" s="399"/>
      <c r="I85" s="381"/>
      <c r="J85" s="70"/>
      <c r="K85" s="70"/>
      <c r="L85" s="70"/>
      <c r="M85" s="70"/>
      <c r="N85" s="203" t="s">
        <v>331</v>
      </c>
      <c r="O85" s="203" t="s">
        <v>236</v>
      </c>
      <c r="P85" s="223"/>
      <c r="Q85" s="223"/>
      <c r="R85" s="223"/>
      <c r="S85" s="223"/>
      <c r="T85" s="223" t="s">
        <v>7</v>
      </c>
      <c r="U85" s="223"/>
      <c r="V85" s="223"/>
      <c r="W85" s="223"/>
      <c r="X85" s="223"/>
      <c r="Y85" s="223"/>
      <c r="Z85" s="223"/>
      <c r="AA85" s="223"/>
      <c r="AB85" s="223"/>
      <c r="AC85" s="203"/>
      <c r="AD85" s="204">
        <v>0.25</v>
      </c>
      <c r="AE85" s="205">
        <f t="shared" si="167"/>
        <v>0.25</v>
      </c>
      <c r="AF85" s="204">
        <v>0.5</v>
      </c>
      <c r="AG85" s="205">
        <f t="shared" si="168"/>
        <v>0.5</v>
      </c>
      <c r="AH85" s="204">
        <v>0.75</v>
      </c>
      <c r="AI85" s="205">
        <f t="shared" si="169"/>
        <v>0.75</v>
      </c>
      <c r="AJ85" s="204">
        <v>1</v>
      </c>
      <c r="AK85" s="205">
        <f t="shared" si="170"/>
        <v>1</v>
      </c>
      <c r="AL85" s="71"/>
      <c r="AM85" s="78">
        <f t="shared" si="160"/>
        <v>0</v>
      </c>
      <c r="AN85" s="190"/>
      <c r="AO85" s="79"/>
      <c r="AP85" s="78">
        <f t="shared" si="155"/>
        <v>0</v>
      </c>
      <c r="AQ85" s="191"/>
      <c r="AR85" s="79"/>
      <c r="AS85" s="78">
        <f t="shared" si="161"/>
        <v>0</v>
      </c>
      <c r="AT85" s="191"/>
      <c r="AU85" s="79"/>
      <c r="AV85" s="78">
        <f t="shared" si="162"/>
        <v>0</v>
      </c>
      <c r="AW85" s="207"/>
      <c r="AX85" s="206" t="s">
        <v>228</v>
      </c>
      <c r="AY85" s="208" t="s">
        <v>234</v>
      </c>
    </row>
    <row r="86" spans="1:51" s="59" customFormat="1" ht="76.5" customHeight="1" x14ac:dyDescent="0.25">
      <c r="A86" s="378"/>
      <c r="B86" s="396"/>
      <c r="C86" s="396"/>
      <c r="D86" s="396"/>
      <c r="E86" s="396"/>
      <c r="F86" s="396"/>
      <c r="G86" s="396"/>
      <c r="H86" s="399"/>
      <c r="I86" s="381"/>
      <c r="J86" s="70"/>
      <c r="K86" s="70"/>
      <c r="L86" s="70"/>
      <c r="M86" s="70"/>
      <c r="N86" s="203" t="s">
        <v>416</v>
      </c>
      <c r="O86" s="203" t="s">
        <v>230</v>
      </c>
      <c r="P86" s="223"/>
      <c r="Q86" s="223"/>
      <c r="R86" s="223"/>
      <c r="S86" s="223"/>
      <c r="T86" s="223"/>
      <c r="U86" s="223"/>
      <c r="V86" s="223"/>
      <c r="W86" s="223"/>
      <c r="X86" s="223"/>
      <c r="Y86" s="223" t="s">
        <v>7</v>
      </c>
      <c r="Z86" s="223"/>
      <c r="AA86" s="223"/>
      <c r="AB86" s="223"/>
      <c r="AC86" s="203" t="s">
        <v>110</v>
      </c>
      <c r="AD86" s="204">
        <v>0.25</v>
      </c>
      <c r="AE86" s="205">
        <f t="shared" ref="AE86" si="171">AD86/AJ86</f>
        <v>0.25</v>
      </c>
      <c r="AF86" s="204">
        <v>0.5</v>
      </c>
      <c r="AG86" s="205">
        <f t="shared" ref="AG86" si="172">AF86/AJ86</f>
        <v>0.5</v>
      </c>
      <c r="AH86" s="204">
        <v>0.75</v>
      </c>
      <c r="AI86" s="205">
        <f t="shared" ref="AI86" si="173">AH86/AJ86</f>
        <v>0.75</v>
      </c>
      <c r="AJ86" s="204">
        <v>1</v>
      </c>
      <c r="AK86" s="205">
        <f t="shared" ref="AK86" si="174">AJ86/AJ86</f>
        <v>1</v>
      </c>
      <c r="AL86" s="71"/>
      <c r="AM86" s="78">
        <f t="shared" si="160"/>
        <v>0</v>
      </c>
      <c r="AN86" s="190"/>
      <c r="AO86" s="79"/>
      <c r="AP86" s="78">
        <f t="shared" si="155"/>
        <v>0</v>
      </c>
      <c r="AQ86" s="191"/>
      <c r="AR86" s="79"/>
      <c r="AS86" s="78">
        <f t="shared" si="161"/>
        <v>0</v>
      </c>
      <c r="AT86" s="191"/>
      <c r="AU86" s="79"/>
      <c r="AV86" s="78">
        <f t="shared" si="162"/>
        <v>0</v>
      </c>
      <c r="AW86" s="207"/>
      <c r="AX86" s="206" t="s">
        <v>228</v>
      </c>
      <c r="AY86" s="208" t="s">
        <v>227</v>
      </c>
    </row>
    <row r="87" spans="1:51" s="59" customFormat="1" ht="34.5" customHeight="1" x14ac:dyDescent="0.25">
      <c r="A87" s="378"/>
      <c r="B87" s="396"/>
      <c r="C87" s="396"/>
      <c r="D87" s="396"/>
      <c r="E87" s="396"/>
      <c r="F87" s="396"/>
      <c r="G87" s="396"/>
      <c r="H87" s="399"/>
      <c r="I87" s="381"/>
      <c r="J87" s="70"/>
      <c r="K87" s="70"/>
      <c r="L87" s="70"/>
      <c r="M87" s="70"/>
      <c r="N87" s="203" t="s">
        <v>247</v>
      </c>
      <c r="O87" s="203" t="s">
        <v>248</v>
      </c>
      <c r="P87" s="223"/>
      <c r="Q87" s="223"/>
      <c r="R87" s="223"/>
      <c r="S87" s="223"/>
      <c r="T87" s="223" t="s">
        <v>7</v>
      </c>
      <c r="U87" s="223"/>
      <c r="V87" s="223"/>
      <c r="W87" s="223"/>
      <c r="X87" s="223"/>
      <c r="Y87" s="223"/>
      <c r="Z87" s="223"/>
      <c r="AA87" s="223"/>
      <c r="AB87" s="223"/>
      <c r="AC87" s="203" t="s">
        <v>332</v>
      </c>
      <c r="AD87" s="204">
        <v>0.25</v>
      </c>
      <c r="AE87" s="205">
        <f t="shared" ref="AE87:AE90" si="175">AD87/AJ87</f>
        <v>0.25</v>
      </c>
      <c r="AF87" s="204">
        <v>0.5</v>
      </c>
      <c r="AG87" s="205">
        <f t="shared" ref="AG87:AG90" si="176">AF87/AJ87</f>
        <v>0.5</v>
      </c>
      <c r="AH87" s="204">
        <v>0.75</v>
      </c>
      <c r="AI87" s="205">
        <f t="shared" ref="AI87:AI90" si="177">AH87/AJ87</f>
        <v>0.75</v>
      </c>
      <c r="AJ87" s="204">
        <v>1</v>
      </c>
      <c r="AK87" s="205">
        <f t="shared" ref="AK87:AK90" si="178">AJ87/AJ87</f>
        <v>1</v>
      </c>
      <c r="AL87" s="71"/>
      <c r="AM87" s="78">
        <f t="shared" si="160"/>
        <v>0</v>
      </c>
      <c r="AN87" s="190"/>
      <c r="AO87" s="79"/>
      <c r="AP87" s="78">
        <f t="shared" si="155"/>
        <v>0</v>
      </c>
      <c r="AQ87" s="191"/>
      <c r="AR87" s="79"/>
      <c r="AS87" s="78">
        <f t="shared" si="161"/>
        <v>0</v>
      </c>
      <c r="AT87" s="191"/>
      <c r="AU87" s="79"/>
      <c r="AV87" s="78">
        <f t="shared" si="162"/>
        <v>0</v>
      </c>
      <c r="AW87" s="207"/>
      <c r="AX87" s="206" t="s">
        <v>228</v>
      </c>
      <c r="AY87" s="208" t="s">
        <v>242</v>
      </c>
    </row>
    <row r="88" spans="1:51" s="59" customFormat="1" ht="34.5" customHeight="1" x14ac:dyDescent="0.25">
      <c r="A88" s="378"/>
      <c r="B88" s="396"/>
      <c r="C88" s="396"/>
      <c r="D88" s="396"/>
      <c r="E88" s="396"/>
      <c r="F88" s="396"/>
      <c r="G88" s="396"/>
      <c r="H88" s="399"/>
      <c r="I88" s="381"/>
      <c r="J88" s="70"/>
      <c r="K88" s="70"/>
      <c r="L88" s="70"/>
      <c r="M88" s="70"/>
      <c r="N88" s="203" t="s">
        <v>372</v>
      </c>
      <c r="O88" s="203" t="s">
        <v>373</v>
      </c>
      <c r="P88" s="223"/>
      <c r="Q88" s="223"/>
      <c r="R88" s="223"/>
      <c r="S88" s="223"/>
      <c r="T88" s="223" t="s">
        <v>7</v>
      </c>
      <c r="U88" s="223"/>
      <c r="V88" s="223"/>
      <c r="W88" s="223"/>
      <c r="X88" s="223"/>
      <c r="Y88" s="223"/>
      <c r="Z88" s="223"/>
      <c r="AA88" s="223"/>
      <c r="AB88" s="223"/>
      <c r="AC88" s="203" t="s">
        <v>332</v>
      </c>
      <c r="AD88" s="204">
        <v>0.25</v>
      </c>
      <c r="AE88" s="205">
        <f t="shared" si="175"/>
        <v>0.25</v>
      </c>
      <c r="AF88" s="204">
        <v>0.5</v>
      </c>
      <c r="AG88" s="205">
        <f t="shared" si="176"/>
        <v>0.5</v>
      </c>
      <c r="AH88" s="204">
        <v>0.75</v>
      </c>
      <c r="AI88" s="205">
        <f t="shared" si="177"/>
        <v>0.75</v>
      </c>
      <c r="AJ88" s="204">
        <v>1</v>
      </c>
      <c r="AK88" s="205">
        <f t="shared" si="178"/>
        <v>1</v>
      </c>
      <c r="AL88" s="71"/>
      <c r="AM88" s="78">
        <f t="shared" si="160"/>
        <v>0</v>
      </c>
      <c r="AN88" s="190"/>
      <c r="AO88" s="79"/>
      <c r="AP88" s="78">
        <f t="shared" si="155"/>
        <v>0</v>
      </c>
      <c r="AQ88" s="191"/>
      <c r="AR88" s="79"/>
      <c r="AS88" s="78">
        <f t="shared" si="161"/>
        <v>0</v>
      </c>
      <c r="AT88" s="191"/>
      <c r="AU88" s="79"/>
      <c r="AV88" s="78">
        <f t="shared" si="162"/>
        <v>0</v>
      </c>
      <c r="AW88" s="207"/>
      <c r="AX88" s="206" t="s">
        <v>228</v>
      </c>
      <c r="AY88" s="208" t="s">
        <v>366</v>
      </c>
    </row>
    <row r="89" spans="1:51" s="59" customFormat="1" ht="34.5" customHeight="1" x14ac:dyDescent="0.25">
      <c r="A89" s="378"/>
      <c r="B89" s="396"/>
      <c r="C89" s="396"/>
      <c r="D89" s="396"/>
      <c r="E89" s="396"/>
      <c r="F89" s="396"/>
      <c r="G89" s="396"/>
      <c r="H89" s="399"/>
      <c r="I89" s="381"/>
      <c r="J89" s="70"/>
      <c r="K89" s="70"/>
      <c r="L89" s="70"/>
      <c r="M89" s="70"/>
      <c r="N89" s="203" t="s">
        <v>369</v>
      </c>
      <c r="O89" s="203" t="s">
        <v>371</v>
      </c>
      <c r="P89" s="223"/>
      <c r="Q89" s="223"/>
      <c r="R89" s="223"/>
      <c r="S89" s="223"/>
      <c r="T89" s="223" t="s">
        <v>7</v>
      </c>
      <c r="U89" s="223"/>
      <c r="V89" s="223"/>
      <c r="W89" s="223"/>
      <c r="X89" s="223"/>
      <c r="Y89" s="223"/>
      <c r="Z89" s="223"/>
      <c r="AA89" s="223"/>
      <c r="AB89" s="223"/>
      <c r="AC89" s="203" t="s">
        <v>332</v>
      </c>
      <c r="AD89" s="204">
        <v>0.25</v>
      </c>
      <c r="AE89" s="205">
        <f t="shared" si="175"/>
        <v>0.25</v>
      </c>
      <c r="AF89" s="204">
        <v>0.5</v>
      </c>
      <c r="AG89" s="205">
        <f t="shared" si="176"/>
        <v>0.5</v>
      </c>
      <c r="AH89" s="204">
        <v>0.75</v>
      </c>
      <c r="AI89" s="205">
        <f t="shared" si="177"/>
        <v>0.75</v>
      </c>
      <c r="AJ89" s="204">
        <v>1</v>
      </c>
      <c r="AK89" s="205">
        <f t="shared" si="178"/>
        <v>1</v>
      </c>
      <c r="AL89" s="71"/>
      <c r="AM89" s="78">
        <f t="shared" si="160"/>
        <v>0</v>
      </c>
      <c r="AN89" s="190"/>
      <c r="AO89" s="79"/>
      <c r="AP89" s="78">
        <f t="shared" si="155"/>
        <v>0</v>
      </c>
      <c r="AQ89" s="191"/>
      <c r="AR89" s="79"/>
      <c r="AS89" s="78">
        <f t="shared" si="161"/>
        <v>0</v>
      </c>
      <c r="AT89" s="191"/>
      <c r="AU89" s="79"/>
      <c r="AV89" s="78">
        <f t="shared" si="162"/>
        <v>0</v>
      </c>
      <c r="AW89" s="207"/>
      <c r="AX89" s="206" t="s">
        <v>228</v>
      </c>
      <c r="AY89" s="208" t="s">
        <v>243</v>
      </c>
    </row>
    <row r="90" spans="1:51" s="59" customFormat="1" ht="34.5" customHeight="1" x14ac:dyDescent="0.25">
      <c r="A90" s="378"/>
      <c r="B90" s="396"/>
      <c r="C90" s="396"/>
      <c r="D90" s="396"/>
      <c r="E90" s="396"/>
      <c r="F90" s="396"/>
      <c r="G90" s="396"/>
      <c r="H90" s="399"/>
      <c r="I90" s="381"/>
      <c r="J90" s="70"/>
      <c r="K90" s="70"/>
      <c r="L90" s="70"/>
      <c r="M90" s="70"/>
      <c r="N90" s="203" t="s">
        <v>245</v>
      </c>
      <c r="O90" s="203" t="s">
        <v>246</v>
      </c>
      <c r="P90" s="223"/>
      <c r="Q90" s="223"/>
      <c r="R90" s="223"/>
      <c r="S90" s="223" t="s">
        <v>7</v>
      </c>
      <c r="T90" s="223"/>
      <c r="U90" s="223"/>
      <c r="V90" s="223"/>
      <c r="W90" s="223"/>
      <c r="X90" s="223"/>
      <c r="Y90" s="223"/>
      <c r="Z90" s="223"/>
      <c r="AA90" s="223"/>
      <c r="AB90" s="223"/>
      <c r="AC90" s="203" t="s">
        <v>376</v>
      </c>
      <c r="AD90" s="204">
        <v>0.25</v>
      </c>
      <c r="AE90" s="205">
        <f t="shared" si="175"/>
        <v>0.25</v>
      </c>
      <c r="AF90" s="204">
        <v>0.5</v>
      </c>
      <c r="AG90" s="205">
        <f t="shared" si="176"/>
        <v>0.5</v>
      </c>
      <c r="AH90" s="204">
        <v>0.75</v>
      </c>
      <c r="AI90" s="205">
        <f t="shared" si="177"/>
        <v>0.75</v>
      </c>
      <c r="AJ90" s="204">
        <v>1</v>
      </c>
      <c r="AK90" s="205">
        <f t="shared" si="178"/>
        <v>1</v>
      </c>
      <c r="AL90" s="71"/>
      <c r="AM90" s="78">
        <f t="shared" si="160"/>
        <v>0</v>
      </c>
      <c r="AN90" s="190"/>
      <c r="AO90" s="79"/>
      <c r="AP90" s="78">
        <f t="shared" si="155"/>
        <v>0</v>
      </c>
      <c r="AQ90" s="191"/>
      <c r="AR90" s="79"/>
      <c r="AS90" s="78">
        <f t="shared" si="161"/>
        <v>0</v>
      </c>
      <c r="AT90" s="191"/>
      <c r="AU90" s="79"/>
      <c r="AV90" s="78">
        <f t="shared" si="162"/>
        <v>0</v>
      </c>
      <c r="AW90" s="207"/>
      <c r="AX90" s="206" t="s">
        <v>228</v>
      </c>
      <c r="AY90" s="208" t="s">
        <v>244</v>
      </c>
    </row>
    <row r="91" spans="1:51" s="59" customFormat="1" ht="34.5" customHeight="1" x14ac:dyDescent="0.25">
      <c r="A91" s="378"/>
      <c r="B91" s="396"/>
      <c r="C91" s="396"/>
      <c r="D91" s="396"/>
      <c r="E91" s="396"/>
      <c r="F91" s="396"/>
      <c r="G91" s="396"/>
      <c r="H91" s="399"/>
      <c r="I91" s="381"/>
      <c r="J91" s="70"/>
      <c r="K91" s="70"/>
      <c r="L91" s="70"/>
      <c r="M91" s="70"/>
      <c r="N91" s="203" t="s">
        <v>456</v>
      </c>
      <c r="O91" s="203" t="s">
        <v>377</v>
      </c>
      <c r="P91" s="223"/>
      <c r="Q91" s="223"/>
      <c r="R91" s="223"/>
      <c r="S91" s="223" t="s">
        <v>7</v>
      </c>
      <c r="T91" s="223"/>
      <c r="U91" s="223"/>
      <c r="V91" s="223"/>
      <c r="W91" s="223"/>
      <c r="X91" s="223"/>
      <c r="Y91" s="223"/>
      <c r="Z91" s="223"/>
      <c r="AA91" s="223"/>
      <c r="AB91" s="223"/>
      <c r="AC91" s="203" t="s">
        <v>333</v>
      </c>
      <c r="AD91" s="204">
        <v>0</v>
      </c>
      <c r="AE91" s="205">
        <f t="shared" ref="AE91" si="179">AD91/AJ91</f>
        <v>0</v>
      </c>
      <c r="AF91" s="204">
        <v>0</v>
      </c>
      <c r="AG91" s="205">
        <f t="shared" ref="AG91" si="180">AF91/AJ91</f>
        <v>0</v>
      </c>
      <c r="AH91" s="204">
        <v>0</v>
      </c>
      <c r="AI91" s="205">
        <f t="shared" ref="AI91" si="181">AH91/AJ91</f>
        <v>0</v>
      </c>
      <c r="AJ91" s="204">
        <v>1</v>
      </c>
      <c r="AK91" s="205">
        <f t="shared" ref="AK91" si="182">AJ91/AJ91</f>
        <v>1</v>
      </c>
      <c r="AL91" s="71"/>
      <c r="AM91" s="78"/>
      <c r="AN91" s="190"/>
      <c r="AO91" s="79"/>
      <c r="AP91" s="78"/>
      <c r="AQ91" s="191"/>
      <c r="AR91" s="79"/>
      <c r="AS91" s="78"/>
      <c r="AT91" s="191"/>
      <c r="AU91" s="79"/>
      <c r="AV91" s="78">
        <f t="shared" si="162"/>
        <v>0</v>
      </c>
      <c r="AW91" s="207"/>
      <c r="AX91" s="206" t="s">
        <v>252</v>
      </c>
      <c r="AY91" s="208" t="s">
        <v>257</v>
      </c>
    </row>
    <row r="92" spans="1:51" s="59" customFormat="1" ht="34.5" customHeight="1" x14ac:dyDescent="0.25">
      <c r="A92" s="378"/>
      <c r="B92" s="396"/>
      <c r="C92" s="396"/>
      <c r="D92" s="396"/>
      <c r="E92" s="396"/>
      <c r="F92" s="396"/>
      <c r="G92" s="396"/>
      <c r="H92" s="399"/>
      <c r="I92" s="381"/>
      <c r="J92" s="70"/>
      <c r="K92" s="70"/>
      <c r="L92" s="70"/>
      <c r="M92" s="70"/>
      <c r="N92" s="203" t="s">
        <v>256</v>
      </c>
      <c r="O92" s="203" t="s">
        <v>255</v>
      </c>
      <c r="P92" s="223"/>
      <c r="Q92" s="223"/>
      <c r="R92" s="223"/>
      <c r="S92" s="223" t="s">
        <v>7</v>
      </c>
      <c r="T92" s="223"/>
      <c r="U92" s="223"/>
      <c r="V92" s="223"/>
      <c r="W92" s="223"/>
      <c r="X92" s="223"/>
      <c r="Y92" s="223"/>
      <c r="Z92" s="223"/>
      <c r="AA92" s="223"/>
      <c r="AB92" s="223"/>
      <c r="AC92" s="203" t="s">
        <v>333</v>
      </c>
      <c r="AD92" s="204">
        <v>0</v>
      </c>
      <c r="AE92" s="205">
        <f t="shared" ref="AE92" si="183">AD92/AJ92</f>
        <v>0</v>
      </c>
      <c r="AF92" s="204">
        <v>0</v>
      </c>
      <c r="AG92" s="205">
        <f t="shared" ref="AG92" si="184">AF92/AJ92</f>
        <v>0</v>
      </c>
      <c r="AH92" s="204">
        <v>0</v>
      </c>
      <c r="AI92" s="205">
        <f t="shared" ref="AI92" si="185">AH92/AJ92</f>
        <v>0</v>
      </c>
      <c r="AJ92" s="204">
        <v>1</v>
      </c>
      <c r="AK92" s="205">
        <f t="shared" ref="AK92" si="186">AJ92/AJ92</f>
        <v>1</v>
      </c>
      <c r="AL92" s="71"/>
      <c r="AM92" s="78"/>
      <c r="AN92" s="190"/>
      <c r="AO92" s="79"/>
      <c r="AP92" s="78"/>
      <c r="AQ92" s="191"/>
      <c r="AR92" s="79"/>
      <c r="AS92" s="78"/>
      <c r="AT92" s="191"/>
      <c r="AU92" s="79"/>
      <c r="AV92" s="78">
        <f t="shared" si="162"/>
        <v>0</v>
      </c>
      <c r="AW92" s="207"/>
      <c r="AX92" s="206" t="s">
        <v>252</v>
      </c>
      <c r="AY92" s="208" t="s">
        <v>258</v>
      </c>
    </row>
    <row r="93" spans="1:51" s="59" customFormat="1" ht="34.5" customHeight="1" x14ac:dyDescent="0.25">
      <c r="A93" s="378"/>
      <c r="B93" s="396"/>
      <c r="C93" s="396"/>
      <c r="D93" s="396"/>
      <c r="E93" s="396"/>
      <c r="F93" s="396"/>
      <c r="G93" s="396"/>
      <c r="H93" s="399"/>
      <c r="I93" s="381"/>
      <c r="J93" s="70"/>
      <c r="K93" s="70"/>
      <c r="L93" s="70"/>
      <c r="M93" s="70"/>
      <c r="N93" s="203" t="s">
        <v>297</v>
      </c>
      <c r="O93" s="203" t="s">
        <v>296</v>
      </c>
      <c r="P93" s="223"/>
      <c r="Q93" s="223"/>
      <c r="R93" s="223"/>
      <c r="S93" s="223" t="s">
        <v>7</v>
      </c>
      <c r="T93" s="223"/>
      <c r="U93" s="223"/>
      <c r="V93" s="223"/>
      <c r="W93" s="223"/>
      <c r="X93" s="223"/>
      <c r="Y93" s="223"/>
      <c r="Z93" s="223"/>
      <c r="AA93" s="223"/>
      <c r="AB93" s="223"/>
      <c r="AC93" s="203" t="s">
        <v>334</v>
      </c>
      <c r="AD93" s="204">
        <v>0.1</v>
      </c>
      <c r="AE93" s="205">
        <f t="shared" ref="AE93:AE101" si="187">AD93/AJ93</f>
        <v>0.1</v>
      </c>
      <c r="AF93" s="204">
        <v>0.4</v>
      </c>
      <c r="AG93" s="205">
        <f t="shared" ref="AG93:AG101" si="188">AF93/AJ93</f>
        <v>0.4</v>
      </c>
      <c r="AH93" s="204">
        <v>0.8</v>
      </c>
      <c r="AI93" s="205">
        <f t="shared" ref="AI93:AI101" si="189">AH93/AJ93</f>
        <v>0.8</v>
      </c>
      <c r="AJ93" s="204">
        <v>1</v>
      </c>
      <c r="AK93" s="205">
        <f t="shared" ref="AK93:AK101" si="190">AJ93/AJ93</f>
        <v>1</v>
      </c>
      <c r="AL93" s="71"/>
      <c r="AM93" s="78">
        <f t="shared" si="160"/>
        <v>0</v>
      </c>
      <c r="AN93" s="190"/>
      <c r="AO93" s="79"/>
      <c r="AP93" s="78">
        <f t="shared" si="155"/>
        <v>0</v>
      </c>
      <c r="AQ93" s="191"/>
      <c r="AR93" s="79"/>
      <c r="AS93" s="78">
        <f t="shared" si="161"/>
        <v>0</v>
      </c>
      <c r="AT93" s="191"/>
      <c r="AU93" s="79"/>
      <c r="AV93" s="78">
        <f t="shared" si="162"/>
        <v>0</v>
      </c>
      <c r="AW93" s="207"/>
      <c r="AX93" s="206" t="s">
        <v>290</v>
      </c>
      <c r="AY93" s="208" t="s">
        <v>292</v>
      </c>
    </row>
    <row r="94" spans="1:51" s="59" customFormat="1" ht="85.5" customHeight="1" x14ac:dyDescent="0.25">
      <c r="A94" s="378"/>
      <c r="B94" s="396"/>
      <c r="C94" s="396"/>
      <c r="D94" s="396"/>
      <c r="E94" s="396"/>
      <c r="F94" s="396"/>
      <c r="G94" s="396"/>
      <c r="H94" s="399"/>
      <c r="I94" s="381"/>
      <c r="J94" s="70"/>
      <c r="K94" s="70"/>
      <c r="L94" s="70"/>
      <c r="M94" s="70"/>
      <c r="N94" s="203" t="s">
        <v>299</v>
      </c>
      <c r="O94" s="203" t="s">
        <v>298</v>
      </c>
      <c r="P94" s="223"/>
      <c r="Q94" s="223"/>
      <c r="R94" s="223"/>
      <c r="S94" s="223" t="s">
        <v>7</v>
      </c>
      <c r="T94" s="223"/>
      <c r="U94" s="223"/>
      <c r="V94" s="223"/>
      <c r="W94" s="223"/>
      <c r="X94" s="223"/>
      <c r="Y94" s="223"/>
      <c r="Z94" s="223"/>
      <c r="AA94" s="223"/>
      <c r="AB94" s="223"/>
      <c r="AC94" s="203" t="s">
        <v>334</v>
      </c>
      <c r="AD94" s="204">
        <v>0</v>
      </c>
      <c r="AE94" s="205">
        <f t="shared" si="187"/>
        <v>0</v>
      </c>
      <c r="AF94" s="204">
        <v>0.4</v>
      </c>
      <c r="AG94" s="205">
        <f t="shared" si="188"/>
        <v>0.4</v>
      </c>
      <c r="AH94" s="204">
        <v>0.7</v>
      </c>
      <c r="AI94" s="205">
        <f t="shared" si="189"/>
        <v>0.7</v>
      </c>
      <c r="AJ94" s="204">
        <v>1</v>
      </c>
      <c r="AK94" s="205">
        <f t="shared" si="190"/>
        <v>1</v>
      </c>
      <c r="AL94" s="71"/>
      <c r="AM94" s="78"/>
      <c r="AN94" s="190"/>
      <c r="AO94" s="79"/>
      <c r="AP94" s="78">
        <f t="shared" si="155"/>
        <v>0</v>
      </c>
      <c r="AQ94" s="191"/>
      <c r="AR94" s="79"/>
      <c r="AS94" s="78">
        <f t="shared" si="161"/>
        <v>0</v>
      </c>
      <c r="AT94" s="191"/>
      <c r="AU94" s="79"/>
      <c r="AV94" s="78">
        <f t="shared" si="162"/>
        <v>0</v>
      </c>
      <c r="AW94" s="207"/>
      <c r="AX94" s="206" t="s">
        <v>290</v>
      </c>
      <c r="AY94" s="208" t="s">
        <v>292</v>
      </c>
    </row>
    <row r="95" spans="1:51" s="59" customFormat="1" ht="34.5" customHeight="1" x14ac:dyDescent="0.25">
      <c r="A95" s="378"/>
      <c r="B95" s="396"/>
      <c r="C95" s="396"/>
      <c r="D95" s="396"/>
      <c r="E95" s="396"/>
      <c r="F95" s="396"/>
      <c r="G95" s="396"/>
      <c r="H95" s="399"/>
      <c r="I95" s="381"/>
      <c r="J95" s="70"/>
      <c r="K95" s="70"/>
      <c r="L95" s="70"/>
      <c r="M95" s="70"/>
      <c r="N95" s="203" t="s">
        <v>301</v>
      </c>
      <c r="O95" s="203" t="s">
        <v>300</v>
      </c>
      <c r="P95" s="223"/>
      <c r="Q95" s="223"/>
      <c r="R95" s="223"/>
      <c r="S95" s="223" t="s">
        <v>7</v>
      </c>
      <c r="T95" s="223"/>
      <c r="U95" s="223"/>
      <c r="V95" s="223"/>
      <c r="W95" s="223"/>
      <c r="X95" s="223"/>
      <c r="Y95" s="223"/>
      <c r="Z95" s="223"/>
      <c r="AA95" s="223"/>
      <c r="AB95" s="223"/>
      <c r="AC95" s="203" t="s">
        <v>334</v>
      </c>
      <c r="AD95" s="204">
        <v>0.2</v>
      </c>
      <c r="AE95" s="205">
        <f t="shared" si="187"/>
        <v>0.2</v>
      </c>
      <c r="AF95" s="204">
        <v>0.4</v>
      </c>
      <c r="AG95" s="205">
        <f t="shared" si="188"/>
        <v>0.4</v>
      </c>
      <c r="AH95" s="204">
        <v>0.7</v>
      </c>
      <c r="AI95" s="205">
        <f t="shared" si="189"/>
        <v>0.7</v>
      </c>
      <c r="AJ95" s="204">
        <v>1</v>
      </c>
      <c r="AK95" s="205">
        <f t="shared" si="190"/>
        <v>1</v>
      </c>
      <c r="AL95" s="71"/>
      <c r="AM95" s="78">
        <f t="shared" si="160"/>
        <v>0</v>
      </c>
      <c r="AN95" s="190"/>
      <c r="AO95" s="79"/>
      <c r="AP95" s="78">
        <f t="shared" si="155"/>
        <v>0</v>
      </c>
      <c r="AQ95" s="191"/>
      <c r="AR95" s="79"/>
      <c r="AS95" s="78">
        <f t="shared" si="161"/>
        <v>0</v>
      </c>
      <c r="AT95" s="191"/>
      <c r="AU95" s="79"/>
      <c r="AV95" s="78">
        <f t="shared" si="162"/>
        <v>0</v>
      </c>
      <c r="AW95" s="207"/>
      <c r="AX95" s="206" t="s">
        <v>290</v>
      </c>
      <c r="AY95" s="208" t="s">
        <v>293</v>
      </c>
    </row>
    <row r="96" spans="1:51" s="59" customFormat="1" ht="34.5" customHeight="1" x14ac:dyDescent="0.25">
      <c r="A96" s="378"/>
      <c r="B96" s="396"/>
      <c r="C96" s="396"/>
      <c r="D96" s="396"/>
      <c r="E96" s="396"/>
      <c r="F96" s="396"/>
      <c r="G96" s="396"/>
      <c r="H96" s="399"/>
      <c r="I96" s="381"/>
      <c r="J96" s="70"/>
      <c r="K96" s="70"/>
      <c r="L96" s="70"/>
      <c r="M96" s="70"/>
      <c r="N96" s="203" t="s">
        <v>302</v>
      </c>
      <c r="O96" s="203" t="s">
        <v>335</v>
      </c>
      <c r="P96" s="223"/>
      <c r="Q96" s="223"/>
      <c r="R96" s="223"/>
      <c r="S96" s="223" t="s">
        <v>7</v>
      </c>
      <c r="T96" s="223"/>
      <c r="U96" s="223"/>
      <c r="V96" s="223"/>
      <c r="W96" s="223"/>
      <c r="X96" s="223"/>
      <c r="Y96" s="223"/>
      <c r="Z96" s="223"/>
      <c r="AA96" s="223"/>
      <c r="AB96" s="223"/>
      <c r="AC96" s="203" t="s">
        <v>334</v>
      </c>
      <c r="AD96" s="204">
        <v>0.03</v>
      </c>
      <c r="AE96" s="205">
        <f t="shared" si="187"/>
        <v>0.03</v>
      </c>
      <c r="AF96" s="204">
        <v>0.31119999999999998</v>
      </c>
      <c r="AG96" s="205">
        <f t="shared" si="188"/>
        <v>0.31119999999999998</v>
      </c>
      <c r="AH96" s="204">
        <v>0.625</v>
      </c>
      <c r="AI96" s="205">
        <f t="shared" si="189"/>
        <v>0.625</v>
      </c>
      <c r="AJ96" s="204">
        <v>1</v>
      </c>
      <c r="AK96" s="205">
        <f t="shared" si="190"/>
        <v>1</v>
      </c>
      <c r="AL96" s="71"/>
      <c r="AM96" s="78">
        <f t="shared" si="160"/>
        <v>0</v>
      </c>
      <c r="AN96" s="190"/>
      <c r="AO96" s="79"/>
      <c r="AP96" s="78">
        <f t="shared" si="155"/>
        <v>0</v>
      </c>
      <c r="AQ96" s="191"/>
      <c r="AR96" s="79"/>
      <c r="AS96" s="78">
        <f t="shared" si="161"/>
        <v>0</v>
      </c>
      <c r="AT96" s="191"/>
      <c r="AU96" s="79"/>
      <c r="AV96" s="78">
        <f t="shared" si="162"/>
        <v>0</v>
      </c>
      <c r="AW96" s="207"/>
      <c r="AX96" s="206" t="s">
        <v>290</v>
      </c>
      <c r="AY96" s="208" t="s">
        <v>293</v>
      </c>
    </row>
    <row r="97" spans="1:51" s="59" customFormat="1" ht="34.5" customHeight="1" x14ac:dyDescent="0.25">
      <c r="A97" s="378"/>
      <c r="B97" s="396"/>
      <c r="C97" s="396"/>
      <c r="D97" s="396"/>
      <c r="E97" s="396"/>
      <c r="F97" s="396"/>
      <c r="G97" s="396"/>
      <c r="H97" s="399"/>
      <c r="I97" s="381"/>
      <c r="J97" s="70"/>
      <c r="K97" s="70"/>
      <c r="L97" s="70"/>
      <c r="M97" s="70"/>
      <c r="N97" s="203" t="s">
        <v>304</v>
      </c>
      <c r="O97" s="203" t="s">
        <v>303</v>
      </c>
      <c r="P97" s="223"/>
      <c r="Q97" s="223"/>
      <c r="R97" s="223"/>
      <c r="S97" s="223" t="s">
        <v>7</v>
      </c>
      <c r="T97" s="223"/>
      <c r="U97" s="223"/>
      <c r="V97" s="223"/>
      <c r="W97" s="223"/>
      <c r="X97" s="223"/>
      <c r="Y97" s="223"/>
      <c r="Z97" s="223"/>
      <c r="AA97" s="223"/>
      <c r="AB97" s="223"/>
      <c r="AC97" s="203" t="s">
        <v>334</v>
      </c>
      <c r="AD97" s="204">
        <v>0.125</v>
      </c>
      <c r="AE97" s="205">
        <f t="shared" si="187"/>
        <v>0.125</v>
      </c>
      <c r="AF97" s="204">
        <v>0.375</v>
      </c>
      <c r="AG97" s="205">
        <f t="shared" si="188"/>
        <v>0.375</v>
      </c>
      <c r="AH97" s="204">
        <v>0.625</v>
      </c>
      <c r="AI97" s="205">
        <f t="shared" si="189"/>
        <v>0.625</v>
      </c>
      <c r="AJ97" s="204">
        <v>1</v>
      </c>
      <c r="AK97" s="205">
        <f t="shared" si="190"/>
        <v>1</v>
      </c>
      <c r="AL97" s="71"/>
      <c r="AM97" s="78">
        <f t="shared" si="160"/>
        <v>0</v>
      </c>
      <c r="AN97" s="190"/>
      <c r="AO97" s="79"/>
      <c r="AP97" s="78">
        <f t="shared" si="155"/>
        <v>0</v>
      </c>
      <c r="AQ97" s="191"/>
      <c r="AR97" s="79"/>
      <c r="AS97" s="78">
        <f t="shared" si="161"/>
        <v>0</v>
      </c>
      <c r="AT97" s="191"/>
      <c r="AU97" s="79"/>
      <c r="AV97" s="78">
        <f t="shared" si="162"/>
        <v>0</v>
      </c>
      <c r="AW97" s="207"/>
      <c r="AX97" s="206" t="s">
        <v>290</v>
      </c>
      <c r="AY97" s="208" t="s">
        <v>293</v>
      </c>
    </row>
    <row r="98" spans="1:51" s="59" customFormat="1" ht="34.5" customHeight="1" x14ac:dyDescent="0.25">
      <c r="A98" s="378"/>
      <c r="B98" s="396"/>
      <c r="C98" s="396"/>
      <c r="D98" s="396"/>
      <c r="E98" s="396"/>
      <c r="F98" s="396"/>
      <c r="G98" s="396"/>
      <c r="H98" s="399"/>
      <c r="I98" s="381"/>
      <c r="J98" s="70"/>
      <c r="K98" s="70"/>
      <c r="L98" s="70"/>
      <c r="M98" s="70"/>
      <c r="N98" s="203" t="s">
        <v>306</v>
      </c>
      <c r="O98" s="203" t="s">
        <v>305</v>
      </c>
      <c r="P98" s="223"/>
      <c r="Q98" s="223"/>
      <c r="R98" s="223"/>
      <c r="S98" s="223" t="s">
        <v>7</v>
      </c>
      <c r="T98" s="223"/>
      <c r="U98" s="223"/>
      <c r="V98" s="223"/>
      <c r="W98" s="223"/>
      <c r="X98" s="223"/>
      <c r="Y98" s="223"/>
      <c r="Z98" s="223"/>
      <c r="AA98" s="223"/>
      <c r="AB98" s="223"/>
      <c r="AC98" s="203" t="s">
        <v>334</v>
      </c>
      <c r="AD98" s="204">
        <v>0.25</v>
      </c>
      <c r="AE98" s="205">
        <f t="shared" si="187"/>
        <v>0.25</v>
      </c>
      <c r="AF98" s="204">
        <v>0.5</v>
      </c>
      <c r="AG98" s="205">
        <f t="shared" si="188"/>
        <v>0.5</v>
      </c>
      <c r="AH98" s="204">
        <v>0.75</v>
      </c>
      <c r="AI98" s="205">
        <f t="shared" si="189"/>
        <v>0.75</v>
      </c>
      <c r="AJ98" s="204">
        <v>1</v>
      </c>
      <c r="AK98" s="205">
        <f t="shared" si="190"/>
        <v>1</v>
      </c>
      <c r="AL98" s="71"/>
      <c r="AM98" s="78">
        <f t="shared" si="160"/>
        <v>0</v>
      </c>
      <c r="AN98" s="190"/>
      <c r="AO98" s="79"/>
      <c r="AP98" s="78">
        <f t="shared" si="155"/>
        <v>0</v>
      </c>
      <c r="AQ98" s="191"/>
      <c r="AR98" s="79"/>
      <c r="AS98" s="78">
        <f t="shared" si="161"/>
        <v>0</v>
      </c>
      <c r="AT98" s="191"/>
      <c r="AU98" s="79"/>
      <c r="AV98" s="78">
        <f t="shared" si="162"/>
        <v>0</v>
      </c>
      <c r="AW98" s="207"/>
      <c r="AX98" s="206" t="s">
        <v>290</v>
      </c>
      <c r="AY98" s="208" t="s">
        <v>293</v>
      </c>
    </row>
    <row r="99" spans="1:51" s="59" customFormat="1" ht="67.5" customHeight="1" x14ac:dyDescent="0.25">
      <c r="A99" s="378"/>
      <c r="B99" s="396"/>
      <c r="C99" s="396"/>
      <c r="D99" s="396"/>
      <c r="E99" s="396"/>
      <c r="F99" s="396"/>
      <c r="G99" s="396"/>
      <c r="H99" s="399"/>
      <c r="I99" s="381"/>
      <c r="J99" s="70"/>
      <c r="K99" s="70"/>
      <c r="L99" s="70"/>
      <c r="M99" s="70"/>
      <c r="N99" s="203" t="s">
        <v>336</v>
      </c>
      <c r="O99" s="203" t="s">
        <v>307</v>
      </c>
      <c r="P99" s="223"/>
      <c r="Q99" s="223"/>
      <c r="R99" s="223"/>
      <c r="S99" s="223" t="s">
        <v>7</v>
      </c>
      <c r="T99" s="223"/>
      <c r="U99" s="223"/>
      <c r="V99" s="223"/>
      <c r="W99" s="223"/>
      <c r="X99" s="223"/>
      <c r="Y99" s="223"/>
      <c r="Z99" s="223"/>
      <c r="AA99" s="223"/>
      <c r="AB99" s="223"/>
      <c r="AC99" s="203" t="s">
        <v>334</v>
      </c>
      <c r="AD99" s="204">
        <v>0.25</v>
      </c>
      <c r="AE99" s="205">
        <f t="shared" si="187"/>
        <v>0.25</v>
      </c>
      <c r="AF99" s="204">
        <v>0.5</v>
      </c>
      <c r="AG99" s="205">
        <f t="shared" si="188"/>
        <v>0.5</v>
      </c>
      <c r="AH99" s="204">
        <v>0.75</v>
      </c>
      <c r="AI99" s="205">
        <f t="shared" si="189"/>
        <v>0.75</v>
      </c>
      <c r="AJ99" s="204">
        <v>1</v>
      </c>
      <c r="AK99" s="205">
        <f t="shared" si="190"/>
        <v>1</v>
      </c>
      <c r="AL99" s="71"/>
      <c r="AM99" s="78">
        <f t="shared" si="160"/>
        <v>0</v>
      </c>
      <c r="AN99" s="190"/>
      <c r="AO99" s="79"/>
      <c r="AP99" s="78">
        <f t="shared" si="155"/>
        <v>0</v>
      </c>
      <c r="AQ99" s="191"/>
      <c r="AR99" s="79"/>
      <c r="AS99" s="78">
        <f t="shared" si="161"/>
        <v>0</v>
      </c>
      <c r="AT99" s="191"/>
      <c r="AU99" s="79"/>
      <c r="AV99" s="78">
        <f t="shared" si="162"/>
        <v>0</v>
      </c>
      <c r="AW99" s="207"/>
      <c r="AX99" s="206" t="s">
        <v>290</v>
      </c>
      <c r="AY99" s="208" t="s">
        <v>293</v>
      </c>
    </row>
    <row r="100" spans="1:51" s="59" customFormat="1" ht="45" x14ac:dyDescent="0.25">
      <c r="A100" s="378"/>
      <c r="B100" s="396"/>
      <c r="C100" s="396"/>
      <c r="D100" s="396"/>
      <c r="E100" s="396"/>
      <c r="F100" s="396"/>
      <c r="G100" s="396"/>
      <c r="H100" s="399"/>
      <c r="I100" s="381"/>
      <c r="J100" s="70"/>
      <c r="K100" s="70"/>
      <c r="L100" s="70"/>
      <c r="M100" s="70"/>
      <c r="N100" s="203" t="s">
        <v>310</v>
      </c>
      <c r="O100" s="203" t="s">
        <v>308</v>
      </c>
      <c r="P100" s="223"/>
      <c r="Q100" s="223"/>
      <c r="R100" s="223"/>
      <c r="S100" s="223" t="s">
        <v>7</v>
      </c>
      <c r="T100" s="223"/>
      <c r="U100" s="223"/>
      <c r="V100" s="223"/>
      <c r="W100" s="223"/>
      <c r="X100" s="223"/>
      <c r="Y100" s="223"/>
      <c r="Z100" s="223"/>
      <c r="AA100" s="223"/>
      <c r="AB100" s="223"/>
      <c r="AC100" s="203" t="s">
        <v>334</v>
      </c>
      <c r="AD100" s="204">
        <v>0.16669999999999999</v>
      </c>
      <c r="AE100" s="205">
        <f t="shared" si="187"/>
        <v>0.16669999999999999</v>
      </c>
      <c r="AF100" s="204">
        <v>0.41670000000000001</v>
      </c>
      <c r="AG100" s="205">
        <f t="shared" si="188"/>
        <v>0.41670000000000001</v>
      </c>
      <c r="AH100" s="204">
        <v>0.70840000000000003</v>
      </c>
      <c r="AI100" s="205">
        <f t="shared" si="189"/>
        <v>0.70840000000000003</v>
      </c>
      <c r="AJ100" s="204">
        <v>1</v>
      </c>
      <c r="AK100" s="205">
        <f t="shared" si="190"/>
        <v>1</v>
      </c>
      <c r="AL100" s="71"/>
      <c r="AM100" s="78">
        <f t="shared" si="160"/>
        <v>0</v>
      </c>
      <c r="AN100" s="190"/>
      <c r="AO100" s="79"/>
      <c r="AP100" s="78">
        <f t="shared" si="155"/>
        <v>0</v>
      </c>
      <c r="AQ100" s="191"/>
      <c r="AR100" s="79"/>
      <c r="AS100" s="78">
        <f t="shared" si="161"/>
        <v>0</v>
      </c>
      <c r="AT100" s="191"/>
      <c r="AU100" s="79"/>
      <c r="AV100" s="78">
        <f t="shared" si="162"/>
        <v>0</v>
      </c>
      <c r="AW100" s="207"/>
      <c r="AX100" s="206" t="s">
        <v>290</v>
      </c>
      <c r="AY100" s="208" t="s">
        <v>294</v>
      </c>
    </row>
    <row r="101" spans="1:51" s="59" customFormat="1" ht="60" x14ac:dyDescent="0.25">
      <c r="A101" s="378"/>
      <c r="B101" s="396"/>
      <c r="C101" s="396"/>
      <c r="D101" s="396"/>
      <c r="E101" s="396"/>
      <c r="F101" s="396"/>
      <c r="G101" s="396"/>
      <c r="H101" s="399"/>
      <c r="I101" s="381"/>
      <c r="J101" s="70"/>
      <c r="K101" s="70"/>
      <c r="L101" s="70"/>
      <c r="M101" s="70"/>
      <c r="N101" s="203" t="s">
        <v>309</v>
      </c>
      <c r="O101" s="203" t="s">
        <v>311</v>
      </c>
      <c r="P101" s="223"/>
      <c r="Q101" s="223"/>
      <c r="R101" s="223"/>
      <c r="S101" s="223" t="s">
        <v>7</v>
      </c>
      <c r="T101" s="223"/>
      <c r="U101" s="223"/>
      <c r="V101" s="223"/>
      <c r="W101" s="223"/>
      <c r="X101" s="223"/>
      <c r="Y101" s="223"/>
      <c r="Z101" s="223"/>
      <c r="AA101" s="223"/>
      <c r="AB101" s="223"/>
      <c r="AC101" s="203" t="s">
        <v>334</v>
      </c>
      <c r="AD101" s="204">
        <v>0.25</v>
      </c>
      <c r="AE101" s="205">
        <f t="shared" si="187"/>
        <v>0.25</v>
      </c>
      <c r="AF101" s="204">
        <v>0.5</v>
      </c>
      <c r="AG101" s="205">
        <f t="shared" si="188"/>
        <v>0.5</v>
      </c>
      <c r="AH101" s="204">
        <v>0.75</v>
      </c>
      <c r="AI101" s="205">
        <f t="shared" si="189"/>
        <v>0.75</v>
      </c>
      <c r="AJ101" s="204">
        <v>1</v>
      </c>
      <c r="AK101" s="205">
        <f t="shared" si="190"/>
        <v>1</v>
      </c>
      <c r="AL101" s="71"/>
      <c r="AM101" s="78">
        <f t="shared" si="160"/>
        <v>0</v>
      </c>
      <c r="AN101" s="190"/>
      <c r="AO101" s="79"/>
      <c r="AP101" s="78">
        <f t="shared" si="155"/>
        <v>0</v>
      </c>
      <c r="AQ101" s="191"/>
      <c r="AR101" s="79"/>
      <c r="AS101" s="78">
        <f t="shared" si="161"/>
        <v>0</v>
      </c>
      <c r="AT101" s="191"/>
      <c r="AU101" s="79"/>
      <c r="AV101" s="78">
        <f t="shared" si="162"/>
        <v>0</v>
      </c>
      <c r="AW101" s="207"/>
      <c r="AX101" s="206" t="s">
        <v>290</v>
      </c>
      <c r="AY101" s="208" t="s">
        <v>295</v>
      </c>
    </row>
    <row r="102" spans="1:51" s="59" customFormat="1" ht="45" x14ac:dyDescent="0.25">
      <c r="A102" s="378"/>
      <c r="B102" s="396"/>
      <c r="C102" s="396"/>
      <c r="D102" s="396"/>
      <c r="E102" s="396"/>
      <c r="F102" s="396"/>
      <c r="G102" s="396"/>
      <c r="H102" s="399"/>
      <c r="I102" s="381"/>
      <c r="J102" s="70"/>
      <c r="K102" s="70"/>
      <c r="L102" s="70"/>
      <c r="M102" s="70"/>
      <c r="N102" s="203" t="s">
        <v>313</v>
      </c>
      <c r="O102" s="203" t="s">
        <v>312</v>
      </c>
      <c r="P102" s="223"/>
      <c r="Q102" s="223"/>
      <c r="R102" s="223"/>
      <c r="S102" s="223" t="s">
        <v>7</v>
      </c>
      <c r="T102" s="223"/>
      <c r="U102" s="223"/>
      <c r="V102" s="223"/>
      <c r="W102" s="223"/>
      <c r="X102" s="223"/>
      <c r="Y102" s="223"/>
      <c r="Z102" s="223"/>
      <c r="AA102" s="223"/>
      <c r="AB102" s="223"/>
      <c r="AC102" s="203" t="s">
        <v>334</v>
      </c>
      <c r="AD102" s="204">
        <v>0.25</v>
      </c>
      <c r="AE102" s="205">
        <f t="shared" ref="AE102" si="191">AD102/AJ102</f>
        <v>0.25</v>
      </c>
      <c r="AF102" s="204">
        <v>0.5</v>
      </c>
      <c r="AG102" s="205">
        <f t="shared" ref="AG102" si="192">AF102/AJ102</f>
        <v>0.5</v>
      </c>
      <c r="AH102" s="204">
        <v>0.75</v>
      </c>
      <c r="AI102" s="205">
        <f t="shared" ref="AI102" si="193">AH102/AJ102</f>
        <v>0.75</v>
      </c>
      <c r="AJ102" s="204">
        <v>1</v>
      </c>
      <c r="AK102" s="205">
        <f t="shared" ref="AK102" si="194">AJ102/AJ102</f>
        <v>1</v>
      </c>
      <c r="AL102" s="71"/>
      <c r="AM102" s="78">
        <f t="shared" si="160"/>
        <v>0</v>
      </c>
      <c r="AN102" s="190"/>
      <c r="AO102" s="79"/>
      <c r="AP102" s="78">
        <f t="shared" si="155"/>
        <v>0</v>
      </c>
      <c r="AQ102" s="191"/>
      <c r="AR102" s="79"/>
      <c r="AS102" s="78">
        <f t="shared" si="161"/>
        <v>0</v>
      </c>
      <c r="AT102" s="191"/>
      <c r="AU102" s="79"/>
      <c r="AV102" s="78">
        <f t="shared" si="162"/>
        <v>0</v>
      </c>
      <c r="AW102" s="207"/>
      <c r="AX102" s="206" t="s">
        <v>290</v>
      </c>
      <c r="AY102" s="208" t="s">
        <v>295</v>
      </c>
    </row>
    <row r="103" spans="1:51" s="59" customFormat="1" ht="105.75" thickBot="1" x14ac:dyDescent="0.3">
      <c r="A103" s="379"/>
      <c r="B103" s="397"/>
      <c r="C103" s="397"/>
      <c r="D103" s="397"/>
      <c r="E103" s="397"/>
      <c r="F103" s="397"/>
      <c r="G103" s="397"/>
      <c r="H103" s="400"/>
      <c r="I103" s="382"/>
      <c r="J103" s="117">
        <f t="shared" ref="J103" si="195">AL103</f>
        <v>0</v>
      </c>
      <c r="K103" s="117">
        <f t="shared" ref="K103" si="196">AO103</f>
        <v>0</v>
      </c>
      <c r="L103" s="117">
        <f t="shared" ref="L103" si="197">AR103</f>
        <v>0</v>
      </c>
      <c r="M103" s="117">
        <f t="shared" ref="M103" si="198">AU103</f>
        <v>0</v>
      </c>
      <c r="N103" s="209" t="s">
        <v>212</v>
      </c>
      <c r="O103" s="210" t="s">
        <v>212</v>
      </c>
      <c r="P103" s="224"/>
      <c r="Q103" s="224"/>
      <c r="R103" s="224"/>
      <c r="S103" s="224"/>
      <c r="T103" s="224"/>
      <c r="U103" s="224"/>
      <c r="V103" s="224"/>
      <c r="W103" s="224"/>
      <c r="X103" s="224"/>
      <c r="Y103" s="224" t="s">
        <v>7</v>
      </c>
      <c r="Z103" s="224"/>
      <c r="AA103" s="225"/>
      <c r="AB103" s="224"/>
      <c r="AC103" s="210" t="s">
        <v>330</v>
      </c>
      <c r="AD103" s="211">
        <v>0</v>
      </c>
      <c r="AE103" s="212">
        <f t="shared" ref="AE103" si="199">AD103/AJ103</f>
        <v>0</v>
      </c>
      <c r="AF103" s="211">
        <v>0.25</v>
      </c>
      <c r="AG103" s="212">
        <f t="shared" ref="AG103" si="200">AF103/AJ103</f>
        <v>0.25</v>
      </c>
      <c r="AH103" s="211">
        <v>0.5</v>
      </c>
      <c r="AI103" s="212">
        <f t="shared" ref="AI103" si="201">AH103/AJ103</f>
        <v>0.5</v>
      </c>
      <c r="AJ103" s="211">
        <v>1</v>
      </c>
      <c r="AK103" s="212">
        <f t="shared" ref="AK103" si="202">AJ103/AJ103</f>
        <v>1</v>
      </c>
      <c r="AL103" s="118"/>
      <c r="AM103" s="78"/>
      <c r="AN103" s="190"/>
      <c r="AO103" s="79"/>
      <c r="AP103" s="78">
        <f t="shared" si="155"/>
        <v>0</v>
      </c>
      <c r="AQ103" s="191"/>
      <c r="AR103" s="79"/>
      <c r="AS103" s="78">
        <f t="shared" si="161"/>
        <v>0</v>
      </c>
      <c r="AT103" s="191"/>
      <c r="AU103" s="79"/>
      <c r="AV103" s="78">
        <f t="shared" si="162"/>
        <v>0</v>
      </c>
      <c r="AW103" s="213"/>
      <c r="AX103" s="210" t="s">
        <v>200</v>
      </c>
      <c r="AY103" s="214" t="s">
        <v>211</v>
      </c>
    </row>
    <row r="104" spans="1:51" ht="15" x14ac:dyDescent="0.25">
      <c r="P104" s="2">
        <f t="shared" ref="P104:AB104" si="203">COUNTIF(P4:P103,"x")</f>
        <v>17</v>
      </c>
      <c r="Q104" s="2">
        <f t="shared" si="203"/>
        <v>32</v>
      </c>
      <c r="R104" s="2">
        <f t="shared" si="203"/>
        <v>16</v>
      </c>
      <c r="S104" s="2">
        <f t="shared" si="203"/>
        <v>38</v>
      </c>
      <c r="T104" s="2">
        <f t="shared" si="203"/>
        <v>22</v>
      </c>
      <c r="U104" s="2">
        <f t="shared" si="203"/>
        <v>18</v>
      </c>
      <c r="V104" s="2">
        <f t="shared" si="203"/>
        <v>27</v>
      </c>
      <c r="W104" s="2">
        <f t="shared" si="203"/>
        <v>10</v>
      </c>
      <c r="X104" s="2">
        <f t="shared" si="203"/>
        <v>6</v>
      </c>
      <c r="Y104" s="2">
        <f t="shared" si="203"/>
        <v>41</v>
      </c>
      <c r="Z104" s="2">
        <f t="shared" si="203"/>
        <v>8</v>
      </c>
      <c r="AA104" s="2">
        <f t="shared" si="203"/>
        <v>16</v>
      </c>
      <c r="AB104" s="2">
        <f t="shared" si="203"/>
        <v>42</v>
      </c>
      <c r="AC104"/>
      <c r="AE104" s="16">
        <f>AVERAGE(AE4:AE80)</f>
        <v>0.18461235733963005</v>
      </c>
      <c r="AF104" s="23"/>
      <c r="AG104" s="16">
        <f>AVERAGE(AG4:AG80)</f>
        <v>0.39118457300275472</v>
      </c>
      <c r="AH104" s="23"/>
      <c r="AI104" s="16">
        <f>AVERAGE(AI4:AI80)</f>
        <v>0.665289256198347</v>
      </c>
      <c r="AJ104" s="23"/>
      <c r="AK104" s="16">
        <f>AVERAGE(AK4:AK80)</f>
        <v>1</v>
      </c>
    </row>
    <row r="105" spans="1:51" ht="15" x14ac:dyDescent="0.25"/>
    <row r="106" spans="1:51" ht="15" x14ac:dyDescent="0.25">
      <c r="O106" s="2" t="s">
        <v>79</v>
      </c>
    </row>
    <row r="107" spans="1:51" ht="15" x14ac:dyDescent="0.25">
      <c r="N107" s="4" t="s">
        <v>80</v>
      </c>
      <c r="O107" s="5">
        <f>COUNTIF(AE4:AE80,100%)</f>
        <v>5</v>
      </c>
    </row>
    <row r="108" spans="1:51" ht="15" x14ac:dyDescent="0.25">
      <c r="N108" s="4" t="s">
        <v>81</v>
      </c>
      <c r="O108" s="5">
        <f>COUNTIF(AG4:AG80,100%)</f>
        <v>5</v>
      </c>
    </row>
    <row r="109" spans="1:51" s="2" customFormat="1" ht="15" x14ac:dyDescent="0.25">
      <c r="A109" s="1"/>
      <c r="B109" s="1"/>
      <c r="C109" s="1"/>
      <c r="D109" s="1"/>
      <c r="E109" s="1"/>
      <c r="F109" s="1"/>
      <c r="G109" s="1"/>
      <c r="H109" s="1"/>
      <c r="I109"/>
      <c r="J109"/>
      <c r="K109"/>
      <c r="L109"/>
      <c r="M109"/>
      <c r="N109" s="4" t="s">
        <v>82</v>
      </c>
      <c r="O109" s="5">
        <f>COUNTIF(AI4:AI80,100%)</f>
        <v>12</v>
      </c>
      <c r="AC109" s="2">
        <f>66-7</f>
        <v>59</v>
      </c>
      <c r="AD109" s="22"/>
      <c r="AE109" s="3"/>
      <c r="AF109" s="22"/>
      <c r="AG109" s="3"/>
      <c r="AH109" s="22"/>
      <c r="AI109" s="3">
        <f>8/99</f>
        <v>8.0808080808080815E-2</v>
      </c>
      <c r="AJ109" s="22"/>
      <c r="AK109" s="3"/>
    </row>
    <row r="110" spans="1:51" s="2" customFormat="1" ht="15" x14ac:dyDescent="0.25">
      <c r="A110" s="1"/>
      <c r="B110" s="1"/>
      <c r="C110" s="1"/>
      <c r="D110" s="1"/>
      <c r="E110" s="1"/>
      <c r="F110" s="1"/>
      <c r="G110" s="1"/>
      <c r="H110" s="1"/>
      <c r="I110"/>
      <c r="J110"/>
      <c r="K110"/>
      <c r="L110"/>
      <c r="M110"/>
      <c r="N110" s="4" t="s">
        <v>83</v>
      </c>
      <c r="O110" s="5">
        <f>COUNTIF(AK4:AK80,100%)</f>
        <v>77</v>
      </c>
      <c r="AC110" s="2">
        <f>AC109/99</f>
        <v>0.59595959595959591</v>
      </c>
      <c r="AD110" s="22"/>
      <c r="AE110" s="3"/>
      <c r="AF110" s="22"/>
      <c r="AG110" s="3"/>
      <c r="AH110" s="22"/>
      <c r="AI110" s="3"/>
      <c r="AJ110" s="22"/>
      <c r="AK110" s="3"/>
    </row>
    <row r="111" spans="1:51" s="2" customFormat="1" ht="15" x14ac:dyDescent="0.25">
      <c r="A111" s="1"/>
      <c r="B111" s="1"/>
      <c r="C111" s="1"/>
      <c r="D111" s="1"/>
      <c r="E111" s="1"/>
      <c r="F111" s="1"/>
      <c r="G111" s="1"/>
      <c r="H111" s="1"/>
      <c r="I111"/>
      <c r="J111"/>
      <c r="K111"/>
      <c r="L111"/>
      <c r="M111"/>
      <c r="O111" s="2">
        <f>SUM(O107:O110)</f>
        <v>99</v>
      </c>
      <c r="AD111" s="22"/>
      <c r="AE111" s="3"/>
      <c r="AF111" s="22"/>
      <c r="AG111" s="3"/>
      <c r="AH111" s="22"/>
      <c r="AI111" s="3"/>
      <c r="AJ111" s="22"/>
      <c r="AK111" s="3"/>
    </row>
  </sheetData>
  <sheetProtection formatCells="0" sort="0" autoFilter="0"/>
  <autoFilter ref="A3:AY104" xr:uid="{BEB8EAD9-077F-4BA4-852B-552DEAC3139B}"/>
  <mergeCells count="147">
    <mergeCell ref="AX1:AY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A4:A14"/>
    <mergeCell ref="I8:I10"/>
    <mergeCell ref="I13:I14"/>
    <mergeCell ref="A15:A18"/>
    <mergeCell ref="I15:I18"/>
    <mergeCell ref="B4:B14"/>
    <mergeCell ref="B15:B18"/>
    <mergeCell ref="E31:E57"/>
    <mergeCell ref="A19:A30"/>
    <mergeCell ref="I19:I21"/>
    <mergeCell ref="I22:I23"/>
    <mergeCell ref="B19:B30"/>
    <mergeCell ref="B31:B57"/>
    <mergeCell ref="E4:E14"/>
    <mergeCell ref="I24:I30"/>
    <mergeCell ref="I44:I51"/>
    <mergeCell ref="C4:C14"/>
    <mergeCell ref="D4:D14"/>
    <mergeCell ref="F4:F14"/>
    <mergeCell ref="G4:G14"/>
    <mergeCell ref="I6:I7"/>
    <mergeCell ref="I54:I57"/>
    <mergeCell ref="H15:H18"/>
    <mergeCell ref="E15:E18"/>
    <mergeCell ref="AU2:AW2"/>
    <mergeCell ref="AL1:AW1"/>
    <mergeCell ref="B58:B79"/>
    <mergeCell ref="AL2:AN2"/>
    <mergeCell ref="AD1:AK1"/>
    <mergeCell ref="AD2:AE2"/>
    <mergeCell ref="AF2:AG2"/>
    <mergeCell ref="AH2:AI2"/>
    <mergeCell ref="AJ2:AK2"/>
    <mergeCell ref="P2:AC2"/>
    <mergeCell ref="I31:I38"/>
    <mergeCell ref="C31:C57"/>
    <mergeCell ref="D31:D57"/>
    <mergeCell ref="F31:F57"/>
    <mergeCell ref="G31:G57"/>
    <mergeCell ref="H31:H57"/>
    <mergeCell ref="C19:C30"/>
    <mergeCell ref="D19:D30"/>
    <mergeCell ref="C58:C79"/>
    <mergeCell ref="D58:D79"/>
    <mergeCell ref="C15:C18"/>
    <mergeCell ref="D15:D18"/>
    <mergeCell ref="F15:F18"/>
    <mergeCell ref="G15:G18"/>
    <mergeCell ref="H58:H79"/>
    <mergeCell ref="I58:I61"/>
    <mergeCell ref="E19:E30"/>
    <mergeCell ref="K39:K43"/>
    <mergeCell ref="L39:L43"/>
    <mergeCell ref="L19:L21"/>
    <mergeCell ref="K31:K38"/>
    <mergeCell ref="L31:L38"/>
    <mergeCell ref="F19:F30"/>
    <mergeCell ref="F58:F79"/>
    <mergeCell ref="G58:G79"/>
    <mergeCell ref="J54:J57"/>
    <mergeCell ref="K54:K57"/>
    <mergeCell ref="L54:L57"/>
    <mergeCell ref="G19:G30"/>
    <mergeCell ref="H19:H30"/>
    <mergeCell ref="AO2:AQ2"/>
    <mergeCell ref="AR2:AT2"/>
    <mergeCell ref="J8:J10"/>
    <mergeCell ref="K8:K10"/>
    <mergeCell ref="L8:L10"/>
    <mergeCell ref="M8:M10"/>
    <mergeCell ref="J13:J14"/>
    <mergeCell ref="J22:J23"/>
    <mergeCell ref="K22:K23"/>
    <mergeCell ref="L22:L23"/>
    <mergeCell ref="M22:M23"/>
    <mergeCell ref="K13:K14"/>
    <mergeCell ref="L13:L14"/>
    <mergeCell ref="M13:M14"/>
    <mergeCell ref="J19:J21"/>
    <mergeCell ref="K19:K21"/>
    <mergeCell ref="M19:M21"/>
    <mergeCell ref="J4:J5"/>
    <mergeCell ref="J6:J7"/>
    <mergeCell ref="K6:K7"/>
    <mergeCell ref="L6:L7"/>
    <mergeCell ref="H4:H14"/>
    <mergeCell ref="M6:M7"/>
    <mergeCell ref="J11:J12"/>
    <mergeCell ref="K11:K12"/>
    <mergeCell ref="J74:J79"/>
    <mergeCell ref="K74:K79"/>
    <mergeCell ref="L74:L79"/>
    <mergeCell ref="M74:M79"/>
    <mergeCell ref="J62:J69"/>
    <mergeCell ref="K62:K69"/>
    <mergeCell ref="L62:L69"/>
    <mergeCell ref="M62:M69"/>
    <mergeCell ref="J71:J73"/>
    <mergeCell ref="K71:K73"/>
    <mergeCell ref="L71:L73"/>
    <mergeCell ref="M71:M73"/>
    <mergeCell ref="M39:M43"/>
    <mergeCell ref="L11:L12"/>
    <mergeCell ref="M11:M12"/>
    <mergeCell ref="M54:M57"/>
    <mergeCell ref="I4:I5"/>
    <mergeCell ref="I11:I12"/>
    <mergeCell ref="J58:J61"/>
    <mergeCell ref="K58:K61"/>
    <mergeCell ref="L58:L61"/>
    <mergeCell ref="M58:M61"/>
    <mergeCell ref="K24:K30"/>
    <mergeCell ref="L24:L30"/>
    <mergeCell ref="M24:M30"/>
    <mergeCell ref="J31:J38"/>
    <mergeCell ref="K52:K53"/>
    <mergeCell ref="L52:L53"/>
    <mergeCell ref="M52:M53"/>
    <mergeCell ref="J39:J43"/>
    <mergeCell ref="J52:J53"/>
    <mergeCell ref="K4:K5"/>
    <mergeCell ref="L4:L5"/>
    <mergeCell ref="M4:M5"/>
    <mergeCell ref="J44:J51"/>
    <mergeCell ref="K44:K51"/>
    <mergeCell ref="L44:L51"/>
    <mergeCell ref="M44:M51"/>
    <mergeCell ref="J24:J30"/>
    <mergeCell ref="M31:M38"/>
  </mergeCells>
  <conditionalFormatting sqref="AV4:AV103 AS4:AS103 AM4:AM103 AP4:AP103">
    <cfRule type="cellIs" dxfId="11" priority="19" operator="greaterThan">
      <formula>1</formula>
    </cfRule>
    <cfRule type="cellIs" dxfId="10" priority="50" operator="between">
      <formula>0%</formula>
      <formula>24%</formula>
    </cfRule>
    <cfRule type="cellIs" dxfId="9" priority="51" operator="between">
      <formula>25%</formula>
      <formula>49%</formula>
    </cfRule>
    <cfRule type="cellIs" dxfId="8" priority="52" operator="between">
      <formula>50%</formula>
      <formula>74%</formula>
    </cfRule>
    <cfRule type="cellIs" dxfId="7" priority="53" operator="between">
      <formula>75%</formula>
      <formula>90%</formula>
    </cfRule>
    <cfRule type="cellIs" dxfId="6" priority="54" operator="between">
      <formula>91%</formula>
      <formula>100%</formula>
    </cfRule>
  </conditionalFormatting>
  <conditionalFormatting sqref="AM61 AP61 AS61 AV61">
    <cfRule type="cellIs" dxfId="5" priority="13" operator="greaterThan">
      <formula>1</formula>
    </cfRule>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L58:AL103 AL4:AL56 AR4:AS103 AU4:AV103 AO4:AP103 AM4:AM103"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4 AQ4:AQ17 AN4:AN17 AT4:AT17" xr:uid="{7B83F0B4-B7BC-4B67-86DD-DA3A15418755}"/>
    <dataValidation allowBlank="1" showInputMessage="1" showErrorMessage="1" prompt="Favor describir brevemente los resultados de la gestión adelantada (fechas, url, nombre de documentos generados, aplicativo donde reposa, número de memorandos, etc)" sqref="AQ18:AQ103 AT18:AT103 AN18:AN103 AW15:AW103" xr:uid="{E089CDE3-3BC3-4346-91BD-F61694FFD6FB}"/>
  </dataValidations>
  <printOptions horizontalCentered="1" verticalCentered="1"/>
  <pageMargins left="0.70866141732283472" right="0.70866141732283472" top="0.74803149606299213" bottom="0.74803149606299213" header="0.31496062992125984" footer="0.31496062992125984"/>
  <pageSetup scale="31" fitToHeight="7" orientation="landscape" horizontalDpi="300" verticalDpi="300" r:id="rId1"/>
  <headerFooter>
    <oddHeader>&amp;L&amp;G&amp;CPlan Anticorrupción y de Atención al Ciudadano 2023&amp;RVersión 1
Aprobado el 30/01/2023</oddHeader>
    <oddFooter>&amp;CPág. &amp;P de &amp;N&amp;ROficina Asesora de Planeación
INVIAS</oddFooter>
  </headerFooter>
  <rowBreaks count="1" manualBreakCount="1">
    <brk id="18" max="50"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zoomScale="80" zoomScaleNormal="80" workbookViewId="0">
      <selection activeCell="B18" sqref="B18:B24"/>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f>C19</f>
        <v>44954</v>
      </c>
    </row>
    <row r="4" spans="1:8" x14ac:dyDescent="0.25">
      <c r="B4" t="s">
        <v>89</v>
      </c>
      <c r="C4" s="6">
        <f>D19</f>
        <v>45291</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44954</v>
      </c>
      <c r="D19" s="11">
        <v>45291</v>
      </c>
      <c r="E19" s="12">
        <f>D19-C19+1</f>
        <v>338</v>
      </c>
      <c r="F19" s="13" t="e">
        <f>C32</f>
        <v>#DIV/0!</v>
      </c>
      <c r="G19" s="14" t="e">
        <f>E19*F19</f>
        <v>#DIV/0!</v>
      </c>
    </row>
    <row r="20" spans="1:8" x14ac:dyDescent="0.25">
      <c r="B20" s="10" t="s">
        <v>8</v>
      </c>
      <c r="C20" s="11">
        <v>44954</v>
      </c>
      <c r="D20" s="11">
        <v>45291</v>
      </c>
      <c r="E20" s="12">
        <f t="shared" ref="E20:E24" si="0">D20-C20+1</f>
        <v>338</v>
      </c>
      <c r="F20" s="13" t="e">
        <f t="shared" ref="F20:F24" si="1">C33</f>
        <v>#DIV/0!</v>
      </c>
      <c r="G20" s="14" t="e">
        <f t="shared" ref="G20:G24" si="2">E20*F20</f>
        <v>#DIV/0!</v>
      </c>
    </row>
    <row r="21" spans="1:8" x14ac:dyDescent="0.25">
      <c r="B21" s="10" t="s">
        <v>9</v>
      </c>
      <c r="C21" s="11">
        <v>44954</v>
      </c>
      <c r="D21" s="11">
        <v>45291</v>
      </c>
      <c r="E21" s="12">
        <f t="shared" si="0"/>
        <v>338</v>
      </c>
      <c r="F21" s="13" t="e">
        <f t="shared" si="1"/>
        <v>#DIV/0!</v>
      </c>
      <c r="G21" s="14" t="e">
        <f t="shared" si="2"/>
        <v>#DIV/0!</v>
      </c>
    </row>
    <row r="22" spans="1:8" x14ac:dyDescent="0.25">
      <c r="B22" s="10" t="s">
        <v>10</v>
      </c>
      <c r="C22" s="11">
        <v>44954</v>
      </c>
      <c r="D22" s="11">
        <v>45291</v>
      </c>
      <c r="E22" s="12">
        <f t="shared" si="0"/>
        <v>338</v>
      </c>
      <c r="F22" s="13" t="e">
        <f t="shared" si="1"/>
        <v>#DIV/0!</v>
      </c>
      <c r="G22" s="14" t="e">
        <f t="shared" si="2"/>
        <v>#DIV/0!</v>
      </c>
    </row>
    <row r="23" spans="1:8" x14ac:dyDescent="0.25">
      <c r="B23" s="10" t="s">
        <v>11</v>
      </c>
      <c r="C23" s="11">
        <v>44954</v>
      </c>
      <c r="D23" s="11">
        <v>45291</v>
      </c>
      <c r="E23" s="12">
        <f t="shared" si="0"/>
        <v>338</v>
      </c>
      <c r="F23" s="13" t="e">
        <f t="shared" si="1"/>
        <v>#DIV/0!</v>
      </c>
      <c r="G23" s="14" t="e">
        <f t="shared" si="2"/>
        <v>#DIV/0!</v>
      </c>
    </row>
    <row r="24" spans="1:8" x14ac:dyDescent="0.25">
      <c r="B24" s="10" t="s">
        <v>78</v>
      </c>
      <c r="C24" s="11">
        <v>44954</v>
      </c>
      <c r="D24" s="11">
        <v>45291</v>
      </c>
      <c r="E24" s="12">
        <f t="shared" si="0"/>
        <v>338</v>
      </c>
      <c r="F24" s="13" t="e">
        <f t="shared" si="1"/>
        <v>#DIV/0!</v>
      </c>
      <c r="G24" s="14" t="e">
        <f t="shared" si="2"/>
        <v>#DIV/0!</v>
      </c>
    </row>
    <row r="28" spans="1:8" ht="18.75" x14ac:dyDescent="0.3">
      <c r="A28" s="401" t="s">
        <v>153</v>
      </c>
      <c r="B28" s="401"/>
      <c r="C28" s="401"/>
      <c r="D28" s="401"/>
      <c r="E28" s="401"/>
      <c r="F28" s="401"/>
      <c r="G28" s="401"/>
      <c r="H28" s="401"/>
    </row>
    <row r="32" spans="1:8" x14ac:dyDescent="0.25">
      <c r="B32" t="str">
        <f t="shared" ref="B32:B37" si="3">B19</f>
        <v>1 - Gestión del Riesgo de Corrupción “MAPA DE RIESGOS DE CORRUPCIÓN"</v>
      </c>
      <c r="C32" s="15" t="e">
        <f>'PAAC 2023'!E4</f>
        <v>#DIV/0!</v>
      </c>
    </row>
    <row r="33" spans="2:3" x14ac:dyDescent="0.25">
      <c r="B33" t="str">
        <f t="shared" si="3"/>
        <v xml:space="preserve"> 2 - Racionalización de Trámites</v>
      </c>
      <c r="C33" s="15" t="e">
        <f>'PAAC 2023'!E15</f>
        <v>#DIV/0!</v>
      </c>
    </row>
    <row r="34" spans="2:3" x14ac:dyDescent="0.25">
      <c r="B34" t="str">
        <f t="shared" si="3"/>
        <v xml:space="preserve"> 3 - Rendición de Cuentas (RdC)</v>
      </c>
      <c r="C34" s="15" t="e">
        <f>'PAAC 2023'!E19</f>
        <v>#DIV/0!</v>
      </c>
    </row>
    <row r="35" spans="2:3" x14ac:dyDescent="0.25">
      <c r="B35" t="str">
        <f t="shared" si="3"/>
        <v xml:space="preserve"> 4 - Mecanismos para mejorar la Atención al Ciudadano</v>
      </c>
      <c r="C35" s="15" t="e">
        <f>'PAAC 2023'!E31</f>
        <v>#DIV/0!</v>
      </c>
    </row>
    <row r="36" spans="2:3" x14ac:dyDescent="0.25">
      <c r="B36" t="str">
        <f t="shared" si="3"/>
        <v xml:space="preserve"> 5 - Mecanismos para la Transparencia y Acceso a la Información</v>
      </c>
      <c r="C36" s="15" t="e">
        <f>'PAAC 2023'!E58</f>
        <v>#DIV/0!</v>
      </c>
    </row>
    <row r="37" spans="2:3" x14ac:dyDescent="0.25">
      <c r="B37" t="str">
        <f t="shared" si="3"/>
        <v>6- Iniciativas adicionales</v>
      </c>
      <c r="C37" s="15" t="e">
        <f>'PAAC 2023'!E80</f>
        <v>#DIV/0!</v>
      </c>
    </row>
    <row r="52" spans="1:8" ht="18.75" x14ac:dyDescent="0.3">
      <c r="A52" s="401" t="s">
        <v>154</v>
      </c>
      <c r="B52" s="401"/>
      <c r="C52" s="401"/>
      <c r="D52" s="401"/>
      <c r="E52" s="401"/>
      <c r="F52" s="401"/>
      <c r="G52" s="401"/>
      <c r="H52" s="401"/>
    </row>
    <row r="54" spans="1:8" x14ac:dyDescent="0.25">
      <c r="B54" t="str">
        <f>B32</f>
        <v>1 - Gestión del Riesgo de Corrupción “MAPA DE RIESGOS DE CORRUPCIÓN"</v>
      </c>
      <c r="C54" s="15">
        <f>'PAAC 2023'!B4</f>
        <v>0</v>
      </c>
    </row>
    <row r="55" spans="1:8" x14ac:dyDescent="0.25">
      <c r="B55" t="str">
        <f t="shared" ref="B55:B59" si="4">B33</f>
        <v xml:space="preserve"> 2 - Racionalización de Trámites</v>
      </c>
      <c r="C55" s="15">
        <f>'PAAC 2023'!B15</f>
        <v>0</v>
      </c>
    </row>
    <row r="56" spans="1:8" x14ac:dyDescent="0.25">
      <c r="B56" t="str">
        <f t="shared" si="4"/>
        <v xml:space="preserve"> 3 - Rendición de Cuentas (RdC)</v>
      </c>
      <c r="C56" s="15">
        <f>'PAAC 2023'!B19</f>
        <v>0</v>
      </c>
    </row>
    <row r="57" spans="1:8" x14ac:dyDescent="0.25">
      <c r="B57" t="str">
        <f t="shared" si="4"/>
        <v xml:space="preserve"> 4 - Mecanismos para mejorar la Atención al Ciudadano</v>
      </c>
      <c r="C57" s="15">
        <f>'PAAC 2023'!B31</f>
        <v>0</v>
      </c>
    </row>
    <row r="58" spans="1:8" x14ac:dyDescent="0.25">
      <c r="B58" t="str">
        <f t="shared" si="4"/>
        <v xml:space="preserve"> 5 - Mecanismos para la Transparencia y Acceso a la Información</v>
      </c>
      <c r="C58" s="15">
        <f>'PAAC 2023'!B58</f>
        <v>0</v>
      </c>
    </row>
    <row r="59" spans="1:8" x14ac:dyDescent="0.25">
      <c r="B59" t="str">
        <f t="shared" si="4"/>
        <v>6- Iniciativas adicionales</v>
      </c>
      <c r="C59" s="15">
        <f>'PAAC 2023'!B80</f>
        <v>0</v>
      </c>
    </row>
    <row r="83" spans="1:8" ht="18.75" x14ac:dyDescent="0.3">
      <c r="A83" s="401" t="s">
        <v>155</v>
      </c>
      <c r="B83" s="401"/>
      <c r="C83" s="401"/>
      <c r="D83" s="401"/>
      <c r="E83" s="401"/>
      <c r="F83" s="401"/>
      <c r="G83" s="401"/>
      <c r="H83" s="401"/>
    </row>
    <row r="85" spans="1:8" x14ac:dyDescent="0.25">
      <c r="B85" t="s">
        <v>21</v>
      </c>
      <c r="C85" s="25" t="e">
        <f>'PAAC 2023'!J4</f>
        <v>#DIV/0!</v>
      </c>
    </row>
    <row r="86" spans="1:8" x14ac:dyDescent="0.25">
      <c r="B86" t="s">
        <v>24</v>
      </c>
      <c r="C86" s="25" t="e">
        <f>'PAAC 2023'!J6</f>
        <v>#DIV/0!</v>
      </c>
    </row>
    <row r="87" spans="1:8" x14ac:dyDescent="0.25">
      <c r="B87" t="s">
        <v>26</v>
      </c>
      <c r="C87" s="25" t="e" cm="1" vm="1">
        <f t="array" aca="1" ref="C87" ca="1">'PAAC 2023'!J8:J10</f>
        <v>#VALUE!</v>
      </c>
    </row>
    <row r="88" spans="1:8" x14ac:dyDescent="0.25">
      <c r="B88" t="s">
        <v>29</v>
      </c>
      <c r="C88" s="25" t="e">
        <f>'PAAC 2023'!J11</f>
        <v>#DIV/0!</v>
      </c>
    </row>
    <row r="89" spans="1:8" x14ac:dyDescent="0.25">
      <c r="B89" t="s">
        <v>32</v>
      </c>
      <c r="C89" s="25" t="e">
        <f>'PAAC 2023'!J11</f>
        <v>#DIV/0!</v>
      </c>
    </row>
    <row r="90" spans="1:8" x14ac:dyDescent="0.25">
      <c r="C90" s="25" t="e" cm="1">
        <f t="array" ref="C90:C91">'PAAC 2023'!J13:J14</f>
        <v>#DIV/0!</v>
      </c>
    </row>
    <row r="91" spans="1:8" x14ac:dyDescent="0.25">
      <c r="C91">
        <v>0</v>
      </c>
    </row>
    <row r="108" spans="2:3" x14ac:dyDescent="0.25">
      <c r="B108" t="s">
        <v>35</v>
      </c>
      <c r="C108" s="25">
        <f>'PAAC 2023'!J15</f>
        <v>0</v>
      </c>
    </row>
    <row r="109" spans="2:3" x14ac:dyDescent="0.25">
      <c r="B109" t="s">
        <v>36</v>
      </c>
      <c r="C109" s="25">
        <f>'PAAC 2023'!J18</f>
        <v>0</v>
      </c>
    </row>
    <row r="110" spans="2:3" x14ac:dyDescent="0.25">
      <c r="B110" t="s">
        <v>37</v>
      </c>
      <c r="C110" s="25" t="e">
        <f>'PAAC 2023'!#REF!</f>
        <v>#REF!</v>
      </c>
    </row>
    <row r="111" spans="2:3" x14ac:dyDescent="0.25">
      <c r="B111" t="s">
        <v>99</v>
      </c>
      <c r="C111" s="25" t="e">
        <f>'PAAC 2023'!#REF!</f>
        <v>#REF!</v>
      </c>
    </row>
    <row r="112" spans="2:3" x14ac:dyDescent="0.25">
      <c r="B112" t="s">
        <v>38</v>
      </c>
      <c r="C112" s="25" t="e">
        <f>'PAAC 2023'!#REF!</f>
        <v>#REF!</v>
      </c>
    </row>
    <row r="113" spans="2:3" x14ac:dyDescent="0.25">
      <c r="B113" t="s">
        <v>100</v>
      </c>
      <c r="C113" s="25" t="e">
        <f>'PAAC 2023'!#REF!</f>
        <v>#REF!</v>
      </c>
    </row>
    <row r="114" spans="2:3" x14ac:dyDescent="0.25">
      <c r="C114" s="25" t="e">
        <f>AVERAGE(C108:C113)</f>
        <v>#REF!</v>
      </c>
    </row>
    <row r="130" spans="2:3" x14ac:dyDescent="0.25">
      <c r="B130" t="s">
        <v>125</v>
      </c>
      <c r="C130" s="25" t="e" cm="1" vm="1">
        <f t="array" aca="1" ref="C130" ca="1">'PAAC 2023'!J19:J21</f>
        <v>#VALUE!</v>
      </c>
    </row>
    <row r="131" spans="2:3" x14ac:dyDescent="0.25">
      <c r="B131" t="s">
        <v>127</v>
      </c>
      <c r="C131" s="25" t="e" cm="1" vm="2">
        <f t="array" aca="1" ref="C131" ca="1">'PAAC 2023'!I22:I23</f>
        <v>#VALUE!</v>
      </c>
    </row>
    <row r="132" spans="2:3" x14ac:dyDescent="0.25">
      <c r="B132" t="s">
        <v>126</v>
      </c>
      <c r="C132" s="25" t="e" cm="1" vm="3">
        <f t="array" aca="1" ref="C132" ca="1">'PAAC 2023'!I24:I30</f>
        <v>#VALUE!</v>
      </c>
    </row>
    <row r="133" spans="2:3" x14ac:dyDescent="0.25">
      <c r="C133" s="25" t="e" vm="4">
        <f ca="1">AVERAGE(C130:C132)</f>
        <v>#VALUE!</v>
      </c>
    </row>
    <row r="152" spans="2:3" x14ac:dyDescent="0.25">
      <c r="B152" t="s">
        <v>163</v>
      </c>
      <c r="C152" s="25" t="e" cm="1" vm="5">
        <f t="array" aca="1" ref="C152" ca="1">'PAAC 2023'!J31:J38</f>
        <v>#VALUE!</v>
      </c>
    </row>
    <row r="153" spans="2:3" x14ac:dyDescent="0.25">
      <c r="B153" t="s">
        <v>129</v>
      </c>
      <c r="C153" s="25" t="e" cm="1" vm="6">
        <f t="array" aca="1" ref="C153" ca="1">'PAAC 2023'!J39:J43</f>
        <v>#VALUE!</v>
      </c>
    </row>
    <row r="154" spans="2:3" x14ac:dyDescent="0.25">
      <c r="B154" t="s">
        <v>130</v>
      </c>
      <c r="C154" s="25" t="e" cm="1" vm="5">
        <f t="array" aca="1" ref="C154" ca="1">'PAAC 2023'!I44:I51</f>
        <v>#VALUE!</v>
      </c>
    </row>
    <row r="155" spans="2:3" x14ac:dyDescent="0.25">
      <c r="B155" t="s">
        <v>131</v>
      </c>
      <c r="C155" s="25" t="e" cm="1" vm="2">
        <f t="array" aca="1" ref="C155" ca="1">'PAAC 2023'!I52:I53</f>
        <v>#VALUE!</v>
      </c>
    </row>
    <row r="156" spans="2:3" x14ac:dyDescent="0.25">
      <c r="B156" t="s">
        <v>159</v>
      </c>
      <c r="C156" s="25" t="e">
        <f>'PAAC 2023'!J54</f>
        <v>#DIV/0!</v>
      </c>
    </row>
    <row r="157" spans="2:3" x14ac:dyDescent="0.25">
      <c r="C157" s="25" t="e" vm="4">
        <f ca="1">AVERAGE(C152:C156)</f>
        <v>#VALUE!</v>
      </c>
    </row>
    <row r="175" spans="2:3" x14ac:dyDescent="0.25">
      <c r="B175" t="s">
        <v>61</v>
      </c>
      <c r="C175" s="25" t="e" cm="1">
        <f t="array" ref="C175">'PAAC 2023'!J58:J58</f>
        <v>#DIV/0!</v>
      </c>
    </row>
    <row r="176" spans="2:3" x14ac:dyDescent="0.25">
      <c r="B176" t="s">
        <v>64</v>
      </c>
      <c r="C176" s="25" t="e" cm="1" vm="5">
        <f t="array" aca="1" ref="C176" ca="1">'PAAC 2023'!J62:J69</f>
        <v>#VALUE!</v>
      </c>
    </row>
    <row r="177" spans="2:3" x14ac:dyDescent="0.25">
      <c r="B177" t="s">
        <v>69</v>
      </c>
      <c r="C177" s="25">
        <f>'PAAC 2023'!J70</f>
        <v>0</v>
      </c>
    </row>
    <row r="178" spans="2:3" x14ac:dyDescent="0.25">
      <c r="B178" t="s">
        <v>72</v>
      </c>
      <c r="C178" s="25" t="e" cm="1" vm="1">
        <f t="array" aca="1" ref="C178" ca="1">'PAAC 2023'!J71:J73</f>
        <v>#VALUE!</v>
      </c>
    </row>
    <row r="179" spans="2:3" x14ac:dyDescent="0.25">
      <c r="B179" t="s">
        <v>75</v>
      </c>
      <c r="C179" s="25" t="e" cm="1" vm="7">
        <f t="array" aca="1" ref="C179" ca="1">'PAAC 2023'!J74:J79</f>
        <v>#VALUE!</v>
      </c>
    </row>
    <row r="180" spans="2:3" x14ac:dyDescent="0.25">
      <c r="C180" s="25" t="e">
        <f>AVERAGE(C175:C179)</f>
        <v>#DIV/0!</v>
      </c>
    </row>
    <row r="195" spans="2:3" x14ac:dyDescent="0.25">
      <c r="B195" t="s">
        <v>117</v>
      </c>
      <c r="C195" s="25">
        <f>'PAAC 2023'!J80</f>
        <v>0</v>
      </c>
    </row>
    <row r="196" spans="2:3" x14ac:dyDescent="0.25">
      <c r="B196" t="s">
        <v>112</v>
      </c>
      <c r="C196" s="25">
        <f>'PAAC 2023'!J103</f>
        <v>0</v>
      </c>
    </row>
    <row r="197" spans="2:3" x14ac:dyDescent="0.25">
      <c r="B197" t="s">
        <v>113</v>
      </c>
      <c r="C197" s="25" t="e">
        <f>'PAAC 2023'!#REF!</f>
        <v>#REF!</v>
      </c>
    </row>
    <row r="198" spans="2:3" x14ac:dyDescent="0.25">
      <c r="B198" t="s">
        <v>114</v>
      </c>
      <c r="C198" s="25" t="e">
        <f>'PAAC 2023'!#REF!</f>
        <v>#REF!</v>
      </c>
    </row>
    <row r="199" spans="2:3" x14ac:dyDescent="0.25">
      <c r="B199" t="s">
        <v>115</v>
      </c>
      <c r="C199" s="25" t="e">
        <f>'PAAC 2023'!#REF!</f>
        <v>#REF!</v>
      </c>
    </row>
    <row r="200" spans="2:3" x14ac:dyDescent="0.25">
      <c r="B200" t="s">
        <v>160</v>
      </c>
      <c r="C200" s="25" t="e">
        <f>'PAAC 2023'!#REF!</f>
        <v>#REF!</v>
      </c>
    </row>
    <row r="201" spans="2:3" x14ac:dyDescent="0.25">
      <c r="B201" t="s">
        <v>161</v>
      </c>
      <c r="C201" s="25" t="e">
        <f>'PAAC 2023'!#REF!</f>
        <v>#REF!</v>
      </c>
    </row>
    <row r="202" spans="2:3" x14ac:dyDescent="0.25">
      <c r="C202" s="25" t="e">
        <f>AVERAGE(C195:C201)</f>
        <v>#REF!</v>
      </c>
    </row>
  </sheetData>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workbookViewId="0">
      <selection activeCell="B3" sqref="B3"/>
    </sheetView>
  </sheetViews>
  <sheetFormatPr baseColWidth="10" defaultRowHeight="15" x14ac:dyDescent="0.25"/>
  <cols>
    <col min="1" max="1" width="39.5703125" customWidth="1"/>
  </cols>
  <sheetData>
    <row r="1" spans="1:5" x14ac:dyDescent="0.25">
      <c r="B1" s="403" t="s">
        <v>381</v>
      </c>
      <c r="C1" s="403"/>
      <c r="D1" s="403"/>
      <c r="E1" s="403"/>
    </row>
    <row r="2" spans="1:5" ht="30.75" thickBot="1" x14ac:dyDescent="0.3">
      <c r="A2" s="7" t="s">
        <v>380</v>
      </c>
      <c r="B2" s="119" t="s">
        <v>1</v>
      </c>
      <c r="C2" s="120" t="s">
        <v>2</v>
      </c>
      <c r="D2" s="120" t="s">
        <v>3</v>
      </c>
      <c r="E2" s="120" t="s">
        <v>4</v>
      </c>
    </row>
    <row r="3" spans="1:5" ht="30" x14ac:dyDescent="0.25">
      <c r="A3" s="10" t="s">
        <v>97</v>
      </c>
      <c r="B3">
        <v>2</v>
      </c>
      <c r="C3">
        <f>B3</f>
        <v>2</v>
      </c>
      <c r="D3">
        <f>C3+1</f>
        <v>3</v>
      </c>
      <c r="E3">
        <v>11</v>
      </c>
    </row>
    <row r="4" spans="1:5" x14ac:dyDescent="0.25">
      <c r="A4" s="10" t="s">
        <v>8</v>
      </c>
      <c r="B4">
        <v>2</v>
      </c>
      <c r="C4">
        <f t="shared" ref="C4:C8" si="0">B4</f>
        <v>2</v>
      </c>
      <c r="D4">
        <f>C4</f>
        <v>2</v>
      </c>
      <c r="E4">
        <v>4</v>
      </c>
    </row>
    <row r="5" spans="1:5" x14ac:dyDescent="0.25">
      <c r="A5" s="10" t="s">
        <v>9</v>
      </c>
      <c r="C5">
        <f t="shared" si="0"/>
        <v>0</v>
      </c>
      <c r="D5">
        <f>C5+1</f>
        <v>1</v>
      </c>
      <c r="E5">
        <v>11</v>
      </c>
    </row>
    <row r="6" spans="1:5" ht="30" x14ac:dyDescent="0.25">
      <c r="A6" s="10" t="s">
        <v>10</v>
      </c>
      <c r="C6">
        <f t="shared" si="0"/>
        <v>0</v>
      </c>
      <c r="D6">
        <f>C6+4</f>
        <v>4</v>
      </c>
      <c r="E6">
        <v>27</v>
      </c>
    </row>
    <row r="7" spans="1:5" ht="30" x14ac:dyDescent="0.25">
      <c r="A7" s="10" t="s">
        <v>11</v>
      </c>
      <c r="B7">
        <v>1</v>
      </c>
      <c r="C7">
        <f t="shared" si="0"/>
        <v>1</v>
      </c>
      <c r="D7">
        <f>C7+1</f>
        <v>2</v>
      </c>
      <c r="E7">
        <v>22</v>
      </c>
    </row>
    <row r="8" spans="1:5" x14ac:dyDescent="0.25">
      <c r="A8" s="10" t="s">
        <v>78</v>
      </c>
      <c r="B8">
        <v>1</v>
      </c>
      <c r="C8">
        <f t="shared" si="0"/>
        <v>1</v>
      </c>
      <c r="D8">
        <f>C8</f>
        <v>1</v>
      </c>
      <c r="E8">
        <v>24</v>
      </c>
    </row>
    <row r="9" spans="1:5" x14ac:dyDescent="0.25">
      <c r="A9" s="123" t="s">
        <v>382</v>
      </c>
      <c r="B9">
        <f>SUM(B3:B8)</f>
        <v>6</v>
      </c>
      <c r="C9">
        <f t="shared" ref="C9:E9" si="1">SUM(C3:C8)</f>
        <v>6</v>
      </c>
      <c r="D9">
        <f t="shared" si="1"/>
        <v>13</v>
      </c>
      <c r="E9">
        <f t="shared" si="1"/>
        <v>99</v>
      </c>
    </row>
    <row r="10" spans="1:5" x14ac:dyDescent="0.25">
      <c r="B10" s="122">
        <f>B9/$E$9</f>
        <v>6.0606060606060608E-2</v>
      </c>
      <c r="C10" s="122">
        <f t="shared" ref="C10:E10" si="2">C9/$E$9</f>
        <v>6.0606060606060608E-2</v>
      </c>
      <c r="D10" s="122">
        <f t="shared" si="2"/>
        <v>0.13131313131313133</v>
      </c>
      <c r="E10" s="122">
        <f t="shared" si="2"/>
        <v>1</v>
      </c>
    </row>
    <row r="11" spans="1:5" x14ac:dyDescent="0.25">
      <c r="E11">
        <f>E9-D9</f>
        <v>86</v>
      </c>
    </row>
    <row r="12" spans="1:5" x14ac:dyDescent="0.25">
      <c r="E12">
        <f>E11/99</f>
        <v>0.86868686868686873</v>
      </c>
    </row>
    <row r="33" spans="1:5" ht="15.75" thickBot="1" x14ac:dyDescent="0.3"/>
    <row r="34" spans="1:5" ht="15.75" thickBot="1" x14ac:dyDescent="0.3">
      <c r="A34" s="124" t="s">
        <v>15</v>
      </c>
      <c r="B34">
        <f>D34-C34</f>
        <v>16</v>
      </c>
      <c r="C34">
        <v>0</v>
      </c>
      <c r="D34">
        <v>16</v>
      </c>
      <c r="E34" s="122">
        <f>D34/99</f>
        <v>0.16161616161616163</v>
      </c>
    </row>
    <row r="35" spans="1:5" ht="15.75" thickBot="1" x14ac:dyDescent="0.3">
      <c r="A35" s="125" t="s">
        <v>102</v>
      </c>
      <c r="B35">
        <f t="shared" ref="B35:B46" si="3">D35-C35</f>
        <v>31</v>
      </c>
      <c r="C35">
        <v>1</v>
      </c>
      <c r="D35">
        <v>32</v>
      </c>
      <c r="E35" s="122">
        <f t="shared" ref="E35:E46" si="4">D35/99</f>
        <v>0.32323232323232326</v>
      </c>
    </row>
    <row r="36" spans="1:5" ht="15.75" thickBot="1" x14ac:dyDescent="0.3">
      <c r="A36" s="125" t="s">
        <v>104</v>
      </c>
      <c r="B36">
        <f t="shared" si="3"/>
        <v>15</v>
      </c>
      <c r="C36">
        <v>1</v>
      </c>
      <c r="D36">
        <v>16</v>
      </c>
      <c r="E36" s="122">
        <f t="shared" si="4"/>
        <v>0.16161616161616163</v>
      </c>
    </row>
    <row r="37" spans="1:5" ht="15.75" thickBot="1" x14ac:dyDescent="0.3">
      <c r="A37" s="125" t="s">
        <v>103</v>
      </c>
      <c r="B37">
        <f t="shared" si="3"/>
        <v>38</v>
      </c>
      <c r="C37">
        <v>1</v>
      </c>
      <c r="D37">
        <v>39</v>
      </c>
      <c r="E37" s="122">
        <f t="shared" si="4"/>
        <v>0.39393939393939392</v>
      </c>
    </row>
    <row r="38" spans="1:5" ht="15.75" thickBot="1" x14ac:dyDescent="0.3">
      <c r="A38" s="125" t="s">
        <v>105</v>
      </c>
      <c r="B38">
        <f t="shared" si="3"/>
        <v>22</v>
      </c>
      <c r="C38">
        <v>3</v>
      </c>
      <c r="D38">
        <v>25</v>
      </c>
      <c r="E38" s="122">
        <f t="shared" si="4"/>
        <v>0.25252525252525254</v>
      </c>
    </row>
    <row r="39" spans="1:5" ht="15.75" thickBot="1" x14ac:dyDescent="0.3">
      <c r="A39" s="125" t="s">
        <v>16</v>
      </c>
      <c r="B39">
        <f t="shared" si="3"/>
        <v>18</v>
      </c>
      <c r="C39">
        <v>1</v>
      </c>
      <c r="D39">
        <v>19</v>
      </c>
      <c r="E39" s="122">
        <f t="shared" si="4"/>
        <v>0.19191919191919191</v>
      </c>
    </row>
    <row r="40" spans="1:5" ht="30.75" thickBot="1" x14ac:dyDescent="0.3">
      <c r="A40" s="125" t="s">
        <v>101</v>
      </c>
      <c r="B40">
        <f t="shared" si="3"/>
        <v>29</v>
      </c>
      <c r="C40">
        <v>1</v>
      </c>
      <c r="D40">
        <v>30</v>
      </c>
      <c r="E40" s="122">
        <f t="shared" si="4"/>
        <v>0.30303030303030304</v>
      </c>
    </row>
    <row r="41" spans="1:5" ht="15.75" thickBot="1" x14ac:dyDescent="0.3">
      <c r="A41" s="125" t="s">
        <v>17</v>
      </c>
      <c r="B41">
        <f t="shared" si="3"/>
        <v>10</v>
      </c>
      <c r="C41">
        <v>0</v>
      </c>
      <c r="D41">
        <v>10</v>
      </c>
      <c r="E41" s="122">
        <f t="shared" si="4"/>
        <v>0.10101010101010101</v>
      </c>
    </row>
    <row r="42" spans="1:5" ht="15.75" thickBot="1" x14ac:dyDescent="0.3">
      <c r="A42" s="125" t="s">
        <v>222</v>
      </c>
      <c r="B42">
        <f t="shared" si="3"/>
        <v>5</v>
      </c>
      <c r="C42">
        <v>2</v>
      </c>
      <c r="D42">
        <v>7</v>
      </c>
      <c r="E42" s="122">
        <f t="shared" si="4"/>
        <v>7.0707070707070704E-2</v>
      </c>
    </row>
    <row r="43" spans="1:5" ht="15.75" thickBot="1" x14ac:dyDescent="0.3">
      <c r="A43" s="125" t="s">
        <v>18</v>
      </c>
      <c r="B43">
        <f t="shared" si="3"/>
        <v>40</v>
      </c>
      <c r="C43">
        <v>4</v>
      </c>
      <c r="D43">
        <v>44</v>
      </c>
      <c r="E43" s="122">
        <f t="shared" si="4"/>
        <v>0.44444444444444442</v>
      </c>
    </row>
    <row r="44" spans="1:5" ht="15.75" thickBot="1" x14ac:dyDescent="0.3">
      <c r="A44" s="125" t="s">
        <v>19</v>
      </c>
      <c r="B44">
        <f t="shared" si="3"/>
        <v>8</v>
      </c>
      <c r="C44">
        <v>0</v>
      </c>
      <c r="D44">
        <v>8</v>
      </c>
      <c r="E44" s="122">
        <f t="shared" si="4"/>
        <v>8.0808080808080815E-2</v>
      </c>
    </row>
    <row r="45" spans="1:5" ht="15.75" thickBot="1" x14ac:dyDescent="0.3">
      <c r="A45" s="125" t="s">
        <v>106</v>
      </c>
      <c r="B45">
        <f t="shared" si="3"/>
        <v>15</v>
      </c>
      <c r="C45">
        <v>3</v>
      </c>
      <c r="D45">
        <v>18</v>
      </c>
      <c r="E45" s="122">
        <f t="shared" si="4"/>
        <v>0.18181818181818182</v>
      </c>
    </row>
    <row r="46" spans="1:5" x14ac:dyDescent="0.25">
      <c r="A46" s="125" t="s">
        <v>20</v>
      </c>
      <c r="B46">
        <f t="shared" si="3"/>
        <v>44</v>
      </c>
      <c r="C46">
        <v>1</v>
      </c>
      <c r="D46">
        <v>45</v>
      </c>
      <c r="E46" s="122">
        <f t="shared" si="4"/>
        <v>0.45454545454545453</v>
      </c>
    </row>
    <row r="48" spans="1:5" ht="15.75" thickBot="1" x14ac:dyDescent="0.3"/>
    <row r="49" spans="1:5" x14ac:dyDescent="0.25">
      <c r="A49" s="125" t="s">
        <v>389</v>
      </c>
      <c r="B49">
        <f>D49-C49</f>
        <v>64</v>
      </c>
      <c r="C49">
        <v>6</v>
      </c>
      <c r="D49">
        <v>70</v>
      </c>
      <c r="E49" s="122">
        <f>D49/99</f>
        <v>0.70707070707070707</v>
      </c>
    </row>
  </sheetData>
  <mergeCells count="1">
    <mergeCell ref="B1:E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B2E9-3564-41F6-9EFD-485854FCE6C3}">
  <sheetPr>
    <tabColor theme="8"/>
    <outlinePr applyStyles="1"/>
  </sheetPr>
  <dimension ref="A1:H201"/>
  <sheetViews>
    <sheetView topLeftCell="A34"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v>44589</v>
      </c>
    </row>
    <row r="4" spans="1:8" x14ac:dyDescent="0.25">
      <c r="B4" t="s">
        <v>89</v>
      </c>
      <c r="C4" s="6">
        <v>44926</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167</v>
      </c>
      <c r="F25" s="53" t="e">
        <f>AVERAGE(F19:F24)</f>
        <v>#DIV/0!</v>
      </c>
    </row>
    <row r="28" spans="1:8" ht="18.75" x14ac:dyDescent="0.3">
      <c r="A28" s="401" t="s">
        <v>164</v>
      </c>
      <c r="B28" s="401"/>
      <c r="C28" s="401"/>
      <c r="D28" s="401"/>
      <c r="E28" s="401"/>
      <c r="F28" s="401"/>
      <c r="G28" s="401"/>
      <c r="H28" s="401"/>
    </row>
    <row r="32" spans="1:8" x14ac:dyDescent="0.25">
      <c r="B32" t="str">
        <f t="shared" ref="B32:B37" si="3">B19</f>
        <v>1 - Gestión del Riesgo de Corrupción “MAPA DE RIESGOS DE CORRUPCIÓN"</v>
      </c>
      <c r="C32" s="15" t="e">
        <f>'PAAC 2023'!F4</f>
        <v>#DIV/0!</v>
      </c>
    </row>
    <row r="33" spans="2:3" x14ac:dyDescent="0.25">
      <c r="B33" t="str">
        <f t="shared" si="3"/>
        <v xml:space="preserve"> 2 - Racionalización de Trámites</v>
      </c>
      <c r="C33" s="15" t="e">
        <f>'PAAC 2023'!F15</f>
        <v>#DIV/0!</v>
      </c>
    </row>
    <row r="34" spans="2:3" x14ac:dyDescent="0.25">
      <c r="B34" t="str">
        <f t="shared" si="3"/>
        <v xml:space="preserve"> 3 - Rendición de Cuentas (RdC)</v>
      </c>
      <c r="C34" s="15" t="e">
        <f>'PAAC 2023'!F19</f>
        <v>#DIV/0!</v>
      </c>
    </row>
    <row r="35" spans="2:3" x14ac:dyDescent="0.25">
      <c r="B35" t="str">
        <f t="shared" si="3"/>
        <v xml:space="preserve"> 4 - Mecanismos para mejorar la Atención al Ciudadano</v>
      </c>
      <c r="C35" s="15" t="e">
        <f>'PAAC 2023'!F31</f>
        <v>#DIV/0!</v>
      </c>
    </row>
    <row r="36" spans="2:3" x14ac:dyDescent="0.25">
      <c r="B36" t="str">
        <f t="shared" si="3"/>
        <v xml:space="preserve"> 5 - Mecanismos para la Transparencia y Acceso a la Información</v>
      </c>
      <c r="C36" s="15" t="e">
        <f>'PAAC 2023'!F58</f>
        <v>#DIV/0!</v>
      </c>
    </row>
    <row r="37" spans="2:3" x14ac:dyDescent="0.25">
      <c r="B37" t="str">
        <f t="shared" si="3"/>
        <v>6- Iniciativas adicionales</v>
      </c>
      <c r="C37" s="15" t="e">
        <f>'PAAC 2023'!F80</f>
        <v>#DIV/0!</v>
      </c>
    </row>
    <row r="52" spans="1:8" ht="18.75" x14ac:dyDescent="0.3">
      <c r="A52" s="401" t="s">
        <v>165</v>
      </c>
      <c r="B52" s="401"/>
      <c r="C52" s="401"/>
      <c r="D52" s="401"/>
      <c r="E52" s="401"/>
      <c r="F52" s="401"/>
      <c r="G52" s="401"/>
      <c r="H52" s="401"/>
    </row>
    <row r="54" spans="1:8" x14ac:dyDescent="0.25">
      <c r="B54" s="4" t="str">
        <f>B32</f>
        <v>1 - Gestión del Riesgo de Corrupción “MAPA DE RIESGOS DE CORRUPCIÓN"</v>
      </c>
      <c r="C54" s="54">
        <f>'PAAC 2023'!C4</f>
        <v>0</v>
      </c>
    </row>
    <row r="55" spans="1:8" x14ac:dyDescent="0.25">
      <c r="B55" s="4" t="str">
        <f t="shared" ref="B55:B59" si="4">B33</f>
        <v xml:space="preserve"> 2 - Racionalización de Trámites</v>
      </c>
      <c r="C55" s="54">
        <f>'PAAC 2023'!C15</f>
        <v>0</v>
      </c>
    </row>
    <row r="56" spans="1:8" x14ac:dyDescent="0.25">
      <c r="B56" s="4" t="str">
        <f t="shared" si="4"/>
        <v xml:space="preserve"> 3 - Rendición de Cuentas (RdC)</v>
      </c>
      <c r="C56" s="54">
        <f>'PAAC 2023'!C19</f>
        <v>0</v>
      </c>
    </row>
    <row r="57" spans="1:8" x14ac:dyDescent="0.25">
      <c r="B57" s="4" t="str">
        <f t="shared" si="4"/>
        <v xml:space="preserve"> 4 - Mecanismos para mejorar la Atención al Ciudadano</v>
      </c>
      <c r="C57" s="54">
        <f>'PAAC 2023'!C31</f>
        <v>0</v>
      </c>
    </row>
    <row r="58" spans="1:8" x14ac:dyDescent="0.25">
      <c r="B58" s="4" t="str">
        <f t="shared" si="4"/>
        <v xml:space="preserve"> 5 - Mecanismos para la Transparencia y Acceso a la Información</v>
      </c>
      <c r="C58" s="54">
        <f>'PAAC 2023'!C58</f>
        <v>0</v>
      </c>
    </row>
    <row r="59" spans="1:8" x14ac:dyDescent="0.25">
      <c r="B59" s="4" t="str">
        <f t="shared" si="4"/>
        <v>6- Iniciativas adicionales</v>
      </c>
      <c r="C59" s="54">
        <f>'PAAC 2023'!C80</f>
        <v>0</v>
      </c>
    </row>
    <row r="83" spans="1:8" ht="18.75" x14ac:dyDescent="0.3">
      <c r="A83" s="401" t="s">
        <v>166</v>
      </c>
      <c r="B83" s="401"/>
      <c r="C83" s="401"/>
      <c r="D83" s="401"/>
      <c r="E83" s="401"/>
      <c r="F83" s="401"/>
      <c r="G83" s="401"/>
      <c r="H83" s="401"/>
    </row>
    <row r="85" spans="1:8" x14ac:dyDescent="0.25">
      <c r="B85" t="s">
        <v>21</v>
      </c>
      <c r="C85" s="25" t="e">
        <f>'PAAC 2023'!K4</f>
        <v>#DIV/0!</v>
      </c>
    </row>
    <row r="86" spans="1:8" x14ac:dyDescent="0.25">
      <c r="B86" t="s">
        <v>24</v>
      </c>
      <c r="C86" s="25" t="e">
        <f>'PAAC 2023'!K6</f>
        <v>#DIV/0!</v>
      </c>
    </row>
    <row r="87" spans="1:8" x14ac:dyDescent="0.25">
      <c r="B87" t="s">
        <v>26</v>
      </c>
      <c r="C87" s="25" t="e">
        <f>'PAAC 2023'!K11</f>
        <v>#DIV/0!</v>
      </c>
    </row>
    <row r="88" spans="1:8" x14ac:dyDescent="0.25">
      <c r="B88" t="s">
        <v>29</v>
      </c>
      <c r="C88" s="25" t="e">
        <f>'PAAC 2023'!K11</f>
        <v>#DIV/0!</v>
      </c>
    </row>
    <row r="89" spans="1:8" x14ac:dyDescent="0.25">
      <c r="B89" t="s">
        <v>32</v>
      </c>
      <c r="C89" s="25" t="e">
        <f>'PAAC 2023'!K13</f>
        <v>#DIV/0!</v>
      </c>
    </row>
    <row r="90" spans="1:8" x14ac:dyDescent="0.25">
      <c r="C90" s="25"/>
    </row>
    <row r="108" spans="2:3" x14ac:dyDescent="0.25">
      <c r="B108" t="s">
        <v>35</v>
      </c>
      <c r="C108" s="25">
        <f>'PAAC 2023'!K15</f>
        <v>0</v>
      </c>
    </row>
    <row r="109" spans="2:3" x14ac:dyDescent="0.25">
      <c r="B109" t="s">
        <v>36</v>
      </c>
      <c r="C109" s="25">
        <f>'PAAC 2023'!K18</f>
        <v>0</v>
      </c>
    </row>
    <row r="110" spans="2:3" x14ac:dyDescent="0.25">
      <c r="B110" t="s">
        <v>37</v>
      </c>
      <c r="C110" s="25" t="e">
        <f>'PAAC 2023'!#REF!</f>
        <v>#REF!</v>
      </c>
    </row>
    <row r="111" spans="2:3" x14ac:dyDescent="0.25">
      <c r="B111" t="s">
        <v>99</v>
      </c>
      <c r="C111" s="25" t="e">
        <f>'PAAC 2023'!#REF!</f>
        <v>#REF!</v>
      </c>
    </row>
    <row r="112" spans="2:3" x14ac:dyDescent="0.25">
      <c r="B112" t="s">
        <v>100</v>
      </c>
      <c r="C112" s="25" t="e">
        <f>'PAAC 2023'!#REF!</f>
        <v>#REF!</v>
      </c>
    </row>
    <row r="113" spans="3:3" x14ac:dyDescent="0.25">
      <c r="C113" s="25" t="e">
        <f>AVERAGE(C108:C112)</f>
        <v>#REF!</v>
      </c>
    </row>
    <row r="129" spans="2:3" x14ac:dyDescent="0.25">
      <c r="B129" t="s">
        <v>125</v>
      </c>
      <c r="C129" s="25" t="e">
        <f>'PAAC 2023'!K19</f>
        <v>#DIV/0!</v>
      </c>
    </row>
    <row r="130" spans="2:3" x14ac:dyDescent="0.25">
      <c r="B130" t="s">
        <v>127</v>
      </c>
      <c r="C130" s="25" t="e">
        <f>'PAAC 2023'!K22</f>
        <v>#DIV/0!</v>
      </c>
    </row>
    <row r="131" spans="2:3" x14ac:dyDescent="0.25">
      <c r="B131" t="s">
        <v>126</v>
      </c>
      <c r="C131" s="25" t="e">
        <f>'PAAC 2023'!K24</f>
        <v>#DIV/0!</v>
      </c>
    </row>
    <row r="132" spans="2:3" x14ac:dyDescent="0.25">
      <c r="C132" s="25"/>
    </row>
    <row r="151" spans="2:3" x14ac:dyDescent="0.25">
      <c r="B151" t="s">
        <v>163</v>
      </c>
      <c r="C151" s="25" t="e">
        <f>'PAAC 2023'!K31</f>
        <v>#DIV/0!</v>
      </c>
    </row>
    <row r="152" spans="2:3" x14ac:dyDescent="0.25">
      <c r="B152" t="s">
        <v>129</v>
      </c>
      <c r="C152" s="25" t="e">
        <f>'PAAC 2023'!K39</f>
        <v>#DIV/0!</v>
      </c>
    </row>
    <row r="153" spans="2:3" x14ac:dyDescent="0.25">
      <c r="B153" t="s">
        <v>130</v>
      </c>
      <c r="C153" s="25" t="e">
        <f>'PAAC 2023'!K44</f>
        <v>#DIV/0!</v>
      </c>
    </row>
    <row r="154" spans="2:3" x14ac:dyDescent="0.25">
      <c r="B154" t="s">
        <v>131</v>
      </c>
      <c r="C154" s="25" t="e">
        <f>'PAAC 2023'!K52</f>
        <v>#DIV/0!</v>
      </c>
    </row>
    <row r="155" spans="2:3" x14ac:dyDescent="0.25">
      <c r="B155" t="s">
        <v>159</v>
      </c>
      <c r="C155" s="25">
        <f>'PAAC 2023'!K57</f>
        <v>0</v>
      </c>
    </row>
    <row r="156" spans="2:3" x14ac:dyDescent="0.25">
      <c r="C156" s="25" t="e">
        <f>AVERAGE(C151:C155)</f>
        <v>#DIV/0!</v>
      </c>
    </row>
    <row r="174" spans="2:3" x14ac:dyDescent="0.25">
      <c r="B174" t="s">
        <v>61</v>
      </c>
      <c r="C174" s="25" t="e">
        <f>'PAAC 2023'!K58</f>
        <v>#DIV/0!</v>
      </c>
    </row>
    <row r="175" spans="2:3" x14ac:dyDescent="0.25">
      <c r="B175" t="s">
        <v>64</v>
      </c>
      <c r="C175" s="25" t="e">
        <f>'PAAC 2023'!K62</f>
        <v>#DIV/0!</v>
      </c>
    </row>
    <row r="176" spans="2:3" x14ac:dyDescent="0.25">
      <c r="B176" t="s">
        <v>69</v>
      </c>
      <c r="C176" s="25">
        <f>'PAAC 2023'!K70</f>
        <v>0</v>
      </c>
    </row>
    <row r="177" spans="2:3" x14ac:dyDescent="0.25">
      <c r="B177" t="s">
        <v>72</v>
      </c>
      <c r="C177" s="25" t="e">
        <f>'PAAC 2023'!K71</f>
        <v>#DIV/0!</v>
      </c>
    </row>
    <row r="178" spans="2:3" x14ac:dyDescent="0.25">
      <c r="B178" t="s">
        <v>75</v>
      </c>
      <c r="C178" s="25" t="e">
        <f>'PAAC 2023'!K74</f>
        <v>#DIV/0!</v>
      </c>
    </row>
    <row r="179" spans="2:3" x14ac:dyDescent="0.25">
      <c r="C179" s="25" t="e">
        <f>AVERAGE(C174:C178)</f>
        <v>#DIV/0!</v>
      </c>
    </row>
    <row r="194" spans="2:3" x14ac:dyDescent="0.25">
      <c r="B194" t="s">
        <v>117</v>
      </c>
      <c r="C194" s="25">
        <f>'PAAC 2023'!K80</f>
        <v>0</v>
      </c>
    </row>
    <row r="195" spans="2:3" x14ac:dyDescent="0.25">
      <c r="B195" t="s">
        <v>112</v>
      </c>
      <c r="C195" s="25">
        <f>'PAAC 2023'!K103</f>
        <v>0</v>
      </c>
    </row>
    <row r="196" spans="2:3" x14ac:dyDescent="0.25">
      <c r="B196" t="s">
        <v>113</v>
      </c>
      <c r="C196" s="25" t="e">
        <f>'PAAC 2023'!#REF!</f>
        <v>#REF!</v>
      </c>
    </row>
    <row r="197" spans="2:3" x14ac:dyDescent="0.25">
      <c r="B197" t="s">
        <v>114</v>
      </c>
      <c r="C197" s="25" t="e">
        <f>'PAAC 2023'!#REF!</f>
        <v>#REF!</v>
      </c>
    </row>
    <row r="198" spans="2:3" x14ac:dyDescent="0.25">
      <c r="B198" t="s">
        <v>115</v>
      </c>
      <c r="C198" s="25" t="e">
        <f>'PAAC 2023'!#REF!</f>
        <v>#REF!</v>
      </c>
    </row>
    <row r="199" spans="2:3" x14ac:dyDescent="0.25">
      <c r="B199" t="s">
        <v>160</v>
      </c>
      <c r="C199" s="25" t="e">
        <f>'PAAC 2023'!#REF!</f>
        <v>#REF!</v>
      </c>
    </row>
    <row r="200" spans="2:3" x14ac:dyDescent="0.25">
      <c r="B200" t="s">
        <v>161</v>
      </c>
      <c r="C200" s="25" t="e">
        <f>'PAAC 2023'!#REF!</f>
        <v>#REF!</v>
      </c>
    </row>
    <row r="201" spans="2:3" x14ac:dyDescent="0.25">
      <c r="C201" s="25" t="e">
        <f>AVERAGE(C194:C200)</f>
        <v>#REF!</v>
      </c>
    </row>
  </sheetData>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2° trimestre de 2022</oddHeader>
    <oddFooter>&amp;ROficina Asesora de Planeación
INVIAS</oddFooter>
  </headerFooter>
  <rowBreaks count="2" manualBreakCount="2">
    <brk id="81" max="7" man="1"/>
    <brk id="16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28855-9B31-4A3D-A0D7-62CB43AC5DB4}">
  <sheetPr>
    <tabColor theme="8"/>
    <outlinePr applyStyles="1"/>
  </sheetPr>
  <dimension ref="A1:H197"/>
  <sheetViews>
    <sheetView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v>44589</v>
      </c>
    </row>
    <row r="4" spans="1:8" x14ac:dyDescent="0.25">
      <c r="B4" t="s">
        <v>89</v>
      </c>
      <c r="C4" s="6">
        <v>44926</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167</v>
      </c>
      <c r="F25" s="53" t="e">
        <f>AVERAGE(F19:F24)</f>
        <v>#DIV/0!</v>
      </c>
    </row>
    <row r="28" spans="1:8" ht="18.75" x14ac:dyDescent="0.3">
      <c r="A28" s="401" t="s">
        <v>168</v>
      </c>
      <c r="B28" s="401"/>
      <c r="C28" s="401"/>
      <c r="D28" s="401"/>
      <c r="E28" s="401"/>
      <c r="F28" s="401"/>
      <c r="G28" s="401"/>
      <c r="H28" s="401"/>
    </row>
    <row r="32" spans="1:8" x14ac:dyDescent="0.25">
      <c r="B32" t="str">
        <f t="shared" ref="B32:B37" si="3">B19</f>
        <v>1 - Gestión del Riesgo de Corrupción “MAPA DE RIESGOS DE CORRUPCIÓN"</v>
      </c>
      <c r="C32" s="15" t="e">
        <f>'PAAC 2023'!G4</f>
        <v>#DIV/0!</v>
      </c>
    </row>
    <row r="33" spans="2:3" x14ac:dyDescent="0.25">
      <c r="B33" t="str">
        <f t="shared" si="3"/>
        <v xml:space="preserve"> 2 - Racionalización de Trámites</v>
      </c>
      <c r="C33" s="15" t="e">
        <f>'PAAC 2023'!G15</f>
        <v>#DIV/0!</v>
      </c>
    </row>
    <row r="34" spans="2:3" x14ac:dyDescent="0.25">
      <c r="B34" t="str">
        <f t="shared" si="3"/>
        <v xml:space="preserve"> 3 - Rendición de Cuentas (RdC)</v>
      </c>
      <c r="C34" s="15" t="e">
        <f>'PAAC 2023'!G19</f>
        <v>#DIV/0!</v>
      </c>
    </row>
    <row r="35" spans="2:3" x14ac:dyDescent="0.25">
      <c r="B35" t="str">
        <f t="shared" si="3"/>
        <v xml:space="preserve"> 4 - Mecanismos para mejorar la Atención al Ciudadano</v>
      </c>
      <c r="C35" s="15" t="e">
        <f>'PAAC 2023'!G31</f>
        <v>#DIV/0!</v>
      </c>
    </row>
    <row r="36" spans="2:3" x14ac:dyDescent="0.25">
      <c r="B36" t="str">
        <f t="shared" si="3"/>
        <v xml:space="preserve"> 5 - Mecanismos para la Transparencia y Acceso a la Información</v>
      </c>
      <c r="C36" s="15" t="e">
        <f>'PAAC 2023'!G58</f>
        <v>#DIV/0!</v>
      </c>
    </row>
    <row r="37" spans="2:3" x14ac:dyDescent="0.25">
      <c r="B37" t="str">
        <f t="shared" si="3"/>
        <v>6- Iniciativas adicionales</v>
      </c>
      <c r="C37" s="15" t="e">
        <f>'PAAC 2023'!G80</f>
        <v>#DIV/0!</v>
      </c>
    </row>
    <row r="38" spans="2:3" x14ac:dyDescent="0.25">
      <c r="C38" s="55" t="e">
        <f>AVERAGE(C32:C37)</f>
        <v>#DIV/0!</v>
      </c>
    </row>
    <row r="52" spans="1:8" ht="18.75" x14ac:dyDescent="0.3">
      <c r="A52" s="401" t="s">
        <v>170</v>
      </c>
      <c r="B52" s="401"/>
      <c r="C52" s="401"/>
      <c r="D52" s="401"/>
      <c r="E52" s="401"/>
      <c r="F52" s="401"/>
      <c r="G52" s="401"/>
      <c r="H52" s="401"/>
    </row>
    <row r="54" spans="1:8" x14ac:dyDescent="0.25">
      <c r="B54" s="4" t="str">
        <f>B32</f>
        <v>1 - Gestión del Riesgo de Corrupción “MAPA DE RIESGOS DE CORRUPCIÓN"</v>
      </c>
      <c r="C54" s="54">
        <f>'PAAC 2023'!D4</f>
        <v>0</v>
      </c>
    </row>
    <row r="55" spans="1:8" x14ac:dyDescent="0.25">
      <c r="B55" s="4" t="str">
        <f t="shared" ref="B55:B59" si="4">B33</f>
        <v xml:space="preserve"> 2 - Racionalización de Trámites</v>
      </c>
      <c r="C55" s="54">
        <f>'PAAC 2023'!D15</f>
        <v>0</v>
      </c>
    </row>
    <row r="56" spans="1:8" x14ac:dyDescent="0.25">
      <c r="B56" s="4" t="str">
        <f t="shared" si="4"/>
        <v xml:space="preserve"> 3 - Rendición de Cuentas (RdC)</v>
      </c>
      <c r="C56" s="54">
        <f>'PAAC 2023'!D19</f>
        <v>0</v>
      </c>
    </row>
    <row r="57" spans="1:8" x14ac:dyDescent="0.25">
      <c r="B57" s="4" t="str">
        <f t="shared" si="4"/>
        <v xml:space="preserve"> 4 - Mecanismos para mejorar la Atención al Ciudadano</v>
      </c>
      <c r="C57" s="54">
        <f>'PAAC 2023'!D31</f>
        <v>0</v>
      </c>
    </row>
    <row r="58" spans="1:8" x14ac:dyDescent="0.25">
      <c r="B58" s="4" t="str">
        <f t="shared" si="4"/>
        <v xml:space="preserve"> 5 - Mecanismos para la Transparencia y Acceso a la Información</v>
      </c>
      <c r="C58" s="54">
        <f>'PAAC 2023'!D58</f>
        <v>0</v>
      </c>
    </row>
    <row r="59" spans="1:8" x14ac:dyDescent="0.25">
      <c r="B59" s="4" t="str">
        <f t="shared" si="4"/>
        <v>6- Iniciativas adicionales</v>
      </c>
      <c r="C59" s="54">
        <f>'PAAC 2023'!D80</f>
        <v>0</v>
      </c>
    </row>
    <row r="60" spans="1:8" x14ac:dyDescent="0.25">
      <c r="C60" s="55">
        <f>AVERAGE(C54:C59)</f>
        <v>0</v>
      </c>
    </row>
    <row r="83" spans="1:8" ht="18.75" x14ac:dyDescent="0.3">
      <c r="A83" s="401" t="s">
        <v>169</v>
      </c>
      <c r="B83" s="401"/>
      <c r="C83" s="401"/>
      <c r="D83" s="401"/>
      <c r="E83" s="401"/>
      <c r="F83" s="401"/>
      <c r="G83" s="401"/>
      <c r="H83" s="401"/>
    </row>
    <row r="85" spans="1:8" x14ac:dyDescent="0.25">
      <c r="B85" t="s">
        <v>21</v>
      </c>
      <c r="C85" s="25" t="e">
        <f>'PAAC 2023'!L4</f>
        <v>#DIV/0!</v>
      </c>
    </row>
    <row r="86" spans="1:8" x14ac:dyDescent="0.25">
      <c r="B86" t="s">
        <v>24</v>
      </c>
      <c r="C86" s="25" t="e">
        <f>'PAAC 2023'!L6</f>
        <v>#DIV/0!</v>
      </c>
    </row>
    <row r="87" spans="1:8" x14ac:dyDescent="0.25">
      <c r="B87" t="s">
        <v>26</v>
      </c>
      <c r="C87" s="25" t="e">
        <f>'PAAC 2023'!L11</f>
        <v>#DIV/0!</v>
      </c>
    </row>
    <row r="88" spans="1:8" x14ac:dyDescent="0.25">
      <c r="B88" t="s">
        <v>29</v>
      </c>
      <c r="C88" s="25" t="e">
        <f>'PAAC 2023'!L11</f>
        <v>#DIV/0!</v>
      </c>
    </row>
    <row r="89" spans="1:8" x14ac:dyDescent="0.25">
      <c r="B89" t="s">
        <v>32</v>
      </c>
      <c r="C89" s="25" t="e">
        <f>'PAAC 2023'!L13</f>
        <v>#DIV/0!</v>
      </c>
    </row>
    <row r="90" spans="1:8" x14ac:dyDescent="0.25">
      <c r="C90" s="25"/>
    </row>
    <row r="108" spans="2:3" x14ac:dyDescent="0.25">
      <c r="B108" t="s">
        <v>35</v>
      </c>
      <c r="C108" s="25">
        <f>'PAAC 2023'!L15</f>
        <v>0</v>
      </c>
    </row>
    <row r="109" spans="2:3" x14ac:dyDescent="0.25">
      <c r="B109" t="s">
        <v>36</v>
      </c>
      <c r="C109" s="25">
        <f>'PAAC 2023'!L18</f>
        <v>0</v>
      </c>
    </row>
    <row r="110" spans="2:3" x14ac:dyDescent="0.25">
      <c r="C110" s="25">
        <f>AVERAGE(C108:C109)</f>
        <v>0</v>
      </c>
    </row>
    <row r="126" spans="2:3" x14ac:dyDescent="0.25">
      <c r="B126" t="s">
        <v>125</v>
      </c>
      <c r="C126" s="25" t="e">
        <f>'PAAC 2023'!L19</f>
        <v>#DIV/0!</v>
      </c>
    </row>
    <row r="127" spans="2:3" x14ac:dyDescent="0.25">
      <c r="B127" t="s">
        <v>127</v>
      </c>
      <c r="C127" s="25" t="e">
        <f>'PAAC 2023'!L22</f>
        <v>#DIV/0!</v>
      </c>
    </row>
    <row r="128" spans="2:3" x14ac:dyDescent="0.25">
      <c r="B128" t="s">
        <v>126</v>
      </c>
      <c r="C128" s="25" t="e">
        <f>'PAAC 2023'!L24</f>
        <v>#DIV/0!</v>
      </c>
    </row>
    <row r="129" spans="3:3" x14ac:dyDescent="0.25">
      <c r="C129" s="25"/>
    </row>
    <row r="148" spans="2:3" x14ac:dyDescent="0.25">
      <c r="B148" t="s">
        <v>163</v>
      </c>
      <c r="C148" s="25" t="e">
        <f>'PAAC 2023'!L31</f>
        <v>#DIV/0!</v>
      </c>
    </row>
    <row r="149" spans="2:3" x14ac:dyDescent="0.25">
      <c r="B149" t="s">
        <v>129</v>
      </c>
      <c r="C149" s="25" t="e">
        <f>'PAAC 2023'!L39</f>
        <v>#DIV/0!</v>
      </c>
    </row>
    <row r="150" spans="2:3" x14ac:dyDescent="0.25">
      <c r="B150" t="s">
        <v>130</v>
      </c>
      <c r="C150" s="25" t="e">
        <f>'PAAC 2023'!L44</f>
        <v>#DIV/0!</v>
      </c>
    </row>
    <row r="151" spans="2:3" x14ac:dyDescent="0.25">
      <c r="B151" t="s">
        <v>131</v>
      </c>
      <c r="C151" s="25" t="e">
        <f>'PAAC 2023'!L52</f>
        <v>#DIV/0!</v>
      </c>
    </row>
    <row r="152" spans="2:3" x14ac:dyDescent="0.25">
      <c r="B152" t="s">
        <v>159</v>
      </c>
      <c r="C152" s="25">
        <f>'PAAC 2023'!L57</f>
        <v>0</v>
      </c>
    </row>
    <row r="153" spans="2:3" x14ac:dyDescent="0.25">
      <c r="C153" s="25" t="e">
        <f>AVERAGE(C148:C152)</f>
        <v>#DIV/0!</v>
      </c>
    </row>
    <row r="171" spans="2:3" x14ac:dyDescent="0.25">
      <c r="B171" t="s">
        <v>61</v>
      </c>
      <c r="C171" s="25" t="e">
        <f>'PAAC 2023'!L58</f>
        <v>#DIV/0!</v>
      </c>
    </row>
    <row r="172" spans="2:3" x14ac:dyDescent="0.25">
      <c r="B172" t="s">
        <v>64</v>
      </c>
      <c r="C172" s="25" t="e">
        <f>'PAAC 2023'!L62</f>
        <v>#DIV/0!</v>
      </c>
    </row>
    <row r="173" spans="2:3" x14ac:dyDescent="0.25">
      <c r="B173" t="s">
        <v>69</v>
      </c>
      <c r="C173" s="25">
        <f>'PAAC 2023'!L70</f>
        <v>0</v>
      </c>
    </row>
    <row r="174" spans="2:3" x14ac:dyDescent="0.25">
      <c r="B174" t="s">
        <v>72</v>
      </c>
      <c r="C174" s="25" t="e">
        <f>'PAAC 2023'!L71</f>
        <v>#DIV/0!</v>
      </c>
    </row>
    <row r="175" spans="2:3" x14ac:dyDescent="0.25">
      <c r="B175" t="s">
        <v>75</v>
      </c>
      <c r="C175" s="25" t="e">
        <f>'PAAC 2023'!L74</f>
        <v>#DIV/0!</v>
      </c>
    </row>
    <row r="176" spans="2:3" x14ac:dyDescent="0.25">
      <c r="C176" s="25" t="e">
        <f>AVERAGE(C171:C175)</f>
        <v>#DIV/0!</v>
      </c>
    </row>
    <row r="191" spans="2:3" x14ac:dyDescent="0.25">
      <c r="B191" t="s">
        <v>117</v>
      </c>
      <c r="C191" s="25">
        <f>'PAAC 2023'!L80</f>
        <v>0</v>
      </c>
    </row>
    <row r="192" spans="2:3" x14ac:dyDescent="0.25">
      <c r="B192" t="s">
        <v>112</v>
      </c>
      <c r="C192" s="25">
        <f>'PAAC 2023'!L103</f>
        <v>0</v>
      </c>
    </row>
    <row r="193" spans="2:3" x14ac:dyDescent="0.25">
      <c r="B193" t="s">
        <v>114</v>
      </c>
      <c r="C193" s="25" t="e">
        <f>'PAAC 2023'!#REF!</f>
        <v>#REF!</v>
      </c>
    </row>
    <row r="194" spans="2:3" x14ac:dyDescent="0.25">
      <c r="B194" t="s">
        <v>115</v>
      </c>
      <c r="C194" s="25" t="e">
        <f>'PAAC 2023'!#REF!</f>
        <v>#REF!</v>
      </c>
    </row>
    <row r="195" spans="2:3" x14ac:dyDescent="0.25">
      <c r="B195" t="s">
        <v>160</v>
      </c>
      <c r="C195" s="25" t="e">
        <f>'PAAC 2023'!#REF!</f>
        <v>#REF!</v>
      </c>
    </row>
    <row r="196" spans="2:3" x14ac:dyDescent="0.25">
      <c r="B196" t="s">
        <v>161</v>
      </c>
      <c r="C196" s="25" t="e">
        <f>'PAAC 2023'!#REF!</f>
        <v>#REF!</v>
      </c>
    </row>
    <row r="197" spans="2:3" x14ac:dyDescent="0.25">
      <c r="C197" s="25" t="e">
        <f>AVERAGE(C191:C196)</f>
        <v>#REF!</v>
      </c>
    </row>
  </sheetData>
  <sheetProtection algorithmName="SHA-512" hashValue="hUtjlPGS80ohJxjW72jD+f+gf0CuwQ9epv+yK5PVkj+93MRod/ZNmjtIpZYsOQLZVk9+kVMY3MBUjBxK4ILp9A==" saltValue="tKzt+F9MVi01f5YijqncKw==" spinCount="100000" sheet="1" objects="1" scenarios="1"/>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3° trimestre de 2022</oddHeader>
    <oddFooter>&amp;ROficina Asesora de Planeación
INVIAS</oddFooter>
  </headerFooter>
  <rowBreaks count="2" manualBreakCount="2">
    <brk id="81" max="7" man="1"/>
    <brk id="163"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9C056-782B-4FBE-B65D-5884DD2176AE}">
  <sheetPr>
    <tabColor theme="8"/>
    <outlinePr applyStyles="1"/>
  </sheetPr>
  <dimension ref="A1:H197"/>
  <sheetViews>
    <sheetView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v>44589</v>
      </c>
    </row>
    <row r="4" spans="1:8" x14ac:dyDescent="0.25">
      <c r="B4" t="s">
        <v>89</v>
      </c>
      <c r="C4" s="6">
        <v>44926</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171</v>
      </c>
      <c r="F25" s="53" t="e">
        <f>AVERAGE(F19:F24)</f>
        <v>#DIV/0!</v>
      </c>
    </row>
    <row r="28" spans="1:8" ht="23.25" x14ac:dyDescent="0.35">
      <c r="A28" s="401" t="s">
        <v>172</v>
      </c>
      <c r="B28" s="401"/>
      <c r="C28" s="401"/>
      <c r="D28" s="401"/>
      <c r="E28" s="57" t="str">
        <f>E25</f>
        <v>Avance:</v>
      </c>
      <c r="F28" s="58" t="e">
        <f>F25</f>
        <v>#DIV/0!</v>
      </c>
      <c r="G28" s="56"/>
      <c r="H28" s="56"/>
    </row>
    <row r="32" spans="1:8" x14ac:dyDescent="0.25">
      <c r="B32" t="str">
        <f t="shared" ref="B32:B37" si="3">B19</f>
        <v>1 - Gestión del Riesgo de Corrupción “MAPA DE RIESGOS DE CORRUPCIÓN"</v>
      </c>
      <c r="C32" s="15" t="e">
        <f>'PAAC 2023'!H4</f>
        <v>#DIV/0!</v>
      </c>
    </row>
    <row r="33" spans="2:3" x14ac:dyDescent="0.25">
      <c r="B33" t="str">
        <f t="shared" si="3"/>
        <v xml:space="preserve"> 2 - Racionalización de Trámites</v>
      </c>
      <c r="C33" s="15" t="e">
        <f>'PAAC 2023'!H15</f>
        <v>#DIV/0!</v>
      </c>
    </row>
    <row r="34" spans="2:3" x14ac:dyDescent="0.25">
      <c r="B34" t="str">
        <f t="shared" si="3"/>
        <v xml:space="preserve"> 3 - Rendición de Cuentas (RdC)</v>
      </c>
      <c r="C34" s="15" t="e">
        <f>'PAAC 2023'!H19</f>
        <v>#DIV/0!</v>
      </c>
    </row>
    <row r="35" spans="2:3" x14ac:dyDescent="0.25">
      <c r="B35" t="str">
        <f t="shared" si="3"/>
        <v xml:space="preserve"> 4 - Mecanismos para mejorar la Atención al Ciudadano</v>
      </c>
      <c r="C35" s="15" t="e">
        <f>'PAAC 2023'!H31</f>
        <v>#DIV/0!</v>
      </c>
    </row>
    <row r="36" spans="2:3" x14ac:dyDescent="0.25">
      <c r="B36" t="str">
        <f t="shared" si="3"/>
        <v xml:space="preserve"> 5 - Mecanismos para la Transparencia y Acceso a la Información</v>
      </c>
      <c r="C36" s="15" t="e">
        <f>'PAAC 2023'!H58</f>
        <v>#DIV/0!</v>
      </c>
    </row>
    <row r="37" spans="2:3" x14ac:dyDescent="0.25">
      <c r="B37" t="str">
        <f t="shared" si="3"/>
        <v>6- Iniciativas adicionales</v>
      </c>
      <c r="C37" s="15" t="e">
        <f>'PAAC 2023'!H80</f>
        <v>#DIV/0!</v>
      </c>
    </row>
    <row r="38" spans="2:3" x14ac:dyDescent="0.25">
      <c r="C38" s="55" t="e">
        <f>AVERAGE(C32:C37)</f>
        <v>#DIV/0!</v>
      </c>
    </row>
    <row r="52" spans="1:8" ht="23.25" x14ac:dyDescent="0.35">
      <c r="A52" s="401" t="s">
        <v>173</v>
      </c>
      <c r="B52" s="401"/>
      <c r="C52" s="401"/>
      <c r="D52" s="401"/>
      <c r="E52" s="58" t="e">
        <f>C60</f>
        <v>#DIV/0!</v>
      </c>
      <c r="F52" s="56" t="s">
        <v>174</v>
      </c>
      <c r="G52" s="56"/>
      <c r="H52" s="56"/>
    </row>
    <row r="54" spans="1:8" x14ac:dyDescent="0.25">
      <c r="B54" s="4" t="str">
        <f>B32</f>
        <v>1 - Gestión del Riesgo de Corrupción “MAPA DE RIESGOS DE CORRUPCIÓN"</v>
      </c>
      <c r="C54" s="54" t="e">
        <f>'PAAC 2023'!E4</f>
        <v>#DIV/0!</v>
      </c>
    </row>
    <row r="55" spans="1:8" x14ac:dyDescent="0.25">
      <c r="B55" s="4" t="str">
        <f t="shared" ref="B55:B59" si="4">B33</f>
        <v xml:space="preserve"> 2 - Racionalización de Trámites</v>
      </c>
      <c r="C55" s="54" t="e">
        <f>'PAAC 2023'!E15</f>
        <v>#DIV/0!</v>
      </c>
    </row>
    <row r="56" spans="1:8" x14ac:dyDescent="0.25">
      <c r="B56" s="4" t="str">
        <f t="shared" si="4"/>
        <v xml:space="preserve"> 3 - Rendición de Cuentas (RdC)</v>
      </c>
      <c r="C56" s="54" t="e">
        <f>'PAAC 2023'!E19</f>
        <v>#DIV/0!</v>
      </c>
    </row>
    <row r="57" spans="1:8" x14ac:dyDescent="0.25">
      <c r="B57" s="4" t="str">
        <f t="shared" si="4"/>
        <v xml:space="preserve"> 4 - Mecanismos para mejorar la Atención al Ciudadano</v>
      </c>
      <c r="C57" s="54" t="e">
        <f>'PAAC 2023'!E31</f>
        <v>#DIV/0!</v>
      </c>
    </row>
    <row r="58" spans="1:8" x14ac:dyDescent="0.25">
      <c r="B58" s="4" t="str">
        <f t="shared" si="4"/>
        <v xml:space="preserve"> 5 - Mecanismos para la Transparencia y Acceso a la Información</v>
      </c>
      <c r="C58" s="54" t="e">
        <f>'PAAC 2023'!E58</f>
        <v>#DIV/0!</v>
      </c>
    </row>
    <row r="59" spans="1:8" x14ac:dyDescent="0.25">
      <c r="B59" s="4" t="str">
        <f t="shared" si="4"/>
        <v>6- Iniciativas adicionales</v>
      </c>
      <c r="C59" s="54" t="e">
        <f>'PAAC 2023'!E80</f>
        <v>#DIV/0!</v>
      </c>
    </row>
    <row r="60" spans="1:8" x14ac:dyDescent="0.25">
      <c r="C60" s="55" t="e">
        <f>AVERAGE(C54:C59)</f>
        <v>#DIV/0!</v>
      </c>
    </row>
    <row r="83" spans="1:8" ht="18.75" x14ac:dyDescent="0.3">
      <c r="A83" s="401" t="s">
        <v>175</v>
      </c>
      <c r="B83" s="401"/>
      <c r="C83" s="401"/>
      <c r="D83" s="401"/>
      <c r="E83" s="401"/>
      <c r="F83" s="401"/>
      <c r="G83" s="401"/>
      <c r="H83" s="401"/>
    </row>
    <row r="85" spans="1:8" x14ac:dyDescent="0.25">
      <c r="B85" t="s">
        <v>21</v>
      </c>
      <c r="C85" s="25" t="e">
        <f>'PAAC 2023'!M4</f>
        <v>#DIV/0!</v>
      </c>
    </row>
    <row r="86" spans="1:8" x14ac:dyDescent="0.25">
      <c r="B86" t="s">
        <v>24</v>
      </c>
      <c r="C86" s="25" t="e">
        <f>'PAAC 2023'!M6</f>
        <v>#DIV/0!</v>
      </c>
    </row>
    <row r="87" spans="1:8" x14ac:dyDescent="0.25">
      <c r="B87" t="s">
        <v>26</v>
      </c>
      <c r="C87" s="25" t="e">
        <f>'PAAC 2023'!M8</f>
        <v>#DIV/0!</v>
      </c>
    </row>
    <row r="88" spans="1:8" x14ac:dyDescent="0.25">
      <c r="B88" t="s">
        <v>29</v>
      </c>
      <c r="C88" s="25" t="e">
        <f>'PAAC 2023'!M11</f>
        <v>#DIV/0!</v>
      </c>
    </row>
    <row r="89" spans="1:8" x14ac:dyDescent="0.25">
      <c r="B89" t="s">
        <v>32</v>
      </c>
      <c r="C89" s="25" t="e">
        <f>'PAAC 2023'!M13</f>
        <v>#DIV/0!</v>
      </c>
    </row>
    <row r="90" spans="1:8" x14ac:dyDescent="0.25">
      <c r="C90" s="25"/>
    </row>
    <row r="108" spans="2:3" x14ac:dyDescent="0.25">
      <c r="B108" t="s">
        <v>35</v>
      </c>
      <c r="C108" s="25">
        <f>'PAAC 2023'!M15</f>
        <v>0</v>
      </c>
    </row>
    <row r="109" spans="2:3" x14ac:dyDescent="0.25">
      <c r="B109" t="str">
        <f>'PAAC 2023'!N18</f>
        <v>Implementar racionalización tecnológica para que el trámite "Beneficio de tarifa diferencial o exenta en las estaciones de peaje a cargo del INVIAS"  esté disponible totalmente en línea para los usuarios</v>
      </c>
      <c r="C109" s="25">
        <f>'PAAC 2023'!M18</f>
        <v>0</v>
      </c>
    </row>
    <row r="110" spans="2:3" x14ac:dyDescent="0.25">
      <c r="C110" s="25">
        <f>AVERAGE(C108:C109)</f>
        <v>0</v>
      </c>
    </row>
    <row r="126" spans="2:3" x14ac:dyDescent="0.25">
      <c r="B126" t="s">
        <v>125</v>
      </c>
      <c r="C126" s="25" t="e">
        <f>'PAAC 2023'!M19</f>
        <v>#DIV/0!</v>
      </c>
    </row>
    <row r="127" spans="2:3" x14ac:dyDescent="0.25">
      <c r="B127" t="s">
        <v>127</v>
      </c>
      <c r="C127" s="25" t="e">
        <f>'PAAC 2023'!M22</f>
        <v>#DIV/0!</v>
      </c>
    </row>
    <row r="128" spans="2:3" x14ac:dyDescent="0.25">
      <c r="B128" t="s">
        <v>126</v>
      </c>
      <c r="C128" s="25" t="e">
        <f>'PAAC 2023'!M24</f>
        <v>#DIV/0!</v>
      </c>
    </row>
    <row r="129" spans="3:3" x14ac:dyDescent="0.25">
      <c r="C129" s="25"/>
    </row>
    <row r="148" spans="2:3" x14ac:dyDescent="0.25">
      <c r="B148" t="s">
        <v>163</v>
      </c>
      <c r="C148" s="25" t="e">
        <f>'PAAC 2023'!M31</f>
        <v>#DIV/0!</v>
      </c>
    </row>
    <row r="149" spans="2:3" x14ac:dyDescent="0.25">
      <c r="B149" t="s">
        <v>129</v>
      </c>
      <c r="C149" s="25" t="e">
        <f>'PAAC 2023'!M39</f>
        <v>#DIV/0!</v>
      </c>
    </row>
    <row r="150" spans="2:3" x14ac:dyDescent="0.25">
      <c r="B150" t="s">
        <v>130</v>
      </c>
      <c r="C150" s="25" t="e">
        <f>'PAAC 2023'!M44</f>
        <v>#DIV/0!</v>
      </c>
    </row>
    <row r="151" spans="2:3" x14ac:dyDescent="0.25">
      <c r="B151" t="s">
        <v>131</v>
      </c>
      <c r="C151" s="25" t="e">
        <f>'PAAC 2023'!M52</f>
        <v>#DIV/0!</v>
      </c>
    </row>
    <row r="152" spans="2:3" x14ac:dyDescent="0.25">
      <c r="B152" t="s">
        <v>159</v>
      </c>
      <c r="C152" s="25">
        <f>'PAAC 2023'!M57</f>
        <v>0</v>
      </c>
    </row>
    <row r="153" spans="2:3" x14ac:dyDescent="0.25">
      <c r="C153" s="25" t="e">
        <f>AVERAGE(C148:C152)</f>
        <v>#DIV/0!</v>
      </c>
    </row>
    <row r="171" spans="2:3" x14ac:dyDescent="0.25">
      <c r="B171" t="s">
        <v>61</v>
      </c>
      <c r="C171" s="25" t="e">
        <f>'PAAC 2023'!M58</f>
        <v>#DIV/0!</v>
      </c>
    </row>
    <row r="172" spans="2:3" x14ac:dyDescent="0.25">
      <c r="B172" t="s">
        <v>64</v>
      </c>
      <c r="C172" s="25" t="e">
        <f>'PAAC 2023'!M62</f>
        <v>#DIV/0!</v>
      </c>
    </row>
    <row r="173" spans="2:3" x14ac:dyDescent="0.25">
      <c r="B173" t="s">
        <v>69</v>
      </c>
      <c r="C173" s="25">
        <f>'PAAC 2023'!M70</f>
        <v>0</v>
      </c>
    </row>
    <row r="174" spans="2:3" x14ac:dyDescent="0.25">
      <c r="B174" t="s">
        <v>72</v>
      </c>
      <c r="C174" s="25" t="e">
        <f>'PAAC 2023'!M71</f>
        <v>#DIV/0!</v>
      </c>
    </row>
    <row r="175" spans="2:3" x14ac:dyDescent="0.25">
      <c r="B175" t="s">
        <v>75</v>
      </c>
      <c r="C175" s="25" t="e">
        <f>'PAAC 2023'!M74</f>
        <v>#DIV/0!</v>
      </c>
    </row>
    <row r="176" spans="2:3" x14ac:dyDescent="0.25">
      <c r="C176" s="25" t="e">
        <f>AVERAGE(C171:C175)</f>
        <v>#DIV/0!</v>
      </c>
    </row>
    <row r="191" spans="2:3" x14ac:dyDescent="0.25">
      <c r="B191" t="s">
        <v>117</v>
      </c>
      <c r="C191" s="25">
        <f>'PAAC 2023'!M80</f>
        <v>0</v>
      </c>
    </row>
    <row r="192" spans="2:3" x14ac:dyDescent="0.25">
      <c r="B192" t="s">
        <v>112</v>
      </c>
      <c r="C192" s="25">
        <f>'PAAC 2023'!M103</f>
        <v>0</v>
      </c>
    </row>
    <row r="193" spans="2:3" x14ac:dyDescent="0.25">
      <c r="B193" t="s">
        <v>114</v>
      </c>
      <c r="C193" s="25" t="e">
        <f>'PAAC 2023'!#REF!</f>
        <v>#REF!</v>
      </c>
    </row>
    <row r="194" spans="2:3" x14ac:dyDescent="0.25">
      <c r="B194" t="s">
        <v>115</v>
      </c>
      <c r="C194" s="25" t="e">
        <f>'PAAC 2023'!#REF!</f>
        <v>#REF!</v>
      </c>
    </row>
    <row r="195" spans="2:3" x14ac:dyDescent="0.25">
      <c r="B195" t="s">
        <v>160</v>
      </c>
      <c r="C195" s="25" t="e">
        <f>'PAAC 2023'!#REF!</f>
        <v>#REF!</v>
      </c>
    </row>
    <row r="196" spans="2:3" x14ac:dyDescent="0.25">
      <c r="B196" t="s">
        <v>161</v>
      </c>
      <c r="C196" s="25" t="e">
        <f>'PAAC 2023'!#REF!</f>
        <v>#REF!</v>
      </c>
    </row>
    <row r="197" spans="2:3" x14ac:dyDescent="0.25">
      <c r="C197" s="25" t="e">
        <f>AVERAGE(C191:C196)</f>
        <v>#REF!</v>
      </c>
    </row>
  </sheetData>
  <sheetProtection algorithmName="SHA-512" hashValue="5jUll5aWTnFrxOxrgOnwc6sgr+0ZPDBTN8erEThob75SxACpt4rIzZEWTFjFB1+d3Bgv5cmqKDa+Q4N1iieROg==" saltValue="HmRk2f4ox8oWiM1uTY8TNQ==" spinCount="100000" sheet="1" objects="1" scenarios="1"/>
  <mergeCells count="5">
    <mergeCell ref="A1:H1"/>
    <mergeCell ref="B17:G17"/>
    <mergeCell ref="A83:H83"/>
    <mergeCell ref="A28:D28"/>
    <mergeCell ref="A52:D52"/>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4° trimestre de 2022</oddHeader>
    <oddFooter>&amp;ROficina Asesora de Planeación
INVIAS</oddFooter>
  </headerFooter>
  <rowBreaks count="2" manualBreakCount="2">
    <brk id="81" max="7" man="1"/>
    <brk id="163"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2.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Aportes Internos</vt:lpstr>
      <vt:lpstr>Contexto</vt:lpstr>
      <vt:lpstr>PAAC 2023</vt:lpstr>
      <vt:lpstr>Gantt 1°T</vt:lpstr>
      <vt:lpstr>Hoja1</vt:lpstr>
      <vt:lpstr>Gantt 2°T</vt:lpstr>
      <vt:lpstr>Gantt 3°T</vt:lpstr>
      <vt:lpstr>Gantt 4°T</vt:lpstr>
      <vt:lpstr>'Gantt 1°T'!Área_de_impresión</vt:lpstr>
      <vt:lpstr>'Gantt 2°T'!Área_de_impresión</vt:lpstr>
      <vt:lpstr>'Gantt 3°T'!Área_de_impresión</vt:lpstr>
      <vt:lpstr>'Gantt 4°T'!Área_de_impresión</vt:lpstr>
      <vt:lpstr>'PAAC 2023'!Área_de_impresión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2022-12-30T12:23:31Z</cp:lastPrinted>
  <dcterms:created xsi:type="dcterms:W3CDTF">2021-01-21T21:26:19Z</dcterms:created>
  <dcterms:modified xsi:type="dcterms:W3CDTF">2023-07-25T18:36:01Z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