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Ex1.xml" ContentType="application/vnd.ms-office.chartex+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xml" ContentType="application/vnd.openxmlformats-officedocument.drawingml.chartshapes+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2.xml" ContentType="application/vnd.ms-office.chartstyle+xml"/>
  <Override PartName="/xl/charts/colors12.xml" ContentType="application/vnd.ms-office.chartcolorstyle+xml"/>
  <Override PartName="/xl/charts/chart12.xml" ContentType="application/vnd.openxmlformats-officedocument.drawingml.chart+xml"/>
  <Override PartName="/xl/charts/style13.xml" ContentType="application/vnd.ms-office.chartstyle+xml"/>
  <Override PartName="/xl/charts/colors13.xml" ContentType="application/vnd.ms-office.chartcolorstyle+xml"/>
  <Override PartName="/xl/charts/chart13.xml" ContentType="application/vnd.openxmlformats-officedocument.drawingml.chart+xml"/>
  <Override PartName="/xl/charts/style14.xml" ContentType="application/vnd.ms-office.chartstyle+xml"/>
  <Override PartName="/xl/charts/colors14.xml" ContentType="application/vnd.ms-office.chartcolorstyle+xml"/>
  <Override PartName="/xl/charts/chart14.xml" ContentType="application/vnd.openxmlformats-officedocument.drawingml.chart+xml"/>
  <Override PartName="/xl/charts/style15.xml" ContentType="application/vnd.ms-office.chartstyle+xml"/>
  <Override PartName="/xl/charts/colors15.xml" ContentType="application/vnd.ms-office.chartcolorstyle+xml"/>
  <Override PartName="/xl/charts/chart15.xml" ContentType="application/vnd.openxmlformats-officedocument.drawingml.chart+xml"/>
  <Override PartName="/xl/charts/style16.xml" ContentType="application/vnd.ms-office.chartstyle+xml"/>
  <Override PartName="/xl/charts/colors16.xml" ContentType="application/vnd.ms-office.chartcolorstyle+xml"/>
  <Override PartName="/xl/charts/chart16.xml" ContentType="application/vnd.openxmlformats-officedocument.drawingml.chart+xml"/>
  <Override PartName="/xl/charts/style17.xml" ContentType="application/vnd.ms-office.chartstyle+xml"/>
  <Override PartName="/xl/charts/colors17.xml" ContentType="application/vnd.ms-office.chartcolorstyle+xml"/>
  <Override PartName="/xl/charts/chart17.xml" ContentType="application/vnd.openxmlformats-officedocument.drawingml.chart+xml"/>
  <Override PartName="/xl/charts/style18.xml" ContentType="application/vnd.ms-office.chartstyle+xml"/>
  <Override PartName="/xl/charts/colors18.xml" ContentType="application/vnd.ms-office.chartcolorstyle+xml"/>
  <Override PartName="/xl/charts/chartEx2.xml" ContentType="application/vnd.ms-office.chartex+xml"/>
  <Override PartName="/xl/charts/style19.xml" ContentType="application/vnd.ms-office.chartstyle+xml"/>
  <Override PartName="/xl/charts/colors19.xml" ContentType="application/vnd.ms-office.chartcolorstyle+xml"/>
  <Override PartName="/xl/charts/chart18.xml" ContentType="application/vnd.openxmlformats-officedocument.drawingml.chart+xml"/>
  <Override PartName="/xl/charts/style20.xml" ContentType="application/vnd.ms-office.chartstyle+xml"/>
  <Override PartName="/xl/charts/colors20.xml" ContentType="application/vnd.ms-office.chartcolorstyle+xml"/>
  <Override PartName="/xl/charts/chart19.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4.xml" ContentType="application/vnd.openxmlformats-officedocument.drawingml.chartshapes+xml"/>
  <Override PartName="/xl/charts/chart20.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5.xml" ContentType="application/vnd.openxmlformats-officedocument.drawing+xml"/>
  <Override PartName="/xl/charts/chart21.xml" ContentType="application/vnd.openxmlformats-officedocument.drawingml.chart+xml"/>
  <Override PartName="/xl/charts/style23.xml" ContentType="application/vnd.ms-office.chartstyle+xml"/>
  <Override PartName="/xl/charts/colors23.xml" ContentType="application/vnd.ms-office.chartcolorstyle+xml"/>
  <Override PartName="/xl/charts/chart22.xml" ContentType="application/vnd.openxmlformats-officedocument.drawingml.chart+xml"/>
  <Override PartName="/xl/charts/style24.xml" ContentType="application/vnd.ms-office.chartstyle+xml"/>
  <Override PartName="/xl/charts/colors24.xml" ContentType="application/vnd.ms-office.chartcolorstyle+xml"/>
  <Override PartName="/xl/charts/chartEx3.xml" ContentType="application/vnd.ms-office.chartex+xml"/>
  <Override PartName="/xl/charts/style25.xml" ContentType="application/vnd.ms-office.chartstyle+xml"/>
  <Override PartName="/xl/charts/colors2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D:\OFICINA CONTROL INTERNO 2023\Monitoreo PAAC 2023\Monitoreo de la OCI\Monitoreo 2T\"/>
    </mc:Choice>
  </mc:AlternateContent>
  <xr:revisionPtr revIDLastSave="0" documentId="13_ncr:1_{2F6BCE93-C163-4921-91C4-C05ED689E105}" xr6:coauthVersionLast="47" xr6:coauthVersionMax="47" xr10:uidLastSave="{00000000-0000-0000-0000-000000000000}"/>
  <bookViews>
    <workbookView xWindow="-120" yWindow="-120" windowWidth="29040" windowHeight="15840" firstSheet="2" activeTab="3" xr2:uid="{F1323F94-5E9B-42F1-A2E1-9E713051651D}"/>
  </bookViews>
  <sheets>
    <sheet name="Aportes Internos" sheetId="7" state="hidden" r:id="rId1"/>
    <sheet name="Contexto" sheetId="12" state="hidden" r:id="rId2"/>
    <sheet name="PAAC 2023-2" sheetId="2" r:id="rId3"/>
    <sheet name="EVALUACIÓN TRÁMITES SUIT 2023-2" sheetId="14" r:id="rId4"/>
    <sheet name="Gantt 1°T" sheetId="6" state="hidden" r:id="rId5"/>
    <sheet name="Gantt 2°T" sheetId="13" state="hidden" r:id="rId6"/>
    <sheet name="Hoja1" sheetId="11" state="hidden" r:id="rId7"/>
  </sheets>
  <definedNames>
    <definedName name="_xlnm._FilterDatabase" localSheetId="2" hidden="1">'PAAC 2023-2'!$A$3:$AW$104</definedName>
    <definedName name="_xlchart.v1.4" hidden="1">Hoja1!$A$34:$A$46</definedName>
    <definedName name="_xlchart.v1.5" hidden="1">Hoja1!$B$34:$B$46</definedName>
    <definedName name="_xlchart.v2.0" hidden="1">'Gantt 1°T'!$B$113:$B$116</definedName>
    <definedName name="_xlchart.v2.1" hidden="1">'Gantt 1°T'!$C$113:$C$116</definedName>
    <definedName name="_xlchart.v2.2" hidden="1">'Gantt 2°T'!$B$101:$B$104</definedName>
    <definedName name="_xlchart.v2.3" hidden="1">'Gantt 2°T'!$C$101:$C$104</definedName>
    <definedName name="_xlnm.Print_Area" localSheetId="4">'Gantt 1°T'!$A$1:$H$225</definedName>
    <definedName name="_xlnm.Print_Area" localSheetId="5">'Gantt 2°T'!$A$1:$H$201</definedName>
    <definedName name="_xlnm.Print_Titles" localSheetId="2">'PAAC 2023-2'!$1:$3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16" i="2" l="1"/>
  <c r="AU17" i="2"/>
  <c r="AU20" i="2"/>
  <c r="AU22" i="2"/>
  <c r="AU24" i="2"/>
  <c r="AU26" i="2"/>
  <c r="AU30" i="2"/>
  <c r="AU31" i="2"/>
  <c r="AU32" i="2"/>
  <c r="AU35" i="2"/>
  <c r="AU37" i="2"/>
  <c r="AU38" i="2"/>
  <c r="AU39" i="2"/>
  <c r="AU40" i="2"/>
  <c r="AU41" i="2"/>
  <c r="AU42" i="2"/>
  <c r="AU44" i="2"/>
  <c r="AU45" i="2"/>
  <c r="AU46" i="2"/>
  <c r="AU47" i="2"/>
  <c r="AU48" i="2"/>
  <c r="AU49" i="2"/>
  <c r="AU50" i="2"/>
  <c r="AU51" i="2"/>
  <c r="AU52" i="2"/>
  <c r="AU53" i="2"/>
  <c r="AU54" i="2"/>
  <c r="AU55" i="2"/>
  <c r="AU58" i="2"/>
  <c r="AU62" i="2"/>
  <c r="AU68" i="2"/>
  <c r="AU70" i="2"/>
  <c r="AU71" i="2"/>
  <c r="AU72" i="2"/>
  <c r="AU73" i="2"/>
  <c r="AU91" i="2"/>
  <c r="AU92" i="2"/>
  <c r="AU94" i="2"/>
  <c r="AU103" i="2"/>
  <c r="AH23" i="2" l="1"/>
  <c r="AH14" i="2" l="1"/>
  <c r="AH51" i="2"/>
  <c r="AH54" i="2" l="1"/>
  <c r="AH42" i="2"/>
  <c r="AH37" i="2"/>
  <c r="AE100" i="2" l="1"/>
  <c r="AC5" i="2"/>
  <c r="AT5" i="2" s="1"/>
  <c r="AC6" i="2"/>
  <c r="AT6" i="2" s="1"/>
  <c r="AC7" i="2"/>
  <c r="AT7" i="2" s="1"/>
  <c r="AC8" i="2"/>
  <c r="AT8" i="2" s="1"/>
  <c r="AC9" i="2"/>
  <c r="AT9" i="2" s="1"/>
  <c r="AC10" i="2"/>
  <c r="AT10" i="2" s="1"/>
  <c r="AC11" i="2"/>
  <c r="AT11" i="2" s="1"/>
  <c r="AC12" i="2"/>
  <c r="AT12" i="2" s="1"/>
  <c r="AC13" i="2"/>
  <c r="AT13" i="2" s="1"/>
  <c r="AC14" i="2"/>
  <c r="AT14" i="2" s="1"/>
  <c r="AC15" i="2"/>
  <c r="AT15" i="2" s="1"/>
  <c r="AC16" i="2"/>
  <c r="AT16" i="2" s="1"/>
  <c r="AC17" i="2"/>
  <c r="AT17" i="2" s="1"/>
  <c r="AC18" i="2"/>
  <c r="AT18" i="2" s="1"/>
  <c r="AC19" i="2"/>
  <c r="AT19" i="2" s="1"/>
  <c r="AC20" i="2"/>
  <c r="AT20" i="2" s="1"/>
  <c r="AC21" i="2"/>
  <c r="AT21" i="2" s="1"/>
  <c r="AC22" i="2"/>
  <c r="AT22" i="2" s="1"/>
  <c r="AC23" i="2"/>
  <c r="AT23" i="2" s="1"/>
  <c r="AC24" i="2"/>
  <c r="AT24" i="2" s="1"/>
  <c r="AC25" i="2"/>
  <c r="AT25" i="2" s="1"/>
  <c r="AC26" i="2"/>
  <c r="AT26" i="2" s="1"/>
  <c r="AC27" i="2"/>
  <c r="AT27" i="2" s="1"/>
  <c r="AC28" i="2"/>
  <c r="AT28" i="2" s="1"/>
  <c r="AC29" i="2"/>
  <c r="AT29" i="2" s="1"/>
  <c r="AC30" i="2"/>
  <c r="AT30" i="2" s="1"/>
  <c r="AC31" i="2"/>
  <c r="AT31" i="2" s="1"/>
  <c r="AC32" i="2"/>
  <c r="AT32" i="2" s="1"/>
  <c r="AC33" i="2"/>
  <c r="AT33" i="2" s="1"/>
  <c r="AC34" i="2"/>
  <c r="AT34" i="2" s="1"/>
  <c r="AC35" i="2"/>
  <c r="AT35" i="2" s="1"/>
  <c r="AC36" i="2"/>
  <c r="AT36" i="2" s="1"/>
  <c r="AC37" i="2"/>
  <c r="AT37" i="2" s="1"/>
  <c r="AC38" i="2"/>
  <c r="AT38" i="2" s="1"/>
  <c r="AC39" i="2"/>
  <c r="AT39" i="2" s="1"/>
  <c r="AC40" i="2"/>
  <c r="AT40" i="2" s="1"/>
  <c r="AC41" i="2"/>
  <c r="AT41" i="2" s="1"/>
  <c r="AC42" i="2"/>
  <c r="AT42" i="2" s="1"/>
  <c r="AC43" i="2"/>
  <c r="AT43" i="2" s="1"/>
  <c r="AC44" i="2"/>
  <c r="AT44" i="2" s="1"/>
  <c r="AC45" i="2"/>
  <c r="AT45" i="2" s="1"/>
  <c r="AC46" i="2"/>
  <c r="AT46" i="2" s="1"/>
  <c r="AC47" i="2"/>
  <c r="AT47" i="2" s="1"/>
  <c r="AC48" i="2"/>
  <c r="AT48" i="2" s="1"/>
  <c r="AC49" i="2"/>
  <c r="AT49" i="2" s="1"/>
  <c r="AC50" i="2"/>
  <c r="AT50" i="2" s="1"/>
  <c r="AC51" i="2"/>
  <c r="AT51" i="2" s="1"/>
  <c r="AC52" i="2"/>
  <c r="AT52" i="2" s="1"/>
  <c r="AC53" i="2"/>
  <c r="AT53" i="2" s="1"/>
  <c r="AC54" i="2"/>
  <c r="AT54" i="2" s="1"/>
  <c r="AC55" i="2"/>
  <c r="AT55" i="2" s="1"/>
  <c r="AC56" i="2"/>
  <c r="AT56" i="2" s="1"/>
  <c r="AC57" i="2"/>
  <c r="AT57" i="2" s="1"/>
  <c r="AC58" i="2"/>
  <c r="AT58" i="2" s="1"/>
  <c r="AC59" i="2"/>
  <c r="AT59" i="2" s="1"/>
  <c r="AC60" i="2"/>
  <c r="AT60" i="2" s="1"/>
  <c r="AC61" i="2"/>
  <c r="AT61" i="2" s="1"/>
  <c r="AC62" i="2"/>
  <c r="AT62" i="2" s="1"/>
  <c r="AC63" i="2"/>
  <c r="AT63" i="2" s="1"/>
  <c r="AC64" i="2"/>
  <c r="AT64" i="2" s="1"/>
  <c r="AC65" i="2"/>
  <c r="AT65" i="2" s="1"/>
  <c r="AC66" i="2"/>
  <c r="AT66" i="2" s="1"/>
  <c r="AC67" i="2"/>
  <c r="AT67" i="2" s="1"/>
  <c r="AC68" i="2"/>
  <c r="AT68" i="2" s="1"/>
  <c r="AC69" i="2"/>
  <c r="AT69" i="2" s="1"/>
  <c r="AC70" i="2"/>
  <c r="AT70" i="2" s="1"/>
  <c r="AC71" i="2"/>
  <c r="AT71" i="2" s="1"/>
  <c r="AC72" i="2"/>
  <c r="AT72" i="2" s="1"/>
  <c r="AC73" i="2"/>
  <c r="AT73" i="2" s="1"/>
  <c r="AC74" i="2"/>
  <c r="AT74" i="2" s="1"/>
  <c r="AC75" i="2"/>
  <c r="AT75" i="2" s="1"/>
  <c r="AC76" i="2"/>
  <c r="AT76" i="2" s="1"/>
  <c r="AC77" i="2"/>
  <c r="AT77" i="2" s="1"/>
  <c r="AC78" i="2"/>
  <c r="AT78" i="2" s="1"/>
  <c r="AC79" i="2"/>
  <c r="AT79" i="2" s="1"/>
  <c r="AC80" i="2"/>
  <c r="AT80" i="2" s="1"/>
  <c r="AC81" i="2"/>
  <c r="AT81" i="2" s="1"/>
  <c r="AC82" i="2"/>
  <c r="AT82" i="2" s="1"/>
  <c r="AC83" i="2"/>
  <c r="AT83" i="2" s="1"/>
  <c r="AC84" i="2"/>
  <c r="AT84" i="2" s="1"/>
  <c r="AC85" i="2"/>
  <c r="AT85" i="2" s="1"/>
  <c r="AC86" i="2"/>
  <c r="AT86" i="2" s="1"/>
  <c r="AC87" i="2"/>
  <c r="AT87" i="2" s="1"/>
  <c r="AC88" i="2"/>
  <c r="AT88" i="2" s="1"/>
  <c r="AC89" i="2"/>
  <c r="AT89" i="2" s="1"/>
  <c r="AC90" i="2"/>
  <c r="AT90" i="2" s="1"/>
  <c r="AC91" i="2"/>
  <c r="AT91" i="2" s="1"/>
  <c r="AC92" i="2"/>
  <c r="AT92" i="2" s="1"/>
  <c r="AC93" i="2"/>
  <c r="AT93" i="2" s="1"/>
  <c r="AC94" i="2"/>
  <c r="AT94" i="2" s="1"/>
  <c r="AC95" i="2"/>
  <c r="AT95" i="2" s="1"/>
  <c r="AC96" i="2"/>
  <c r="AT96" i="2" s="1"/>
  <c r="AC97" i="2"/>
  <c r="AT97" i="2" s="1"/>
  <c r="AC98" i="2"/>
  <c r="AT98" i="2" s="1"/>
  <c r="AC99" i="2"/>
  <c r="AT99" i="2" s="1"/>
  <c r="AC100" i="2"/>
  <c r="AT100" i="2" s="1"/>
  <c r="AC101" i="2"/>
  <c r="AT101" i="2" s="1"/>
  <c r="AC102" i="2"/>
  <c r="AT102" i="2" s="1"/>
  <c r="AC103" i="2"/>
  <c r="AT103" i="2" s="1"/>
  <c r="AC4" i="2"/>
  <c r="AT4" i="2" s="1"/>
  <c r="AF100" i="2" l="1"/>
  <c r="AU100" i="2" s="1"/>
  <c r="B197" i="13"/>
  <c r="B196" i="13"/>
  <c r="B195" i="13"/>
  <c r="B194" i="13"/>
  <c r="B193" i="13"/>
  <c r="B192" i="13"/>
  <c r="B191" i="13"/>
  <c r="B190" i="13"/>
  <c r="B189" i="13"/>
  <c r="B188" i="13"/>
  <c r="B187" i="13"/>
  <c r="B186" i="13"/>
  <c r="B185" i="13"/>
  <c r="B184" i="13"/>
  <c r="B183" i="13"/>
  <c r="B182" i="13"/>
  <c r="B181" i="13"/>
  <c r="B180" i="13"/>
  <c r="B179" i="13"/>
  <c r="B178" i="13"/>
  <c r="B177" i="13"/>
  <c r="B176" i="13"/>
  <c r="B175" i="13"/>
  <c r="B174" i="13"/>
  <c r="B159" i="13"/>
  <c r="B158" i="13"/>
  <c r="B157" i="13"/>
  <c r="B156" i="13"/>
  <c r="B155" i="13"/>
  <c r="B142" i="13"/>
  <c r="B141" i="13"/>
  <c r="B140" i="13"/>
  <c r="B139" i="13"/>
  <c r="B138" i="13"/>
  <c r="B121" i="13"/>
  <c r="B120" i="13"/>
  <c r="B119" i="13"/>
  <c r="B104" i="13"/>
  <c r="B103" i="13"/>
  <c r="B102" i="13"/>
  <c r="B101" i="13"/>
  <c r="B50" i="13"/>
  <c r="B67" i="13" s="1"/>
  <c r="B49" i="13"/>
  <c r="B66" i="13" s="1"/>
  <c r="B48" i="13"/>
  <c r="B65" i="13" s="1"/>
  <c r="B47" i="13"/>
  <c r="B64" i="13" s="1"/>
  <c r="B46" i="13"/>
  <c r="B63" i="13" s="1"/>
  <c r="B45" i="13"/>
  <c r="B62" i="13" s="1"/>
  <c r="E37" i="13"/>
  <c r="E36" i="13"/>
  <c r="E35" i="13"/>
  <c r="E34" i="13"/>
  <c r="E33" i="13"/>
  <c r="E32" i="13"/>
  <c r="F9" i="13"/>
  <c r="AE23" i="2"/>
  <c r="AE14" i="2" l="1"/>
  <c r="F9" i="6" l="1"/>
  <c r="J31" i="2" l="1"/>
  <c r="J24" i="2"/>
  <c r="J22" i="2"/>
  <c r="J19" i="2"/>
  <c r="J13" i="2"/>
  <c r="J11" i="2"/>
  <c r="J8" i="2"/>
  <c r="J6" i="2"/>
  <c r="J4" i="2"/>
  <c r="B195" i="6" l="1"/>
  <c r="B196" i="6"/>
  <c r="B197" i="6"/>
  <c r="B198" i="6"/>
  <c r="B199" i="6"/>
  <c r="B200" i="6"/>
  <c r="B201" i="6"/>
  <c r="B202" i="6"/>
  <c r="B203" i="6"/>
  <c r="B204" i="6"/>
  <c r="B205" i="6"/>
  <c r="B206" i="6"/>
  <c r="B207" i="6"/>
  <c r="B208" i="6"/>
  <c r="B209" i="6"/>
  <c r="B210" i="6"/>
  <c r="B211" i="6"/>
  <c r="B212" i="6"/>
  <c r="B213" i="6"/>
  <c r="B214" i="6"/>
  <c r="B215" i="6"/>
  <c r="B216" i="6"/>
  <c r="B217" i="6"/>
  <c r="B194" i="6"/>
  <c r="B178" i="6"/>
  <c r="B177" i="6"/>
  <c r="B176" i="6"/>
  <c r="B175" i="6"/>
  <c r="B174" i="6"/>
  <c r="B158" i="6"/>
  <c r="B157" i="6"/>
  <c r="B156" i="6"/>
  <c r="B155" i="6"/>
  <c r="B154" i="6"/>
  <c r="B137" i="6"/>
  <c r="B136" i="6"/>
  <c r="B135" i="6"/>
  <c r="B9" i="11"/>
  <c r="P104" i="2"/>
  <c r="B34" i="11" s="1"/>
  <c r="C34" i="11" s="1"/>
  <c r="J81" i="2"/>
  <c r="C195" i="6" s="1"/>
  <c r="K81" i="2"/>
  <c r="C175" i="13" s="1"/>
  <c r="L81" i="2"/>
  <c r="M81" i="2"/>
  <c r="J82" i="2"/>
  <c r="C196" i="6" s="1"/>
  <c r="K82" i="2"/>
  <c r="C176" i="13" s="1"/>
  <c r="L82" i="2"/>
  <c r="M82" i="2"/>
  <c r="J83" i="2"/>
  <c r="C197" i="6" s="1"/>
  <c r="K83" i="2"/>
  <c r="C177" i="13" s="1"/>
  <c r="L83" i="2"/>
  <c r="M83" i="2"/>
  <c r="J84" i="2"/>
  <c r="C198" i="6" s="1"/>
  <c r="K84" i="2"/>
  <c r="C178" i="13" s="1"/>
  <c r="L84" i="2"/>
  <c r="M84" i="2"/>
  <c r="J85" i="2"/>
  <c r="C199" i="6" s="1"/>
  <c r="K85" i="2"/>
  <c r="C179" i="13" s="1"/>
  <c r="L85" i="2"/>
  <c r="M85" i="2"/>
  <c r="J86" i="2"/>
  <c r="C200" i="6" s="1"/>
  <c r="K86" i="2"/>
  <c r="C180" i="13" s="1"/>
  <c r="L86" i="2"/>
  <c r="M86" i="2"/>
  <c r="J87" i="2"/>
  <c r="C201" i="6" s="1"/>
  <c r="K87" i="2"/>
  <c r="C181" i="13" s="1"/>
  <c r="L87" i="2"/>
  <c r="M87" i="2"/>
  <c r="J88" i="2"/>
  <c r="C202" i="6" s="1"/>
  <c r="K88" i="2"/>
  <c r="C182" i="13" s="1"/>
  <c r="L88" i="2"/>
  <c r="M88" i="2"/>
  <c r="J89" i="2"/>
  <c r="C203" i="6" s="1"/>
  <c r="K89" i="2"/>
  <c r="C183" i="13" s="1"/>
  <c r="L89" i="2"/>
  <c r="M89" i="2"/>
  <c r="J90" i="2"/>
  <c r="C204" i="6" s="1"/>
  <c r="K90" i="2"/>
  <c r="C184" i="13" s="1"/>
  <c r="L90" i="2"/>
  <c r="M90" i="2"/>
  <c r="J91" i="2"/>
  <c r="C205" i="6" s="1"/>
  <c r="K91" i="2"/>
  <c r="C185" i="13" s="1"/>
  <c r="L91" i="2"/>
  <c r="M91" i="2"/>
  <c r="J92" i="2"/>
  <c r="C206" i="6" s="1"/>
  <c r="K92" i="2"/>
  <c r="C186" i="13" s="1"/>
  <c r="L92" i="2"/>
  <c r="M92" i="2"/>
  <c r="J93" i="2"/>
  <c r="C207" i="6" s="1"/>
  <c r="K93" i="2"/>
  <c r="C187" i="13" s="1"/>
  <c r="L93" i="2"/>
  <c r="M93" i="2"/>
  <c r="J94" i="2"/>
  <c r="C208" i="6" s="1"/>
  <c r="K94" i="2"/>
  <c r="C188" i="13" s="1"/>
  <c r="L94" i="2"/>
  <c r="M94" i="2"/>
  <c r="J95" i="2"/>
  <c r="C209" i="6" s="1"/>
  <c r="K95" i="2"/>
  <c r="C189" i="13" s="1"/>
  <c r="L95" i="2"/>
  <c r="M95" i="2"/>
  <c r="J96" i="2"/>
  <c r="C210" i="6" s="1"/>
  <c r="K96" i="2"/>
  <c r="C190" i="13" s="1"/>
  <c r="L96" i="2"/>
  <c r="M96" i="2"/>
  <c r="J97" i="2"/>
  <c r="C211" i="6" s="1"/>
  <c r="K97" i="2"/>
  <c r="C191" i="13" s="1"/>
  <c r="L97" i="2"/>
  <c r="M97" i="2"/>
  <c r="J98" i="2"/>
  <c r="C212" i="6" s="1"/>
  <c r="K98" i="2"/>
  <c r="C192" i="13" s="1"/>
  <c r="L98" i="2"/>
  <c r="M98" i="2"/>
  <c r="J99" i="2"/>
  <c r="C213" i="6" s="1"/>
  <c r="K99" i="2"/>
  <c r="C193" i="13" s="1"/>
  <c r="L99" i="2"/>
  <c r="M99" i="2"/>
  <c r="J100" i="2"/>
  <c r="C214" i="6" s="1"/>
  <c r="L100" i="2"/>
  <c r="M100" i="2"/>
  <c r="J101" i="2"/>
  <c r="C215" i="6" s="1"/>
  <c r="K101" i="2"/>
  <c r="C195" i="13" s="1"/>
  <c r="L101" i="2"/>
  <c r="M101" i="2"/>
  <c r="J102" i="2"/>
  <c r="C216" i="6" s="1"/>
  <c r="K102" i="2"/>
  <c r="C196" i="13" s="1"/>
  <c r="L102" i="2"/>
  <c r="M102" i="2"/>
  <c r="J103" i="2"/>
  <c r="C217" i="6" s="1"/>
  <c r="K103" i="2"/>
  <c r="C197" i="13" s="1"/>
  <c r="L103" i="2"/>
  <c r="M103" i="2"/>
  <c r="K80" i="2"/>
  <c r="C174" i="13" s="1"/>
  <c r="M80" i="2"/>
  <c r="L80" i="2"/>
  <c r="J80" i="2"/>
  <c r="K17" i="2"/>
  <c r="C103" i="13" s="1"/>
  <c r="J16" i="2"/>
  <c r="C114" i="6" s="1"/>
  <c r="K16" i="2"/>
  <c r="C102" i="13" s="1"/>
  <c r="L16" i="2"/>
  <c r="M16" i="2"/>
  <c r="J17" i="2"/>
  <c r="C115" i="6" s="1"/>
  <c r="L17" i="2"/>
  <c r="M17" i="2"/>
  <c r="K18" i="2"/>
  <c r="C104" i="13" s="1"/>
  <c r="L18" i="2"/>
  <c r="M18" i="2"/>
  <c r="M15" i="2"/>
  <c r="L15" i="2"/>
  <c r="K15" i="2"/>
  <c r="C101" i="13" s="1"/>
  <c r="C94" i="6"/>
  <c r="B114" i="6"/>
  <c r="B115" i="6"/>
  <c r="B116" i="6"/>
  <c r="B113" i="6"/>
  <c r="AP16" i="2"/>
  <c r="AM16" i="2"/>
  <c r="AI16" i="2"/>
  <c r="AP15" i="2"/>
  <c r="AM15" i="2"/>
  <c r="AI15" i="2"/>
  <c r="M54" i="2"/>
  <c r="L54" i="2"/>
  <c r="K54" i="2"/>
  <c r="C142" i="13" s="1"/>
  <c r="J54" i="2"/>
  <c r="M52" i="2"/>
  <c r="K52" i="2"/>
  <c r="C141" i="13" s="1"/>
  <c r="J52" i="2"/>
  <c r="C157" i="6" s="1"/>
  <c r="J44" i="2"/>
  <c r="C156" i="6" s="1"/>
  <c r="J39" i="2"/>
  <c r="C155" i="6" s="1"/>
  <c r="C154" i="6"/>
  <c r="H19" i="2"/>
  <c r="G19" i="2"/>
  <c r="F19" i="2"/>
  <c r="C47" i="13" s="1"/>
  <c r="F34" i="13" s="1"/>
  <c r="G34" i="13" s="1"/>
  <c r="E19" i="2"/>
  <c r="C137" i="6"/>
  <c r="C136" i="6"/>
  <c r="AP22" i="2"/>
  <c r="M22" i="2"/>
  <c r="L22" i="2"/>
  <c r="K22" i="2"/>
  <c r="C120" i="13" s="1"/>
  <c r="M19" i="2"/>
  <c r="L19" i="2"/>
  <c r="K19" i="2"/>
  <c r="C119" i="13" s="1"/>
  <c r="C135" i="6"/>
  <c r="H4" i="2"/>
  <c r="G4" i="2"/>
  <c r="F4" i="2"/>
  <c r="C45" i="13" s="1"/>
  <c r="F32" i="13" s="1"/>
  <c r="E4" i="2"/>
  <c r="C45" i="6" s="1"/>
  <c r="F32" i="6" s="1"/>
  <c r="M13" i="2"/>
  <c r="L13" i="2"/>
  <c r="K13" i="2"/>
  <c r="C82" i="13" s="1"/>
  <c r="M11" i="2"/>
  <c r="L11" i="2"/>
  <c r="K11" i="2"/>
  <c r="C81" i="13" s="1"/>
  <c r="M8" i="2"/>
  <c r="L8" i="2"/>
  <c r="K8" i="2"/>
  <c r="C80" i="13" s="1"/>
  <c r="C92" i="6"/>
  <c r="M6" i="2"/>
  <c r="L6" i="2"/>
  <c r="K6" i="2"/>
  <c r="C79" i="13" s="1"/>
  <c r="M4" i="2"/>
  <c r="L4" i="2"/>
  <c r="K4" i="2"/>
  <c r="C78" i="13" s="1"/>
  <c r="AP74" i="2"/>
  <c r="AM74" i="2"/>
  <c r="AI74" i="2"/>
  <c r="AF74" i="2" l="1"/>
  <c r="AU74" i="2" s="1"/>
  <c r="AF15" i="2"/>
  <c r="AU15" i="2" s="1"/>
  <c r="C83" i="13"/>
  <c r="G32" i="13"/>
  <c r="C159" i="6"/>
  <c r="AP27" i="2"/>
  <c r="AM27" i="2"/>
  <c r="AI27" i="2"/>
  <c r="C9" i="11"/>
  <c r="E9" i="11"/>
  <c r="E10" i="11" s="1"/>
  <c r="D8" i="11"/>
  <c r="D4" i="11"/>
  <c r="C4" i="11"/>
  <c r="D5" i="11"/>
  <c r="D9" i="11" s="1"/>
  <c r="C7" i="11"/>
  <c r="D7" i="11" s="1"/>
  <c r="C8" i="11"/>
  <c r="C3" i="11"/>
  <c r="D6" i="11"/>
  <c r="D3" i="11"/>
  <c r="AF27" i="2" l="1"/>
  <c r="AU27" i="2" s="1"/>
  <c r="J15" i="2"/>
  <c r="C10" i="11"/>
  <c r="B10" i="11"/>
  <c r="E11" i="11"/>
  <c r="E12" i="11" s="1"/>
  <c r="D10" i="11"/>
  <c r="AP68" i="2"/>
  <c r="AM68" i="2"/>
  <c r="AI68" i="2"/>
  <c r="AP46" i="2" l="1"/>
  <c r="AM46" i="2"/>
  <c r="AP17" i="2"/>
  <c r="AM17" i="2"/>
  <c r="AI17" i="2"/>
  <c r="AP102" i="2"/>
  <c r="AM102" i="2"/>
  <c r="AI102" i="2"/>
  <c r="AP101" i="2"/>
  <c r="AM101" i="2"/>
  <c r="AI101" i="2"/>
  <c r="AP100" i="2"/>
  <c r="AM100" i="2"/>
  <c r="K100" i="2"/>
  <c r="C194" i="13" s="1"/>
  <c r="AP99" i="2"/>
  <c r="AM99" i="2"/>
  <c r="AI99" i="2"/>
  <c r="AP98" i="2"/>
  <c r="AM98" i="2"/>
  <c r="AI98" i="2"/>
  <c r="AP97" i="2"/>
  <c r="AM97" i="2"/>
  <c r="AI97" i="2"/>
  <c r="AP96" i="2"/>
  <c r="AM96" i="2"/>
  <c r="AI96" i="2"/>
  <c r="AP95" i="2"/>
  <c r="AM95" i="2"/>
  <c r="AI95" i="2"/>
  <c r="AP94" i="2"/>
  <c r="AM94" i="2"/>
  <c r="AI94" i="2"/>
  <c r="AP93" i="2"/>
  <c r="AM93" i="2"/>
  <c r="AI93" i="2"/>
  <c r="AP57" i="2"/>
  <c r="AM57" i="2"/>
  <c r="AI57" i="2"/>
  <c r="AP56" i="2"/>
  <c r="AM56" i="2"/>
  <c r="AI56" i="2"/>
  <c r="AP55" i="2"/>
  <c r="AM55" i="2"/>
  <c r="AP54" i="2"/>
  <c r="AM54" i="2"/>
  <c r="AI54" i="2"/>
  <c r="AP78" i="2"/>
  <c r="AM78" i="2"/>
  <c r="AI78" i="2"/>
  <c r="AP77" i="2"/>
  <c r="AM77" i="2"/>
  <c r="AI77" i="2"/>
  <c r="AP67" i="2"/>
  <c r="AM67" i="2"/>
  <c r="AI67" i="2"/>
  <c r="AP76" i="2"/>
  <c r="AM76" i="2"/>
  <c r="AI76" i="2"/>
  <c r="AP75" i="2"/>
  <c r="AM75" i="2"/>
  <c r="AI75" i="2"/>
  <c r="AP92" i="2"/>
  <c r="AP91" i="2"/>
  <c r="AP72" i="2"/>
  <c r="AM72" i="2"/>
  <c r="AP60" i="2"/>
  <c r="AM60" i="2"/>
  <c r="AI60" i="2"/>
  <c r="AP59" i="2"/>
  <c r="AM59" i="2"/>
  <c r="AI59" i="2"/>
  <c r="AP90" i="2"/>
  <c r="AM90" i="2"/>
  <c r="AI90" i="2"/>
  <c r="AP89" i="2"/>
  <c r="AM89" i="2"/>
  <c r="AI89" i="2"/>
  <c r="AP88" i="2"/>
  <c r="AM88" i="2"/>
  <c r="AI88" i="2"/>
  <c r="AP87" i="2"/>
  <c r="AM87" i="2"/>
  <c r="AI87" i="2"/>
  <c r="AP65" i="2"/>
  <c r="AM65" i="2"/>
  <c r="AI65" i="2"/>
  <c r="AP85" i="2"/>
  <c r="AM85" i="2"/>
  <c r="AI85" i="2"/>
  <c r="AP84" i="2"/>
  <c r="AM84" i="2"/>
  <c r="AI84" i="2"/>
  <c r="AP83" i="2"/>
  <c r="AM83" i="2"/>
  <c r="AI83" i="2"/>
  <c r="AP82" i="2"/>
  <c r="AM82" i="2"/>
  <c r="AI82" i="2"/>
  <c r="AP66" i="2"/>
  <c r="AM66" i="2"/>
  <c r="AI66" i="2"/>
  <c r="AP81" i="2"/>
  <c r="AM81" i="2"/>
  <c r="AI81" i="2"/>
  <c r="AP36" i="2"/>
  <c r="AM36" i="2"/>
  <c r="AI36" i="2"/>
  <c r="AI47" i="2"/>
  <c r="AP47" i="2"/>
  <c r="AM47" i="2"/>
  <c r="AP35" i="2"/>
  <c r="AM35" i="2"/>
  <c r="AI35" i="2"/>
  <c r="AP34" i="2"/>
  <c r="AM34" i="2"/>
  <c r="AI34" i="2"/>
  <c r="AP33" i="2"/>
  <c r="AM33" i="2"/>
  <c r="AI33" i="2"/>
  <c r="AP45" i="2"/>
  <c r="AM45" i="2"/>
  <c r="AP86" i="2"/>
  <c r="AM86" i="2"/>
  <c r="AI86" i="2"/>
  <c r="AP7" i="2"/>
  <c r="AM7" i="2"/>
  <c r="AI7" i="2"/>
  <c r="AP9" i="2"/>
  <c r="AM9" i="2"/>
  <c r="AI9" i="2"/>
  <c r="J62" i="2"/>
  <c r="C175" i="6" s="1"/>
  <c r="AP12" i="2"/>
  <c r="AM12" i="2"/>
  <c r="AI12" i="2"/>
  <c r="AP58" i="2"/>
  <c r="AM58" i="2"/>
  <c r="AI58" i="2"/>
  <c r="AP5" i="2"/>
  <c r="AM5" i="2"/>
  <c r="AI5" i="2"/>
  <c r="H15" i="2"/>
  <c r="M74" i="2"/>
  <c r="M71" i="2"/>
  <c r="M70" i="2"/>
  <c r="M62" i="2"/>
  <c r="M58" i="2"/>
  <c r="M44" i="2"/>
  <c r="M39" i="2"/>
  <c r="M31" i="2"/>
  <c r="M24" i="2"/>
  <c r="AF12" i="2" l="1"/>
  <c r="AU12" i="2" s="1"/>
  <c r="AF101" i="2"/>
  <c r="AU101" i="2" s="1"/>
  <c r="AF102" i="2"/>
  <c r="AU102" i="2" s="1"/>
  <c r="AF5" i="2"/>
  <c r="AU5" i="2" s="1"/>
  <c r="AF9" i="2"/>
  <c r="AU9" i="2" s="1"/>
  <c r="AF7" i="2"/>
  <c r="AU7" i="2" s="1"/>
  <c r="AF86" i="2"/>
  <c r="AU86" i="2" s="1"/>
  <c r="AF33" i="2"/>
  <c r="AU33" i="2" s="1"/>
  <c r="AF34" i="2"/>
  <c r="AU34" i="2" s="1"/>
  <c r="AF36" i="2"/>
  <c r="AU36" i="2" s="1"/>
  <c r="AF81" i="2"/>
  <c r="AU81" i="2" s="1"/>
  <c r="AF66" i="2"/>
  <c r="AU66" i="2" s="1"/>
  <c r="AF82" i="2"/>
  <c r="AU82" i="2" s="1"/>
  <c r="AF83" i="2"/>
  <c r="AU83" i="2" s="1"/>
  <c r="AF84" i="2"/>
  <c r="AU84" i="2" s="1"/>
  <c r="AF85" i="2"/>
  <c r="AU85" i="2" s="1"/>
  <c r="AF65" i="2"/>
  <c r="AU65" i="2" s="1"/>
  <c r="AF87" i="2"/>
  <c r="AU87" i="2" s="1"/>
  <c r="AF88" i="2"/>
  <c r="AU88" i="2" s="1"/>
  <c r="AF89" i="2"/>
  <c r="AU89" i="2" s="1"/>
  <c r="AF90" i="2"/>
  <c r="AU90" i="2" s="1"/>
  <c r="AF59" i="2"/>
  <c r="AU59" i="2" s="1"/>
  <c r="AF60" i="2"/>
  <c r="AU60" i="2" s="1"/>
  <c r="AF75" i="2"/>
  <c r="AU75" i="2" s="1"/>
  <c r="AF76" i="2"/>
  <c r="AU76" i="2" s="1"/>
  <c r="AF67" i="2"/>
  <c r="AU67" i="2" s="1"/>
  <c r="AF77" i="2"/>
  <c r="AU77" i="2" s="1"/>
  <c r="AF78" i="2"/>
  <c r="AU78" i="2" s="1"/>
  <c r="AF56" i="2"/>
  <c r="AU56" i="2" s="1"/>
  <c r="AF57" i="2"/>
  <c r="AU57" i="2" s="1"/>
  <c r="AF93" i="2"/>
  <c r="AU93" i="2" s="1"/>
  <c r="AF95" i="2"/>
  <c r="AU95" i="2" s="1"/>
  <c r="AF96" i="2"/>
  <c r="AU96" i="2" s="1"/>
  <c r="AF97" i="2"/>
  <c r="AU97" i="2" s="1"/>
  <c r="AF98" i="2"/>
  <c r="AU98" i="2" s="1"/>
  <c r="AF99" i="2"/>
  <c r="AU99" i="2" s="1"/>
  <c r="AI100" i="2"/>
  <c r="F31" i="2"/>
  <c r="C48" i="13" s="1"/>
  <c r="F35" i="13" s="1"/>
  <c r="G35" i="13" s="1"/>
  <c r="J71" i="2"/>
  <c r="C177" i="6" s="1"/>
  <c r="L62" i="2"/>
  <c r="K62" i="2"/>
  <c r="C156" i="13" s="1"/>
  <c r="Q104" i="2" l="1"/>
  <c r="B35" i="11" s="1"/>
  <c r="C35" i="11" s="1"/>
  <c r="R104" i="2"/>
  <c r="B36" i="11" s="1"/>
  <c r="C36" i="11" s="1"/>
  <c r="S104" i="2"/>
  <c r="B37" i="11" s="1"/>
  <c r="C37" i="11" s="1"/>
  <c r="T104" i="2"/>
  <c r="B38" i="11" s="1"/>
  <c r="C38" i="11" s="1"/>
  <c r="U104" i="2"/>
  <c r="B39" i="11" s="1"/>
  <c r="C39" i="11" s="1"/>
  <c r="V104" i="2"/>
  <c r="B40" i="11" s="1"/>
  <c r="C40" i="11" s="1"/>
  <c r="W104" i="2"/>
  <c r="B41" i="11" s="1"/>
  <c r="C41" i="11" s="1"/>
  <c r="X104" i="2"/>
  <c r="B42" i="11" s="1"/>
  <c r="C42" i="11" s="1"/>
  <c r="Y104" i="2"/>
  <c r="B43" i="11" s="1"/>
  <c r="C43" i="11" s="1"/>
  <c r="Z104" i="2"/>
  <c r="B44" i="11" s="1"/>
  <c r="C44" i="11" s="1"/>
  <c r="AA104" i="2"/>
  <c r="B45" i="11" s="1"/>
  <c r="C45" i="11" s="1"/>
  <c r="AB104" i="2"/>
  <c r="B46" i="11" s="1"/>
  <c r="C46" i="11" s="1"/>
  <c r="L58" i="2" l="1"/>
  <c r="K58" i="2"/>
  <c r="C155" i="13" s="1"/>
  <c r="J58" i="2"/>
  <c r="C174" i="6" s="1"/>
  <c r="AP61" i="2"/>
  <c r="AM61" i="2"/>
  <c r="AI61" i="2"/>
  <c r="AI20" i="2"/>
  <c r="AP20" i="2"/>
  <c r="AF61" i="2" l="1"/>
  <c r="AU61" i="2" s="1"/>
  <c r="L74" i="2"/>
  <c r="K74" i="2"/>
  <c r="C159" i="13" s="1"/>
  <c r="J74" i="2"/>
  <c r="C178" i="6" s="1"/>
  <c r="L71" i="2"/>
  <c r="K71" i="2"/>
  <c r="C158" i="13" s="1"/>
  <c r="L70" i="2"/>
  <c r="K70" i="2"/>
  <c r="C157" i="13" s="1"/>
  <c r="J70" i="2"/>
  <c r="L52" i="2"/>
  <c r="L44" i="2"/>
  <c r="K44" i="2"/>
  <c r="C140" i="13" s="1"/>
  <c r="L39" i="2"/>
  <c r="K39" i="2"/>
  <c r="C139" i="13" s="1"/>
  <c r="L31" i="2"/>
  <c r="K31" i="2"/>
  <c r="C138" i="13" s="1"/>
  <c r="L24" i="2"/>
  <c r="K24" i="2"/>
  <c r="C121" i="13" s="1"/>
  <c r="C122" i="13" s="1"/>
  <c r="C160" i="13" l="1"/>
  <c r="C143" i="13"/>
  <c r="C90" i="6"/>
  <c r="C113" i="6"/>
  <c r="C176" i="6"/>
  <c r="C179" i="6" s="1"/>
  <c r="C91" i="6"/>
  <c r="C194" i="6"/>
  <c r="C138" i="6"/>
  <c r="C158" i="6"/>
  <c r="C93" i="6"/>
  <c r="C95" i="6" l="1"/>
  <c r="G15" i="2"/>
  <c r="F15" i="2"/>
  <c r="C46" i="13" s="1"/>
  <c r="F33" i="13" s="1"/>
  <c r="E15" i="2"/>
  <c r="H31" i="2"/>
  <c r="G31" i="2"/>
  <c r="E31" i="2"/>
  <c r="H58" i="2"/>
  <c r="G58" i="2"/>
  <c r="F58" i="2"/>
  <c r="C49" i="13" s="1"/>
  <c r="F36" i="13" s="1"/>
  <c r="G36" i="13" s="1"/>
  <c r="E58" i="2"/>
  <c r="H80" i="2"/>
  <c r="G80" i="2"/>
  <c r="F80" i="2"/>
  <c r="C50" i="13" s="1"/>
  <c r="F37" i="13" s="1"/>
  <c r="G37" i="13" s="1"/>
  <c r="E80" i="2"/>
  <c r="AP32" i="2"/>
  <c r="AM32" i="2"/>
  <c r="AF8" i="2" l="1"/>
  <c r="AU8" i="2" s="1"/>
  <c r="AF6" i="2"/>
  <c r="AU6" i="2" s="1"/>
  <c r="AF18" i="2"/>
  <c r="AU18" i="2" s="1"/>
  <c r="AF10" i="2"/>
  <c r="AU10" i="2" s="1"/>
  <c r="G33" i="13"/>
  <c r="F38" i="13"/>
  <c r="AI4" i="2"/>
  <c r="AF4" i="2"/>
  <c r="AU4" i="2" s="1"/>
  <c r="AP28" i="2"/>
  <c r="AM28" i="2"/>
  <c r="AI28" i="2"/>
  <c r="J18" i="2" l="1"/>
  <c r="C116" i="6" s="1"/>
  <c r="B15" i="2"/>
  <c r="AF28" i="2"/>
  <c r="AU28" i="2" s="1"/>
  <c r="B6" i="13"/>
  <c r="D6" i="13" s="1"/>
  <c r="AP29" i="2"/>
  <c r="AI29" i="2"/>
  <c r="AF29" i="2" l="1"/>
  <c r="AU29" i="2" s="1"/>
  <c r="AI103" i="2"/>
  <c r="AM103" i="2"/>
  <c r="AP103" i="2"/>
  <c r="AP6" i="2"/>
  <c r="AP8" i="2"/>
  <c r="AP10" i="2"/>
  <c r="AP4" i="2"/>
  <c r="AM6" i="2"/>
  <c r="AM8" i="2"/>
  <c r="AM10" i="2"/>
  <c r="AM4" i="2"/>
  <c r="AI6" i="2"/>
  <c r="AI8" i="2"/>
  <c r="AI10" i="2"/>
  <c r="B50" i="6" l="1"/>
  <c r="B72" i="6" s="1"/>
  <c r="B49" i="6"/>
  <c r="B71" i="6" s="1"/>
  <c r="B48" i="6"/>
  <c r="B70" i="6" s="1"/>
  <c r="B47" i="6"/>
  <c r="B69" i="6" s="1"/>
  <c r="B46" i="6"/>
  <c r="B68" i="6" s="1"/>
  <c r="B45" i="6"/>
  <c r="B67" i="6" s="1"/>
  <c r="E37" i="6"/>
  <c r="E36" i="6"/>
  <c r="E35" i="6"/>
  <c r="E34" i="6"/>
  <c r="E33" i="6"/>
  <c r="E32" i="6"/>
  <c r="C46" i="6" l="1"/>
  <c r="F33" i="6" s="1"/>
  <c r="G32" i="6"/>
  <c r="C49" i="6"/>
  <c r="F36" i="6" s="1"/>
  <c r="G36" i="6" s="1"/>
  <c r="G33" i="6" l="1"/>
  <c r="AF23" i="2" l="1"/>
  <c r="AU23" i="2" s="1"/>
  <c r="AI79" i="2"/>
  <c r="AF79" i="2" l="1"/>
  <c r="AU79" i="2" s="1"/>
  <c r="AP80" i="2"/>
  <c r="AP79" i="2"/>
  <c r="AM79" i="2"/>
  <c r="AP73" i="2"/>
  <c r="AP71" i="2"/>
  <c r="AM71" i="2"/>
  <c r="AP70" i="2"/>
  <c r="AM70" i="2"/>
  <c r="AI70" i="2"/>
  <c r="AP69" i="2"/>
  <c r="AM69" i="2"/>
  <c r="AI69" i="2"/>
  <c r="AP64" i="2"/>
  <c r="AM64" i="2"/>
  <c r="AI64" i="2"/>
  <c r="AP63" i="2"/>
  <c r="AM63" i="2"/>
  <c r="AI63" i="2"/>
  <c r="AP62" i="2"/>
  <c r="AM62" i="2"/>
  <c r="AI62" i="2"/>
  <c r="AP49" i="2"/>
  <c r="AM49" i="2"/>
  <c r="AI49" i="2"/>
  <c r="AP53" i="2"/>
  <c r="AP52" i="2"/>
  <c r="AP31" i="2"/>
  <c r="AM31" i="2"/>
  <c r="AP37" i="2"/>
  <c r="AM37" i="2"/>
  <c r="AI37" i="2"/>
  <c r="AP51" i="2"/>
  <c r="AM51" i="2"/>
  <c r="AI51" i="2"/>
  <c r="AP43" i="2"/>
  <c r="AM43" i="2"/>
  <c r="AI43" i="2"/>
  <c r="AP42" i="2"/>
  <c r="AM42" i="2"/>
  <c r="AI42" i="2"/>
  <c r="AP40" i="2"/>
  <c r="AM40" i="2"/>
  <c r="AP39" i="2"/>
  <c r="AM39" i="2"/>
  <c r="AP48" i="2"/>
  <c r="AM48" i="2"/>
  <c r="AI48" i="2"/>
  <c r="AP44" i="2"/>
  <c r="AM44" i="2"/>
  <c r="AI44" i="2"/>
  <c r="AP50" i="2"/>
  <c r="AM50" i="2"/>
  <c r="AP38" i="2"/>
  <c r="AM38" i="2"/>
  <c r="AI38" i="2"/>
  <c r="AP30" i="2"/>
  <c r="AP26" i="2"/>
  <c r="AM26" i="2"/>
  <c r="AP25" i="2"/>
  <c r="AM25" i="2"/>
  <c r="AI25" i="2"/>
  <c r="AP24" i="2"/>
  <c r="AP23" i="2"/>
  <c r="AM23" i="2"/>
  <c r="AP21" i="2"/>
  <c r="AM21" i="2"/>
  <c r="AI21" i="2"/>
  <c r="AP19" i="2"/>
  <c r="AM19" i="2"/>
  <c r="AI19" i="2"/>
  <c r="AP18" i="2"/>
  <c r="AM18" i="2"/>
  <c r="AI18" i="2"/>
  <c r="AP14" i="2"/>
  <c r="AM14" i="2"/>
  <c r="AI14" i="2"/>
  <c r="AP13" i="2"/>
  <c r="AM13" i="2"/>
  <c r="AI13" i="2"/>
  <c r="AF19" i="2" l="1"/>
  <c r="AU19" i="2" s="1"/>
  <c r="AF21" i="2"/>
  <c r="AU21" i="2" s="1"/>
  <c r="AI23" i="2"/>
  <c r="C19" i="2" s="1"/>
  <c r="C64" i="13" s="1"/>
  <c r="AF25" i="2"/>
  <c r="AU25" i="2" s="1"/>
  <c r="AI39" i="2"/>
  <c r="AF13" i="2"/>
  <c r="AU13" i="2" s="1"/>
  <c r="AF63" i="2"/>
  <c r="AU63" i="2" s="1"/>
  <c r="AF64" i="2"/>
  <c r="AU64" i="2" s="1"/>
  <c r="AF69" i="2"/>
  <c r="AU69" i="2" s="1"/>
  <c r="AF80" i="2"/>
  <c r="AU80" i="2" s="1"/>
  <c r="AF14" i="2"/>
  <c r="AU14" i="2" s="1"/>
  <c r="AF43" i="2"/>
  <c r="AU43" i="2" s="1"/>
  <c r="AM11" i="2"/>
  <c r="D4" i="2" s="1"/>
  <c r="AI11" i="2"/>
  <c r="C4" i="2" s="1"/>
  <c r="C62" i="13" s="1"/>
  <c r="AP11" i="2"/>
  <c r="D19" i="2"/>
  <c r="AI80" i="2"/>
  <c r="C80" i="2" s="1"/>
  <c r="C67" i="13" s="1"/>
  <c r="AM80" i="2"/>
  <c r="D80" i="2" s="1"/>
  <c r="AF11" i="2"/>
  <c r="AU11" i="2" s="1"/>
  <c r="D31" i="2"/>
  <c r="D58" i="2"/>
  <c r="C58" i="2"/>
  <c r="C66" i="13" s="1"/>
  <c r="D15" i="2"/>
  <c r="C15" i="2"/>
  <c r="C63" i="13" s="1"/>
  <c r="C48" i="6"/>
  <c r="F35" i="6" s="1"/>
  <c r="G35" i="6" s="1"/>
  <c r="C68" i="6"/>
  <c r="C50" i="6"/>
  <c r="F37" i="6" s="1"/>
  <c r="G37" i="6" s="1"/>
  <c r="C47" i="6"/>
  <c r="F34" i="6" s="1"/>
  <c r="B19" i="2" l="1"/>
  <c r="B58" i="2"/>
  <c r="C71" i="6" s="1"/>
  <c r="B31" i="2"/>
  <c r="B80" i="2"/>
  <c r="B4" i="2"/>
  <c r="G34" i="6"/>
  <c r="F38" i="6"/>
  <c r="B6" i="6" s="1"/>
  <c r="D6" i="6" s="1"/>
  <c r="C31" i="2"/>
  <c r="C65" i="13" s="1"/>
  <c r="C96" i="6" l="1"/>
  <c r="C97" i="6" s="1"/>
  <c r="C84" i="13"/>
  <c r="C85" i="13" s="1"/>
  <c r="C67" i="6"/>
  <c r="C70" i="6"/>
  <c r="C72" i="6"/>
  <c r="C69" i="6" l="1"/>
  <c r="C49" i="11" l="1"/>
</calcChain>
</file>

<file path=xl/sharedStrings.xml><?xml version="1.0" encoding="utf-8"?>
<sst xmlns="http://schemas.openxmlformats.org/spreadsheetml/2006/main" count="1465" uniqueCount="787">
  <si>
    <t>Primer trimestre</t>
  </si>
  <si>
    <t>Segundo Trimestre</t>
  </si>
  <si>
    <t>Tercer trimestre</t>
  </si>
  <si>
    <t>Cuarto trimestre</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</si>
  <si>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</si>
  <si>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</si>
  <si>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</si>
  <si>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</si>
  <si>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</si>
  <si>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</si>
  <si>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</si>
  <si>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</si>
  <si>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</si>
  <si>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</si>
  <si>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</si>
  <si>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</si>
  <si>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</si>
  <si>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</si>
  <si>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</si>
  <si>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</si>
  <si>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</si>
  <si>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</si>
  <si>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</si>
  <si>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</si>
  <si>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</si>
  <si>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</si>
  <si>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</si>
  <si>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</si>
  <si>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</si>
  <si>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</si>
  <si>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</si>
  <si>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</si>
  <si>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Realizar reconocimientos a la participación de la ciudadanía </t>
  </si>
  <si>
    <t>Participación de la ciudadanía reconocida</t>
  </si>
  <si>
    <t>Capacitar un equipo interdisciplinario en temas de Rendición de cuentas</t>
  </si>
  <si>
    <t>Estrategia de participación ciudadana diseñada e implementada</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</si>
  <si>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</si>
  <si>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</si>
  <si>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</si>
  <si>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</si>
  <si>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</si>
  <si>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</si>
  <si>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</si>
  <si>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</si>
  <si>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</si>
  <si>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</si>
  <si>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</si>
  <si>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</si>
  <si>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</si>
  <si>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</si>
  <si>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</si>
  <si>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</si>
  <si>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</si>
  <si>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</si>
  <si>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</si>
  <si>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</si>
  <si>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</si>
  <si>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</si>
  <si>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</si>
  <si>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</si>
  <si>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</si>
  <si>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</si>
  <si>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</si>
  <si>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</si>
  <si>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</si>
  <si>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</si>
  <si>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</si>
  <si>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</si>
  <si>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5. Monitoreo del Acceso a la Información Pública</t>
  </si>
  <si>
    <t>Elaborar informe trimestral sobre la información más consultada (indicando  si la misma se encuentra disponible en la página web)</t>
  </si>
  <si>
    <t>Informes trimestrales  sobre información más consultada</t>
  </si>
  <si>
    <t>6- Iniciativas adicionales</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</si>
  <si>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</si>
  <si>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</si>
  <si>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</si>
  <si>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</si>
  <si>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</si>
  <si>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ACTIVIDAD</t>
  </si>
  <si>
    <t>Fecha final</t>
  </si>
  <si>
    <t>DURACIÓN</t>
  </si>
  <si>
    <t>% Avance</t>
  </si>
  <si>
    <t>DIAS COMPLETADOS</t>
  </si>
  <si>
    <t>% AVANCE</t>
  </si>
  <si>
    <t>OBSERVACIÓN</t>
  </si>
  <si>
    <t>1 - Gestión del Riesgo de Corrupción “MAPA DE RIESGOS DE CORRUPCIÓN"</t>
  </si>
  <si>
    <t>Desempeño</t>
  </si>
  <si>
    <t>Oficina de la información y comunicaciones OTIC</t>
  </si>
  <si>
    <t>Subdirección  General</t>
  </si>
  <si>
    <t>Dirección Técnica y de Estructuración - DTE</t>
  </si>
  <si>
    <t>Dirección de Ejecución y Operación</t>
  </si>
  <si>
    <t>Dirección Jurídica</t>
  </si>
  <si>
    <t>Subdirección de Gestión Humana</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</si>
  <si>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</si>
  <si>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</si>
  <si>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</si>
  <si>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</si>
  <si>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Plan Anual de Adquisiciones formulado (25% en primer trimestre)  y actualizado (75%)</t>
  </si>
  <si>
    <t xml:space="preserve">RESPONSABLE </t>
  </si>
  <si>
    <t xml:space="preserve">Adecuar los puntos de atención en las Direcciones Territoriales para  mejorar la accesibilidad de la población en condición de discapacidad motora. </t>
  </si>
  <si>
    <t>7 puntos de atención en las Direcciones Territoriales adecuados.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</si>
  <si>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</si>
  <si>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</si>
  <si>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</si>
  <si>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</si>
  <si>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 xml:space="preserve">Estados Financieros elaborados, presentados y publicados </t>
  </si>
  <si>
    <t>Consolidación de Informe a cargo de la Oficina Asesora de Planeación con información suministrada por las demás dependencias.</t>
  </si>
  <si>
    <t>2. Fortalecimiento del Talento humano al servicio del ciudadano</t>
  </si>
  <si>
    <t>3. Gestión de relacionamiento con los ciudadanos</t>
  </si>
  <si>
    <t>4. Conocimiento al servicio al ciudadano</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</si>
  <si>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</si>
  <si>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</si>
  <si>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</si>
  <si>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</si>
  <si>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</si>
  <si>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</si>
  <si>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</si>
  <si>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</si>
  <si>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Divulgar en página web e intranet:
a) la Política Institucional de Administración del Riesgo vigente
b) mapa de riesgos de corrupción</t>
  </si>
  <si>
    <t>La Oficina Asesora de Planeación acompaña  a los lideres de proceso en la identificación y análisis de riesgos de gestión y corrupción. Mensualmente generará informe de estado del arte, con los avances por proceso.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</si>
  <si>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</si>
  <si>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</si>
  <si>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</si>
  <si>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</si>
  <si>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DEPENDENCIA</t>
  </si>
  <si>
    <t>MEMORANDO</t>
  </si>
  <si>
    <t>SOLICITUD</t>
  </si>
  <si>
    <t>INCLUSIÒN</t>
  </si>
  <si>
    <t>ID</t>
  </si>
  <si>
    <t>OBSERVACIÒN</t>
  </si>
  <si>
    <t>Avances por componente con corte al 1º trimestre, respecto al total programado en el año</t>
  </si>
  <si>
    <t>Ejecutado en el 1º trimestre Vs Programado en el periodo</t>
  </si>
  <si>
    <t>AVANCES POR SUBCOMPONETE, corte 1º trimestre Vs Programado en la vigencia</t>
  </si>
  <si>
    <t xml:space="preserve">Eventos de dialogo realizados y acciones de mejora implementadas (si aplica) </t>
  </si>
  <si>
    <r>
      <t>1</t>
    </r>
    <r>
      <rPr>
        <b/>
        <sz val="11"/>
        <rFont val="Calibri"/>
        <family val="2"/>
        <scheme val="minor"/>
      </rPr>
      <t>. Planeación estratégica del servicio al ciudadano</t>
    </r>
  </si>
  <si>
    <t xml:space="preserve">Se incrementara las personas en la atención telefónica, y se capacitara por parte de las áreas misionales y desde el Grupo de atención al ciudadano en lo que se tiene conocimiento. </t>
  </si>
  <si>
    <t>5. Evaluación de gestión y medición de la percepción ciudadana</t>
  </si>
  <si>
    <t>1. Política Institucional de Administración del Riesgo vigente divulgada
2. Mapa de riesgos de corrupción, divulgado</t>
  </si>
  <si>
    <t>CORTE 1° trimestre de 2023</t>
  </si>
  <si>
    <t>CORTE 3° trimestre de 2023</t>
  </si>
  <si>
    <t>CORTE 4° trimestre de 2023</t>
  </si>
  <si>
    <t xml:space="preserve"> Información sobre los avances  de la gestión en la implementación  del Acuerdo de Paz  documentada  bajo los lineamientos del SIRCAP </t>
  </si>
  <si>
    <t>Capacitación en atención incluyente</t>
  </si>
  <si>
    <t>Talento humano de la entidad, capacitado en atención incluyente.</t>
  </si>
  <si>
    <t>La Oficina Asesora de Planeación suministrará información al Grupo Gerencia de Comunicaciones.</t>
  </si>
  <si>
    <t>Diseñar e implementar estrategia de acompañamiento para  mejorar la oportunidad  y calidad del reporte trimestral de riesgos de corrupción</t>
  </si>
  <si>
    <t>La Oficina Asesora de Planeación trimestralmente consolidará los reportes de monitoreo de los lideres de proceso.
El Grupo Gerencia de Comunicaciones publicará  el informe suministrado en la Página web.</t>
  </si>
  <si>
    <t>Divulgación a cargo del Grupo Gerencia de Comunicaciones</t>
  </si>
  <si>
    <t>Diseño y divulgación a cargo del Grupo Gerencia de Comunicaciones</t>
  </si>
  <si>
    <t>Consolidación de Informe a cargo de la Oficina Asesora de Planeación con información suministrada por las demás dependencias.
Divulgación a cargo del Grupo Gerencia de Comunicaciones</t>
  </si>
  <si>
    <t>Implementar la estrategia de participación ciudadana 2023</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</si>
  <si>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</si>
  <si>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</si>
  <si>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Diseñara e implementar estrategia pedagógica para la apropiación de la Política Institucional de Administración del Riesgo</t>
  </si>
  <si>
    <t>La Oficina Asesora de Planeación propone campaña la Subdirección General.</t>
  </si>
  <si>
    <t xml:space="preserve"> Píldoras informativas del informe de rendición de cuentas y divulgarla trimestralmente por diversos canales de comunicación </t>
  </si>
  <si>
    <t>Cada dependencia debe programar  el cronograma de chats y seleccionar de forma participativa los temas. El Grupo Gerencia de Comunicaciones apoyará con la divulgación y realización de los espacios mensuales</t>
  </si>
  <si>
    <t>Se contará con la participación de la DTE -Subdirección Sostenibilidad</t>
  </si>
  <si>
    <t>Se contará con la participación de la DTE -Subdirección de Reglamentación Técnica e Innovación</t>
  </si>
  <si>
    <t>Actualizar el Sistema Único de Información de Trámites –SUIT la información de los trámites</t>
  </si>
  <si>
    <t xml:space="preserve"> Información de los Trámites actualizada en SUIT</t>
  </si>
  <si>
    <t>Gestión Integral de Riesgo de Corrupción</t>
  </si>
  <si>
    <t>Componente PTEP</t>
  </si>
  <si>
    <t>Líneas de acción PTEP</t>
  </si>
  <si>
    <t>Estrategia pedagógica para apropiación de la política institucional de administración del riesgo</t>
  </si>
  <si>
    <t>La Oficina Asesora de Planeación elaborará en el 1º trimestre propuesta con destino a la Dirección General y Subdirección General. Su implementación estará sujeta a la aprobación y cronograma
Diseño en primer trimestre de cada vigencia e implementación en los siguientes</t>
  </si>
  <si>
    <t>versión inicial aprobada el 31 de enero de cada vigencia y actualización durante los demás trimestres, si aplica</t>
  </si>
  <si>
    <t xml:space="preserve">Matriz y mapa de riesgos de corrupción actualizado con la información suministrada por el Oficial de Transparencia, y/o solicitudes de los líderes de proceso </t>
  </si>
  <si>
    <t xml:space="preserve">Estrategia de acompañamiento diseñada e implementada </t>
  </si>
  <si>
    <t xml:space="preserve">Sistema Integral de Control y Prevención del Riesgo de Corrupción diseñado </t>
  </si>
  <si>
    <t>alistamiento y transición durante 2023, avances en las otras vigencias según cronograma detallado</t>
  </si>
  <si>
    <t xml:space="preserve">Diseñar Sistema Integral de Control y Prevención del Riesgo de Corrupción </t>
  </si>
  <si>
    <t xml:space="preserve">Diseño de un sistema Integral de Control y Prevención del Riesgo de Corrupción acorde con los lineamientos de la Secretaría de Transparencia </t>
  </si>
  <si>
    <t>Actualizar el Código de buen gobierno acorde la Ley 2195 de 2022</t>
  </si>
  <si>
    <t>Estudio de la viabilidad de la diversificación de los canales de atención virtual y electrónica</t>
  </si>
  <si>
    <t>Realizar estudio de la viabilidad de la diversificación de los canales de atención virtual y electrónica</t>
  </si>
  <si>
    <t>Redes Institucionales y Canales de Denuncia</t>
  </si>
  <si>
    <t>Fortalecimiento del grupo de atención y relacionamiento al ciudadano</t>
  </si>
  <si>
    <t>Canales de denuncias fortalecidos</t>
  </si>
  <si>
    <t xml:space="preserve">Fortalecer Canales de denuncias </t>
  </si>
  <si>
    <t>Oportuna gestión de las Denuncias recibidas</t>
  </si>
  <si>
    <t>Analizar la viabilidad de realizar convenios con otras entidades </t>
  </si>
  <si>
    <t>Concepto de Viabilidad de realizar convenios con otras entidades </t>
  </si>
  <si>
    <t>Oficina de Control  Disciplinario</t>
  </si>
  <si>
    <t>Fortalecimiento de la Oficina de Control Disciplinario</t>
  </si>
  <si>
    <t>Línea PAS operando mediante la asistencia de un filtro que analice la naturaleza de las denuncias y las redireccione a la instancia correspondiente</t>
  </si>
  <si>
    <t>Operar la Línea PAS  mediante la asistencia de un filtro que analice la naturaleza de las denuncias y las redireccione a la instancia correspondiente</t>
  </si>
  <si>
    <t>Línea PAS</t>
  </si>
  <si>
    <t>Fortalecer cultura de Integridad</t>
  </si>
  <si>
    <t xml:space="preserve">Legalidad e Integridad </t>
  </si>
  <si>
    <t xml:space="preserve">Estrategias definidas para la inducción o reinducción de los servidores públicos con el propósito de afianzar las temáticas del Código de buen gobierno. </t>
  </si>
  <si>
    <t>*Buenas practicas documentadas en materia de Integridad 
*Identificación de mejoras para actualizar el Código de buen gobierno</t>
  </si>
  <si>
    <t>Suscripción de acuerdos de confidencialidad y no divulgación de información.</t>
  </si>
  <si>
    <t>Continuación en el fortalecimiento de la transparencia en la compra pública, audiencias y sustentaciones previas</t>
  </si>
  <si>
    <t>Control y seguimiento en la oportuna respuesta de la agenda regulatoria</t>
  </si>
  <si>
    <t xml:space="preserve">Revisión previa para control de legalidad rol de legalidad </t>
  </si>
  <si>
    <t xml:space="preserve">*Estrategia concertada con las áreas solicitantes para  Control y seguimiento en la oportuna respuesta de la agenda regulatoria
* Concepto unificado </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</si>
  <si>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</si>
  <si>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Definir estrategias para la inducción o reinducción de los servidores públicos con el propósito de afianzar las temáticas del Código de buen gobierno. </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</si>
  <si>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</si>
  <si>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</si>
  <si>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 xml:space="preserve">Normograma actualizado y publicado </t>
  </si>
  <si>
    <t>Actualizar y publicar el normograma</t>
  </si>
  <si>
    <t>Estandarización de parámetros para formalizar el ingreso al Comité de Contratación.</t>
  </si>
  <si>
    <t>Seguimiento a proyectos de actas de liquidación de los contratos y/o convenios.</t>
  </si>
  <si>
    <t>Estudios Técnicos con cumplimiento contractual</t>
  </si>
  <si>
    <t xml:space="preserve">Realizar seguimiento oportuno a la gestión contractual de Estudios Técnicos </t>
  </si>
  <si>
    <t>Seguimiento oportuno a la gestión contractual de Estudios Técnicos , realizado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</si>
  <si>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</si>
  <si>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</si>
  <si>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Diagnósticos aplicados para la implementación de estado abierto en su totalidad</t>
  </si>
  <si>
    <t>apoyo técnico TIC - OTIC</t>
  </si>
  <si>
    <t>Aplicar diagnósticos para la implementación de estado abierto en su totalidad</t>
  </si>
  <si>
    <t>Estado Abierto</t>
  </si>
  <si>
    <t>Definir roles y responsabilidades para fortalecer lineamientos de datos abiertos</t>
  </si>
  <si>
    <t>Fortalecimiento de los canales de atención</t>
  </si>
  <si>
    <t>Normas técnicas actualizadas</t>
  </si>
  <si>
    <t xml:space="preserve">Actualizar Normas técnicas </t>
  </si>
  <si>
    <t>Innovación Técnica</t>
  </si>
  <si>
    <t>Normatividad técnica</t>
  </si>
  <si>
    <t>Concepto de la viabilidad de activar el chat bot (vale) en la página web, elaborado</t>
  </si>
  <si>
    <t>Elaborar concepto de la viabilidad de activar el chat bot (vale) en la página web.</t>
  </si>
  <si>
    <t>Encuesta de satisfacción del ciudadano sobre Transparencia y acceso a la información publicada portal web</t>
  </si>
  <si>
    <t xml:space="preserve">Transparencia y acceso a la Información </t>
  </si>
  <si>
    <t>Cumplimiento de ITA Y promoción de la transparencia.</t>
  </si>
  <si>
    <t>Publicar información contractual a través de las diferentes plataformas designadas, SECOP, SICO , Portal Web, etc.</t>
  </si>
  <si>
    <t>Seguimiento a la implementación de las 18 macro actividades de   trabajo del plan de implementación del MSPI aprobado por el Comité Institucional de Seguridad y Privacidad de la Información, realizado</t>
  </si>
  <si>
    <t>Realizar seguimiento a la implementación de las 18 macro actividades de   trabajo del plan de implementación del MSPI aprobado por el Comité Institucional de Seguridad y Privacidad de la Información</t>
  </si>
  <si>
    <t>Asignación de personal profesional en diferentes áreas y  en el tema estadístico</t>
  </si>
  <si>
    <t>Implementación del Modelo de Seguridad y Privacidad de la Información</t>
  </si>
  <si>
    <t xml:space="preserve">Acorde al cronograma de participación, empleando el formato estándar para evaluar cada espacio.
Consolidación a cargo de la Secretaría General, Subdirección Administrativa y Grupo de Atención al Ciudadano. 
</t>
  </si>
  <si>
    <t xml:space="preserve">Participación Ciudadana y Rendición de Cuentas </t>
  </si>
  <si>
    <t>Fortalecimiento a la participación ciudadana.</t>
  </si>
  <si>
    <t xml:space="preserve">Documentar bajo los lineamientos del SIRCAP a cargo del Departamento Administrativo de la Función Pública Información sobre los avances de la gestión en la implementación del Acuerdo de Paz  
</t>
  </si>
  <si>
    <t xml:space="preserve">Informes de rendición de cuentas publicados en página web </t>
  </si>
  <si>
    <t>Estrategia de Rendición de Cuentas</t>
  </si>
  <si>
    <t>Publicar en página Informes de rendición de cuentas</t>
  </si>
  <si>
    <t>Memorias de los xxx Chat ciudadano temático que propicien el diálogo con la ciudadanía, documentar</t>
  </si>
  <si>
    <t>Documentar memorias de los xxx Chat ciudadano temático que propicien el diálogo con la ciudadanía</t>
  </si>
  <si>
    <t>Boletines de prensa divulgados con información de la gestión institucional en lenguaje claro</t>
  </si>
  <si>
    <t>Divulgar Boletines de prensa con información de la gestión institucional en lenguaje claro</t>
  </si>
  <si>
    <t xml:space="preserve">Diseñar píldoras informativas del informe de rendición de cuentas y divulgarlas trimestralmente por diversos canales de comunicación </t>
  </si>
  <si>
    <t>Personas y comunidades interesadas en realizar seguimiento a los proyectos capacitadas y asesoradas en el proceso de conformación de veedurías ciudadanas u otro espacio de participación comunitaria.</t>
  </si>
  <si>
    <t>Capacitar y asesorar en el proceso de conformación de veedurías ciudadanas u otro espacio de participación comunitaria, a personas y comunidades interesadas en realizar seguimiento a los proyectos</t>
  </si>
  <si>
    <t>Equipo interdisciplinario capacitado en temas de Rendición de cuentas</t>
  </si>
  <si>
    <t>Principal Espacio de rendición de cuentas realizado</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</si>
  <si>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</si>
  <si>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Implementar la herramienta y/o metodología para el análisis de la información canalizada a través de los SAU.</t>
  </si>
  <si>
    <t xml:space="preserve"> Herramienta y/o metodología para el análisis de la información canalizada a través de los SAU, implementadas</t>
  </si>
  <si>
    <t>Generación periódica de reportes de operación de los SAU</t>
  </si>
  <si>
    <t xml:space="preserve">Iniciativas Adicionales </t>
  </si>
  <si>
    <t>Conocer la percepción de los usuarios del área de influencia de los proyectos de mantenimiento integral a través de los SAU.</t>
  </si>
  <si>
    <t>Gestión ambiental involucrando a la comunidad.</t>
  </si>
  <si>
    <t>Gestión social e interacción con la comunidad.</t>
  </si>
  <si>
    <t>Gestión predial que beneficie a la comunidad con inversión socio predial</t>
  </si>
  <si>
    <t>Gestión de sostenibilidad en beneficio de la comunidad</t>
  </si>
  <si>
    <t>Generación de confianza en la comunidad a través de la siembra y reforestación de árboles</t>
  </si>
  <si>
    <t>Generar confianza en la comunidad a través de la siembra y reforestación de árboles</t>
  </si>
  <si>
    <t>Generación de conciencia en los niños escolares sobre el medioambiente y mejorar el paisaje mediante la arborización en el entorno de las escuelas rurales cercanas a los corredores viales a cargo del Instituto</t>
  </si>
  <si>
    <t>Generar conciencia en los niños escolares sobre el medioambiente y mejorar el paisaje mediante la arborización en el entorno de las escuelas rurales cercanas a los corredores viales a cargo del Instituto</t>
  </si>
  <si>
    <t xml:space="preserve">Generación de confianza en la comunidad garantizando la realización de reuniones de Consultas previas </t>
  </si>
  <si>
    <t xml:space="preserve">Generar confianza en la comunidad garantizando la realización de reuniones de Consultas previas </t>
  </si>
  <si>
    <t>Realizar reuniones con veedurías involucradas en los proyectos del INVIAS.</t>
  </si>
  <si>
    <t>Socializaciones con la comunidad, realizadas</t>
  </si>
  <si>
    <t>Realizar socializaciones con la comunidad</t>
  </si>
  <si>
    <t>Obras Sociales que beneficien a la comunidad, realizadas</t>
  </si>
  <si>
    <t xml:space="preserve">Realizar Obras Sociales que beneficien a la comunidad. </t>
  </si>
  <si>
    <t>El 100% de los pliegos de condiciones con inclusión de criterios de vinculación de mano de obra del área de influencia del proyecto.</t>
  </si>
  <si>
    <t>Compensaciones de factores Socio-Prediales a la comunidad, realizadas</t>
  </si>
  <si>
    <t>Atender el 100% de los requerimientos dando respuesta a la comunidad para el reporte y protección de fauna vulnerable a atropellamiento en las vías administradas por el INVIAS</t>
  </si>
  <si>
    <t>Realizar compensaciones de factores Socio-Prediales a la comunidad</t>
  </si>
  <si>
    <t>El 100% de los requerimientos  atendidos dando respuesta a la comunidad para el reporte y protección de fauna vulnerable a atropellamiento en las vías administradas por el INVIAS</t>
  </si>
  <si>
    <t>Reuniones de sensibilización o capacitaciones en temas de sostenibilidad dirigidas a grupos de interés, realizadas</t>
  </si>
  <si>
    <t>Realizar reuniones de sensibilización o capacitaciones en temas de sostenibilidad dirigidas a grupos de interés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</si>
  <si>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</si>
  <si>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</si>
  <si>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</si>
  <si>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</si>
  <si>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</si>
  <si>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</si>
  <si>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</si>
  <si>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</si>
  <si>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Gestionar oportunamente las denuncias recibidas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</si>
  <si>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</si>
  <si>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Lidera la Secretaría General y la Subdirección Administrativa</t>
  </si>
  <si>
    <t xml:space="preserve">A través de la Subdirección de Procesos de Selección Contractuales </t>
  </si>
  <si>
    <t>Lidera la Dirección Jurídica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</si>
  <si>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</si>
  <si>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</si>
  <si>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 xml:space="preserve">A aves de Subdirección de Planificación de la infraestructura </t>
  </si>
  <si>
    <t>Lidera la Secretaría General- Decreto 1292 de 2021 "29.8. 	 Hacer seguimiento, coordinar y gestionar todo lo pertinente para la materialización y  cumplimiento de los esquemas del Código de Buen Gobierno.". y " 29.10. Cumplir y hacer cumplir los estándares exigidos por el programa presidencial de 
modernización, eficiencia, transparencia y lucha contra la corrupción."</t>
  </si>
  <si>
    <t xml:space="preserve">Concertar estrategia para  fortalecer la revisión previa que realiza el área solicitante al interior del Instituto de los actos administrativos objeto de control de legalidad </t>
  </si>
  <si>
    <t xml:space="preserve">A través de la Subdirección de Gestión Contractual y Procesos Administrativos </t>
  </si>
  <si>
    <t>A través de la Subdirección de Reglamentación Técnica e Innovación</t>
  </si>
  <si>
    <t>Regular y adoptar nuevas tecnologías identificadas en ruedas de innovación</t>
  </si>
  <si>
    <t>A través de la Subdirección de Sostenibilidad</t>
  </si>
  <si>
    <t>Reuniones con veedurías involucradas en los proyectos del INVIAS., realizadas</t>
  </si>
  <si>
    <t>Incluir criterios de vinculación de mano de obra del área de influencia del proyecto en el 00% de los pliegos de condiciones</t>
  </si>
  <si>
    <t>Estrategia pedagógica diseñadas e implementada para la apropiación de la Política Institucional de Administración del Riesgo (diseño en primer trimestre e implementación en los siguientes)</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</si>
  <si>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</si>
  <si>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Diseño en primer trimestre e implementación en los siguientes</t>
  </si>
  <si>
    <t xml:space="preserve">Publicar en página web encuesta de satisfacción del ciudadano sobre Transparencia y acceso a la información </t>
  </si>
  <si>
    <t>HOMOLOGACIÓN PROGRAMA DE TRANSPARENCIA Y ÉTICA PÚBLICA   -PTEP-</t>
  </si>
  <si>
    <t>Se da cumplimiento con el informe de la encuesta de necesidades, expectativas e intereses del ciudadano la cual se genera a partir de una</t>
  </si>
  <si>
    <t xml:space="preserve">La competencia en la respuesta es de toda la entidad. Sin embargo, desde el GARC, la competencia se circunscribe a radicar y asignar al competente la tramitación de las denuncias y adicionalmente con una periocidad mensual se realizará un informe a la Oficina Control Disciplinario, sobre las Denuncias recibidas por la entidad en el respectivo mes vencido. </t>
  </si>
  <si>
    <t>Realizar Informes que cuantifiquen las denuncias allegadas a través de los canales de atención.</t>
  </si>
  <si>
    <t xml:space="preserve"> Informes que cuantifiquen las denuncias allegadas a través de los canales de atención.</t>
  </si>
  <si>
    <t xml:space="preserve">Informe de Gestión de Mapa de Aseguramiento que el GARC presenta de manera mensual a la Oficina de Control Interno, se incorpore un reporte sobre la cantidad de denuncias que ingresan a la entidad, el cual será consignado y tabulado por el GARC. </t>
  </si>
  <si>
    <t>Lidera la Secretaría General y la Subdirección Administrativa, su elaboración será a través de acercamientos con las dependencias. El reporte de implementación se realizará a través del formato estandarizado.</t>
  </si>
  <si>
    <t>Actualizar y disponer en la página web enlaces para dar cumplimiento al Índice de transparencia y acceso a la información pública (ITA)</t>
  </si>
  <si>
    <t>Se requiere que la capacitación sea gestionada y realizada por parte de la Subdirección de Talento Humano.
La Subdirección de Gestión Humana, desarrollará un programa de capacitacion incluyente en temas de discapacidad, raza y género</t>
  </si>
  <si>
    <t>La Subdirección de Gestión Humana, desarrolla estrategias como memorandos circulares e individuales, piezas publicitarias por medio de comunicaciones internas, correos electrónicos y se estudiará la posibilidad de dar incentivos</t>
  </si>
  <si>
    <t>La Subdirección de Gestión Humana apoyara a la dependencia responsable del tema</t>
  </si>
  <si>
    <t>El Grupo Gerencia de Comunicaciones publicará el informe suministrado en la Página web del INVÍAS</t>
  </si>
  <si>
    <t>Seguimiento a los Planes de Mejoramiento remitidos a la Oficina de Control Interno -OCI</t>
  </si>
  <si>
    <t>Informe semestral del informe EKOGUI procesos judiciales y publicación en la página web</t>
  </si>
  <si>
    <t xml:space="preserve">Publicar en la página web informe semestral del informe EKOGUI procesos judiciales </t>
  </si>
  <si>
    <t>A través de la Subdirección de Defensa Jurídica</t>
  </si>
  <si>
    <t xml:space="preserve">Reporte del informe de procesos judiciales </t>
  </si>
  <si>
    <t>La Subdirección Administrativa y Dirección Jurídica como responsables directos dado que son las tres áreas que conforman el Equipo Administrador.</t>
  </si>
  <si>
    <t>OTIC precisa "Está pendiente la salida a producción del SGDEA",  meta en el primer trimestre de 100% desde el frente del SGDEA</t>
  </si>
  <si>
    <t>La versión inicial del la matriz y mapa de riesgos de corrupción  debe ser aprobada por el Comité Institucional de Gestión y Desempeño, antes del 31 de enero. No obstante durante el trascurso del año se actualizará por solicitud de cada líder de proceso, quien preapruebe nuevos riesgos o la actualización de los existentes.</t>
  </si>
  <si>
    <t xml:space="preserve">Evaluar eventos de diálogo realizados e implementar acciones de mejora </t>
  </si>
  <si>
    <t>Generar periódicamente  reportes de operación de los SAU</t>
  </si>
  <si>
    <t>Actualización de forma participativa de la matriz y mapa de riesgos de corrupción</t>
  </si>
  <si>
    <t>Actualización  periódica y publicación en la página web del normograma del Instituto</t>
  </si>
  <si>
    <t>Socialización oportuna de directrices de la Agencia Nacional de Contratación Pública -Colombia Compra Eficiente (ANCP - CCE )</t>
  </si>
  <si>
    <t>Trámite oportuno de las minutas</t>
  </si>
  <si>
    <t>Elaborar, presentar y publicar en la página web de la entidad los Estados Financieros</t>
  </si>
  <si>
    <t>Unificar aplicativos con la finalidad de mejorar la gestión interna y la accesibilidad en los trámites y servicios que realiza la  ciudadanía.</t>
  </si>
  <si>
    <t>Realizar requerimientos y seguimiento semanal, mensual y trimestral a las UE para  el trámite oportuno de revisión, aprobación y suscripción de los proyectos de actas de liquidación de los contratos y/o convenios</t>
  </si>
  <si>
    <t>Aplicativos unificados  con la finalidad de mejorar la gestión interna y la accesibilidad en los trámites y servicios que realiza la  ciudadanía.</t>
  </si>
  <si>
    <t xml:space="preserve">Requerimientos y seguimiento semanal, mensual y trimestral a las UE para  el trámite oportuno de revisión, aprobación y suscripción de los proyectos de actas de liquidación de los contratos y/o convenios, realizados </t>
  </si>
  <si>
    <t>Enviar memorando circular de la  SGCP con indicaciones y directrices para revisión y elaboración de minutas</t>
  </si>
  <si>
    <t>Memorando circular de la  SGCP con indicaciones y directrices para revisión y elaboración de minutas, enviado</t>
  </si>
  <si>
    <t>Enlaces actualizados y dispuestos en la página web para dar cumplimiento al Índice de transparencia y acceso a la información pública (ITA).</t>
  </si>
  <si>
    <t>Acuerdos que comprometan a los evaluadores suscritos (previa socialización de las obligaciones de confidencialidad, ética, buenas prácticas e información sobre riesgos)</t>
  </si>
  <si>
    <t>A través de la Subdirección Planificación de Infraestructura</t>
  </si>
  <si>
    <t>Rueda de Innovación y Sostenibilidad, realizada
Nuevas tecnologías, reguladas y adoptadas</t>
  </si>
  <si>
    <t>Datos que se requieren publicar (ejemplo: km de vía construida), identificados</t>
  </si>
  <si>
    <t>Realizar mesas trimestrales para el seguimiento del cumplimiento de la matriz de la resolución 1519 de 2020 y plan de mejoramiento respectivo.
La Subdirección de Gestión Humana apoyara a la dependencia responsable del tema
La Subdirección de Procesos de Selección Contractuales  precisa  "Realizar revisión trimestral de los documentos de procesos de selección contractuales y de compra pública en la página web y en los medios donde sea obligación publicar; en caso de no conformidad requerir a la oficina competente para su corrección y/o publicación"</t>
  </si>
  <si>
    <t>COMPONENTE</t>
  </si>
  <si>
    <t>Actividades a Culminar</t>
  </si>
  <si>
    <t>Total actividades</t>
  </si>
  <si>
    <t>Información</t>
  </si>
  <si>
    <t>Diálogo</t>
  </si>
  <si>
    <t>Responsabilidad</t>
  </si>
  <si>
    <t>Una vez suscrito cada acuerdo o compromiso deberán establecerse los responsables y tiempos.</t>
  </si>
  <si>
    <t>Realizar seguimiento a los acuerdos o compromisos asumidos con los grupos de valor y publicarlo en la página web</t>
  </si>
  <si>
    <t>Seguimiento a los acuerdos o compromisos asumidos con los grupos de valor publicado en la página web</t>
  </si>
  <si>
    <t>ptep</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</si>
  <si>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</si>
  <si>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Los cortes de seguimiento serán acordes con la normatividad vigente.
El Grupo Gerencia de Comunicaciones publicará  el informe suministrado en la Página web del INVÍAS</t>
  </si>
  <si>
    <t>Este trámite se encuentra desarrollado en la herramienta contratada SGP, está pendiente la salida a producción del SGDEA ya que el desarrollo se relaciona en el módulo de correspondencia y almacenamiento documental.
No pertenece a la Subdirección de Reglamentación Técnica e Innovación. Es de la Gerencia de peajes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</si>
  <si>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</si>
  <si>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</si>
  <si>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Adecuar el Modelo de Relacionamiento al Ciudadano a los lineamientos nacionales y/o al modelo sectorial según corresponda. </t>
  </si>
  <si>
    <t>Modelo de Relacionamiento al Ciudadano adecuado a los lineamientos nacional y/o al modelo sectorial</t>
  </si>
  <si>
    <t>Incluyendo programas de inducción y reinducción, desarrollo de jornadas de capacitación.
La Subdirección de Gestión Humana, por medio de la Escuela Corporativa  apoyara a la dependencia</t>
  </si>
  <si>
    <t>Reconocimientos y estímulos especiales, dirigidos a los servidores públicos con destacadas competencias en materia de servicio al ciudadano.
La Subdirección de Gestión Humana, por medio de la Escuela Corporativa  apoyara a la dependencia</t>
  </si>
  <si>
    <t>Realizar mesas de trabajo sobre servicio al ciudadano y PQRD en Direcciones Territoriales</t>
  </si>
  <si>
    <t>6 Mesas de trabajo realizadas en Direcciones Territoriales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</si>
  <si>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</si>
  <si>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</si>
  <si>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La participación de la Subdirección Administrativa corresponde al grupo de gestión documental.
OTIC precisa "Está pendiente la salida a producción del SGDEA",  meta en el primer trimestre de 100% desde el frente del SGDEA</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</si>
  <si>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</si>
  <si>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</si>
  <si>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Implementar una estrategia para la gestión de conflicto de intereses</t>
  </si>
  <si>
    <t xml:space="preserve">Estrategia para la gestión de conflicto de intereses diseñada e implementada </t>
  </si>
  <si>
    <t>Identificar datos que se requieren publicar</t>
  </si>
  <si>
    <t>Estrategia diseñada e implementada (diseño en primer trimestre e implementación en los siguientes)</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</si>
  <si>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</si>
  <si>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</si>
  <si>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 xml:space="preserve">a través de la subdirección de Subdirección de Gestión Contractual y Procesos Administrativos 
apoyo técnico OTIC 
</t>
  </si>
  <si>
    <t>1. Recopilar información : subdirección Administrativa - Grupo Gestión Documental ( registro de activos),  Dirección Jurídica (índice de información clasificada y reservada) Subdirección General- Grupo Gerencia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
OTIC precisa: 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t>
  </si>
  <si>
    <t>*Documentar Buenas prácticas en materia de Integridad 
*Identificar mejoras para actualizar el Código de buen gobierno</t>
  </si>
  <si>
    <t xml:space="preserve">Recursos </t>
  </si>
  <si>
    <t>Componentes</t>
  </si>
  <si>
    <t>Estrategia</t>
  </si>
  <si>
    <t>Objetivo</t>
  </si>
  <si>
    <t>Indicador</t>
  </si>
  <si>
    <t>Meta Anual</t>
  </si>
  <si>
    <t>Responsable</t>
  </si>
  <si>
    <t>Físicos</t>
  </si>
  <si>
    <t>Humanos</t>
  </si>
  <si>
    <t xml:space="preserve">Tecnológicos </t>
  </si>
  <si>
    <t>Financieros</t>
  </si>
  <si>
    <t>Información y Estadísticas</t>
  </si>
  <si>
    <t>1 - Gestión del Riesgo de Corrupción “MAPA DE RIESGOS DE CORRUPCIÓN</t>
  </si>
  <si>
    <t>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</si>
  <si>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</si>
  <si>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</si>
  <si>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</si>
  <si>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Número de Riesgos de Corrupción analizados / Número de Riesgos de Corrupción Identificados</t>
  </si>
  <si>
    <t>Número de Riesgos de Corrupción monitoreados / Número de Riesgos de Corrupción vigentes</t>
  </si>
  <si>
    <t>Virtualizaremos los trámites para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</si>
  <si>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</si>
  <si>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</si>
  <si>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</si>
  <si>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</si>
  <si>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Promover el control social mediante la adopción de un proceso transversal con interacción permanente entre la Entidad y los ciudadanos, con el fin de responder por los resultados de la gestión.</t>
  </si>
  <si>
    <t>Número de atividades de RdC realizadas / Número de atividades de RdC programadas</t>
  </si>
  <si>
    <t>Consolida Oficina Asesora de Planeación.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</si>
  <si>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</si>
  <si>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r>
      <t xml:space="preserve">Número  de peticiones de los ciudadanos respondidas oportunamente/Número de peticiones realizadas por los </t>
    </r>
    <r>
      <rPr>
        <sz val="8"/>
        <color rgb="FF000000"/>
        <rFont val="Arial"/>
        <family val="2"/>
      </rPr>
      <t>ciudadanos</t>
    </r>
    <r>
      <rPr>
        <sz val="9"/>
        <color rgb="FF000000"/>
        <rFont val="Arial"/>
        <family val="2"/>
      </rPr>
      <t xml:space="preserve"> </t>
    </r>
  </si>
  <si>
    <t>Secretaría General – Subdirección Administrativa - Grupo de Atención al Ciudadano.</t>
  </si>
  <si>
    <t>Número de espacios implementados de la estrategia de participación ciudadana / Número de espacios programados de la estrategia de participación ciudadana</t>
  </si>
  <si>
    <t>Secretaría General – Subdirección Administrativa - Grupo de Atención al Ciudadano</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</si>
  <si>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</si>
  <si>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</si>
  <si>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</si>
  <si>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OBJETIVO GENERAL GENERAL: Promover la cultura de la legalidad y lucha contra la corrupción en los procesos estratégicos, misionales, de apoyo y de evaluación del modelo de operación de la entidad</t>
  </si>
  <si>
    <t>Haremos visible los resultados de nuestro trabajo.</t>
  </si>
  <si>
    <t>Estamos comprometidos con mejora el servicio al ciudadano.</t>
  </si>
  <si>
    <t>Estamos comprometidos con la transparencia y acceso a la Información</t>
  </si>
  <si>
    <t>DIAGRAMA DE GANTT DEL PLAN ANTICORRUPCIÓN Y DE ATENCIÓN AL CIUDADANO 2023</t>
  </si>
  <si>
    <t xml:space="preserve"> </t>
  </si>
  <si>
    <t>Este trámite se encuentra desarrollado en la herramienta contratada SGP, está pendiente la salida a producción del SGDEA ya que el desarrollo se relaciona en el módulo de correspondencia y almacenamiento documental.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</si>
  <si>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Se ejecutará virtualización en el año 2023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</si>
  <si>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MEMORANDO No SG 24540 del 31/03/2023
Sin información reportada</t>
  </si>
  <si>
    <t>MEMORANDO No SG 24540 del 31/03/2023
se esta revisando el documento y se diligencio el autodianostico de la funcion publica con el fin de identificar oportunidades de mejora</t>
  </si>
  <si>
    <t>MEMORANDO No DJ 24879  del 03/04/2023
Normograma actualizado a marzo 2023 y publicado, https://www.invias.gov.co/index.php/normativa/normograma/file</t>
  </si>
  <si>
    <t>MEMORANDO No DJ 24879  del 03/04/2023
La subdirección de Procesos de selección contractuales realizó socialización de actualización de pliegos según lo indicado por la Agencia Nacional de Contratación Pública - Colombia Compra Eficiente mediante los siguientes radicados: 
SPSC 13929
SPSC 14178
SPSC 14026
anexo 1 - circulares</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</si>
  <si>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se realizaron las siguientes capacitaciones: Capacitación a las direcciones Territoriales cargue SECOP 2, Capacitacion operador de contratos Sigep II, 2 capacitaciones en SICO, sensibilización lineamientos Comité de Contratación y sensibilizacion lienamientos siniestros y sancionatorios</t>
  </si>
  <si>
    <t>MEMORANDO No DJ 24879  del 03/04/2023
Actividad programa para el segundo trimestre</t>
  </si>
  <si>
    <t>MEMORANDO No SG 24540 del 31/03/2023
Sin información reportada
MEMORANDO No OTIC 21948  del 24/03/2023
El equipo de gestión de información, está elaborando los lineamientos de gestión de información para buscar adopción mediante acto administrativo, con esto se trabajará la gestión de datos para que a futuro se tenga disponibilidad, calidad y completitud para trabajar en datos abiertos , primero se debe garantizar que los datos base del servicio cumplen en con los prerrequisitos básicos.
MEMORANDO No DJ 24879  del 03/04/2023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t>
  </si>
  <si>
    <t>MEMORANDO No DJ 24879  del 03/04/2023
El comité evaluador realiza sustentaciones ante el coodinador y la subdirección de Procesos de Selección contractuales de los cuales dan como resultado los informes de evaluación publicados en plataforma SECOP II igualmente se publican las actas de audiencia de licitación publica. 
Durante el primer trimestre solo se adjudicó un proceso de licitación publica, por tal motivo, se adjunta enlace de publicación en plataforma SECOP II 
https://community.secop.gov.co/Public/Tendering/ContractNoticePhases/View?PPI=CO1.PPI.22970412&amp;isFromPublicArea=True&amp;isModal=False</t>
  </si>
  <si>
    <t>MEMORANDO No DJ 24879  del 03/04/2023
Se esta formulando memorando  circular con  lineamientos Jurídicos  con el fin de unificar criterios relacionados con  funciones de la DJ y requisitos  de documentación para solicitud de conceptos y  control de legalidad. .</t>
  </si>
  <si>
    <t>MEMORANDO No DJ 24879  del 03/04/2023
A la fecha se han enviado los siguientes Memorandos Circulares SGCP 1269 de 12/01/2023,  SGCP 1613 de 13/01/2023, SGCP 9944 de 14/02/2023,SGCP 12102 de 21/02/2023, SGCP 13398 de 24/02/2023,  SGCP 14357 de 28/02/2023,  SGCP 16715 de 7/03/2023 y SGCP 18763 de 14/03/2023</t>
  </si>
  <si>
    <t>MEMORANDO No DJ 24879  del 03/04/2023
A la fecha se han enviado los siguientes Memorandos Circulares SGCP 1932 de 16/01/2023</t>
  </si>
  <si>
    <t xml:space="preserve">MEMORANDO No DJ 24879  del 03/04/2023
Se realiza seguimiento semanal a los informes que envian las UE y Dterritoriales mediante memorandos;  se solictaron informes de liquidación mensuales a traves de Memorandos SGCP 1560 de 13/01/2023, SGCP 9345 del 13/02/2023 SGCP y 15940 del 6/03/2023 y se solicito informe  trimestral  SGCP 19884 del 17/03/2023 </t>
  </si>
  <si>
    <t xml:space="preserve">MEMORANDO No OTIC 21948  del 24/03/2023
Es necesario hacer el levantamiento de las historias de usuario y el prototipo del trámite. Se ha adelantado el levantamiento de historias de usuario con la ANI y la AND para hacer interoperabilidad para este trámite
</t>
  </si>
  <si>
    <t xml:space="preserve">MEMORANDO No OTIC 21948  del 24/03/2023
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</si>
  <si>
    <t>1. Coordinación  con el Departamento Adminsitrativo de la Función púbica -DAFP- de sesión de sensibilización en al metodología de administración del riesgo, realizada el 28 de marzo de 9:30am  a 11:30am (convocatoria mediante "MEMORANDO CIRCULAR No OAP 22112  del 24/03/2023 - Acompañamiento DAFP Mar 28 a las 9am - Guía para la Administración del Riesgo y el diseño de controles en entidades públicas")
2. Capacitación sobre la nueva política y su implementación en KAWAK el 29 de marzo - encuentro de facilitadores del MIPG</t>
  </si>
  <si>
    <t>0. Mediante  MEMORANDO CIRCULAR -No OAP 106367 del 27/12/2022 - aportes actualización Política Institucional de Administración del Riesgo - se canalizaron y analizaron los aportes y se actualizó la propuesta de politica
 1. Presentación de propuesta de actualización de la política institucional de administración del riesgo ante el Comité de Coordinación de Control Interno en sesión del 22/03/23
2. MEMORANDO CIRCULAR No OAP 22034  del 24/03/2023 - Actualización política Institucional de administración del riesgo - Encuentro de facilitadores del MIPG</t>
  </si>
  <si>
    <t xml:space="preserve">1. Retroalimentación a los reportes de monitoreo con corte al 4° trimestre mediante memorandos, correos y mesas de trabajo
2. Parametrizaaición y migración de riesgos de gestión en kAWAK para facilitar el oportuno monitoreo
3, Capacitación en KAWAK y propuesta del plan piloto d emonitoreo en encuientro de facilitadores del MIPG del 29 de marzo
</t>
  </si>
  <si>
    <t>Monitoeo con corte al 4° trimestre publicado en https://www.invias.gov.co/index.php/plan-anticorrupcion-y-de-atencion-al-ciudadano#2022 . 
El monitorteo del 1° trimestre se publicará en el mes de abril  https://www.invias.gov.co/index.php/plan-anticorrupcion-y-de-atencion-al-ciudadano#2023</t>
  </si>
  <si>
    <t>Corte 1° trimestre de 2023</t>
  </si>
  <si>
    <t>Avance</t>
  </si>
  <si>
    <t xml:space="preserve">linea </t>
  </si>
  <si>
    <t>Valido</t>
  </si>
  <si>
    <t>Colores</t>
  </si>
  <si>
    <t>Rojo</t>
  </si>
  <si>
    <t>Naranja</t>
  </si>
  <si>
    <t>Amarillo</t>
  </si>
  <si>
    <t>Verde</t>
  </si>
  <si>
    <t>Total</t>
  </si>
  <si>
    <r>
      <t xml:space="preserve">1. MEMORANDO CIRCULAR No OAP 5386  del 31/01/2023 -Formulario estándar para la medición de experiencia ciudadana y modelo de plantilla para documentar la estrategia de participación ciudadana 2023 -
MEMORANDO No SG 24540 del 31/03/2023
Sin información reportada
MEMORANDO No SA-GARC 24884  del 03/04/2023Reunión socialización formato actividades de participación ciudadana llevada a cabo el día 09-03-2023, Mediante memorando  SA-GARC 18476 14-03-2023 se remitio formato para diligenciamiento 
MEMORANDO No SRT 24378  del 31/03/2023
Se elaboró la estrategia de participación ciudadana y se remitió con memorando SRT 22595 del 27-03-2023
</t>
    </r>
    <r>
      <rPr>
        <sz val="11"/>
        <color rgb="FFFF0000"/>
        <rFont val="Calibri"/>
        <family val="2"/>
        <scheme val="minor"/>
      </rPr>
      <t xml:space="preserve">MEMORANDO No DEO 25002 del 03/04/2023
La Dirección de Ejecución y Operación esta presta para que sus colaboradores apoyen en la estrategia enunciada en precedencia. Por otro lado, se recibió Memorando SA-GARC-18476 del 14 de marzo, conducente al diligenciamiento del formato que permite el reporte de seguimiento de actividades de participación ciudadana mediante las Unidades Ejecutoras, para lo cual la DEO envió Memorando DEO 18329 del 13 de marzo y reiteración con memorando DEO 20474 del 21 de marzo.  solicitando a las UE, actualización del formato de seguimiento de actividades de participación siguiendo los parámetros del GARC. Por consiguiente se recibe respuesta mediante memorando de la SGI 20930 del 24 de marzo . 
</t>
    </r>
    <r>
      <rPr>
        <sz val="11"/>
        <rFont val="Calibri"/>
        <family val="2"/>
        <scheme val="minor"/>
      </rPr>
      <t xml:space="preserve">
</t>
    </r>
  </si>
  <si>
    <t xml:space="preserve">MEMORANDO No DEO 25002 del 03/04/2023
La DEO, envió memorando DEO 13200 del 24 de febrero de 2023, solicitando el estudio de viabilidad de la creación del grupo en mención. Un vez nos den respuesta se procederá a evaluar la información relacionada con los PQRSD, y demás información canalizada mediante los SAU. </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</si>
  <si>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DEO 25002 del 03/04/2023Para Implementar la herramienta y/o metodología para el análisis de la información canalizada a través de los SAU. Se requiere de la respuesta por para de La Secretaria General al memorando DEO 13200 del 24 de febrero de 2023.</t>
  </si>
  <si>
    <t>MEMORANDO No DEO 25002 del 03/04/2023
Para Generar periódicamente  reportes de operación de los SAU, Se requiere de la respuesta por para de La Secretaria General al memorando DEO 13200 del 24 de febrero de 2023</t>
  </si>
  <si>
    <t xml:space="preserve">1. La  Oficina Asesora de Planeación realiza el acompañamiento permanente a lo líderes de proceso y facilitadores del MIPG.
Los avances mensuales en el estasdo del arte de la implementación de la  Politica Institucional de adminsitración del riesgo están documentados en el indicador "Implementación política de administración del riesgo" - en el aplicativo KAWAK. 
2. Identificación de mejoras en el monitoreo y parametrización del nuevo archivo de informe del estado del arte a socilaizar en mes de abril.
3. Acompañamiento en la adopción de mapas de riesgos por proceso (documentación de nuevas versiones, creación de fichas técnicas en KAWAK, cargue de anexos en la plataforma y apoyo para otorgar VB en la plataforma).
4. Parametrización del módulo de riesgos (para gestión) en el aplicativo KAWAK, aclaración de dudas con el proveedor.
5. Inicio del cargue de los riesgos de gestión en la plataforma para validación por parte de los facilitadores del MIPG.
6. Múltiples mesas de trabajo para orientar el monitoreo y cierre de riesgo 2022; asi como la actualización de riesgos 2023
7. Presentación de propuesta de actualización de la política institucional de administración del riesgo ante el Comité de Coordinación de Control Interno en sesión del 22/03/23
MEMORANDO No OCI 25966  del 10/04/2023
Mediante Memorando OCI  8689 del 9 de febrero de 2023, se reportó el avance  al cuarto trimestre de la vigencia 2022 del Monitoreo del Riesgo de Gestión de la OCI.
Se participó en Sesión del Comité Institucional de Gestión y Desempeño realizada el 30 de enero de 2023 , donde se socializó el Modelo Integrado de Planeación y Gestión -MIPG  y se aprobó el Plan Anticorrupción y de Atención al Ciudadano 2023.
Se participó en Sesión del Comité Institucional de Coordinación de Control Interno realizada el 22 de marzo de 2023 donde se aprobó la actualización de la Política Institucional de Administración del Riesgo 2023.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</si>
  <si>
    <t>0. A traves del MEMORANDO CIRCULAR No OAP 103290  del 20/12/2022 -Revisión y actualización del mapa de riesgos de corrupción 2023-  se consolidaron aportes para analizar con cada lider de proceso y afcilitador del MIPG
 El borrador del Mapa de Riesgo fue socializado mediante "MEMORANDO CIRCULAR -No OAP 106367 del 27/12/2022",
1. Archivo de propuesta de actualización consolidado y presentado para aprobación del Comité Institucional de Gestión y Desemepeño en su sesión del 30 de enero de 2023.
2.  Archivo con ajustes aprobados por el Comité Institucional de Gestión y Desemepeño, publicado como anexo 1  en https://www.invias.gov.co/index.php/plan-anticorrupcion-y-de-atencion-al-ciudadano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Se participó en Sesión del Comité Institucional de Gestión y Desempeño realizada el 30 de enero de 2023 , donde se socializó el Modelo Integrado de Planeación y Gestión -MIPG  y se aprobó el Plan Anticorrupción y de Atención al Ciudadano 2023.
MEMORANDO No OCI 25966  del 10/04/2023
Se participó en Sesión del Comité Institucional de Coordinación de Control Interno realizada el 22 de marzo de 2023 donde se aprobó la actualización de la Política Institucional de Administración del Riesgo 2023.</t>
  </si>
  <si>
    <t>MEMORANDO No SG 24540 del 31/03/2023
se estan realizando mesas de trabajo, socializaron la politica de implementacion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OCI 25966  del 10/04/2023
Se participó en Sesión del Comité Institucional de Coordinación de Control Interno realizada el 22 de marzo de 2023 donde se aprobó la actualización de la Política Institucional de Administración del Riesgo 2023.</t>
  </si>
  <si>
    <t>A la fecha la oficina Asesora de Planeación no ha recibido información por parte del Oficial de tRasparencia ni de RITA sobre el particular. No obstante, producto de la mejora continua y monitoreo d elos riegsos ha trabajado en la actualización d elos riesgso de corrupción junto a la primera linea de defensa 
MEMORANDO No SG 24540 del 31/03/2023
Se realizó una reunión el dia 16 de enero de 2023 con planeación para revisar el mapa de riesgos del proceso de Administración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Las evidencias son las actas, Acta 02, 04 y 06 SA GARC Revisión y seguimiento riesgo de gestión y corrupción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A la fecha no se ha recibido reporte alguno de la gestión del Oficial de Transparencia.</t>
  </si>
  <si>
    <t>MEMORANDO No SG 24540 del 31/03/2023
Se realizó una reunión el dia 16 de enero de 2023 con planeación para revisar el mapa de riesgos del proceso de Administración inmobiliaria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Mediante memorando SA-GARC 4652 27-01-23 se remitió el monitoreo sobre riesgos de corrupción del cuarto trimestre.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Mediante Memorando OCI  8689 del 09-02-2023  se reportó el avance  al cuarto trimestre de la vigencia 2022 del Monitoreo del Riesgo de Gestión de la OCI.
El 28-03-2023 se participó en la reunión convocada por la OAP a través del aplicativo TEAMS de Sensibilización de la nueva Guía de Administración de Riesgos con el acompañamiento del Dr. Iván Márquez del DAFP.</t>
  </si>
  <si>
    <t xml:space="preserve">	MEMORANDO No SRT 24378  del 31/03/2023 -80%
La SRT ha dado el acompañamiento técnico requerio. Actualmente esta en proceso de aprobación de historias de usuarios, visualizadas en el desarrollo de su virtualización
MEMORANDO No OTIC 21948  del 24/03/2023 - 90%
El alcance inicial del proyecto relacionado con este trámite, fue aprobado por la  subdirección de reglamentación técnica e innovación, el grupo de atención al ciudadano y el grupo de presupuesto. La SRT y el grupo de presupuesto, solicitaron ajustes adicionales al alcance inicial pactado, lo que implicaría desarrollos adicionales a este proyeto y atraso en su cronograma para la salida a producción, se llegará a un consenso con las áreas involucradas para lograr avanzar con la meta , ya que se podrían retrasar las metas planteadas en este año. 
MEMORANDO No SA-GARC 24884  del 03/04/2023 -100%
Con Acta 01 - 2023 Reunión Carga Ordinaria - Cierre Alcance 02-03-2023
MEMORANDO No SA 25813  del 10/04/2023 
Se realizan reuniones de seguimiento al proyecto todos los miercoles se deja evidencia de la grabacion via teams. Con Acta 01 - 2023 Reunión Carga Ordinaria - Cierre Alcance 02-03-2023. 
 </t>
  </si>
  <si>
    <t xml:space="preserve">MEMORANDO No OTIC 21948  del 24/03/2023
Actualmente se están llevando a cabo las pruebas del del alcance inicial sobre la plataforma SGP . Una vez finalicen las pruebas se validará se requiere implementar nuevas historias de usuario, las cuales deben ser analizadas por el equipo del proyecto
MEMORANDO No SA-GARC 24884  del 03/04/2023
Sin información reportada
MEMORANDO No SA 25813  del 10/04/2023 
Se realizan reuniones de seguimiento al proyecto todos los miercoles se deja evidencia de la grabacion via teams.Con Acta 01 - 2023 Reunión Carga Ordinaria - Cierre Alcance 02-03-2023. </t>
  </si>
  <si>
    <t>MEMORANDO No SA-GARC 24884  del 03/04/2023
Mediante memorando SA-GARC 13304 del 24-02-23, SA-GARC 5035 del 30-01-23 y SA-GARC 11721 20-02-23, SA-GARC 17415  09-03-23, SA-GARC 18235 13-03-2023,  se reporto los informes que cuantifican las denuncias a tráves de los canales de atención.
MEMORANDO No SA 25813  del 10/04/2023 
Mediante memorando SA-GARC 13304 del 24-02-23, SA-GARC 5035 del 30-01-23 y SA-GARC 11721 20-02-23, SA-GARC 17415  09-03-23, SA-GARC 18235 13-03-2023,  se reporto los informes que cuantifican las denuncias a tráves de los canales de atención.</t>
  </si>
  <si>
    <t>MEMORANDO No DJ 24879  del 03/04/2023
La subdirección de Procesos de Selección Contractuales como responsable de la publicación y seguimiento del PAA, realiza consolidación y correspondiente publicación del mismo mediante plataforma SECOP II, asi mismo realiza actualizaciones, con corte de la primera vigencia se ha modificado y se encuentra en la versión No. 74. 
Anexo 2 - PAA versión 74 
MEMORANDO No SA-GARC 24884  del 03/04/2023
Publicado en Pagina Web 
https://www.invias.gov.co/index.php/archivo-y-documentos/plan-anual-de-adquisiciones/14591-plan-anual-de-adquisiciones-2023
MEMORANDO No DEO 25002 del 03/04/2023Cumplido en el primer trimestre. Mediante memorando DEO-GSC-223 del 3 de enero de 2023, Se envió Plan de Adquisiciones preliminar ajustado, consecuente ajuste al decreto 2023. y el 27 de enero se hace un alcance mediante memorando DEO-GSC-4752.
MEMORANDO No SA 25813  del 10/04/2023 
Publicado en Pagina Web 
https://www.invias.gov.co/index.php/archivo-y-documentos/plan-anual-de-adquisiciones/14591-plan-anual-de-adquisiciones-2023</t>
  </si>
  <si>
    <t>MEMORANDO No SG 24540 del 31/03/2023
Existe un equipo administrador de la linea etica  PAS los cuales estan conformado por un delegado principal y un suplente de SA, SG,DJ, para estre trimeste se tramito una solicitud
MEMORANDO No DJ 24879  del 03/04/2023
El relanzamiento de la linea etica PAS se realizo el 6 de diciembre de 2022, con el apoyo de la Escuela Corporativa Guillermo Gaviria, se realizo via teams para planta central y territoriales, se actualizo el protocolo el cual esta disponible en la intranet y pagina web. En el 1er  trimestre  del año 2023  presentaron 2 casos en la linea PASS    casos y  respuesta  en el link anexo:  https://invias-my.sharepoint.com/:f:/g/personal/erengifo_invias_gov_co/EllplMQ0a1dFjZQkcFqVA-kBUj0eqWu2vf165sJ6_rM1kQ?e=CZ3DGw
MEMORANDO No SA-GARC 24884  del 03/04/2023
Se dio respuesta a las quejas los dias 2 de febrero de 2023 y 14 de marzo de 2023. 
Sin información reportada
MEMORANDO No SA 25813  del 10/04/2023 
Se dio respuesta a las quejas los dias 2 de febrero de 2023 y 14 de marzo de 2023. 
MEMORANDO No SGH 25891  del 10/04/2023
El programa PAS, es liderado por la Subdirección Administrativa</t>
  </si>
  <si>
    <t>MEMORANDO No SGH 25891  del 10/04/2023
Se tienen programadas capacitaciónes para promover la cultura y los valores institucionales, para el tercer y cuarto trimestre del 2023,</t>
  </si>
  <si>
    <t>MEMORANDO No SGH 25891  del 10/04/2023
La Subdirección de Gestión Humana buscará los recursos para brindar los incentivos que se otorgan a los colbaoradores de esta area. Esta actividad se tiene programada para el tercer trimestre del 2023,</t>
  </si>
  <si>
    <t>MEMORANDO No SGH 25891  del 10/04/2023
Se tienen programadas las capacitaciónes de equidad de genero y atención incluyente para el segundo semestre del 2023,</t>
  </si>
  <si>
    <t>MEMORANDO No SGH 25891  del 10/04/2023
La Subdirección de Gestión Humana apoyara a la dependencia responsable del tema</t>
  </si>
  <si>
    <t xml:space="preserve">MEMORANDO No SGH 25891  del 10/04/2023
Se enviaron dos memorandos circulares SGH 5624 del 31 de enero de 2023 y  el SGH 18311 del 13 de marzo de 2023, con la información para el diligenciamiento de la declaración de bienes y rentas para la vigencia 2021, así mismo se enviaron comunicaciones internas por correo electrónico los dias 10 y 17 de marzo en las cuales se recuerda la importancia del diligenciamiento de la declaración de bienes y rentas. </t>
  </si>
  <si>
    <t>MEMORANDO No SG 24540 del 31/03/2023
se trabajo en el procedimiento de conflicto de intereses, esta en revision de la Subdirección de Gestión Humana con el fin que revise y proponga ajustes
MEMORANDO No SGH 25891  del 10/04/2023
Esta actividad es competencia del Grupo de Buen Gobierno de la Secretaría General.</t>
  </si>
  <si>
    <t>MEMORANDO No SG 24540 del 31/03/2023
se esta revisando el documento para definir la estrategia
MEMORANDO No SGH 25891  del 10/04/2023
Esta actividad es competencia del Grupo de Buen Gobierno de la Secretaría General.</t>
  </si>
  <si>
    <t>MEMORANDO No DJ 24879  del 03/04/2023
La Subdirección de Procesos de Selección Contractuales suscribió contratos de prestación de servicios profesionales para la evaluación de procesos de selección, en las cuales se encuentra inmersa la cláusula 19 CONFIDENCIALIDAD
Anexo 3. Minutas 
MEMORANDO No SGH 25891  del 10/04/2023
Esta actividad es competencia del Grupo de Buen Gobierno de la Secretaría General.</t>
  </si>
  <si>
    <t>MEMORANDO No SF 26582  del 12/04/2023
La Subdireccion Financiera elaboro, presento y publico correctamente los Estados Financieros vigencia 2022  el dia 28 de febrero de 2023 en la pagina web del INVIAS https://www.invias.gov.co/index.php/informacion-institucional/hechos-de-transparencia/informacion-financiera-y-contable/informacion-historica/estados-financieros/estados-financieros-2022</t>
  </si>
  <si>
    <t>De: Sandra Jeannette Cortes Mora &lt;scortes@invias.gov.co&gt; 
Enviado el: jueves, 13 de abril de 2023 12:16 p.m.
Memorando DG-GC 25987
Los 65 boletines de prensa generados en el primer trimestre con información de la gestión institucional en lenguaje claro están disponibles en: https://www.invias.gov.co/index.php/sala/noticias</t>
  </si>
  <si>
    <t>MEMORANDO No OCI 25966 del 10/04/2023
La Oficina de Control Interno realizó el seguimiento cuatrimestral al Plan Anticorrupción y Atención al Ciudadano -Mapa de Riesgos de Corrupción y Estrategia de Racionalización de  Trámites-SUIT Consolidada con corte al 31 de diciembre de 2022, cuyo informe  fue publicado por el web máster  en la sección  Plan  Anticorrupción y de Atención al Ciudadano del portal web del INVÍAS en el enlace: https://www.invias.gov.co/index.php/plan-anticorrupcion-y-de-atencion-al-ciudadano#2022
De: Sandra Jeannette Cortes Mora &lt;scortes@invias.gov.co&gt; 
Enviado el: jueves, 13 de abril de 2023 12:16 p.m.
Memorando DG-GC 25987</t>
  </si>
  <si>
    <t xml:space="preserve">MEMORANDO No OTIC 28225  del 18/04/2023
 Se viene prestando apoyo y asesoramiento a la Subdirección administrativa en el proyecto de implementación del SGDEA. Se planea salida a producción en 2023 según lo disponga la Subdirección Administrativa. 
 </t>
  </si>
  <si>
    <t>MEMORANDO No OTIC 21948  del 24/03/2023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</si>
  <si>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28225  del 18/04/2023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</si>
  <si>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t>
  </si>
  <si>
    <t>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Los sistemas INVITRÁMITES y SGDEA, incluyen los lineamientos de accesibilidad.
MEMORANDO No OTIC 28225  del 18/04/2023
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</si>
  <si>
    <t xml:space="preserve">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OTIC 28225  del 18/04/2023
Desde la OTIC asesoramos la digitalización de trámites y la puesta en producción del SGDEA, aplicativos que se encuentran integrados en la correspondencia, radicación y gestión documental. </t>
  </si>
  <si>
    <t>MEMORANDO No OTIC 21948  del 24/03/2023
El Acceso a la Información Pública se encuentra regulado por la Ley 1712 de 2014, por medio de la cual se crea la Ley de Transparencia y del Derecho de Acceso a la Información Pública Nacional, con el objeto de regular el derecho de acceso a la información pública, los procedimientos para el ejercicio y garantía del derecho y las excepciones a la publicidad de información. En este sentido, las políticas, procedimientos, protocolos y metodologías, entre otros, que se implementan en el Modelo de Seguridad y Privacidad de la Información – MSPI, no presentan relación con los procedimientos para el ejercicio y garantía del derecho y las excepciones a la publicidad de información, es decir, desde el MSPI y la Seguridad Informática, solo se disponen de políticas, procedimientos, protocolos y metodologías, entre otros; que aporten para incorporar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MEMORANDO No OTIC 28225  del 18/04/2023
El Plan de seguridad de la información tiene una duración de 3,8 años e inició en 2022. Su porcentaje general de ejecución a finales de este año fue 23%. Para el 2023 se tiene planeado un avance general del 64%. Las acciones ejecutadas para este plan en 2023 en el primer trimestre son: 
1. Elaboración de caracterización del proyecto a contratar para el 2023.
2. Elaboración del Plan de trabajo para la contratación en 2023.
3. Elaboración del CDP.
4. Elaboración de la ficha técnica para contratación.
5. Políticas de Seguridad de la Información disponibles para la validación del Comité Institucional de Seguridad y Privacidad de la Información.</t>
  </si>
  <si>
    <r>
      <t xml:space="preserve">MEMORANDO No SG 24540 del 31/03/2023
Sin información reportada
MEMORANDO No SA-GARC 24884  del 03/04/2023
Reunión socialización formato actividades de participación ciudadana llevada a cabo el día 09-03-2023. Mediante memorando  SA-GARC 18476 14-03-2023 se remitió formato para diligenciamiento.
MEMORANDO No OAP 19973  del 20/03/2023 -Respuesta del Memorando Circular No. SA-GARC 18476 14/03/2023 - Incluye programación de actividades a cargo de la OAP porgramadas para el 3° y 4° trimestre (la evaulación será posterior a su realización)
</t>
    </r>
    <r>
      <rPr>
        <sz val="11"/>
        <color rgb="FFFF0000"/>
        <rFont val="Calibri"/>
        <family val="2"/>
        <scheme val="minor"/>
      </rPr>
      <t xml:space="preserve">
MEMORANDO No DEO 25002 del 03/04/2023
En la actividad denominada “Evaluar eventos de dialogo realizados e implementar acciones de mejora”, esta oficina envío  memorando DEO 17147 del 8 de marzo solicitando  cronograma de actividades al Grupo de Gerencia de Comunicaciones y memorando DEO 17553 del 9 de marzo a las subdirecciones (SGI-SVR-SMFF-SMCN)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r>
      <rPr>
        <sz val="11"/>
        <rFont val="Calibri"/>
        <family val="2"/>
        <scheme val="minor"/>
      </rPr>
      <t xml:space="preserve"> 
MEMORANDO No SA 25813  del 10/04/2023
Reunión socialización formato actividades de participación ciudadana llevada a cabo el día 09-03-2023. Mediante memorando  SA-GARC 18476 14-03-2023 se remitió formato para diligenciamiento. 
MEMORANDO No SG 28066  del 17/04/2023
Se remitió la información del día 03/04/2023 mediante memorando SA-GARC-24884 con la siguiente observación:
Reunión socialización formato actividades de participación ciudadana llevada a cabo el día 09-03-2023. Mediante memorando circular SA-GARC 18476 14-03-2023 se remitió formato para diligenciamiento y reiteración memorando circular No SG 24050
 </t>
    </r>
  </si>
  <si>
    <t>La Oficina Asesora de Planeación ha capacitado a los nuevos desiganados para actualizar SUIT, les ha acompañado en multiples mesas de trabajo y ha coordinado sesiones con el sectorialista para aclara dudas 
En la plataforma  se corrobora la fecha de actualización de los trámites:
* Beneficio de tarifa exenta o diferencial en las estaciones de peaje a cargo del INVIAS: 03/03/23
* Permiso de cierre de vías: 17/03/23
* Permiso de uso de zona de vía: 15/03/23
* Permiso para la movilización de carga indivisible extrapesada, indivisible extradimensionada o indivisible extrapesada y extradimensionada a la vez y permiso para el transporte de carga divisible con vehículos combinados de carga - V.C.C: 20/01/23
* Permiso para movilización de carga extradimensionada por las vías nacionales: 17/01/23
MEMORANDO CIRCULAR No OAP 17519  del 09/03/2023 - Designación profesional para la administración del nuevo trámite OCAD
MEMORANDO No OAP 3838  del 24/01/2023 - Invitación para que involucren a la ciudadanía en la virtualización de los trámites (estandarización y mejora de trámites)
MEMORANDO No SG 24540 del 31/03/2023
Sin información reportada
MEMORANDO No SG 28066  del 17/04/2023
Para este trimestre no se presentó necesidad de actualización.</t>
  </si>
  <si>
    <t xml:space="preserve">MEMORANDO No SG 24540 del 31/03/2023
Sin información reportada
MEMORANDO No SA-GARC 24884  del 03/04/2023
Mediante memorando SA-GARC 5039 30-01-23, se remitio Informe trimestral información más consultada Oct - Dic 2022 y fue publicado en enero 2023. https://www.invias.gov.co/index.php/servicios-al-ciudadano/peticiones-quejas-y-reclamos/informe-trimestral-informacion-mas-consultada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SA 25813  del 10/04/2023 
Mediante memorando SA-GARC 5039 30-01-23, se remitio Informe trimestral información más consultada Oct - Dic 2022 y fue publicado en enero 2023. https://www.invias.gov.co/index.php/servicios-al-ciudadano/peticiones-quejas-y-reclamos/informe-trimestral-informacion-mas-consultada
MEMORANDO No SG 28066  del 17/04/2023
Se remitió la información del día 03/04/2023 mediante memorando SA-GARC-24884 con la siguiente observación:
Mediante memorando SA-GARC 5039 30-01-23, se remitió Informe trimestral información más consultada Oct - Dic 2022 y fue publicado en enero 2023. https://www.invias.gov.co/index.php/servicios-al-ciudadano/peticiones-quejas-y-reclamos/informe-trimestral-informacion-mas-consultada
</t>
  </si>
  <si>
    <t xml:space="preserve">MEMORANDO No SS 27985  del 17/04/2023
Durante el primer trimestre del año 2023 no se presentaron requerimientos para la respectiva respuesta a la actividad referenciada.
 </t>
  </si>
  <si>
    <t>MEMORANDO No SS 27985  del 17/04/2023
Durante el primer trimestre del año 2023 se programaron 4 capacitaciones en temas de Sostenibilidad y se realizaron 4 capacitaciones en temas de Sostenibilidad.</t>
  </si>
  <si>
    <t xml:space="preserve">MEMORANDO No OCD 27176  del 13/04/2023
Se realizó una (1) charla sobre  deberes, derechos y obligaciones de los servidores públicos, a los funcionarios del Nivel Directivo del Invias.  </t>
  </si>
  <si>
    <t xml:space="preserve">MEMORANDO No OCD 27176  del 13/04/2023 -10%
Esta meta esta para el segundo trimestre del año. Se avanzo en un 10% con la realización de las reuniones con la Oficina TIC, en donde se dieron los lineamientos para la creación del canal de denuncias en la página Web, el contenido y necesidades. </t>
  </si>
  <si>
    <t xml:space="preserve">MEMORANDO No SUBG 28950 del 20/04/2023
Se remitió Memorando SUBG 24290 de 31 de Marzo de 2023, en el cual tuvo por objeto la realización del seguimiento que la Subdirección General realiza, se solicita evidencia de la públicación de pildoras informativas en la página web de la entidad, con el objeto de reportar avances en las actividades del PAAC, a lo que el Grupo de Gerencia de Comunicaciones mediante memornado SG-GC 26175 de 11 de Abril de 2023 respondio que tiene programada la meta de la actividad para el segundo trimestre y requiere la información de la OAP </t>
  </si>
  <si>
    <t>1.	Se elaboró informe de Rendición de Cuentas Construcción de Paz - enero a diciembre de 2022 de acuerdo con los lineamientos de SIRCAP, este fue remitido al Ministerio de Transporte y a Presidencia.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Los informes de rendición de cuentas relativos a la paz están disponibles en: https://www.invias.gov.co/index.php/planeacion-gestion-y-control/rendicion-de-cuentas</t>
  </si>
  <si>
    <t>MEMORANDO No DEO 25002 del 03/04/2023
La Direccion de Ejecución y Operación tiene a cargo de 6 Facebook live para la presente vigencia, Actividades que se esta gestionando con el Grupo de Gerencia de Comunicaciones, Para lo cual se envió  memorando DEO 17147 del 8 de marzo de 2023 .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Se remitió memorando circular SUBG 24307 de 31 de Marzo de 2023, requiriendo a la DEO y DTE, Las memorias de los chats ciudadanos se encuentran disponibles en: https://www.invias.gov.co/index.php/servicios-al-ciudadano/participacion-en-linea/resultados-de-participacion</t>
  </si>
  <si>
    <t xml:space="preserve">MEMORANDO No DEO 25002 del 03/04/2023
La Dirección de ejecución y Operación, en cumplimiento de sus funciones de seguimiento y evaluación a sus subdirecciones adscritas (SGI-SVR-SMFF-SMCN) , envió memorando DEO 17553 del 9 de marzo 2023, solicitando el reporte de los proyectos entregados a la comunidad en el mes de enero y febrero  o por entregar con corte al 31 de marzo de 2023.
De: Sandra Jeannette Cortes Mora &lt;scortes@invias.gov.co&gt; 
Enviado el: jueves, 13 de abril de 2023 12:16 p.m.
Memorando DG-GC 25987
La Gerencia de Comunicaciones no recibió ninguna información por parte de los responsables para ser publicada.
MEMORANDO No SUBG 28950 del 20/04/2023
La Subdirección General por intermedio de la Gerencia de Comunicaciones no recibió ninguna información por parte de los responsables para ser publicada.
</t>
  </si>
  <si>
    <t xml:space="preserve">MEMORANDO No SG 24540 del 31/03/2023
Sin información reportada
MEMORANDO No SA-GARC 24884  del 03/04/2023 -25%
 Mediante memorando SA-GARC 13304 del 24-02-23, SA-GARC 18235 13-03-2023,  se envio el informe de mapa de aseguramiento a la Oficina de Control Interno, relacionando las denuncias ingresadas.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DJ 24879  del 03/04/2023
La DJ-(SPSC- SGCP,-SDJ) durante el primer trimestre no recibió denuncias, por lo tanto, no se requirió gestionar oportunamente
MEMORANDO No DEO 25002 del 03/04/2023
Desde la DEO se halló denuncia ciudadana bajo radicado 127 de enero de 2023, misma que según reporte de SICOR, se remitió por competencia a la Subdirección de Vías Regionales, quienes responden por medio de memorando SVR 4539 del 26 de enero de 2023 que tal caso ya fue resuelto con base en distintos fallos de tutela que han sido favorables al Instituto y no a las pretensiones del quejoso.  
MEMORANDO No OCI 25966  del 10/04/2023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MEMORANDO No SA 25813  del 10/04/2023 
Mediante memorando SA-GARC 13304 del 24-02-23, SA-GARC 18235 13-03-2023,  se envio el informe de mapa de aseguramiento a la Oficina de Control Interno, relacionando las denuncias ingresadas.
MEMORANDO No SGH 25891  del 10/04/2023
Se han atendido todas la PQRD en los tiempos establecidos, de acuerdo a la normatividad vigente.
MEMORANDO No SF 26582  del 12/04/2023
 La Subdireccion Financiera ha atendido todas la PQRD en los tiempos establecidos, de acuerdo a la normatividad vigente.
MEMORANDO No SG 28066  del 17/04/2023
Se remitió la información del día 03/04/2023 mediante memorando SA-GARC-24884 con la siguiente observación:
Mediante memorando SA-GARC 13304 del 24-02-23, SA-GARC 18235 13-03-2023, se envió el informe de mapa de aseguramiento a la Oficina de Control Interno, relacionando las denuncias ingresadas.
MEMORANDO No OCD 27176  del 13/04/2023
 Se realizó la gestión oportuna dentro de los términos de Ley, a las denuncias recibidas por la Oficina de Control Disciplinario, con respuesta a los quejosos y realizando las asignaciones para su trámite. 
MEMORANDO No SUBG 28950 del 20/04/2023
Se han atendido todas la PQRD en los tiempos establecidos, de acuerdo a la normatividad vigente.
 </t>
  </si>
  <si>
    <t>MEMORANDO No SG 24540 del 31/03/2023
Sin información reportada
MEMORANDO No SA-GARC 24884  del 03/04/2023
Mediante memorando SA-GARC 21466 del 23/03/2023 se solicitó a la OTIC la activación e inclusión del chatbot en el contrato del paquete de Microsoft, de las licencias adquiridas para el funcionamiento del software del Chatbot.
MEMORANDO No SA 25813  del 10/04/2023 
Mediante memorando SA-GARC 21466 del 23/03/2023 se solicitó a la OTIC la activación e inclusión del chatbot en el contrato del paquete de Microsoft, de las licencias adquiridas para el funcionamiento del software del Chatbot.
De: Sandra Jeannette Cortes Mora &lt;scortes@invias.gov.co&gt; 
Enviado el: jueves, 13 de abril de 2023 12:16 p.m.
Memorando DG-GC 25987
MEMORANDO No SG 28066  del 17/04/2023
Se remitió la información del día 03/04/2023 mediante memorando SA-GARC-24884 con la siguiente observación:
Mediante memorando SA-GARC 21466 del 23/03/2023 se solicitó a la OTIC la activación e inclusión del chatbot en el contrato del paquete de Microsoft, de las licencias adquiridas para el funcionamiento del software del Chatbot, el cual se fue puesto en servicio de la ciudadanía.
MEMORANDO No SUBG 28950 del 20/04/2023
Se inició el proceso de diagnóstico para definir la viabilidad de la activación del Chatbot en el Portal Web.</t>
  </si>
  <si>
    <t>MEMORANDO No SG 24540 del 31/03/2023
la encuesta se publico en la pagina web desde el 17 de marzo de 2023 https://forms.office.com/pages/responsepage.aspx?id=KBkX6ykpLE-nWbXMKscq-0JOVcT8nmFHtqkjj1oZ7YVUMjgzRk9GT0NRVERWMUtQR1BUN1E3Q1BYQiQlQCN0PWcu
MEMORANDO No SA-GARC 24884  del 03/04/2023
Mediante memorando SA-GARC 18521  del 14-03-23,  se solicitó la publicación de la encuesta en el menú de transparencia al grupo de comunicaciones.
MEMORANDO No SA 25813  del 10/04/2023 
Mediante memorando SA-GARC 18521  del 14-03-23,  se solicitó la publicación de la encuesta en el menú de transparencia al grupo de comunicaciones.
MEMORANDO No SUBG 28950 del 20/04/2023
El banner con el vínculo a la encuesta de satisfacción del ciudadano sobre Transparencia y acceso a la información está disponible en: https://www.invias.gov.co/</t>
  </si>
  <si>
    <t>MEMORANDO No SG 24540 del 31/03/2023
se ha revisado la matriz identificando falta de información publicada deacuerdo con la resolucion 1519 de 2020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La Subdirección de Procesos de Selección contractuales realiza de manera periodica actualización y publicación de información en la Pag web del INVIAS con la información conttractual, igualmente todos los trámites contractuales realizados por esta subdirección se publican en plataforma SECOP II 
Enlace publicación contratos Pag web: https://www.invias.gov.co/index.php/contratacion2/licitaciones-declaradas-desiertas-y-contratos-adjudicados
MEMORANDO No SA-GARC 24884  del 03/04/2023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DEO 25002 del 03/04/2023
La Dirección de Ejecución y Operación esta apoyando mediante el  suministro de información de su competencia en el marco de los lineamientos de La matriz de la resolución 1519 de 2020 y plan de mejoramiento respectivo. Por lo anterior esta Dirección envía  Memorando No. DEO 18322 del 13-03-2023 "Remisión soporte de cumplimiento hallazgo H5AF2020", Memorando Circular No. DEO 20818 del 22-03-2023 "Recordatorio Cumplimiento Matriz Acuerdos de Niveles de Servicio - ANS DEO 2022". y memorandos DEO 19581 Y DEO 12358. Relacionados con el plan de mejoramiento. 
MEMORANDO No OCI 25966  del 10/04/2023
La Oficina de Control Interno en cumplimiento de la acción publicó mediante enlace  https://www.invias.gov.co/index.php/informacion-institucional/8-informacion-general/4107-informes-de-ley carpeta 2022 o 2023 
 Informe de Evaluación de Control Interno Contable 2022; Informe de Austeridad en el Gasto a 31-12-2022; Informe Semestral de Evaluación Independiente del Estado del Sistema de Control Interno del periodo 1 de julio al 31 de diciembre de 2022.
En el enlace: https://www.invias.gov.co/index.php/informacion-institucional/hechos-de-transparencia/mecanismos-de-control/informes-de-control-interno#informes-de-evaluacion-y-seguimiento carpeta 2022, publicó: Informe de Seguimiento Chip 2022; Informe Relación de Acreencias a favor de la entidad pendientes de Pago 2022.
En enlace: https://www.invias.gov.co/index.php/plan-anticorrupcion-y-de-atencion-al-ciudadano. Seguimiento al cumplimiento del Plan Anticorrupción y de Atención al Ciudadano y seguimiento a la Racionalización de Trámites SUIT a 31-12-2022.
y  en el enlace: https://www.invias.gov.co/index.php/informacion-institucional/hechos-de-transparencia/mecanismos-de-control/informes-de-avance-y-mejoramiento; Avance Plan de Mejoramiento CGR a 31-12-2022.
MEMORANDO No SA 25813  del 10/04/2023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SF 26582  del 12/04/2023
La subdireccion financiera para el 1 trimestre tiene publicado correctamente toda su informacion relevante como se puede evidenciar en el siguiente link:  https://www.invias.gov.co/index.php/informacion-institucional/hechos-de-transparencia/informacion-financiera-y-contable
De: Sandra Jeannette Cortes Mora &lt;scortes@invias.gov.co&gt; 
Enviado el: jueves, 13 de abril de 2023 12:16 p.m.
Memorando DG-GC 25987
MEMORANDO No SUBG 28950 del 20/04/2023
La subdireccion financiera para el 4 trimestre tiene publicado correctamente toda su informacion relevante como se puede evidenciar en el siguiente link:  https://www.invias.gov.co/index.php/informacion-institucional/hechos-de-transparencia/informacion-financiera-y-contable</t>
  </si>
  <si>
    <t>De: Pedro Davila Villamizar &lt;pdavila@invias.gov.co&gt; 
Enviado el: jueves, 13 de abril de 2023 3:20 p.m.
Nayibe Fernandez Martinez &lt;nfernandez@invias.gov.co&gt; 
 el viernes, 14 de abril de 2023 3:50 p.m.
Implementación de medidas de compensación por permisos y autorizaciones ambientales.</t>
  </si>
  <si>
    <t>MEMORANDO No SGH 6380  del 02/02/2023:
esta Subdirección prestará apoyo de personal dependiendo de las políticas de la Alta Dirección para el proceso de encargos y los nombramientos provisionales de las personas que se encargarán del tema
De: Pedro Davila Villamizar &lt;pdavila@invias.gov.co&gt; 
Enviado el: jueves, 13 de abril de 2023 3:20 p.m.</t>
  </si>
  <si>
    <t>MEMORANDO No SS 28719 del 19/04/2023
En el primer trimestre del 2023 se dio cumplimiento desde el componente social de la subdirección de sostenibilidadad para la  conformacion de  veedurias a traves de las reuniones de inicio de los proyectos, mismas en donde se explica a la comunidad los mecanismos de participación que estan a su disposición para su posterior  vinculación y acompañamiento a la ejecución de los proyectos que se adelanten. 
Se resalta la conformación de veeduria para el proyecto de "Mejoramiento y mantenimiento  de la carretera  candelaria- laberinto ruta 2402 sector candelaria - la plata del PR 28+000 al PR38+500, Departamento del Huila", el día 08 de febrero de 2023, entre otros.</t>
  </si>
  <si>
    <t>MEMORANDO No SS 28719 del 19/04/2023
Implementación de medidas de compensación por permisos y autorizaciones ambientales.</t>
  </si>
  <si>
    <t>MEMORANDO No SS 27985  del 17/04/2023
Esta programada las actividades de cumplimiento en el segundo trimestre del año
MEMORANDO No SS 28719 del 19/04/2023
Esta actividad esta programada para realizar el segundo trimestre del 2023</t>
  </si>
  <si>
    <t>MEMORANDO No SS 28719 del 19/04/2023
N/A</t>
  </si>
  <si>
    <t>MEMORANDO No SS 28719 del 19/04/2023
En primer trimestre del 2023 se dio cumplimiento con el seguimiento y apoyo a las interventorias para la ejecución de socializaciones con veedurias en los diferentes proyectos que adelanta el INVIAS. Se resalta el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del 21 de febrero, entre otros.</t>
  </si>
  <si>
    <t>MEMORANDO No SS 28719 del 19/04/2023
En primer trimestre del 2023 se da cumplimiento a la actividad en mención teniendo en cuenta la jornada de socialización que se llevo a cabo a nivel nacional del programa caminos comunitarios de la paz total en la semana del 29 de marzo al 01 de abril y demas socializaciones adelantadas en los proyectos como lo es "Proyecto de mejoramiento mediante la construccion para la solución integral del paso a la altura del kilometro 58 de la cabecera municipal de guayabetal de la via bogota villavicencio y actividades complementarias en los departamentos de cundinamarca y meta" los días 23 de febrero y 14 de marzo, entre otros.</t>
  </si>
  <si>
    <t>MEMORANDO No SS 28719 del 19/04/2023
En el trimestre de 2023 se da cumplimiento desde la gestion social de la subdireccion de sostenibilidad, a traves de la planeación y ejecución de Obras con Particiáción Comunitaria, se resalta la entrega de la OPC de pasos de fauna aéreos que fueron instalados en los corredores de Santuario - Caño alegre y Hoyo Rico - Caucasia</t>
  </si>
  <si>
    <t>MEMORANDO No SS 28719 del 19/04/2023
En el trimestre de 2023 se da cumplimiento desde la gestion social de la subdireccion de sostenibilidad, puesto que se hace seguimiento a la interventoria quien debe cumplir con la entrega periodica a traves de los informes trimestrales los soportes que evidencien que en efecto el personal de obra contratado forma parte del area de influencia directa del proyecto.</t>
  </si>
  <si>
    <t>MEMORANDO No SS 28719 del 19/04/2023
En el trimestre de 2023 se da cumplimiento puesto que desde la gestion social de la subdirecciónde de sostenibilidad se resaltan los siguientes reconocimientos de factores de compensación social: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Tramo 1 Variante Zipaquirá, se reconocio el factor de compensación por arrendamiento y traslado por un valor de $4.000.000, entre otros.</t>
  </si>
  <si>
    <t>1.	Se publicó en la página web de la entidad en el siguiente enlace: https://www.invias.gov.co/index.php/planeacion-gestion-y-control/rendicion-de-cuentas#rendicion-de-cuentas-2022.
De: Sandra Jeannette Cortes Mora &lt;scortes@invias.gov.co&gt; 
Enviado el: jueves, 13 de abril de 2023 12:16 p.m.
Memorando DG-GC 25987
Los informes de rendición de cuentas están disponibles en: https://www.invias.gov.co/index.php/planeacion-gestion-y-control/rendicion-de-cuentas
MEMORANDO No SUBG 28950 del 20/04/2023
Los informes de rendición de cuentas están disponibles en: https://www.invias.gov.co/index.php/planeacion-gestion-y-control/rendicion-de-cuentas</t>
  </si>
  <si>
    <t>Corte 2° trimestre de 2023</t>
  </si>
  <si>
    <t>Avances por componente con corte al 2º trimestre, respecto al total programado en el año</t>
  </si>
  <si>
    <t>Ejecutado en el 2º trimestre Vs Programado en el periodo</t>
  </si>
  <si>
    <t>AVANCES POR SUBCOMPONETE, corte 2º trimestre Vs Programado en la vigencia</t>
  </si>
  <si>
    <t xml:space="preserve">Muestreo </t>
  </si>
  <si>
    <t>Cr2. Incumplimiento periodo anterior</t>
  </si>
  <si>
    <t>Cr1. Más de 10 responsables</t>
  </si>
  <si>
    <t>Actividad   seleccionada</t>
  </si>
  <si>
    <t>Si</t>
  </si>
  <si>
    <t>Cr3. Temas criticos OCI O Alta Dirección</t>
  </si>
  <si>
    <t>x</t>
  </si>
  <si>
    <r>
      <t xml:space="preserve">MEMORANDO No SA-GARC 49412 del 30/06/2023 -50%:
</t>
    </r>
    <r>
      <rPr>
        <sz val="11"/>
        <rFont val="Calibri"/>
        <family val="2"/>
        <scheme val="minor"/>
      </rPr>
      <t xml:space="preserve">Mediante memorandos SA-GARC 30770 del 26-04-23, SA-GARC 32788 del 04-05-23, SA-GARC 44336 del 14/06/2023 se reporto informes de denuncias por los canales de atención.
</t>
    </r>
    <r>
      <rPr>
        <b/>
        <sz val="11"/>
        <rFont val="Calibri"/>
        <family val="2"/>
        <scheme val="minor"/>
      </rPr>
      <t xml:space="preserve">MEMORANDO No SA 49660 del 01/07/2023 - 50%: 
</t>
    </r>
    <r>
      <rPr>
        <sz val="11"/>
        <rFont val="Calibri"/>
        <family val="2"/>
        <scheme val="minor"/>
      </rPr>
      <t>Mediante memorandos SA-GARC 30770 del 26-04-23, SA-GARC 32788 del 04-05-23, SA-GARC 44336 del 14/06/2023 se reporto informes de denuncias por los canales de atención.</t>
    </r>
  </si>
  <si>
    <t>Durante sesión del mes de marzo del Comité Institucional de Coordinación de Control Interno se presentó la estrategia pedagógica de apropiación de la 
Política Institucional de Administración del Riesgo que fue aprobada junto con la actualización del documento. La misma incluye: 
1. Elaboración de piezas graficas para socializar a través de canales de comunicación internos: Desde el año pasado se estaba trabajando con la Gerencia de Comunicaciones en un video sobre gestión del riesgo el cual será retomado este año (la Oficina Asesora de Planeación ha elaborado diapositivas con información para complementar el material y realizar una mesa de terabajo) 
2. Coordinación de sesión de sensibilización masiva con entidades lideres de política (DAFP, secretaria de Transparencia y MINTIC): la Secretaría de Transparencia confirmó acompañamiento, la fecha de inicio esta por definir.
3. Realización de encuentros trimestrales con facilitadores del MIPG: El evento fue reprogramado para el mes de agosto y para definir la agenda del mismo se está aplicando la encuesta disponible en https://forms.office.com/r/sZNf0rQe4W hasta el 3/08/23
4. Elaboración de herramientas para que todos los funcionarios y contratistas aporten en la identificación y análisis de riesgos de gestión y corrupción: Mediante MEMORANDO CIRCULAR No OAP 32403 del 03/05/2023  se socializó el formulario para reporte de incidentes (materialización de riesgos de gestión o corrupción).</t>
  </si>
  <si>
    <t>Mediante la encuesta https://forms.office.com/r/sZNf0rQe4W hasta el 3/08/23 se está recopilando información y aportes internos sobre la percepción de la implmnetación de la actual politica y temas que se requieren mejorar</t>
  </si>
  <si>
    <t>1. Nueva versión de la politica disponible en https://www.invias.gov.co/index.php/archivo-y-documentos/politicas-y-lineamientos y en http://intranet/index.php/la-calidad-al-dia/direccionamiento-estrategico
2, Mapa de riesgo de corrupción como anexo del PAAC</t>
  </si>
  <si>
    <t>Monitoeo con corte al 1° trimestre de 2023 publicado en https://www.invias.gov.co/index.php/plan-anticorrupcion-y-de-atencion-al-ciudadano#2023. 
El monitorteo del 2° trimestre se publicará en el mes de julio</t>
  </si>
  <si>
    <r>
      <t xml:space="preserve">Actividad cumplida en el 1° trimestre
</t>
    </r>
    <r>
      <rPr>
        <b/>
        <sz val="11"/>
        <rFont val="Calibri"/>
        <family val="2"/>
        <scheme val="minor"/>
      </rPr>
      <t xml:space="preserve">MEMORANDO No OCI 49041 del 29/06/2023
</t>
    </r>
    <r>
      <rPr>
        <sz val="11"/>
        <rFont val="Calibri"/>
        <family val="2"/>
        <scheme val="minor"/>
      </rPr>
      <t>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t>
    </r>
  </si>
  <si>
    <r>
      <t xml:space="preserve">La Oficina Asesora de Planeación recinío una única solicitud, correspondiente al MEMORANDO No SA 32072 DEL 02/05/2023 “remitir el mapa de riesgos del Grupo Administración Documental, con el fin de incluir en la agenda del próximo comité la revisión y aprobación de la actualización en la descripción del riesgo y actividades de control.”
Actualizar la descripción por “Posibilidad de recibir o solicitar cualquier dádiva o beneficio a nombre propio o de terceros para destruir / suprimir / ocultar / incorporar documentos a cualquier expediente en custodia de los archivos central, técnico y territoriales”
Actualizar las ACTIVIDADES DE CONTROL y respectivos INDICADORES.
Mediante MEMORANDO CIRCULAR No OAP 32403 del 03/05/2023  se solicitó reporte de monitoreo de riesgos de gestión y corrupción con corte al 1° trimestre
</t>
    </r>
    <r>
      <rPr>
        <b/>
        <sz val="11"/>
        <rFont val="Calibri"/>
        <family val="2"/>
        <scheme val="minor"/>
      </rPr>
      <t>MEMORANDO No OCI 49041 del 29/06/2023</t>
    </r>
    <r>
      <rPr>
        <sz val="11"/>
        <rFont val="Calibri"/>
        <family val="2"/>
        <scheme val="minor"/>
      </rPr>
      <t xml:space="preserve">
La Oficina de Control Interno realizó el seguimiento al Mapa de Riesgos de Corrupción  en el marco del seguimiento al Plan Anticorrupción y de Atención al Ciudadano para el 1°Cuatrimestre de la Vigencia 2023 cuyo informe  fue publicado por el web máster  en la sección  Plan  Anticorrupción y de Atención al Ciudadano del portal web del INVÍAS en el enlace:https://www.invias.gov.co/index.php/plan-anticorrupcion-y-de-atencion-al-ciudadano</t>
    </r>
  </si>
  <si>
    <r>
      <t xml:space="preserve">
</t>
    </r>
    <r>
      <rPr>
        <b/>
        <sz val="11"/>
        <rFont val="Calibri"/>
        <family val="2"/>
        <scheme val="minor"/>
      </rPr>
      <t xml:space="preserve">MEMORANDO No OCI 49041 del 29/06/2023
</t>
    </r>
    <r>
      <rPr>
        <sz val="11"/>
        <rFont val="Calibri"/>
        <family val="2"/>
        <scheme val="minor"/>
      </rPr>
      <t>La Oficina de Control Interno realizó el seguimiento cuatrimestral al Plan Anticorrupción y Atención al Ciudadano -Mapa de Riesgos de Corrupción y Estrategia de Racionalización de  Trámites-SUIT Consolidada con corte al 30 de abril de 2023, cuyo informe  fue publicado por el web máster  en la sección  Plan  Anticorrupción y de Atención al Ciudadano del portal web del INVÍAS en el enlace:https://www.invias.gov.co/index.php/plan-anticorrupcion-y-de-atencion-al-ciudadano</t>
    </r>
  </si>
  <si>
    <t>Realizar el principal espacio de rendición de cuentas</t>
  </si>
  <si>
    <t>CONTEO</t>
  </si>
  <si>
    <r>
      <rPr>
        <b/>
        <sz val="11"/>
        <rFont val="Calibri"/>
        <family val="2"/>
        <scheme val="minor"/>
      </rPr>
      <t>MEMORANDO No SF-GC 50203 del 05/07/2023</t>
    </r>
    <r>
      <rPr>
        <sz val="11"/>
        <rFont val="Calibri"/>
        <family val="2"/>
        <scheme val="minor"/>
      </rPr>
      <t xml:space="preserve">
Los Estados Financieros se publican de manera trimestral de acuerdo al cambio normativo expedido por la CGN Resolución 356 de 2022 (https://www.contaduria.gov.co/documents/20127/36074/Versi%C3%B3n+1+%2830-12-2022%29.pdf/60195db3-3eb3-37d4-27a1-a1aba2169312?version=1.0&amp;t=1678740218525&amp;download=true) por lo que a la fecha se ha publicado el del mes de marzo en la página Web https://www.invias.gov.co/index.php/informacion-institucional/hechos-de-transparencia/informacion-financiera-y-contable/estados-financieros-2023  , el del mes de junio se publicará en el mes de Julio según lo establecido por la CGN.</t>
    </r>
  </si>
  <si>
    <r>
      <t xml:space="preserve">Se diseñó formato excel con graficas para generar alertas mensuales sobre el reporte de ejecución y seguimiento de ls riesgoas de corrupción en el aplicativo KAWAK.
Se continua con la migración de los riesgos de corrupción al aplicativo KAWAK para que mensualmente se activen los pendientes a los usuarios encargados de reportar la ejecución de las actividades de control, el seguimiento a las mismas y analizar los indicadores asociados.
Mediante MEMORANDO CIRCULAR No OAP 32403 del 03/05/2023 se solicitó a los líderes de proceso la información necesaria para subir los riesgos al aplicativo
</t>
    </r>
    <r>
      <rPr>
        <b/>
        <sz val="11"/>
        <rFont val="Calibri"/>
        <family val="2"/>
        <scheme val="minor"/>
      </rPr>
      <t xml:space="preserve">MEMORANDO No OCI 49041 del 29/06/2023
</t>
    </r>
    <r>
      <rPr>
        <sz val="11"/>
        <rFont val="Calibri"/>
        <family val="2"/>
        <scheme val="minor"/>
      </rPr>
      <t xml:space="preserve">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r>
      <rPr>
        <b/>
        <sz val="11"/>
        <rFont val="Calibri"/>
        <family val="2"/>
        <scheme val="minor"/>
      </rPr>
      <t>MEMORANDO No OCD 50527  del 05/07/2023 - 15%:</t>
    </r>
    <r>
      <rPr>
        <sz val="11"/>
        <rFont val="Calibri"/>
        <family val="2"/>
        <scheme val="minor"/>
      </rPr>
      <t xml:space="preserve">
Se está a a espera de la actualización de la metodología de la Secretaría de Transparencia, para reunión con la Oficina Asesora de Planeación, y crear el Procolo de Control y Prevención del Riesgo de Corrupción</t>
    </r>
  </si>
  <si>
    <r>
      <t xml:space="preserve">La Matriz y el Mapa de Riesgos se actualizó únicamente con el riesgo asociado al proceso de gestión documental aprobado por el Comité institucional de Gestión y Desempeño, documentado en mesas de trabajo con representantes del líder del proceso. La Oficina Asesora de Planeación no ha recibido información del Oficial de Transparencia.
</t>
    </r>
    <r>
      <rPr>
        <b/>
        <sz val="11"/>
        <rFont val="Calibri"/>
        <family val="2"/>
        <scheme val="minor"/>
      </rPr>
      <t>MEMORANDO No OCI 49041 del 29/06/2023</t>
    </r>
    <r>
      <rPr>
        <sz val="11"/>
        <rFont val="Calibri"/>
        <family val="2"/>
        <scheme val="minor"/>
      </rPr>
      <t xml:space="preserve">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t>
    </r>
    <r>
      <rPr>
        <b/>
        <sz val="11"/>
        <rFont val="Calibri"/>
        <family val="2"/>
        <scheme val="minor"/>
      </rPr>
      <t xml:space="preserve">
MEMORANDO No OCD 50527  del 05/07/2023 -50%:
</t>
    </r>
    <r>
      <rPr>
        <sz val="11"/>
        <rFont val="Calibri"/>
        <family val="2"/>
        <scheme val="minor"/>
      </rPr>
      <t xml:space="preserve">No s eha obtenido información del Oficial de Transparencia. No obstante se ha actualizado el mapa de riesgos de corrupción, según las solicitudes de la Oficina de Planeación. </t>
    </r>
  </si>
  <si>
    <r>
      <t xml:space="preserve">MEMORANDO No OCD 50527  del 05/07/2023- 50%: 
</t>
    </r>
    <r>
      <rPr>
        <sz val="11"/>
        <rFont val="Calibri"/>
        <family val="2"/>
        <scheme val="minor"/>
      </rPr>
      <t xml:space="preserve">El 30 de mayo de 2023, realizó 1 charla sobre las responsabilidades, derechos y deberes de los servidores públicos. </t>
    </r>
  </si>
  <si>
    <r>
      <t xml:space="preserve">MEMORANDO No OCD 50527  del 05/07/2023 - 50 %.
</t>
    </r>
    <r>
      <rPr>
        <sz val="11"/>
        <rFont val="Calibri"/>
        <family val="2"/>
        <scheme val="minor"/>
      </rPr>
      <t xml:space="preserve">Se realizaron reuniones de trabajo con la OTIC y Comunicaciones el 22 y 28 de junio, para revisar las opciones de canal de radicación que se pueden crear de manera digital.  De esto se concluyó que puede ingresar este modulo de denuncias a la Ventanilla Unica de radicación del Invias.   Se analizaron cambios en el sistema para su realización  </t>
    </r>
  </si>
  <si>
    <r>
      <t xml:space="preserve">Se elaboró informe de rendición de cuentas paz, en este se detallan las intervenciones realizadas en mantenimiento y mejoramiento en vías terciarias, e intervenciones en muelles que permiten dar cumplimiento al acuerdo de paz. Ver archivo en el siguiente enlace: https://www.invias.gov.co/index.php/normativa/politicas-y-lineamientos/hechos-de-transparencia/rendicion-de-cuentas/15110-informe-de-rendicion-de-cuentas-construccion-de-paz-2022/file 
</t>
    </r>
    <r>
      <rPr>
        <b/>
        <sz val="11"/>
        <rFont val="Calibri"/>
        <family val="2"/>
        <scheme val="minor"/>
      </rPr>
      <t xml:space="preserve">
MEMORANDO No SUBG 48829 del 29/06/2023</t>
    </r>
    <r>
      <rPr>
        <sz val="11"/>
        <rFont val="Calibri"/>
        <family val="2"/>
        <scheme val="minor"/>
      </rPr>
      <t xml:space="preserve">
Los informes de rendición de cuentas relativos a la paz están disponibles en: https://www.invias.gov.co/index.php/planeacion-gestion-y-control/rendicion-de-cuentas</t>
    </r>
  </si>
  <si>
    <r>
      <t xml:space="preserve">MEMORANDO No SGH 50590 del 05/07/2023
</t>
    </r>
    <r>
      <rPr>
        <sz val="11"/>
        <rFont val="Calibri"/>
        <family val="2"/>
        <scheme val="minor"/>
      </rPr>
      <t>La Subdirección de Gestión Humana apoyara a la dependencia responsable del tema</t>
    </r>
  </si>
  <si>
    <r>
      <rPr>
        <b/>
        <sz val="11"/>
        <rFont val="Calibri"/>
        <family val="2"/>
        <scheme val="minor"/>
      </rPr>
      <t>MEMORANDO No SGH 50590 del 05/07/2023</t>
    </r>
    <r>
      <rPr>
        <sz val="11"/>
        <rFont val="Calibri"/>
        <family val="2"/>
        <scheme val="minor"/>
      </rPr>
      <t xml:space="preserve">
Se enviaron tres memorandos circulares en los meses de abril y mayo, con la información para el diligenciamiento de la declaración de bienes y rentas para la vigencia 2022, se enviaron 8 comunicaciones internas por correo electrónico, en las cuales se recuerda la importancia del diligenciamiento de la declaración de bienes y rentas, se enviaron 302 memorandos individuales el 15 de mayo y 56 correos individuales  el 29 de mayo
 </t>
    </r>
  </si>
  <si>
    <r>
      <rPr>
        <b/>
        <sz val="11"/>
        <rFont val="Calibri"/>
        <family val="2"/>
        <scheme val="minor"/>
      </rPr>
      <t>MEMORANDO No SA 49660 del 01/07/2023 -80%: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
</t>
    </r>
    <r>
      <rPr>
        <b/>
        <sz val="11"/>
        <rFont val="Calibri"/>
        <family val="2"/>
        <scheme val="minor"/>
      </rPr>
      <t>MEMORANDO No OTIC 50328  del 05/07/2023 -80%: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t>
    </r>
  </si>
  <si>
    <r>
      <rPr>
        <b/>
        <sz val="11"/>
        <rFont val="Calibri"/>
        <family val="2"/>
        <scheme val="minor"/>
      </rPr>
      <t>MEMORANDO No SA 49660 del 01/07/2023 -30%: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r>
    <r>
      <rPr>
        <b/>
        <sz val="11"/>
        <rFont val="Calibri"/>
        <family val="2"/>
        <scheme val="minor"/>
      </rPr>
      <t>MEMORANDO No OTIC 50328  del 05/07/2023 -30%: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t>
    </r>
  </si>
  <si>
    <r>
      <rPr>
        <b/>
        <sz val="11"/>
        <rFont val="Calibri"/>
        <family val="2"/>
        <scheme val="minor"/>
      </rPr>
      <t xml:space="preserve">
MEMORANDO No SA 49660 del 01/07/2023 -80%: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
</t>
    </r>
    <r>
      <rPr>
        <b/>
        <sz val="11"/>
        <rFont val="Calibri"/>
        <family val="2"/>
        <scheme val="minor"/>
      </rPr>
      <t>MEMORANDO No OTIC 50328  del 05/07/2023-30%: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t>
    </r>
  </si>
  <si>
    <r>
      <rPr>
        <b/>
        <sz val="11"/>
        <rFont val="Calibri"/>
        <family val="2"/>
        <scheme val="minor"/>
      </rPr>
      <t>MEMORANDO No SA-GARC 49412 del 30/06/2023 - 100%:</t>
    </r>
    <r>
      <rPr>
        <sz val="11"/>
        <rFont val="Calibri"/>
        <family val="2"/>
        <scheme val="minor"/>
      </rPr>
      <t xml:space="preserve">
El Grupo de Atencion y Relacionamiento Ciudadana asistio como apaoyo a las reuniones en las siuientes fechas:  
1.	Se realizo reunión el 13 de abril del 2023 - Entendimiento HU Alcance 2023 Carga Ordinaria - Sesión No. 3.
https://invias-my.sharepoint.com/:v:/g/personal/jcuy_invias_gov_co/EcZXwPyZH35Ji1G8lu0cAGkBuDUltPAmmomaIsW1-mzF2A
2.	Se realizó reunión Levantamiento de requerimientos HU 07 - Portal Invitramites: Actualización datos del solicitante el 21 y 23 de junio del 2023.
https://invias-my.sharepoint.com/:v:/g/personal/jcuy_invias_gov_co/ETtO34DnJ5BIl5CtVxE7PZgBUYoYT7wS1jl4BJbEU6gfeQ 
https://invias-my.sharepoint.com/:v:/g/personal/jcuy_invias_gov_co/EUCmJxdBGWtLu6BsqrpA5XABlC3CBxfETE5eLV__zqTunQ 
</t>
    </r>
    <r>
      <rPr>
        <b/>
        <sz val="11"/>
        <rFont val="Calibri"/>
        <family val="2"/>
        <scheme val="minor"/>
      </rPr>
      <t xml:space="preserve">
MEMORANDO No SA 49660 del 01/07/2023 -80%:
</t>
    </r>
    <r>
      <rPr>
        <sz val="11"/>
        <rFont val="Calibri"/>
        <family val="2"/>
        <scheme val="minor"/>
      </rPr>
      <t xml:space="preserve">Los diseños del aplicativo definidos inicialmente para la digitalización de este trámite, ya se encuentran desarrollados y fueron probados en la plataforma SGP por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
</t>
    </r>
    <r>
      <rPr>
        <b/>
        <sz val="11"/>
        <rFont val="Calibri"/>
        <family val="2"/>
        <scheme val="minor"/>
      </rPr>
      <t>MEMORANDO No OTIC 50328  del 05/07/2023-80%:</t>
    </r>
    <r>
      <rPr>
        <sz val="11"/>
        <rFont val="Calibri"/>
        <family val="2"/>
        <scheme val="minor"/>
      </rPr>
      <t xml:space="preserve">
Los diseños del aplicativo definidos inicialmente para la digitalización de este trámite (alcance inicial), ya se encuentran desarrollados y fueron probados en la plataforma SGP y tienen aprobación de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</si>
  <si>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05/07/2023-25%:</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</si>
  <si>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 xml:space="preserve">
MEMORANDO No OTIC 50328  del 05/07/2023-0%:
</t>
    </r>
    <r>
      <rPr>
        <sz val="11"/>
        <rFont val="Calibri"/>
        <family val="2"/>
        <scheme val="minor"/>
      </rPr>
      <t xml:space="preserve">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
 </t>
    </r>
  </si>
  <si>
    <r>
      <rPr>
        <b/>
        <sz val="11"/>
        <rFont val="Calibri"/>
        <family val="2"/>
        <scheme val="minor"/>
      </rPr>
      <t>MEMORANDO No OTIC 50328  del 05/07/2023:</t>
    </r>
    <r>
      <rPr>
        <sz val="11"/>
        <rFont val="Calibri"/>
        <family val="2"/>
        <scheme val="minor"/>
      </rPr>
      <t xml:space="preserve"> Desde la OTIC asesoramos la digitalización de trámites y la puesta en producción del SGDEA, aplicativos que se encuentran integrados en la correspondencia, radicación y gestión documental. Estos aplicativos no han salido a producción por solicitudes de ajustes de las áreas funcionales.
 </t>
    </r>
  </si>
  <si>
    <t>Sin Información MEMORANDO No SG 50242 del 05/07/2023</t>
  </si>
  <si>
    <r>
      <t xml:space="preserve">MEMORANDO No SA 49660 del 01/07/2023 - 50%:  
</t>
    </r>
    <r>
      <rPr>
        <sz val="11"/>
        <rFont val="Calibri"/>
        <family val="2"/>
        <scheme val="minor"/>
      </rPr>
      <t xml:space="preserve">El Grupo de Atencion al Ciudadano tiene  suscribio el  contrato No. 2681 del 2019 fechado en el mes de enero de 2023 su ultima prorroga esta hasta el 30 de junio de 2023 con la empresa 4-72
</t>
    </r>
    <r>
      <rPr>
        <b/>
        <sz val="11"/>
        <rFont val="Calibri"/>
        <family val="2"/>
        <scheme val="minor"/>
      </rPr>
      <t>MEMORANDO No SG 50242 del 05/07/2023-50%:</t>
    </r>
    <r>
      <rPr>
        <sz val="11"/>
        <rFont val="Calibri"/>
        <family val="2"/>
        <scheme val="minor"/>
      </rPr>
      <t xml:space="preserve">
El Grupo de Atencion al Ciudadano tiene  suscribio el  contrato No. 2681 del 2019 fechado en el mes de enero de 2023 su ultima prorroga esta hasta el 30 de junio de 2023 con la empresa 4-72</t>
    </r>
  </si>
  <si>
    <r>
      <rPr>
        <b/>
        <sz val="11"/>
        <rFont val="Calibri"/>
        <family val="2"/>
        <scheme val="minor"/>
      </rPr>
      <t>MEMORANDO No SA-GARC 49412 del 30/06/2023 -33%:</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 xml:space="preserve">MEMORANDO No SA 49660 del 01/07/2023 - 33%:
 </t>
    </r>
    <r>
      <rPr>
        <sz val="11"/>
        <rFont val="Calibri"/>
        <family val="2"/>
        <scheme val="minor"/>
      </rPr>
      <t xml:space="preserve">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MEMORANDO No OTIC 50328  del 05/07/2023 -33%:</t>
    </r>
    <r>
      <rPr>
        <sz val="11"/>
        <rFont val="Calibri"/>
        <family val="2"/>
        <scheme val="minor"/>
      </rPr>
      <t xml:space="preserve">
Se viene prestando apoyo y asesoramiento a la Subdirección administrativa en el proyecto de implementación del SGDEA. Se planea salida a producción en 2023 según disposición de la Subdirección Administrativa.
</t>
    </r>
    <r>
      <rPr>
        <b/>
        <sz val="11"/>
        <rFont val="Calibri"/>
        <family val="2"/>
        <scheme val="minor"/>
      </rPr>
      <t xml:space="preserve">MEMORANDO No SG 50242 del 05/07/2023-33%
</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t>
    </r>
  </si>
  <si>
    <r>
      <rPr>
        <b/>
        <sz val="11"/>
        <rFont val="Calibri"/>
        <family val="2"/>
        <scheme val="minor"/>
      </rPr>
      <t>MEMORANDO No SA-GARC 49412 del 30/06/2023 -50%:</t>
    </r>
    <r>
      <rPr>
        <sz val="11"/>
        <rFont val="Calibri"/>
        <family val="2"/>
        <scheme val="minor"/>
      </rPr>
      <t xml:space="preserve">
mediante memorando SA-GARC 44036 del 13/06/2023 se envio informe actualizado con las diferentes mesas de trabajo realizadas durante el primer semestre 
</t>
    </r>
    <r>
      <rPr>
        <b/>
        <sz val="11"/>
        <rFont val="Calibri"/>
        <family val="2"/>
        <scheme val="minor"/>
      </rPr>
      <t>MEMORANDO No SA 49660 del 01/07/2023 - 50%: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
</t>
    </r>
    <r>
      <rPr>
        <b/>
        <sz val="11"/>
        <rFont val="Calibri"/>
        <family val="2"/>
        <scheme val="minor"/>
      </rPr>
      <t>MEMORANDO No SGH 50590 del 05/07/2023</t>
    </r>
    <r>
      <rPr>
        <sz val="11"/>
        <rFont val="Calibri"/>
        <family val="2"/>
        <scheme val="minor"/>
      </rPr>
      <t xml:space="preserve">
Sensibilización porgrama de valores a los funcionarios de la entidad, durante los meses de mayo y junio 
</t>
    </r>
    <r>
      <rPr>
        <b/>
        <sz val="11"/>
        <rFont val="Calibri"/>
        <family val="2"/>
        <scheme val="minor"/>
      </rPr>
      <t>MEMORANDO No SG 50242 del 05/07/2023-50%: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t>
    </r>
  </si>
  <si>
    <r>
      <rPr>
        <b/>
        <sz val="11"/>
        <rFont val="Calibri"/>
        <family val="2"/>
        <scheme val="minor"/>
      </rPr>
      <t>MEMORANDO No SGH 50590 del 05/07/2023</t>
    </r>
    <r>
      <rPr>
        <sz val="11"/>
        <rFont val="Calibri"/>
        <family val="2"/>
        <scheme val="minor"/>
      </rPr>
      <t xml:space="preserve">
Se entregaron incnetivos en el mes de mayo a los colaboradoares del Grupo de Atencion al cuidadano correspondientes a bonos de servicios de la caja de compensacion
</t>
    </r>
    <r>
      <rPr>
        <b/>
        <sz val="11"/>
        <rFont val="Calibri"/>
        <family val="2"/>
        <scheme val="minor"/>
      </rPr>
      <t>MEMORANDO No SG 50242 del 05/07/2023-50%</t>
    </r>
    <r>
      <rPr>
        <sz val="11"/>
        <rFont val="Calibri"/>
        <family val="2"/>
        <scheme val="minor"/>
      </rPr>
      <t>:
El incentivo del primer semestre 2023 fue otorgado atraves de la caja de compensacion familiar Programa viveres generales"</t>
    </r>
  </si>
  <si>
    <r>
      <rPr>
        <b/>
        <sz val="11"/>
        <rFont val="Calibri"/>
        <family val="2"/>
        <scheme val="minor"/>
      </rPr>
      <t>MEMORANDO No SGH 50590 del 05/07/2023</t>
    </r>
    <r>
      <rPr>
        <sz val="11"/>
        <rFont val="Calibri"/>
        <family val="2"/>
        <scheme val="minor"/>
      </rPr>
      <t xml:space="preserve">
Se tienen programadas las capacitaciónes de equidad de genero y atención incluyente para el segundo semestre del 2023</t>
    </r>
  </si>
  <si>
    <r>
      <rPr>
        <b/>
        <sz val="11"/>
        <rFont val="Calibri"/>
        <family val="2"/>
        <scheme val="minor"/>
      </rPr>
      <t>MEMORANDO No SA-GARC 49412 del 30/06/2023 -33%: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MEMORANDO No SA 49660 del 01/07/2023 - 33%: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 xml:space="preserve">MEMORANDO No SG 50242 del 05/07/2023-33%:
</t>
    </r>
    <r>
      <rPr>
        <sz val="11"/>
        <rFont val="Calibri"/>
        <family val="2"/>
        <scheme val="minor"/>
      </rPr>
      <t>Se realizó mesa de trabajo el 19 de abril de 2023 con la DT Tolima. Y el 19 de mayo con la DT Ocaña y el 20 de mayo con la DT N. Santander Memorando SA GARC 37542 - 20-05-2023 mesa - capacitacion en servicio al ciudadano y PQRD</t>
    </r>
  </si>
  <si>
    <r>
      <t xml:space="preserve">MEMORANDO No SUBG 48829 del 29/06/2023
</t>
    </r>
    <r>
      <rPr>
        <sz val="11"/>
        <rFont val="Calibri"/>
        <family val="2"/>
        <scheme val="minor"/>
      </rPr>
      <t xml:space="preserve">https://invias.sharepoint.com/:f:/s/GRUPOATENCINALCIUDADANO/EvcPE61ux69FruFigyp-jvEBzxVmtOy62qnaVZERkhB39Q?e=NdZbQV
</t>
    </r>
  </si>
  <si>
    <r>
      <t xml:space="preserve">MEMORANDO No SA 49660 del 01/07/2023 - 33%: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r>
      <rPr>
        <b/>
        <sz val="11"/>
        <rFont val="Calibri"/>
        <family val="2"/>
        <scheme val="minor"/>
      </rPr>
      <t xml:space="preserve">
MEMORANDO No SG 50242 del 05/07/2023-33%: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</si>
  <si>
    <r>
      <t xml:space="preserve">MEMORANDO No SA 49660 del 01/07/2023 - 0%: 
</t>
    </r>
    <r>
      <rPr>
        <sz val="11"/>
        <rFont val="Calibri"/>
        <family val="2"/>
        <scheme val="minor"/>
      </rPr>
      <t>Esta actividad no se ha desarrollado dada  la coyuntura de actualización de TRD y la adopción del SGDEA</t>
    </r>
    <r>
      <rPr>
        <b/>
        <sz val="11"/>
        <rFont val="Calibri"/>
        <family val="2"/>
        <scheme val="minor"/>
      </rPr>
      <t xml:space="preserve"> 
MEMORANDO No SUBG 48829 del 29/06/2023
</t>
    </r>
    <r>
      <rPr>
        <sz val="11"/>
        <rFont val="Calibri"/>
        <family val="2"/>
        <scheme val="minor"/>
      </rPr>
      <t>https://invias.sharepoint.com/:f:/s/GRUPOATENCINALCIUDADANO/EvcPE61ux69FruFigyp-jvEBzxVmtOy62qnaVZERkhB39Q?e=NdZbQV</t>
    </r>
    <r>
      <rPr>
        <b/>
        <sz val="11"/>
        <rFont val="Calibri"/>
        <family val="2"/>
        <scheme val="minor"/>
      </rPr>
      <t xml:space="preserve">
MEMORANDO No OTIC 50328  del 05/07/2023 -0%:
</t>
    </r>
    <r>
      <rPr>
        <sz val="11"/>
        <rFont val="Calibri"/>
        <family val="2"/>
        <scheme val="minor"/>
      </rPr>
      <t xml:space="preserve">Desde la OTIC apoyamos con la implementación del SGDEA el cual tiene configurado los flujos de información basados en las Tablas de Retención documental de la entidad. 
Recomendación: Realizar Mesas de trabajo en conjunto con planeación y el área de gestión documental, para la identificación de flujos de información desde los procesos establecidos en el Modelo Integrado de Gestión de Calidad.
</t>
    </r>
    <r>
      <rPr>
        <b/>
        <sz val="11"/>
        <rFont val="Calibri"/>
        <family val="2"/>
        <scheme val="minor"/>
      </rPr>
      <t>MEMORANDO No SG 50242 del 05/07/2023 -</t>
    </r>
    <r>
      <rPr>
        <sz val="11"/>
        <rFont val="Calibri"/>
        <family val="2"/>
        <scheme val="minor"/>
      </rPr>
      <t xml:space="preserve">: Esta actividad no se ha desarrollado dada  la coyuntura de actualización de TRD y la adopción del SGDEA </t>
    </r>
  </si>
  <si>
    <r>
      <t xml:space="preserve">MEMORANDO No SA 49660 del 01/07/2023 - 10%: 
</t>
    </r>
    <r>
      <rPr>
        <sz val="11"/>
        <rFont val="Calibri"/>
        <family val="2"/>
        <scheme val="minor"/>
      </rPr>
      <t>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r>
      <rPr>
        <b/>
        <sz val="11"/>
        <rFont val="Calibri"/>
        <family val="2"/>
        <scheme val="minor"/>
      </rPr>
      <t xml:space="preserve">
MEMORANDO No OTIC 50328  del 05/07/2023 -0%:
</t>
    </r>
    <r>
      <rPr>
        <sz val="11"/>
        <rFont val="Calibri"/>
        <family val="2"/>
        <scheme val="minor"/>
      </rPr>
      <t>Se viene prestando apoyo y asesoramiento a la Subdirección administrativa en el proyecto de implementación del SGDEA. Se planea salida a producción en 2023 según lo disponga la Subdirección Administrativa. 
MEMORANDO No SG 50242 del 05/07/2023-10%:
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</si>
  <si>
    <r>
      <t xml:space="preserve">MEMORANDO No SA-GARC 49412 del 30/06/2023 -33%:
</t>
    </r>
    <r>
      <rPr>
        <sz val="11"/>
        <rFont val="Calibri"/>
        <family val="2"/>
        <scheme val="minor"/>
      </rPr>
      <t>Mediante Memorando SA  GARC 47739 del 26/06/2023 se Solicitud diseño y publicacion informe del informe.</t>
    </r>
    <r>
      <rPr>
        <b/>
        <sz val="11"/>
        <rFont val="Calibri"/>
        <family val="2"/>
        <scheme val="minor"/>
      </rPr>
      <t xml:space="preserve">
MEMORANDO No SA 49660 del 01/07/2023 - 33%: 
</t>
    </r>
    <r>
      <rPr>
        <sz val="11"/>
        <rFont val="Calibri"/>
        <family val="2"/>
        <scheme val="minor"/>
      </rPr>
      <t xml:space="preserve">Mediante Memorando SA  GARC 47739 del 26/06/2023 se Solicitud diseño y publicacion informe del informe.
</t>
    </r>
    <r>
      <rPr>
        <b/>
        <sz val="11"/>
        <rFont val="Calibri"/>
        <family val="2"/>
        <scheme val="minor"/>
      </rPr>
      <t xml:space="preserve">MEMORANDO No OTIC 50328  del 05/07/2023-33%:
</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
MEMORANDO No SG 50242 del 05/07/2023:</t>
    </r>
    <r>
      <rPr>
        <sz val="11"/>
        <rFont val="Calibri"/>
        <family val="2"/>
        <scheme val="minor"/>
      </rPr>
      <t xml:space="preserve">
Mediante Memorando SA  GARC 47739 del 26/06/2023 se Solicitud diseño y publicacion informe del informe.</t>
    </r>
  </si>
  <si>
    <r>
      <rPr>
        <b/>
        <sz val="11"/>
        <rFont val="Calibri"/>
        <family val="2"/>
        <scheme val="minor"/>
      </rPr>
      <t>MEMORANDO No SA-GARC 49412 del 30/06/2023 -33%: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SA 49660 del 01/07/2023 - 33%: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OTIC 50328  del 05/07/2023-33%:</t>
    </r>
    <r>
      <rPr>
        <sz val="11"/>
        <rFont val="Calibri"/>
        <family val="2"/>
        <scheme val="minor"/>
      </rPr>
      <t xml:space="preserve">
Desde la OTIC se brindará apoyo a las áreas funcionales con la divulgación de los Trámites digitalizados, una vez estén próximos a su salida a producción. Por otro lado en 2022, desde la OTIC  apoyamos con la divulgación y capacitación del SGDEA.  
</t>
    </r>
    <r>
      <rPr>
        <b/>
        <sz val="11"/>
        <rFont val="Calibri"/>
        <family val="2"/>
        <scheme val="minor"/>
      </rPr>
      <t>MEMORANDO No SG 50242 del 05/07/2023-33%:</t>
    </r>
    <r>
      <rPr>
        <sz val="11"/>
        <rFont val="Calibri"/>
        <family val="2"/>
        <scheme val="minor"/>
      </rPr>
      <t xml:space="preserve">
mediante memorando SA-GARC 40764 del 01/06/2023 se solicito publicar banner informativo, banner publicado en la pagina web.</t>
    </r>
  </si>
  <si>
    <r>
      <rPr>
        <b/>
        <sz val="11"/>
        <rFont val="Calibri"/>
        <family val="2"/>
        <scheme val="minor"/>
      </rPr>
      <t xml:space="preserve">MEMORANDO No SA-GARC 49412 del 30/06/2023 -50%: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
MEMORANDO No SA 49660 del 01/07/2023 - 50%: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MEMORANDO No SG 50242 del 05/07/2023-50%:
</t>
    </r>
    <r>
      <rPr>
        <sz val="11"/>
        <rFont val="Calibri"/>
        <family val="2"/>
        <scheme val="minor"/>
      </rPr>
      <t xml:space="preserve">mediante SA GARC  Acta 18 del 05/05/2023 se  implemento una columna nueva en los seguimientos a las PQRD
</t>
    </r>
  </si>
  <si>
    <r>
      <rPr>
        <b/>
        <sz val="11"/>
        <rFont val="Calibri"/>
        <family val="2"/>
        <scheme val="minor"/>
      </rPr>
      <t xml:space="preserve">MEMORANDO No SA-GARC 49412 del 30/06/2023 -50%: </t>
    </r>
    <r>
      <rPr>
        <sz val="11"/>
        <rFont val="Calibri"/>
        <family val="2"/>
        <scheme val="minor"/>
      </rPr>
      <t xml:space="preserve"> Mediante memorando SA-GARC 32860 del 04/05/2023  se solicito publicación del informe de Información más consultada. Publicados en pagina web. 
https://www.invias.gov.co/index.php/servicios-al-ciudadano/peticiones-quejas-y-reclamos/informe-de-seguimiento-pqr
</t>
    </r>
    <r>
      <rPr>
        <b/>
        <sz val="11"/>
        <rFont val="Calibri"/>
        <family val="2"/>
        <scheme val="minor"/>
      </rPr>
      <t xml:space="preserve">MEMORANDO No SA 49660 del 01/07/2023 - 50%: </t>
    </r>
    <r>
      <rPr>
        <sz val="11"/>
        <rFont val="Calibri"/>
        <family val="2"/>
        <scheme val="minor"/>
      </rPr>
      <t xml:space="preserve">
Mediante memorando SA-GARC 32860 del 04/05/2023  se solicito publicación del informe de Información más consultada. Publicados en pagina web.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Mediante memorando SA-GARC 32860 del 04/05/2023  se solicito publicación del informe de Información más consultada. Publicados en pagina web. </t>
    </r>
  </si>
  <si>
    <r>
      <rPr>
        <sz val="11"/>
        <rFont val="Calibri"/>
        <family val="2"/>
        <scheme val="minor"/>
      </rPr>
      <t>Se publicó en la página web el informe de rendición de cuentas 2022, así como el balance 2019-2022 sobre las acciones realizadas en el marco del cumplimiento del acuerdo de paz. Ver enlace: https://www.invias.gov.co/index.php/planeacion-gestion-y-control/rendicion-de-cuentas</t>
    </r>
    <r>
      <rPr>
        <b/>
        <sz val="11"/>
        <rFont val="Calibri"/>
        <family val="2"/>
        <scheme val="minor"/>
      </rPr>
      <t xml:space="preserve">
MEMORANDO No SUBG 48829 del 29/06/2023
</t>
    </r>
    <r>
      <rPr>
        <sz val="11"/>
        <rFont val="Calibri"/>
        <family val="2"/>
        <scheme val="minor"/>
      </rPr>
      <t>Los informes de rendición de cuentas están disponibles en: https://www.invias.gov.co/index.php/planeacion-gestion-y-control/rendicion-de-cuentasSe publicó en la página web de la entidad en el siguiente enlace: MEMORANDO No DG-GC 51185 del 07/07/2023
https://www.invias.gov.co/index.php/planeacion-gestion-y-control/rendicion-de-cuentas</t>
    </r>
  </si>
  <si>
    <r>
      <rPr>
        <b/>
        <sz val="11"/>
        <rFont val="Calibri"/>
        <family val="2"/>
        <scheme val="minor"/>
      </rPr>
      <t>MEMORANDO No DG-GC 51185 del 07/07/2023</t>
    </r>
    <r>
      <rPr>
        <sz val="11"/>
        <rFont val="Calibri"/>
        <family val="2"/>
        <scheme val="minor"/>
      </rPr>
      <t xml:space="preserve">
El normograma fue actualizado y se encuentra disponible en: https://www.invias.gov.co/index.php/normativa/normograma
</t>
    </r>
    <r>
      <rPr>
        <b/>
        <sz val="11"/>
        <rFont val="Calibri"/>
        <family val="2"/>
        <scheme val="minor"/>
      </rPr>
      <t>MEMORANDO No DJ 50894 del 06/07/2023 -50%.</t>
    </r>
    <r>
      <rPr>
        <sz val="11"/>
        <rFont val="Calibri"/>
        <family val="2"/>
        <scheme val="minor"/>
      </rPr>
      <t xml:space="preserve">
https://www.invias.gov.co/index.php/normativa/normograma</t>
    </r>
  </si>
  <si>
    <r>
      <rPr>
        <b/>
        <sz val="11"/>
        <rFont val="Calibri"/>
        <family val="2"/>
        <scheme val="minor"/>
      </rPr>
      <t>MEMORANDO No SPSC 51047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
</t>
    </r>
    <r>
      <rPr>
        <b/>
        <sz val="11"/>
        <rFont val="Calibri"/>
        <family val="2"/>
        <scheme val="minor"/>
      </rPr>
      <t xml:space="preserve">
MEMORANDO No DJ 50894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t>
    </r>
  </si>
  <si>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DJ 50894 del 06/07/2023 -50%:</t>
    </r>
    <r>
      <rPr>
        <sz val="11"/>
        <rFont val="Calibri"/>
        <family val="2"/>
        <scheme val="minor"/>
      </rPr>
      <t xml:space="preserve">
se realizaron las siguientes capacitaciones: 
SOCIALIZACIÓN PRESENCIAL PLATAFORMA SECOP II	29/05/2023
CAPACITACION SECOP II - ESCUELA GUILLERMO G	6/06/2023
CAPACITACION SICO, SECOP II , LIQUIDACIONES 	15/06/2023
FORMALIZACION DIRECTRICES DE LIQUIDACION/CIERRE CONTRATOS EN SECOP II 	21/06/2023
FORMALIZACION DIRECTRICES DE LIQUIDACION/CIERRE CONTRATOS EN SECOP II 	22/06/2023
FORMALIZACION DIRECTRICES DE LIQUIDACION/CIERRE CONTRATOS EN SECOP II 	22/06/2023
FORMALIZACION DIRECTRICES DE LIQUIDACION/CIERRE CONTRATOS EN SECOP II 	23/06/2023, 
Sensibilización lineamientos Comité de Contratación y sensibilizacion lienamientos siniestros y sancionatorios 
</t>
    </r>
  </si>
  <si>
    <r>
      <rPr>
        <b/>
        <sz val="11"/>
        <rFont val="Calibri"/>
        <family val="2"/>
        <scheme val="minor"/>
      </rPr>
      <t>MEMORANDO No DJ 50894 del 06/07/2023 50%</t>
    </r>
    <r>
      <rPr>
        <sz val="11"/>
        <rFont val="Calibri"/>
        <family val="2"/>
        <scheme val="minor"/>
      </rPr>
      <t xml:space="preserve">
Se anexa link de publicación en la página web del informe EKOGUI de procesos judiciales https://www.invias.gov.co/index.php/informacion-institucional/43-inicio/4049-defensa-judicial#2023</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</si>
  <si>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t>
    </r>
    <r>
      <rPr>
        <b/>
        <sz val="11"/>
        <rFont val="Calibri"/>
        <family val="2"/>
        <scheme val="minor"/>
      </rPr>
      <t>MEMORANDO No SPSC 51047 del 06/07/2023-100%: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 debido a ello suscriben el documento correspondiente.
</t>
    </r>
    <r>
      <rPr>
        <b/>
        <sz val="11"/>
        <rFont val="Calibri"/>
        <family val="2"/>
        <scheme val="minor"/>
      </rPr>
      <t>MEMORANDO No DJ 50894 del 06/07/2023 -100%: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t>
    </r>
  </si>
  <si>
    <r>
      <rPr>
        <b/>
        <sz val="11"/>
        <rFont val="Calibri"/>
        <family val="2"/>
        <scheme val="minor"/>
      </rPr>
      <t xml:space="preserve">MEMORANDO No SPSC 51047 del 06/07/2023 -50%: </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
</t>
    </r>
    <r>
      <rPr>
        <b/>
        <sz val="11"/>
        <rFont val="Calibri"/>
        <family val="2"/>
        <scheme val="minor"/>
      </rPr>
      <t>MEMORANDO No DJ 50894 del 06/07/2023-50%:</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t>
    </r>
  </si>
  <si>
    <r>
      <rPr>
        <b/>
        <sz val="11"/>
        <rFont val="Calibri"/>
        <family val="2"/>
        <scheme val="minor"/>
      </rPr>
      <t>MEMORANDO No DJ 50894 del 06/07/2023 -50%:</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</si>
  <si>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MEMORANDO No DJ 50894 del 06/07/2023 -50%:</t>
    </r>
    <r>
      <rPr>
        <sz val="11"/>
        <rFont val="Calibri"/>
        <family val="2"/>
        <scheme val="minor"/>
      </rPr>
      <t xml:space="preserve">
Se realizaron 18 comités con 308 casos y en cada uno se generaron devoluciones por los profesionales que estudiaron los casos para solventar los errores de forma y fondo de cada solicitud, ademas en el chat del comité se recordaban los tiempos de entrega de las solicitudes.</t>
    </r>
  </si>
  <si>
    <t>MEMORANDO No DJ 50894 del 06/07/2023 -50%:
Se enviaron 3 memornados circulares Memorando Circular SGCP 49582 (30-06-2023), Memorando Circular SGCP 49587 (30-06-2023) y Memorando Circular SGCP 49607 (30-06-2023)</t>
  </si>
  <si>
    <t>MEMORANDO No DJ 50894 del 06/07/2023 -50%:
Se realiza seguimiento semanal a los informes que envian las UE y Dterritoriales mediante memorandos;  se solictaron informes de liquidación mensuales a traves de Memorandos  y se solicito informe  trimestral.</t>
  </si>
  <si>
    <r>
      <t xml:space="preserve">MEMORANDO No SUBG 48829 del 29/06/2023
</t>
    </r>
    <r>
      <rPr>
        <sz val="11"/>
        <rFont val="Calibri"/>
        <family val="2"/>
        <scheme val="minor"/>
      </rPr>
      <t xml:space="preserve">Se remitio Memorando Circular MEMORANDO CIRCULAR SUBG 32337 de 03 de mayo de 2023, reiterando el Memorando Circular SUBG 24307 de 31 de Marzo de 2023.  Las memorias de los chats ciudadanos se encuentran disponibles en: https://www.invias.gov.co/index.php/servicios-al-ciudadano/participacion-en-linea/resultados-de-participacion
</t>
    </r>
    <r>
      <rPr>
        <b/>
        <sz val="11"/>
        <rFont val="Calibri"/>
        <family val="2"/>
        <scheme val="minor"/>
      </rPr>
      <t>MEMORANDO No DEO 49799 del 04/07/2023 -45%:</t>
    </r>
    <r>
      <rPr>
        <sz val="11"/>
        <rFont val="Calibri"/>
        <family val="2"/>
        <scheme val="minor"/>
      </rPr>
      <t xml:space="preserve">
La Direccion de Ejecución y Operación tiene a cargo de 6 Facebook live para la presente vigencia, Actividad que se esta gestionando con las subdirecciones (SGI,SVR,SMFF,SMCN), Para lo cual se envió  memorando DEO 27599 del 14 de Abril conducente a la programacion de actividades, En respuesta se recibio memorandos SVR 31221 Y  SUBG 32337, Y se adelanto mesa de trabajo con las Unidades Ejecutoras el 11 de mayo, en donde se resaltaron los lineamientos para la programacion de los chat ciudadanos. Todo esto previamente alineado con la reiteracion por parte de la DEO mediante memorando DEO 34037 a sus Unidades Ejecutoras, conducente al envio de la programacion como insumo principal para el desarrollo de esta actividad. Asi las cosas, tenemos la programacion de 6 facebook live divididos entre la Subdireccion de Gestion Integral de carreteras y la Subdireccion de vias regionales, que mediante memorandos SGI 47332 Y SVR 31221, respectivamente enviaron la informacion solicitada, con el fin de coordinar las fechas con los demas grupos involucrados, OAP, OTIC, SA-GARC.</t>
    </r>
  </si>
  <si>
    <r>
      <rPr>
        <b/>
        <sz val="11"/>
        <rFont val="Calibri"/>
        <family val="2"/>
        <scheme val="minor"/>
      </rPr>
      <t>MEMORANDO No SUBG 48829 del 29/06/2023</t>
    </r>
    <r>
      <rPr>
        <sz val="11"/>
        <rFont val="Calibri"/>
        <family val="2"/>
        <scheme val="minor"/>
      </rPr>
      <t xml:space="preserve">
La Gerencia de Comunicaciones no recibió ninguna información por parte de los responsables para ser publicada.
</t>
    </r>
    <r>
      <rPr>
        <b/>
        <sz val="11"/>
        <rFont val="Calibri"/>
        <family val="2"/>
        <scheme val="minor"/>
      </rPr>
      <t>MEMORANDO No DEO 49799 del 04/07/2023 -50%:</t>
    </r>
    <r>
      <rPr>
        <sz val="11"/>
        <rFont val="Calibri"/>
        <family val="2"/>
        <scheme val="minor"/>
      </rPr>
      <t xml:space="preserve">
La Dirección de ejecución y Operación, en cumplimiento de sus funciones de seguimiento a sus subdirecciones adscritas (SGI-SVR-SMFF-SMCN) , envió memorando DEO 36884 del 18 de mayo 2023, reiternado la solicitud del reporte de los proyectos entregados a la comunidad en el segundo trimestre de la presente vigencia. Considerando que esta informacion es  fundamental como insumo para los acuerdos o compromisos asumidos con los grupos de valor, y su reporte respectivo en el marco de Participación Ciudadana y Rendición de Cuentas. Por consiguiente la SMFF, envio memorando SMFF 43240 del 9 de junio, informando que no cuenta con proyectos entregados o proximos a entregar en el perido solicitado.</t>
    </r>
  </si>
  <si>
    <r>
      <t>MEMORANDO No SA 49660 del 01/07/2023 - 50%:</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SG 50242 del 05/07/2023: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DEO 49799 del 04/07/2023 -50%:</t>
    </r>
    <r>
      <rPr>
        <sz val="11"/>
        <rFont val="Calibri"/>
        <family val="2"/>
        <scheme val="minor"/>
      </rPr>
      <t xml:space="preserve">
En la actividad denominada “Evaluar eventos de dialogo realizados e implementar acciones de mejora”, esta Direccion envío  memorando DEO 27599 del 14 de Abril y DEO 34037 del 9 de mayo, conducente a la programacion de actividades,y  en respuesta se recibio memorandos SVR 31221 Y  SUBG 32337, Y se adelanto mesa de trbajo con las Unidades Ejecutoras el 11 de mayo, en donde se resaltaron los lineamientos para la programacion de los chat ciudadanos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</si>
  <si>
    <r>
      <t xml:space="preserve">MEMORANDO No DEO 49799 del 04/07/2023:
</t>
    </r>
    <r>
      <rPr>
        <sz val="11"/>
        <rFont val="Calibri"/>
        <family val="2"/>
        <scheme val="minor"/>
      </rPr>
      <t>La DEO, envió memorando DEO 13200 del 24 de febrero de 2023, solicitando el estudio de viabilidad de la creación del grupo en mención. Posteriormente se recibio respuesta mediante memorando SGH 29705 del 21 de Abril de 2023, donde se manifesto que el INVIAS, dentro de su estructura institucional ya cuanta con grupos de trabajo para el  desarrollo de esas funciones.</t>
    </r>
  </si>
  <si>
    <r>
      <t xml:space="preserve">MEMORANDO No OTIC 50328  del 05/07/2023-50%:
</t>
    </r>
    <r>
      <rPr>
        <sz val="11"/>
        <rFont val="Calibri"/>
        <family val="2"/>
        <scheme val="minor"/>
      </rPr>
      <t>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r>
      <rPr>
        <b/>
        <sz val="11"/>
        <rFont val="Calibri"/>
        <family val="2"/>
        <scheme val="minor"/>
      </rPr>
      <t xml:space="preserve">
MEMORANDO No DEO 49799 del 04/07/2023:
</t>
    </r>
    <r>
      <rPr>
        <sz val="11"/>
        <rFont val="Calibri"/>
        <family val="2"/>
        <scheme val="minor"/>
      </rPr>
      <t>Para Implementar la herramienta y/o metodología para el análisis de la información canalizada a través de los SAU. Se requirio de la respuesta por para de La Secretaria General al memorando DEO 13200 del 24 de febrero de 2023. Quien a su ves canalizo la respuesta mediante memorando SGH 29705 del 21 de Abril de 2023, donde se manifesto que el INVIAS, dentro de su estructura institucional ya cuanta con grupos de trabajo para el  desarrollo de esas funciones.</t>
    </r>
  </si>
  <si>
    <r>
      <t xml:space="preserve">MEMORANDO No DEO 49799 del 04/07/2023:
</t>
    </r>
    <r>
      <rPr>
        <sz val="11"/>
        <rFont val="Calibri"/>
        <family val="2"/>
        <scheme val="minor"/>
      </rPr>
      <t>Mediante memorando SGH 29705 del 21 de Abril de 2023,  se manifesto que el INVIAS, dentro de su estructura institucional ya cuanta con grupos de trabajo para el  desarrollo de esas funciones.</t>
    </r>
  </si>
  <si>
    <r>
      <rPr>
        <b/>
        <sz val="11"/>
        <rFont val="Calibri"/>
        <family val="2"/>
        <scheme val="minor"/>
      </rPr>
      <t>MEMORANDO No SA 49660 del 01/07/2023 - 50%: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05/07/2023-50%:</t>
    </r>
    <r>
      <rPr>
        <sz val="11"/>
        <rFont val="Calibri"/>
        <family val="2"/>
        <scheme val="minor"/>
      </rPr>
      <t xml:space="preserve">
El pasado 30 de marzo del 2023, se llevó a cabo una reunión liderada por la secretaría general para entender las necesidades del estado abierto, sin embargo, es necesario definir las actividades y roles para ejecutar esta actividad en su totalidad.  Se recomienda establecer un equipo interdisciplinario, entre las Oficinas de planeación, Grupo de atención al ciudadano, Gerencia de prensa y Oficina de TI, el cual pueda realizar el diagnostico para la Implementación de la estrategia de estado abierto. Desde la OTIC, se está construyendo un plan de apertura de Datos basado en las guías de Gobierno Digital.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 xml:space="preserve">MEMORANDO No DJ 50894 del 06/07/2023 -50%: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49799 del 04/07/2023-50%:</t>
    </r>
    <r>
      <rPr>
        <sz val="11"/>
        <rFont val="Calibri"/>
        <family val="2"/>
        <scheme val="minor"/>
      </rPr>
      <t xml:space="preserve">
La Dirección de Ejecución y Operación esta presta a suministrar  la información de su competencia dentro de los lineamientos del COMPES 4070. Dicho esto esta Dirección envió memorando DEO 43364 del 9 de junio  a la OTIC., Con el fin de  manifestar la disposición de interactuar desde su alcance en lo que sea necesario conducente al aporte de la política de acceso a la información pública. Es por esto que mediente el memorando en mension se considera la importancia de actualizar la información contenida en el portal oficial web del INVIAS, especialmente en “Seguimiento a la inversión” en donde se deben actualizar los nombres de las subdirecciones adscritas a la Dirección de Ejecución y Operación, Proyectos INVIAS, y Fichas de Proyectos por Departamento</t>
    </r>
  </si>
  <si>
    <r>
      <rPr>
        <b/>
        <sz val="11"/>
        <rFont val="Calibri"/>
        <family val="2"/>
        <scheme val="minor"/>
      </rPr>
      <t xml:space="preserve">MEMORANDO No SA 49660 del 01/07/2023 - 100%: </t>
    </r>
    <r>
      <rPr>
        <sz val="11"/>
        <rFont val="Calibri"/>
        <family val="2"/>
        <scheme val="minor"/>
      </rPr>
      <t xml:space="preserve">
Se dio respuesta por medio de correo electronico del dia 4 de enero de 2023 (ver link) https://invias-my.sharepoint.com/:x:/g/personal/npena_invias_gov_co/EQc48KGlot9AkdrsqNr7s0MBEK0k43w7ugapwLM76ln7Eg?e=2VkORK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MEMORANDO No SPSC 51047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DJ 50894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DEO 49799 del 04/07/2023-100%:</t>
    </r>
    <r>
      <rPr>
        <sz val="11"/>
        <rFont val="Calibri"/>
        <family val="2"/>
        <scheme val="minor"/>
      </rPr>
      <t xml:space="preserve">
Cumplido en el primer trimestre. Mediante memorando DEO-GSC-223 del 3 de enero de 2023, Se envió Plan de Adquisiciones preliminar ajustado, y el 27 de enero se hace un alcance mediante memorando DEO-GSC-4752.</t>
    </r>
  </si>
  <si>
    <t>Durante el 2° trimestre se implementó prueba piloto  para doumentar el monitoreo en el aplicativo KAWAK y la Oficina Asesora de Planeación brindó el acompañamiento respectivo a los facilitadores del MIPG que volutaritariamente aceptaron participar.</t>
  </si>
  <si>
    <t>Sin avance programado en el periodo</t>
  </si>
  <si>
    <t>19 activdidades sin avance programado</t>
  </si>
  <si>
    <t>La Oficina Asesora de Planeación gestionó reunión con el Ministerio de Transporte y Departamento Administrativo de la Función Pública para la inclusión del trámite " Permiso  para la construcción de obras en las riberas de los ríos o dentro de su cauce y en las demás vías fluviales” en el inventario de la entidad, que fue registrado en el Sistema Único de Información de Trámites –SUIT durante la mesa de trabajo  del 8 de junio. Posteriormente, exhortó a la Subdirección de Reglamentación Técnica a culminar con la inscripción del trámite (personalizando los canales y medios de seguimiento)  y reportó cumplimiento al Ministerio de Transporte el 16 de junio.</t>
  </si>
  <si>
    <r>
      <rPr>
        <b/>
        <sz val="11"/>
        <rFont val="Calibri"/>
        <family val="2"/>
        <scheme val="minor"/>
      </rPr>
      <t>MEMORANDO No OTIC 50328  del 05/07/2023</t>
    </r>
    <r>
      <rPr>
        <sz val="11"/>
        <rFont val="Calibri"/>
        <family val="2"/>
        <scheme val="minor"/>
      </rPr>
      <t xml:space="preserve">
S e ha ejecutado seguimiento mensual a la implementación del MSPI, estos seguimientos se registran en el seguimiento mensual del PETI. El estado actual del MSPI es el siguiente: Se elaboró la caracterización del proyecto MSPI donde se registra la necesidad y objetivos del proyecto, se envió el CDP para
la aprobación, se elaboró el cronograma y Ficha Técnica para la contratación de este proyecto. Se reunió el comité de Seguridad y Privacidad de la información sesionó el 10 de mayo del 2023, donde se trataron los siguiente puntos: •Seguridad Informática . Informe de las Actividades realizadas en la implementación del MSPI. • Informe de las Actividades de la vigencia 2022 que se cierran en la vigencia 2023. •Estado y resultados de la estrategia de apropiación y sensibilización en seguridad y privacidad de la información: “Protección de Tu Mundo Digital”. • Actividades planificadas por ejecutar y productos esperados para la vigencia 2023. •Estrategias vigencia 2023. •Necesidades . Estamos a la espera de línea para proceder con la contratación de este proyecto.</t>
    </r>
  </si>
  <si>
    <r>
      <t xml:space="preserve">1. Nueva versión de la politica disponible en https://www.invias.gov.co/index.php/archivo-y-documentos/politicas-y-lineamientos y en http://intranet/index.php/la-calidad-al-dia/direccionamiento-estrategico
2. Mediante MEMORANDO CIRCULAR No OAP 22034  del 24/03/2023 se socializó la actualización política Institucional de administración del riesgo y se convocó a Encuentro de facilitadores del MIPG
</t>
    </r>
    <r>
      <rPr>
        <b/>
        <sz val="11"/>
        <rFont val="Calibri"/>
        <family val="2"/>
        <scheme val="minor"/>
      </rPr>
      <t xml:space="preserve">
MEMORANDO No SUBG 54093 del 14/07/2023 -100%:</t>
    </r>
    <r>
      <rPr>
        <sz val="11"/>
        <rFont val="Calibri"/>
        <family val="2"/>
        <scheme val="minor"/>
      </rPr>
      <t xml:space="preserve">
La Política Institucional de Administración del Riesgo vigente se encuentra disponible en Portal Web: https://www.invias.gov.co/index.php/archivo-y-documentos/politicas-y-lineamientos e Intranet: http://intranet/index.php/la-calidad-al-dia/direccionamiento-estrategico#formular-los-lineamientos-para-la-administracion-del-riesgo
El mapa de riesgos vigente se encuentra disponible en Portal Web: https://www.invias.gov.co/index.php/informacion-institucional/sistema-de-gestion-de-calidad e Intranet: http://intranet/index.php/la-calidad-al-dia/control-interno</t>
    </r>
  </si>
  <si>
    <r>
      <t xml:space="preserve">MEMORANDO No SUBG 48829 del 29/06/2023
</t>
    </r>
    <r>
      <rPr>
        <sz val="11"/>
        <rFont val="Calibri"/>
        <family val="2"/>
        <scheme val="minor"/>
      </rPr>
      <t>Los 65 boletines de prensa generados en el primer trimestre con información de la gestión institucional en lenguaje claro están disponibles en: https://www.invias.gov.co/index.php/sala/noticia</t>
    </r>
    <r>
      <rPr>
        <b/>
        <sz val="11"/>
        <rFont val="Calibri"/>
        <family val="2"/>
        <scheme val="minor"/>
      </rPr>
      <t xml:space="preserve">
MEMORANDO No DG-GC 51185 del 07/07/2023 -50%.
</t>
    </r>
    <r>
      <rPr>
        <sz val="11"/>
        <rFont val="Calibri"/>
        <family val="2"/>
        <scheme val="minor"/>
      </rPr>
      <t xml:space="preserve">Los 55 boletines de prensa generados en el segundo trimestre con información de la gestión institucional en lenguaje claro están disponibles en: https://www.invias.gov.co/index.php/sala/noticias
</t>
    </r>
    <r>
      <rPr>
        <b/>
        <sz val="11"/>
        <rFont val="Calibri"/>
        <family val="2"/>
        <scheme val="minor"/>
      </rPr>
      <t>MEMORANDO No SUBG 54093 del 14/07/2023 -50%:</t>
    </r>
    <r>
      <rPr>
        <sz val="11"/>
        <rFont val="Calibri"/>
        <family val="2"/>
        <scheme val="minor"/>
      </rPr>
      <t xml:space="preserve">
Se publicó en la página web de la entidad en el siguiente enlace: https://www.invias.gov.co/index.php/planeacion-gestion-y-control/rendicion-de-cuentas</t>
    </r>
  </si>
  <si>
    <r>
      <t xml:space="preserve">MEMORANDO No SA 49660 del 01/07/2023 - 33%: 
</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OTIC 50328  del 05/07/2023 -33%: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05/07/2023-33%:</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 xml:space="preserve">MEMORANDO No SUBG 54093 del 14/07/2023 -33%:
</t>
    </r>
    <r>
      <rPr>
        <sz val="11"/>
        <rFont val="Calibri"/>
        <family val="2"/>
        <scheme val="minor"/>
      </rPr>
      <t>El documento vigente se encuentra disponible en: https://www.invias.gov.co/index.php/servicios-al-ciudadano/derechos-del-ciudadano-y-canales-de-atencion#2023</t>
    </r>
  </si>
  <si>
    <r>
      <rPr>
        <b/>
        <sz val="11"/>
        <rFont val="Calibri"/>
        <family val="2"/>
        <scheme val="minor"/>
      </rPr>
      <t>MEMORANDO No SA-GARC 49412 del 30/06/2023 -50%:</t>
    </r>
    <r>
      <rPr>
        <sz val="11"/>
        <rFont val="Calibri"/>
        <family val="2"/>
        <scheme val="minor"/>
      </rPr>
      <t xml:space="preserve"> 
Mediante memorando OTIC 21504 del 23 de marzo de 2023 donde informan que el chat bot se encuentra con sus respectivas licencias y activo en la pagina web.
</t>
    </r>
    <r>
      <rPr>
        <b/>
        <sz val="11"/>
        <rFont val="Calibri"/>
        <family val="2"/>
        <scheme val="minor"/>
      </rPr>
      <t xml:space="preserve">
MEMORANDO No SA 49660 del 01/07/2023 - 50%: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MEMORANDO No SUBG 48829 del 29/06/2023</t>
    </r>
    <r>
      <rPr>
        <sz val="11"/>
        <rFont val="Calibri"/>
        <family val="2"/>
        <scheme val="minor"/>
      </rPr>
      <t xml:space="preserve">
Se inició el proceso de diagnóstico para definir la viabilidad de la activación del Chatbot en el Portal Web.
</t>
    </r>
    <r>
      <rPr>
        <b/>
        <sz val="11"/>
        <rFont val="Calibri"/>
        <family val="2"/>
        <scheme val="minor"/>
      </rPr>
      <t xml:space="preserve">
MEMORANDO No SG 50242 del 05/07/2023 -50%: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 xml:space="preserve">
MEMORANDO No SUBG 54093 del 14/07/2023 -50%:
</t>
    </r>
    <r>
      <rPr>
        <sz val="11"/>
        <rFont val="Calibri"/>
        <family val="2"/>
        <scheme val="minor"/>
      </rPr>
      <t>El Webmaster puso en operación nuevamente el ChatBot disponible en: https://www.invias.gov.co/</t>
    </r>
  </si>
  <si>
    <r>
      <rPr>
        <b/>
        <sz val="11"/>
        <rFont val="Calibri"/>
        <family val="2"/>
        <scheme val="minor"/>
      </rPr>
      <t xml:space="preserve">MEMORANDO No SA-GARC 49412 del 30/06/2023 -50%: </t>
    </r>
    <r>
      <rPr>
        <sz val="11"/>
        <rFont val="Calibri"/>
        <family val="2"/>
        <scheme val="minor"/>
      </rPr>
      <t xml:space="preserve">
Mediante memorando SA-GARC 48975 del 26-06-2023, se solicito diseño y publicación al grupo de comunicaciones.
</t>
    </r>
    <r>
      <rPr>
        <b/>
        <sz val="11"/>
        <rFont val="Calibri"/>
        <family val="2"/>
        <scheme val="minor"/>
      </rPr>
      <t xml:space="preserve">MEMORANDO No SA 49660 del 01/07/2023 - 50%: </t>
    </r>
    <r>
      <rPr>
        <sz val="11"/>
        <rFont val="Calibri"/>
        <family val="2"/>
        <scheme val="minor"/>
      </rPr>
      <t xml:space="preserve">
Mediante memorando SA-GARC 48975 del 26-06-2023, se solicito diseño y publicación al grupo de comunicaciones.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 xml:space="preserve">MEMORANDO No SG 50242 del 05/07/2023--50%: </t>
    </r>
    <r>
      <rPr>
        <sz val="11"/>
        <rFont val="Calibri"/>
        <family val="2"/>
        <scheme val="minor"/>
      </rPr>
      <t xml:space="preserve">
se publico encuesta de satisfaccion en la pagina web https://forms.office.com/pages/responsepage.aspx?id=KBkX6ykpLE-nWbXMKscq-0JOVcT8nmFHtqkjj1oZ7YVUMjgzRk9GT0NRVERWMUtQR1BUN1E3Q1BYQiQlQCN0PWcu
</t>
    </r>
    <r>
      <rPr>
        <b/>
        <sz val="11"/>
        <rFont val="Calibri"/>
        <family val="2"/>
        <scheme val="minor"/>
      </rPr>
      <t>MEMORANDO No SUBG 54093 del 14/07/2023 -50%:</t>
    </r>
    <r>
      <rPr>
        <sz val="11"/>
        <rFont val="Calibri"/>
        <family val="2"/>
        <scheme val="minor"/>
      </rPr>
      <t xml:space="preserve">
El banner con el acceso a la encuesta se encuentra publicado y disponible en: https://www.invias.gov.co/ y en la sección: https://www.invias.gov.co/index.php/informacion-institucional/transparencia-y-acceso-a-la-informacion-publica</t>
    </r>
  </si>
  <si>
    <r>
      <t xml:space="preserve">MEMORANDO No SA-GARC 49412 del 30/06/2023: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MEMORANDO No SA 49660 del 01/07/2023 - 50%:</t>
    </r>
    <r>
      <rPr>
        <sz val="11"/>
        <rFont val="Calibri"/>
        <family val="2"/>
        <scheme val="minor"/>
      </rPr>
      <t xml:space="preserve">
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
MEMORANDO No OCI 49041 del 29/06/2023</t>
    </r>
    <r>
      <rPr>
        <sz val="11"/>
        <rFont val="Calibri"/>
        <family val="2"/>
        <scheme val="minor"/>
      </rPr>
      <t xml:space="preserve">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 xml:space="preserve">MEMORANDO No OCD 50527  del 05/07/2023-50%.
</t>
    </r>
    <r>
      <rPr>
        <sz val="11"/>
        <rFont val="Calibri"/>
        <family val="2"/>
        <scheme val="minor"/>
      </rPr>
      <t xml:space="preserve">Se informa que en el segundo trimestre no se recibieron denuncias por hechos de corrupción. No obstante la Oficina de Control Disciplinario siemore brinda respuesta oportuna a las solicitudes de la ciudadanía con temas de su competencia. 
</t>
    </r>
    <r>
      <rPr>
        <b/>
        <sz val="11"/>
        <rFont val="Calibri"/>
        <family val="2"/>
        <scheme val="minor"/>
      </rPr>
      <t xml:space="preserve">MEMORANDO No SGH 50590 del 05/07/2023
</t>
    </r>
    <r>
      <rPr>
        <sz val="11"/>
        <rFont val="Calibri"/>
        <family val="2"/>
        <scheme val="minor"/>
      </rPr>
      <t xml:space="preserve">Este tema es liderado por la Subdirección Administrativa
</t>
    </r>
    <r>
      <rPr>
        <b/>
        <sz val="11"/>
        <rFont val="Calibri"/>
        <family val="2"/>
        <scheme val="minor"/>
      </rPr>
      <t>MEMORANDO No OTIC 50328  del 05/07/2023 -50%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MEMORANDO No SG 50242 del 05/07/2023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MEMORANDO No DJ 50894 del 06/07/2023 -100%:
</t>
    </r>
    <r>
      <rPr>
        <sz val="11"/>
        <rFont val="Calibri"/>
        <family val="2"/>
        <scheme val="minor"/>
      </rPr>
      <t xml:space="preserve">En la DJ-(SPSC- SGCP,-SDJ) durante el segundo trimestre no se  recibió denuncias, por lo tanto, no se requirió gestionar oportunamente. 
</t>
    </r>
    <r>
      <rPr>
        <b/>
        <sz val="11"/>
        <rFont val="Calibri"/>
        <family val="2"/>
        <scheme val="minor"/>
      </rPr>
      <t xml:space="preserve">
MEMORANDO No DEO 49799 del 04/07/2023-50%:
</t>
    </r>
    <r>
      <rPr>
        <sz val="11"/>
        <rFont val="Calibri"/>
        <family val="2"/>
        <scheme val="minor"/>
      </rPr>
      <t xml:space="preserve">De acuerdo a la informacion  consultada en los aplicativos SICOR-EQUAL por la esta direccion, no se encontraron reportes de denuncias. No obstante se solicito reporte a las Unidades Ejecutoras mediante memorando. DEO 48988 del 29 de junio, en donde se  exhorta a llevar a cabo un seguimiento y remisión de la información oportuna.
Lo anterior como complemento al importante seguimiento que realiza el grupo de atencion y relacionamiento ciudadadano.
</t>
    </r>
    <r>
      <rPr>
        <b/>
        <sz val="11"/>
        <rFont val="Calibri"/>
        <family val="2"/>
        <scheme val="minor"/>
      </rPr>
      <t>MEMORANDO No SG 54072 del 14/07/2023 -50%:</t>
    </r>
    <r>
      <rPr>
        <sz val="11"/>
        <rFont val="Calibri"/>
        <family val="2"/>
        <scheme val="minor"/>
      </rPr>
      <t xml:space="preserve">
 El memorando SA-GARC 30770 23/04/2023,  se encuentra en la carpeta de las evidencias segundo trimestre GARC </t>
    </r>
  </si>
  <si>
    <r>
      <t xml:space="preserve">MEMORANDO No SA 49660 del 01/07/2023 - 0%:  
</t>
    </r>
    <r>
      <rPr>
        <sz val="11"/>
        <rFont val="Calibri"/>
        <family val="2"/>
        <scheme val="minor"/>
      </rPr>
      <t>Esta actividad es competencia de la secretaria General</t>
    </r>
    <r>
      <rPr>
        <b/>
        <sz val="11"/>
        <rFont val="Calibri"/>
        <family val="2"/>
        <scheme val="minor"/>
      </rPr>
      <t xml:space="preserve">
MEMORANDO No OCD 50527  del 05/07/2023 -0%:
</t>
    </r>
    <r>
      <rPr>
        <sz val="11"/>
        <rFont val="Calibri"/>
        <family val="2"/>
        <scheme val="minor"/>
      </rPr>
      <t xml:space="preserve">Se informa que la OCD no tiene ninguna ingenrencia ni participación en el proyecto de la LINEA PAS, es una proyecto de la Secretaría General. Y en el trimestre no ha rcibido ninguna denuncia proveniente de ese canal 
</t>
    </r>
    <r>
      <rPr>
        <b/>
        <sz val="11"/>
        <rFont val="Calibri"/>
        <family val="2"/>
        <scheme val="minor"/>
      </rPr>
      <t>MEMORANDO No SGH 50590 del 05/07/2023:</t>
    </r>
    <r>
      <rPr>
        <sz val="11"/>
        <rFont val="Calibri"/>
        <family val="2"/>
        <scheme val="minor"/>
      </rPr>
      <t xml:space="preserve">
El programa PAS, es liderado por la Subdirección Administrativa
</t>
    </r>
    <r>
      <rPr>
        <b/>
        <sz val="11"/>
        <rFont val="Calibri"/>
        <family val="2"/>
        <scheme val="minor"/>
      </rPr>
      <t>MEMORANDO No SG 50242 del 05/07/2023-50%:</t>
    </r>
    <r>
      <rPr>
        <sz val="11"/>
        <rFont val="Calibri"/>
        <family val="2"/>
        <scheme val="minor"/>
      </rPr>
      <t xml:space="preserve">
se creo el equipo administrador de la linea etica PAS. Para este trimestre no se recibio ninguna petición, aportes o sugerencias.
</t>
    </r>
    <r>
      <rPr>
        <b/>
        <sz val="11"/>
        <rFont val="Calibri"/>
        <family val="2"/>
        <scheme val="minor"/>
      </rPr>
      <t xml:space="preserve">
MEMORANDO No DJ 50894 del 06/07/2023 -50%:
</t>
    </r>
    <r>
      <rPr>
        <sz val="11"/>
        <rFont val="Calibri"/>
        <family val="2"/>
        <scheme val="minor"/>
      </rPr>
      <t xml:space="preserve">El relanzamiento de la linea etica PAS se realizo el 6 de diciembre de 2022, con el apoyo de la Escuela Corporativa Guillermo Gaviria, se realizo via teams para planta central y territoriales, se actualizo el protocolo el cual esta disponible en la intranet y pagina web. para el  2do  trimestre  del año 2023  no se presentaron casos en la linea PASS    casos y  respuesta  en el link anexo:  https://invias-my.sharepoint.com/:f:/g/personal/erengifo_invias_gov_co/EllplMQ0a1dFjZQkcFqVA-kBUj0eqWu2vf165sJ6_rM1kQ?e=CZ3DGw
</t>
    </r>
    <r>
      <rPr>
        <b/>
        <sz val="11"/>
        <rFont val="Calibri"/>
        <family val="2"/>
        <scheme val="minor"/>
      </rPr>
      <t xml:space="preserve">MEMORANDO No SG 54072 del 14/07/2023 -50%:
</t>
    </r>
    <r>
      <rPr>
        <sz val="11"/>
        <rFont val="Calibri"/>
        <family val="2"/>
        <scheme val="minor"/>
      </rPr>
      <t>se creo el equipo administrador con 1 intregrante del DJ con memorando DJ 103013 del 20/12/2022, 1 intregrante de SA y dos integrantes de SG.
El equipo administrador revisará semanalmente los reportes que lleguen a la Línea Ética - PAS y se encargará de analizarlos de manera conjunta. Cada uno de los integrantes del equipo podrá
conocer la documentación del reporte de forma independiente. punto 6, pagina 3 del  protocolo linea etica PAS</t>
    </r>
  </si>
  <si>
    <r>
      <rPr>
        <b/>
        <sz val="11"/>
        <rFont val="Calibri"/>
        <family val="2"/>
        <scheme val="minor"/>
      </rPr>
      <t>MEMORANDO No SA-GARC 49412 del 30/06/2023 -33%: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SA 49660 del 01/07/2023 - 33%: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SG 50242 del 05/07/2023-33%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MEMORANDO No DEO 49799 del 04/07/2023-33%:
</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DEO 18329 del 13 de marzo de 2023,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25181 del 4 de abril, se envio el reporte de la SGI, quien mediante memorando SGI 20930 remitio informacion solicitada. y de igual manera la SMFF mediante memorando SMFF 26112 del 11 de ABRIL envio reporte correspondiente. Finalmente esta direccion mediante memo DEO  37402 del 19 de mayo reitero a sus Unidades Ejecutoras la importancia al cumplimiento a este requerimiento
</t>
    </r>
    <r>
      <rPr>
        <b/>
        <sz val="11"/>
        <rFont val="Calibri"/>
        <family val="2"/>
        <scheme val="minor"/>
      </rPr>
      <t>MEMORANDO No SG 54072 del 14/07/2023 -33%:</t>
    </r>
    <r>
      <rPr>
        <sz val="11"/>
        <rFont val="Calibri"/>
        <family val="2"/>
        <scheme val="minor"/>
      </rPr>
      <t xml:space="preserve">
Se realizo 1° seguimiento - Mediante memorando circular SA-GARC 50896 06/07/2023 - se solicito informacion sobre el "reporte de ejecución del espacio” y la “Evaluación del espacio de participación".
</t>
    </r>
  </si>
  <si>
    <r>
      <t xml:space="preserve">MEMORANDO No SA-GARC 49412 del 30/06/2023 -33%:
</t>
    </r>
    <r>
      <rPr>
        <sz val="11"/>
        <rFont val="Calibri"/>
        <family val="2"/>
        <scheme val="minor"/>
      </rPr>
      <t>Mediante memorando SA-GARC 49304 del 30/06/2023 se solicito capacitación</t>
    </r>
    <r>
      <rPr>
        <b/>
        <sz val="11"/>
        <rFont val="Calibri"/>
        <family val="2"/>
        <scheme val="minor"/>
      </rPr>
      <t xml:space="preserve">
MEMORANDO No SA 49660 del 01/07/2023 - 33%:
</t>
    </r>
    <r>
      <rPr>
        <sz val="11"/>
        <rFont val="Calibri"/>
        <family val="2"/>
        <scheme val="minor"/>
      </rPr>
      <t xml:space="preserve">Mediante memorando SA-GARC 49304 del 30/06/2023 se solicito capacitación
</t>
    </r>
    <r>
      <rPr>
        <b/>
        <sz val="11"/>
        <rFont val="Calibri"/>
        <family val="2"/>
        <scheme val="minor"/>
      </rPr>
      <t>MEMORANDO No SUBG 48829 del 29/06/2023</t>
    </r>
    <r>
      <rPr>
        <sz val="11"/>
        <rFont val="Calibri"/>
        <family val="2"/>
        <scheme val="minor"/>
      </rPr>
      <t xml:space="preserve">
Se remitio MEMORANDO CIRCULAR
No SUBG 31175 de 27 de abril de 2023., Rta. Memorando OTIC 32140 de 02 de mayo de 2023 y Memorando SA-GARC 32611 de 03 de mayo de 2023 https://invias.sharepoint.com/:f:/s/GRUPOATENCINALCIUDADANO/EvcPE61ux69FruFigyp-jvEBzxVmtOy62qnaVZERkhB39Q?e=NdZbQV 
</t>
    </r>
    <r>
      <rPr>
        <b/>
        <sz val="11"/>
        <rFont val="Calibri"/>
        <family val="2"/>
        <scheme val="minor"/>
      </rPr>
      <t>MEMORANDO No OTIC 50328  del 05/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requiera.07/2023
</t>
    </r>
    <r>
      <rPr>
        <b/>
        <sz val="11"/>
        <rFont val="Calibri"/>
        <family val="2"/>
        <scheme val="minor"/>
      </rPr>
      <t xml:space="preserve">MEMORANDO No SG 50242 del 05/07/2023-33%.
</t>
    </r>
    <r>
      <rPr>
        <sz val="11"/>
        <rFont val="Calibri"/>
        <family val="2"/>
        <scheme val="minor"/>
      </rPr>
      <t xml:space="preserve">Mediante memorando SA-GARC 49304 del 30/06/2023 se solicito capacitación
</t>
    </r>
    <r>
      <rPr>
        <b/>
        <sz val="11"/>
        <rFont val="Calibri"/>
        <family val="2"/>
        <scheme val="minor"/>
      </rPr>
      <t>MEMORANDO No SG 54072 del 14/07/2023 -33%:</t>
    </r>
    <r>
      <rPr>
        <sz val="11"/>
        <rFont val="Calibri"/>
        <family val="2"/>
        <scheme val="minor"/>
      </rPr>
      <t xml:space="preserve">
El GARC tomara la observacion para realizar lo pertinente al fortalecimeinto del canal telefonico y cumplir con el avance programdo en el tercer trimestre. </t>
    </r>
  </si>
  <si>
    <r>
      <rPr>
        <b/>
        <sz val="11"/>
        <rFont val="Calibri"/>
        <family val="2"/>
        <scheme val="minor"/>
      </rPr>
      <t>MEMORANDO No OTIC 28225  del 18/04/2023</t>
    </r>
    <r>
      <rPr>
        <sz val="11"/>
        <rFont val="Calibri"/>
        <family val="2"/>
        <scheme val="minor"/>
      </rPr>
      <t xml:space="preserve">
El grupo de gestión de información de la OTIC, está trabajando en un plan de gestión de información y las acciones para identificar los flujos de información para mejorar la gestión de la información institucional, mediante el diseño de un plan que incluye varias acciones clave, como: Entrevistas y encuestas, análisis de los resultados, identificación de medidas de mejora, implementación de medidas de mejora.
</t>
    </r>
    <r>
      <rPr>
        <b/>
        <sz val="11"/>
        <rFont val="Calibri"/>
        <family val="2"/>
        <scheme val="minor"/>
      </rPr>
      <t xml:space="preserve">MEMORANDO No SG 54072 del 14/07/2023:
</t>
    </r>
    <r>
      <rPr>
        <sz val="11"/>
        <rFont val="Calibri"/>
        <family val="2"/>
        <scheme val="minor"/>
      </rPr>
      <t>Para la implementación y parametrización del SGDEA - AZ Digital se hizo necesaria la creacion de documentos de Flujos documentales, estos flujos se realizaron con el acompañamiento de la OTI, en el siguiente link se logran observar los flujos elaborados: https://invias-my.sharepoint.com/:f:/g/personal/npena_invias_gov_co/EmpA0AV9ZoNIljJ3hV1DPYUB6e_SxC-JGuo79u-sNnQ7lg?e=6KLmGp</t>
    </r>
  </si>
  <si>
    <r>
      <rPr>
        <b/>
        <sz val="11"/>
        <rFont val="Calibri"/>
        <family val="2"/>
        <scheme val="minor"/>
      </rPr>
      <t>MEMORANDO No OTIC 28225  del 18/04/2023 -95%</t>
    </r>
    <r>
      <rPr>
        <sz val="11"/>
        <rFont val="Calibri"/>
        <family val="2"/>
        <scheme val="minor"/>
      </rPr>
      <t xml:space="preserve">
Se viene prestando apoyo y asesoramiento a la Subdirección administrativa en el proyecto de implementación del SGDEA. Se planea salida a producción en 2023 según lo disponga la Subdirección Administrativa. 
</t>
    </r>
    <r>
      <rPr>
        <b/>
        <sz val="11"/>
        <rFont val="Calibri"/>
        <family val="2"/>
        <scheme val="minor"/>
      </rPr>
      <t>MEMORANDO No SG 28066  del 17/04/2023</t>
    </r>
    <r>
      <rPr>
        <sz val="11"/>
        <rFont val="Calibri"/>
        <family val="2"/>
        <scheme val="minor"/>
      </rPr>
      <t xml:space="preserve">
Esta actividad está programada para el 4to trimestre.</t>
    </r>
  </si>
  <si>
    <r>
      <rPr>
        <b/>
        <sz val="11"/>
        <rFont val="Calibri"/>
        <family val="2"/>
        <scheme val="minor"/>
      </rPr>
      <t>MEMORANDO No OTIC 28225  del 18/04/2023</t>
    </r>
    <r>
      <rPr>
        <sz val="11"/>
        <rFont val="Calibri"/>
        <family val="2"/>
        <scheme val="minor"/>
      </rPr>
      <t xml:space="preserve">
Apoyaremos a las áreas funcionales con la divulgación de los Trámites digitalizados, una vez estén próximos a su salida a producción. Por otro lado, desde la OTIC en 2022 apoyamos con la divulgación y capacitación del SGDEA. En 2023 por medio de memorando, se han definido los funcionales responsables de realizar las divulgaciones a la ciudadanía.</t>
    </r>
  </si>
  <si>
    <r>
      <rPr>
        <b/>
        <sz val="11"/>
        <rFont val="Calibri"/>
        <family val="2"/>
        <scheme val="minor"/>
      </rPr>
      <t>MEMORANDO No SG 24540 del 31/03/2023</t>
    </r>
    <r>
      <rPr>
        <sz val="11"/>
        <rFont val="Calibri"/>
        <family val="2"/>
        <scheme val="minor"/>
      </rPr>
      <t xml:space="preserve">
se realizo una mesa de trabajo con OTIC, DJ con el fin de identificar los reponsables y definir una linea para la ejecucion de las actividades
</t>
    </r>
    <r>
      <rPr>
        <b/>
        <sz val="11"/>
        <rFont val="Calibri"/>
        <family val="2"/>
        <scheme val="minor"/>
      </rPr>
      <t xml:space="preserve">
MEMORANDO No OTIC 21948  del 24/03/2023
</t>
    </r>
    <r>
      <rPr>
        <sz val="11"/>
        <rFont val="Calibri"/>
        <family val="2"/>
        <scheme val="minor"/>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t>
    </r>
    <r>
      <rPr>
        <b/>
        <sz val="11"/>
        <rFont val="Calibri"/>
        <family val="2"/>
        <scheme val="minor"/>
      </rPr>
      <t xml:space="preserve">
MEMORANDO No OTIC 28225  del 18/04/2023
</t>
    </r>
    <r>
      <rPr>
        <sz val="11"/>
        <rFont val="Calibri"/>
        <family val="2"/>
        <scheme val="minor"/>
      </rPr>
      <t xml:space="preserve">El pasado 30 de marzo del 2023, se llevó a cabo una reunión liderada por la secretaría general para entender las necesidades del estado abierto, sin embargo, es necesario definir las actividades y roles para ejecutar esta actividad en su totalidad. Desde la OTIC, nos encontramos atentos a la asesoría y apoyo que el líder funcional requiera.
</t>
    </r>
    <r>
      <rPr>
        <b/>
        <sz val="11"/>
        <rFont val="Calibri"/>
        <family val="2"/>
        <scheme val="minor"/>
      </rPr>
      <t xml:space="preserve">
MEMORANDO No DJ 24879  del 03/04/2023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25002 del 03/04/2023</t>
    </r>
    <r>
      <rPr>
        <sz val="11"/>
        <rFont val="Calibri"/>
        <family val="2"/>
        <scheme val="minor"/>
      </rPr>
      <t xml:space="preserve">
La Dirección de Ejecución y Operación esta presta a suministrar  la información de su competencia dentro de los lineamientos del COMPES 4070. Dicho esto esta Dirección envió memorando DEO 18327 del 13 de marzo a la OTIC., Con el fin de  manifestar la disposición de interactuar desde su alcance en lo que sea necesario conducente al aporte de la política de acceso a la información pública.
</t>
    </r>
  </si>
  <si>
    <r>
      <t xml:space="preserve">MEMORANDO No SA-GARC 49412 del 30/06/2023 -50%:
</t>
    </r>
    <r>
      <rPr>
        <sz val="11"/>
        <rFont val="Calibri"/>
        <family val="2"/>
        <scheme val="minor"/>
      </rPr>
      <t xml:space="preserve">Mediante oficio de salida SA GARC 37139 del 29-06-2023, se solicito al DAF, lineamientos sobre la guia de comunicación incluyente
</t>
    </r>
    <r>
      <rPr>
        <b/>
        <sz val="11"/>
        <rFont val="Calibri"/>
        <family val="2"/>
        <scheme val="minor"/>
      </rPr>
      <t xml:space="preserve">
</t>
    </r>
    <r>
      <rPr>
        <sz val="11"/>
        <rFont val="Calibri"/>
        <family val="2"/>
        <scheme val="minor"/>
      </rPr>
      <t xml:space="preserve">MEMORANDO No SA 49660 del 01/07/2023 - 50%:
Mediante oficio de salida SA GARC 37139 del 29-06-2023, se solicito al DAF, lineamientos sobre la guia de comunicación incluyente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SG 50242 del 05/07/2023-50%:</t>
    </r>
    <r>
      <rPr>
        <sz val="11"/>
        <rFont val="Calibri"/>
        <family val="2"/>
        <scheme val="minor"/>
      </rPr>
      <t xml:space="preserve">
Mediante oficio de salida SA GARC 37139 del 29-06-2023, se solicito al DAF, lineamientos sobre la guia de comunicación incluyente
</t>
    </r>
    <r>
      <rPr>
        <b/>
        <sz val="11"/>
        <rFont val="Calibri"/>
        <family val="2"/>
        <scheme val="minor"/>
      </rPr>
      <t xml:space="preserve">MEMORANDO No SG 54072 del 14/07/2023: </t>
    </r>
    <r>
      <rPr>
        <sz val="11"/>
        <rFont val="Calibri"/>
        <family val="2"/>
        <scheme val="minor"/>
      </rPr>
      <t xml:space="preserve">
El GARC tomara la observacion para realizar lo pertinente a los mecanismos de comunicación incluyentes y cumplir con el avance programdo en el tercer trimestre. 
 </t>
    </r>
  </si>
  <si>
    <r>
      <rPr>
        <b/>
        <sz val="11"/>
        <rFont val="Calibri"/>
        <family val="2"/>
        <scheme val="minor"/>
      </rPr>
      <t xml:space="preserve">MEMORANDO No SA 49660 del 01/07/2023 - 0%: </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 xml:space="preserve">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OTIC 50328  del 05/07/2023-33%:
</t>
    </r>
    <r>
      <rPr>
        <sz val="11"/>
        <rFont val="Calibri"/>
        <family val="2"/>
        <scheme val="minor"/>
      </rPr>
      <t xml:space="preserve">Desde la Oficina de TI, se realizó la política de información la cual se encuentra en revisión por parte de la Jefatura de Oficina de TI. 
</t>
    </r>
    <r>
      <rPr>
        <b/>
        <sz val="11"/>
        <rFont val="Calibri"/>
        <family val="2"/>
        <scheme val="minor"/>
      </rPr>
      <t>MEMORANDO No SG 50242 del 05/07/2023 -0%:</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MEMORANDO No DJ 50894 del 06/07/2023-33%:</t>
    </r>
    <r>
      <rPr>
        <sz val="11"/>
        <rFont val="Calibri"/>
        <family val="2"/>
        <scheme val="minor"/>
      </rPr>
      <t xml:space="preserve">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                                                                       En el 2do trimestre  se cumplieron 5 mesas de trabajo ( 17 y 24 abril,  11 de mayo, 8 y 23 de junio 2023) llevando acabo actividades como:  implementación MSIP y actualizacion activos de información.
</t>
    </r>
    <r>
      <rPr>
        <b/>
        <sz val="11"/>
        <rFont val="Calibri"/>
        <family val="2"/>
        <scheme val="minor"/>
      </rPr>
      <t>MEMORANDO No SUBG 54093 del 14/07/2023 -33%:</t>
    </r>
    <r>
      <rPr>
        <sz val="11"/>
        <rFont val="Calibri"/>
        <family val="2"/>
        <scheme val="minor"/>
      </rPr>
      <t xml:space="preserve">
El esquema de publicación actualizado al segundo trimestre de 2023 se encuentra disponible en: https://www.invias.gov.co/index.php/servicios-al-ciudadano/inventario-de-informacion
MEMORANDO No SG 54072 del 14/07/2023:
Con relación a esta actividad de elaboración de instrumentos de gestión de la información, desde el día 10 de junio de 2023, se encuentra vinculada al instituto una profesional en Archivística, quien es la encargada de la actualización de las Tablas de Retención Documental del Instituto, actualmente se cuenta con un cronograma de entrevistas con las dependencias el cual fue remitido mediante memorando circular SA 51111 del 05 de julio de 2023, el día 11 de julio de 2023 envía memorando circular SA 52517 solicitando a las dependientas cumplan con el cronograma, a la fecha se han realizado mesas de trabajo con las siguientes dependencias:
Oficina Control Disciplinario – 10/07/2023
Grupo Gerencia de Regiones – 10/07/2023
Oficina Asesora de Planeación y los grupos Gestión Presupuestal, Banco de Proyectos, Seguimiento Inversión y Fortalecimiento Institucional – 10/07/2023
Subdirección General y sus áreas – 10/07/2023
Control Interno – 11/07/2023
Lo anterior, teniendo en cuenta que, como Grupo de Administración Documental de la Subdirección Administrativa, tenemos a cargo la elaboración y aplicación de instrumentos archivísticos y mantenerlos actualizados; sin embargo, en cuanto al Instrumento Activos de Información, la elaboración e implementación según la Política de Seguridad de la Información, la ISO 270001:2013, ISO 27002, e ISO 27005 y la guía de buenas prácticas de MINTIC mencionan que es responsabilidad de las Oficinas de Tecnología de la Información, y expresa lo siguiente: La clasificación de activos de información tiene como objetivo asegurar que la información recibe los niveles de protección adecuados, ya que con base en su valor y de acuerdo a otras características particulares requiere un tipo de manejo especial.  El sistema de clasificación de la información que podría definirse en la entidad se basa las características particulares de la información, contempla la cultura y el funcionamiento interno y buscando dar cumplimiento a los requerimientos estipulados en el ítem relacionado con la Gestión de Activos de los estándares.
Las evidencias se obervan en el link: https://invias-my.sharepoint.com/:f:/g/personal/npena_invias_gov_co/EmpA0AV9ZoNIljJ3hV1DPYUB6e_SxC-JGuo79u-sNnQ7lg?e=bAojor</t>
    </r>
  </si>
  <si>
    <r>
      <t>Es importante definrio la dependencia que liderará el tema y coordinará la realización de las respectivas mesas trimestrales para el seguimiento del cumplimiento de la matriz de la resolución 1519 de 2020 y plan de mejoramiento respectivo.
La Oficina Asesora de Planeación sugiere que el líder de la actividad sea la Secretaría General (29.10. Cumplir y hacer cumplir los estándares exigidos por el programa presidencial de modernización, eficiencia, transparencia y lucha contra la corrupción.) aunque  el año pasado esa labor la coordinó la Subdirección General, la propuesta la envio mediante correo del 13/06/23 al Dr Jaime Cuervo con copia a la facilitadora del MIPG Dra Lucia Agudelo. Por lo anterior, estaremos atentos y prestos a participar en lo que se requiere, teniendo en cuenta la alerta expresada en la mesa de trabajo del 07/06/23 a las 10.00am sobre la estructura del menú destacado</t>
    </r>
    <r>
      <rPr>
        <b/>
        <sz val="11"/>
        <rFont val="Calibri"/>
        <family val="2"/>
        <scheme val="minor"/>
      </rPr>
      <t xml:space="preserve"> "Transparencia y acceso a la información pública".
MEMORANDO No SA-GARC 49412 del 30/06/2023 -50%: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SA 49660 del 01/07/2023 - 50%: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OCI 49041 del 29/06/2023
</t>
    </r>
    <r>
      <rPr>
        <sz val="11"/>
        <rFont val="Calibri"/>
        <family val="2"/>
        <scheme val="minor"/>
      </rPr>
      <t xml:space="preserve">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MEMORANDO No SGH 50590 del 05/07/2023</t>
    </r>
    <r>
      <rPr>
        <sz val="11"/>
        <rFont val="Calibri"/>
        <family val="2"/>
        <scheme val="minor"/>
      </rPr>
      <t xml:space="preserve">
La Subdirección de Gestión Humana apoyara a la dependencia responsable del tema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MEMORANDO No DJ 50894 del 06/07/2023-50%:</t>
    </r>
    <r>
      <rPr>
        <sz val="11"/>
        <rFont val="Calibri"/>
        <family val="2"/>
        <scheme val="minor"/>
      </rPr>
      <t xml:space="preserve">
La Subdirección de Procesos de Selección contractuales realiza de manera periódica actualización y publicación de información en la Pag web del INVIAS con la información contractual, igualmente todos los trámites contractuales realizados por esta subdirección se publican en plataforma SECOP II:
</t>
    </r>
    <r>
      <rPr>
        <b/>
        <sz val="11"/>
        <rFont val="Calibri"/>
        <family val="2"/>
        <scheme val="minor"/>
      </rPr>
      <t>MEMORANDO No DEO 49799 del 04/07/2023-50%:</t>
    </r>
    <r>
      <rPr>
        <sz val="11"/>
        <rFont val="Calibri"/>
        <family val="2"/>
        <scheme val="minor"/>
      </rPr>
      <t xml:space="preserve">
La Dirección de Ejecución y Operación esta apoyando mediante el  suministro de información de su competencia en el marco de los lineamientos de La matriz de la resolución 1519 de 2020 y plan de mejoramiento respectivo. En este entendido se envia memorando circular a sus UE (DEO 33783 del 8 de mayo), conducente al seguimiento de los planes de mejoramiento. Por otro lado se envia memorando DEO 43350 del 9 de junio en donde se solicita a la subdireccion General canalizar la informacion que permita actualizar el contenido en el portal oficial web del INVIAS,especialmente en “Seguimiento a la inversión” en donde se deben actualizar los nombres de las subdirecciones adscritas a la Dirección de Ejecución y Operación, Proyectos INVIAS, y Fichas de Proyectos por departamento. teniendo en cuanta que a la fecha esta informacion se encuantra desactualizada. Por otro lado y no menos importante esta direccion envio Memorando Circular No. DEO 37349 del 19-05-2023 "Recordatorio Cumplimiento Matriz Acuerdos de Niveles de Servicio - ANS DEO 2022". 
</t>
    </r>
    <r>
      <rPr>
        <b/>
        <sz val="11"/>
        <rFont val="Calibri"/>
        <family val="2"/>
        <scheme val="minor"/>
      </rPr>
      <t>MEMORANDO No SUBG 54093 del 14/07/2023 -50%:</t>
    </r>
    <r>
      <rPr>
        <sz val="11"/>
        <rFont val="Calibri"/>
        <family val="2"/>
        <scheme val="minor"/>
      </rPr>
      <t xml:space="preserve">
Se realizó el rediseño de la sección Transparencia y Acceso a la Información pública según el anexo 2 de la Resolución 1519 de 2020 y está disponible en: https://www.invias.gov.co/index.php/informacion-institucional/transparencia-y-acceso-a-la-informacion-publica
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SG 54072 del 14/07/2023:</t>
    </r>
    <r>
      <rPr>
        <sz val="11"/>
        <rFont val="Calibri"/>
        <family val="2"/>
        <scheme val="minor"/>
      </rPr>
      <t xml:space="preserve">
se realizo el ajuste de la pagina web el dia 30 de junio de 2023 de acuerdo con la resolución 1519 de 2020, adicional se enviaron los memorandos SG 36959 de 18052023, SG 39244 DE 2908202 a SGH y OCI respectivamente y se realizo una mesa de trabajo con GARC el dia 05/05/2023 para revisar los puntos de responsabilidad de dicha dependencia, sin embargo la oficina de Comunicaciones es la unica responsable del manejo de la pagina web, por lo tanto SG hace el seguimiento y solicitudes de actualización.</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</si>
  <si>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MEMORANDO No SG 50242 del 05/07/2023-50%:
Se implementó en el KAWAK el procedimiento y el protocolo para la Declaración de Impedimentos y Recusaciones por Conflcitos de e interés.
MEMORANDO No SG 54072 del 14/07/2023 -50%:
esta actividad tiene un avance de 50% toda vez ya se aprobo el procedimiento, el protocolo y los formatos relalcionados con conflicto de intereses. Se esta trabajando en el proyecto para implementar la estrategia de conflicto de interes.</t>
    </r>
  </si>
  <si>
    <t>Para este trimestre se trabajo en el borrador de "creación y reglamentacion del comité de buen gobierno"</t>
  </si>
  <si>
    <r>
      <rPr>
        <b/>
        <sz val="11"/>
        <rFont val="Calibri"/>
        <family val="2"/>
        <scheme val="minor"/>
      </rPr>
      <t>MEMORANDO No SG 50242 del 05/07/2023-0%:</t>
    </r>
    <r>
      <rPr>
        <sz val="11"/>
        <rFont val="Calibri"/>
        <family val="2"/>
        <scheme val="minor"/>
      </rPr>
      <t xml:space="preserve">
Sin reporte
</t>
    </r>
    <r>
      <rPr>
        <b/>
        <sz val="11"/>
        <rFont val="Calibri"/>
        <family val="2"/>
        <scheme val="minor"/>
      </rPr>
      <t>MEMORANDO No SG 54072 del 14/07/2023:</t>
    </r>
    <r>
      <rPr>
        <sz val="11"/>
        <rFont val="Calibri"/>
        <family val="2"/>
        <scheme val="minor"/>
      </rPr>
      <t xml:space="preserve">
Se socializaron los valores de integridad a traves de comunicaciones para todos los servidores publicos (3 correos)</t>
    </r>
  </si>
  <si>
    <r>
      <rPr>
        <b/>
        <sz val="11"/>
        <rFont val="Calibri"/>
        <family val="2"/>
        <scheme val="minor"/>
      </rPr>
      <t>MEMORANDO No SG 50242 del 05/07/2023-0%:</t>
    </r>
    <r>
      <rPr>
        <sz val="11"/>
        <rFont val="Calibri"/>
        <family val="2"/>
        <scheme val="minor"/>
      </rPr>
      <t xml:space="preserve">
Actualmente el Código se encuentra en revisión por parte de la Secretaría General.
</t>
    </r>
    <r>
      <rPr>
        <b/>
        <sz val="11"/>
        <rFont val="Calibri"/>
        <family val="2"/>
        <scheme val="minor"/>
      </rPr>
      <t>MEMORANDO No SG 54072 del 14/07/2023:</t>
    </r>
    <r>
      <rPr>
        <sz val="11"/>
        <rFont val="Calibri"/>
        <family val="2"/>
        <scheme val="minor"/>
      </rPr>
      <t xml:space="preserve">
Para este trimestre se trabajo en el borrador de "creación y reglamentacion del Comité de buen gobierno"</t>
    </r>
  </si>
  <si>
    <r>
      <rPr>
        <b/>
        <sz val="11"/>
        <rFont val="Calibri"/>
        <family val="2"/>
        <scheme val="minor"/>
      </rPr>
      <t>MEMORANDO No SS 59317  del 01/08/2023 -50%</t>
    </r>
    <r>
      <rPr>
        <sz val="11"/>
        <rFont val="Calibri"/>
        <family val="2"/>
        <scheme val="minor"/>
      </rPr>
      <t xml:space="preserve">
Durante el segundo trimestre de 2023 no se conformaron veedurias ciudadanas puesto que los pryectos que se encuentran en ejecución actualmente ya cuentan con su respectiva veeduria
 </t>
    </r>
  </si>
  <si>
    <r>
      <rPr>
        <b/>
        <sz val="11"/>
        <rFont val="Calibri"/>
        <family val="2"/>
        <scheme val="minor"/>
      </rPr>
      <t>MEMORANDO No SS 59317  del 01/08/2023 -40%:</t>
    </r>
    <r>
      <rPr>
        <sz val="11"/>
        <rFont val="Calibri"/>
        <family val="2"/>
        <scheme val="minor"/>
      </rPr>
      <t xml:space="preserve">
Medidas compensatorias por permisos ambientales en el trimestre: se llevo a cabo en 3 proyectos</t>
    </r>
  </si>
  <si>
    <r>
      <rPr>
        <b/>
        <sz val="11"/>
        <rFont val="Calibri"/>
        <family val="2"/>
        <scheme val="minor"/>
      </rPr>
      <t>MEMORANDO No SS 59317  del 01/08/2023 -0%:</t>
    </r>
    <r>
      <rPr>
        <sz val="11"/>
        <rFont val="Calibri"/>
        <family val="2"/>
        <scheme val="minor"/>
      </rPr>
      <t xml:space="preserve">
El PROGARAM ESCUELAS VERDES no ha dado resultados en la presente vigencia pues fue muy activo en la administración anterior pero en la presente administración  se ha tenido directriz al respecto aunque en algunos contratos persiste la obligación las unidades ejecutoras  se han enfocado a subsanar las dificultades en los avances de obra que se han suscitado ante los cambios administrativos y el programa a sido relegado. El tema de reforestación asimismo ha bajado a su mínima expresión pues definitivamente la actividad de siembra no es atractiva especialmente  para los proyectos de mediana y corta duración y en lo proyectos grandes donde se pudiera aplicar o no se tienen los recursos para su implementación o asimismo se buscan medias supletorias</t>
    </r>
  </si>
  <si>
    <r>
      <rPr>
        <b/>
        <sz val="11"/>
        <rFont val="Calibri"/>
        <family val="2"/>
        <scheme val="minor"/>
      </rPr>
      <t>MEMORANDO No SS 59317  del 01/08/2023 -31%</t>
    </r>
    <r>
      <rPr>
        <sz val="11"/>
        <rFont val="Calibri"/>
        <family val="2"/>
        <scheme val="minor"/>
      </rPr>
      <t>:
Para el segundo trimestre de 2023 se dio cumplimiento a la ejcución de socializaciones con veedurias ciudadanas involucradas en los proyectos que adelanta el INVIAS. Finalizado el trimestre se tiene un total de 5 reuniones con veedurias ciuadanas</t>
    </r>
  </si>
  <si>
    <r>
      <rPr>
        <b/>
        <sz val="11"/>
        <rFont val="Calibri"/>
        <family val="2"/>
        <scheme val="minor"/>
      </rPr>
      <t>MEMORANDO No SS 59317  del 01/08/2023 -37,5%:</t>
    </r>
    <r>
      <rPr>
        <sz val="11"/>
        <rFont val="Calibri"/>
        <family val="2"/>
        <scheme val="minor"/>
      </rPr>
      <t xml:space="preserve">
Para el segundo trimestre de 2023, se da cumplimiento a la ejecución de socializaciones con la comunidad, llevando a cabo 15 socializaciones en total.</t>
    </r>
  </si>
  <si>
    <r>
      <rPr>
        <b/>
        <sz val="11"/>
        <rFont val="Calibri"/>
        <family val="2"/>
        <scheme val="minor"/>
      </rPr>
      <t>MEMORANDO No SS 59317  del 01/08/2023 -50%:</t>
    </r>
    <r>
      <rPr>
        <sz val="11"/>
        <rFont val="Calibri"/>
        <family val="2"/>
        <scheme val="minor"/>
      </rPr>
      <t xml:space="preserve">
Para el segundo trimestre de 2023 se da cumplimiento  a las obras que benefician a la comunidad, esto a traves de la planeación, ejecución y entrega de las obras con participación comunitaria adelantadas en los proyectos que ejecuta el INVIAS.</t>
    </r>
  </si>
  <si>
    <r>
      <rPr>
        <b/>
        <sz val="11"/>
        <rFont val="Calibri"/>
        <family val="2"/>
        <scheme val="minor"/>
      </rPr>
      <t>MEMORANDO No SS 59317  del 01/08/2023 -50%:</t>
    </r>
    <r>
      <rPr>
        <sz val="11"/>
        <rFont val="Calibri"/>
        <family val="2"/>
        <scheme val="minor"/>
      </rPr>
      <t xml:space="preserve">
Para el segundo trimestre de 2023, se da cumplimiento a  traves de la ejecución y seguimiento del programa de contratación de mano de obra que es requisito para la implimentación del componente social en los proyectos que adelanta el INVIAS </t>
    </r>
  </si>
  <si>
    <r>
      <rPr>
        <b/>
        <sz val="11"/>
        <rFont val="Calibri"/>
        <family val="2"/>
        <scheme val="minor"/>
      </rPr>
      <t>MEMORANDO No SS 59317  del 01/08/2023 -41,7%:</t>
    </r>
    <r>
      <rPr>
        <sz val="11"/>
        <rFont val="Calibri"/>
        <family val="2"/>
        <scheme val="minor"/>
      </rPr>
      <t xml:space="preserve">
Para el segundo trimestre del 2023 se da cumplimiento al seguimiento del componente socio predial y a la entrega de factores de compensación social en el proyecto Santa Lucia - Moñitos.</t>
    </r>
  </si>
  <si>
    <r>
      <rPr>
        <b/>
        <sz val="11"/>
        <rFont val="Calibri"/>
        <family val="2"/>
        <scheme val="minor"/>
      </rPr>
      <t>MEMORANDO No SS 59317  del 01/08/2023 -50%</t>
    </r>
    <r>
      <rPr>
        <sz val="11"/>
        <rFont val="Calibri"/>
        <family val="2"/>
        <scheme val="minor"/>
      </rPr>
      <t xml:space="preserve">
Durante el segundo trimestre del año 2023 se programo 1 capacitación en temas de Sostenibilidad:</t>
    </r>
  </si>
  <si>
    <r>
      <rPr>
        <b/>
        <sz val="11"/>
        <rFont val="Calibri"/>
        <family val="2"/>
        <scheme val="minor"/>
      </rPr>
      <t>MEMORANDO No SS 59317  del 01/08/2023 -50%</t>
    </r>
    <r>
      <rPr>
        <sz val="11"/>
        <rFont val="Calibri"/>
        <family val="2"/>
        <scheme val="minor"/>
      </rPr>
      <t xml:space="preserve">
Durante el segundo trimestre del año 2023 no se presentaron requerimientos para la respectiva respuesta a la actividad referenciada:</t>
    </r>
  </si>
  <si>
    <t>MEMORANDO No SS 59317  del 01/08/2023 -0%:N/A</t>
  </si>
  <si>
    <t xml:space="preserve">Mail facilitador MIPG de la SPI viernes, 14 de julio de 2023 3:26 p.m -20%.:
Acorde con el MEMORANDO No SGH 6380  del 02/02/2023. Gestión humana  Informó que  apoyaria con personal por encargo o provisional , pero aún no se ha realizado este proceso.   se coloca  20% de avance porque para actualizar  el  Sistema Geoportal se cuenta con personal por OPS  </t>
  </si>
  <si>
    <t>Mail facilitador MIPG de la SPI viernes, 14 de julio de 2023 3:26 p.m -50%.:
Seguimiento  permanente a los contratos mediante los gestores asignados</t>
  </si>
  <si>
    <t xml:space="preserve">apoyo técnico TIC - OTIC
</t>
  </si>
  <si>
    <t>SEGUIMIENTO OFICINA DE CONTROL INTERNO - SEGUNDO CUATRIMESTRE 2023 - 1 de mayo al 31 de agosto de 2023</t>
  </si>
  <si>
    <t>REPORTE DEPENDENCIA RESPONSABLE</t>
  </si>
  <si>
    <t>OBSERVACIÓN OFICINA DE CONTROL INTERNO</t>
  </si>
  <si>
    <r>
      <rPr>
        <b/>
        <sz val="11"/>
        <rFont val="Calibri"/>
        <family val="2"/>
        <scheme val="minor"/>
      </rPr>
      <t xml:space="preserve">ACTIVIDAD CUMPLIDA EN EL PRIMER CUATRIMESTRE DE 2023
</t>
    </r>
    <r>
      <rPr>
        <sz val="11"/>
        <rFont val="Calibri"/>
        <family val="2"/>
        <scheme val="minor"/>
      </rPr>
      <t xml:space="preserve">
Se recomienda a cada dependencia tener en cuenta los informes de la OCI y entes de control que permitan identificar y registrar de manera oportuna nuevos riesgos, con el fin de evitar su materialización.</t>
    </r>
  </si>
  <si>
    <t>Mediante Memorando Circular OAP 61792 del 9 de agosto de  2023 se socializó la designación del Oficial de Transparencia del INVIAS
El Mapa de Riesgos de Corrupción 2023 V,2  que se encuentra publicado en la página web, no contiene la modificación aprobada en el comité de gestión y desempeño celebrado el 28 de junio de 2023. Se recomienda actualizar el instrumento de planeación y socializar la modificación realizada</t>
  </si>
  <si>
    <t>1. El enlace relacionado por la OAP de la página web se encuentra roto. La URL donde se encuentra el documento corresponde a: https://www.invias.gov.co/index.php/archivo-y-documentos/politicas-y-lineamientos/14665-homologacion-de-la-politica-institucional-de-administracion-del-riesgo-vigente/file
2. El Mapa de Riesgos de Corrupción 2023 V,2  que se encuentra publicado en la página web, no contiene la modificación aprobada en el comité de gestión y desempeño celebrado el 28 de junio de 2023. Se recomienda actualizar el instrumento de planeación y socializar la modificación realizada.</t>
  </si>
  <si>
    <t>La acción se ha venido desarrollando y se ha dado cumplimiento a la meta propuesta. Se verificó actualización del PAA en la Plataforma Secop II.
Se recomienda publicar la actualización del Plan Anual de Adquisiciones en la versión actualizada en la página web de la entidad, dando cumplimiento a los lineamientos de la Ley 1712 de 2014.</t>
  </si>
  <si>
    <t>Se desconoce la cantidad de acuerdos suscritos por los evaluadores de los procesos contractuales convocados por la entidad para el periodo del seguimiento, pues la actividad planteada en el PAAC está asociada a la suscripción de estos documentoes despues de la socialización de las obligaciones de confidencialidad, ética, buenas prácticas y ética en las evaluaciones de los procesos de selección contractual.
La no suscripción de estos acuerdos podría exponer a la entidad a la materialización de riesgos de corrupción, a la configuración de alguna de las causales de conflicto de interés señaladas en el artículo 11 de la Ley 1437 de 2011.
Se recomienda realizar el monitoreo efectivo de la suscripción de los acuerdos por parte de los integrantes de los equipos evaluadores</t>
  </si>
  <si>
    <t xml:space="preserve">Actividad verificada en la página web de la entidad.
Seguimiento de la Oficina de Control Interno Publicado en la página web en el enlace https://www.invias.gov.co/index.php/plan-anticorrupcion-y-de-atencion-al-ciudadano
Estrategia de racionalización de trámites con seguimiento a corte del 30 de abril de 2023 registrada en el Sistema Único de Información de Trámites - SUIT
</t>
  </si>
  <si>
    <t>La actual política institucional de administración del riesgo  se encuentra publicada en https://www.invias.gov.co/index.php/archivo-y-documentos/politicas-y-lineamientos/14665-homologacion-de-la-politica-institucional-de-administracion-del-riesgo-vigente 
Se recomienda concretar la fecha de acompañamiento con la Secretaría de Transparencia de la Presidencia de la República
El mapa de riesgos de corrupción que se encuentra publicado en la página web, no contempla la modificación aprobada en la sesión del Comité de Gestión y Desempeño Intitucional del 28 de junio de 2023. Se recomienda actualizar el instrumento publicado y socializar la modificación en toda la entidad.</t>
  </si>
  <si>
    <t>La actividad se ha venido ejecutando conforme a la progrmación de las áreas encargadas.
Se recomienda adelantar las sesiones con los facilitadores del MIPG en las fechas establecidas.
Adicionalmente, se recomienda tener en cuenta los informes de auditoría emitidos por la Oficina de Control Interno y demás entes de control, de tal manera que</t>
  </si>
  <si>
    <t>No fue posible verificar el instrumento como quiera que al momento de remitir el informe de monitoreo del PAAC, este ya se encontraba cerrado.
Se recomienda realizar una retroalimentación masiva sobre los resultados obtenidos y acciones a implementar</t>
  </si>
  <si>
    <t>El Mapa de Riesgos de Corrupción 2023 V,2  que se encuentra publicado en la página web, no contiene la modificación aprobada en el comité de gestión y desempeño celebrado el 28 de junio de 2023. Se recomienda actualizar el instrumento de planeación y socializar la modificación realizada</t>
  </si>
  <si>
    <t>Actividad realizada de acuerdo con el plan de trabajo establecido por la OAP</t>
  </si>
  <si>
    <t>Verificada la información publicada en la págna web en el enlace https://www.invias.gov.co/index.php/plan-anticorrupcion-y-de-atencion-al-ciudadano, no se evidencia la publicación del monitoreo a la ejecución del PAAC realizado por la OAP.
Se recomienda realizar las publicaciones en los plazos establecidos, atendiendo los lineamientos de la Ley 1712 de 2014 y del Anexo No. 2 de la Resolución 1519 de 2020</t>
  </si>
  <si>
    <t>Información verificada en página web - sección noticias</t>
  </si>
  <si>
    <t xml:space="preserve">Información verificada en la página web de la entidad.  https://www.invias.gov.co/index.php/normativa/politicas-y-lineamientos/hechos-de-transparencia/rendicion-de-cuentas/15110-informe-de-rendicion-de-cuentas-construccion-de-paz-2022/file </t>
  </si>
  <si>
    <t>Se recomienda adelantar espacios de capacitación para la ciudadanía para garantizar el fortalecimiento del control social, no solo para la ejecución de los proyectos a cargo del INVIAS sino sobre la gestión general de la entidad, con el fin de garantizar el derecho a la participación ciudadana</t>
  </si>
  <si>
    <t>Información verificada en la página web en el enlace https://www.invias.gov.co/index.php/planeacion-gestion-y-control/rendicion-de-cuentas</t>
  </si>
  <si>
    <t>Actividad cumplida de acuerdo al cronograma establecido y conforme a denuncias recibidas en el INVIAS</t>
  </si>
  <si>
    <t xml:space="preserve">Actividad cumplida de acuerdo al cronograma establecido y conforme a denuncias recibidas en el INVIAS
Se recomienda puntualizar en el PAAC el alcance de los convenios a suscribir </t>
  </si>
  <si>
    <t>Las evidencias aportadas para el seguimiento corresponden al primer trimestre de la vigencia 2023</t>
  </si>
  <si>
    <t>Se recomienda actualizar esta actividad con el propósito del Programa de Transparencia y Ética en el sector público, entendiendo que el propósito de este canal busca guardar la confidencialidad de las denuncias y el tratamiento adecuado a cargo de los actores definidos tanto en el programa como en el Manual de RITA</t>
  </si>
  <si>
    <t xml:space="preserve">Actividad cumplida de acuerdo al cronograma establecido
</t>
  </si>
  <si>
    <t>Actividad cumplida de acuerdo al cronograma establecido.
Se verificó la información publicada en la página web en el enlace https://www.invias.gov.co/index.php/informacion-institucional/hechos-de-transparencia/informacion-financiera-y-contable/estados-financieros-2023, teniendo como última publicación la de Operaciones reciprocas del mes de julio de 203, realizada el 25 de agosto de 2023</t>
  </si>
  <si>
    <t xml:space="preserve">Actividad cumplida de acuerdo al cronograma establecido.
Se recomienda realizar revisión de la normativa interna vigente, de tal manera que se adecuen los actos administrativos evitando riesgos de inseguridad jurídica por los actos administrativos expedidos sobre un mismo tema
</t>
  </si>
  <si>
    <t>Actividad verificada en el enlace www.invias.gov.co/index.php/informacion-institucional/43-inicio/4049-defensa-judicial#2023
Último informe publicado con corte a 26 de junio de 2023</t>
  </si>
  <si>
    <t>Al momento de realizar el seguimiento al avance del PAAC, se verifica el funcionamiento del Chatbot en la página web del INVIAS</t>
  </si>
  <si>
    <t>Se verifica la publicación de la encuesta de satisfacción en el enlace https://forms.office.com/pages/responsepage.aspx?id=KBkX6ykpLE-nWbXMKscq-0JOVcT8nmFHtqkjj1oZ7YVUMjgzRk9GT0NRVERWMUtQR1BUN1E3Q1BYQiQlQCN0PWcu
Se recomienda socializar este instrumento con todas las dependencias de la entidad para que esta sea implementada de manera optima con la ciudadaníagrupos de interes y grupos de valor</t>
  </si>
  <si>
    <t>Se verifica la información remitida.
Se recomienda realizar verificar la información publicada en la página web atendiendo los lineamientos de la Ley 1712 de 2014, Anexo 2 de la Resolución 1519 de 2020 y Lineamientos para la publicación de información en el Menú Participa</t>
  </si>
  <si>
    <t>Se verificó la publicación del informe de información más consultada en la página web del instituto, en el siguiente enlace https://www.invias.gov.co/index.php/normativa/politicas-y-lineamientos/atencion-al-ciudadano/15636-informe-trimestral-informacion-mas-consultada-abril-a-junio-de-2023/file</t>
  </si>
  <si>
    <t>Actividad cumplida de acuerdo con el cronograma establecido.
Se recomienda socializaar con toda la entidad el protocolo para la Declaración de Impedimentos y Recusaciones por conflicto de intereses, teniendo en cuenta que este instrumento aplica tanto para servidores como contratistas</t>
  </si>
  <si>
    <t>Actividad cumplida conforme al cronograma establecido</t>
  </si>
  <si>
    <t>Procedimiento verificado en el aplicativo KAWAK. Se recomienda socializar esta actualización con todos los colaboradores de la entidad</t>
  </si>
  <si>
    <t>Actividad verificada y cumplida conforme al cronograma establecido y las evidencias aportadas</t>
  </si>
  <si>
    <t>Se recomienda tener en cuenta los informes de la Oficina de Control Interno y entes de control, donde se evidencian debilidades en el seguimiento oportuno a la ejecución contractual, con falencias sobre la presentación de informes de supervisión, exponiendo a la entidad a la materialización de riesgos de gestión y de corrupción.</t>
  </si>
  <si>
    <r>
      <t xml:space="preserve">1.	La actual política institucional de administración del riesgo  se encuentra publicada en https://www.invias.gov.co/index.php/archivo-y-documentos/politicas-y-lineamientos/14665-homologacion-de-la-politica-institucional-de-administracion-del-riesgo-vigente 
2.	la Oficina Asesora de Planeación coordinó acompañamiento de la Secretaría de Trasparencia y la fecha del evento está por definir
3.	Mediante MEMORANDO CIRCULAR No OAP 32403 del 03/05/2023  se solicitó reporte de monitoreo de riesgos de gestión y corrupción con corte al 1° trimestre y se socializó el formulario para reporte de incidentes.
4.	Múltiples mesas de trabajo para orientar el monitoreo y cierre de riesgo 2022; así como la actualización de riesgos 2023 y el respectivo reporte de ejecución y seguimiento en el aplicativo KAWAK
5.	El informe del estado del arte de la implementación se encuentra documentado en el indicador ID 313 “	Implementación política de administración del riesgo” del aplicativo KAWAK
</t>
    </r>
    <r>
      <rPr>
        <b/>
        <sz val="11"/>
        <rFont val="Calibri"/>
        <family val="2"/>
        <scheme val="minor"/>
      </rPr>
      <t>MEMORANDO No OCI 49041 del 29/06/2023</t>
    </r>
    <r>
      <rPr>
        <sz val="11"/>
        <rFont val="Calibri"/>
        <family val="2"/>
        <scheme val="minor"/>
      </rPr>
      <t xml:space="preserve">
Mediante Memorando OCI  35552 del 15 de mayo de 2023, se reportó el avance  al primer cuatrimestre de la vigencia 2023 del Monitoreo del Riesgo de Gestión de la OCI.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</si>
  <si>
    <r>
      <rPr>
        <b/>
        <sz val="11"/>
        <rFont val="Calibri"/>
        <family val="2"/>
        <scheme val="minor"/>
      </rPr>
      <t>MEMORANDO No SUBG 48829 del 29/06/2023</t>
    </r>
    <r>
      <rPr>
        <sz val="11"/>
        <rFont val="Calibri"/>
        <family val="2"/>
        <scheme val="minor"/>
      </rPr>
      <t xml:space="preserve">
Sera reportado por la dependencia que lidera la actividad.</t>
    </r>
  </si>
  <si>
    <t>Actividad desarrollada conforme al cronograma establecido.
Se recomienda especificar en qué proyectos se adelantaron actividades de reforestación</t>
  </si>
  <si>
    <t>Actividad desarrollada conforme a la meta propuesta</t>
  </si>
  <si>
    <t>De las evidencias aportadas no se puede identificar cuales son los mecanismos que se van a implementar en el INVIAS</t>
  </si>
  <si>
    <t>Las mesas de trabajo relacionadas en el monitoreo realizado por la OAP no hacen parte del periodo de seguimiento realizado por la OCI, por tal razón no pueden ser tenidas como evidencia sobre esta actividad.</t>
  </si>
  <si>
    <t xml:space="preserve">Los memorandos y actas relacionadas, atienden al mismo requerimiento realizado a la Función Pública. Se recomienda adelantar la actualización del protocolo en los términos establecidos, considerando que estos lineamientos impactan toda la información producida por la entidad
</t>
  </si>
  <si>
    <t>Se verificó en la página web la publicación del informe de percepción ciudadana del INVIAS. El último informe publicado corresponde al periodo abril - junio de 2023, disponible en el siguiente enlace https://www.invias.gov.co/index.php/archivo-y-documentos/atencion-al-ciudadano/15832-informe-de-percepcion-y-satisfaccion-de-la-ciudadania-de-abril-a-junio-de-2023/file
En el informe publicado en el siguiente enlace: https://www.invias.gov.co/index.php/archivo-y-documentos/atencion-al-ciudadano/15536-informe-de-la-encuesta-de-satisfaccion-del-portal-web-de-invias-2023/file  no es posible identificar el perido evaluado y encuestado a los usuarios.
Se recomienda divulgar internamente el instrumento de medición de tal manera que se pueda obtener una retroalimentación amplia por parte de la cuidadanía que permita implementar mejoras que impacten la prestación del servicio</t>
  </si>
  <si>
    <t xml:space="preserve">Verificada la información disponible en la página web sobre los trámites, servicios y otros procedimientos a cargo del INVIAS en el enlace https://www.invias.gov.co/index.php/servicios-al-ciudadano/tramites-y-servicios/tramites, se evidencia que esta se encuentra desactualizada. La ultima actualización de la página web corresponde al 24 de enero de 2023, y la entidad reporta la creación e inscripción del trámite "Permiso para la construcción de obras en las riberas de los rios o dentro de su cauce y en las demás vías fluviales", registrado en el SUIT el 16-06-2023.
En el Sistema Único de Información de trámites -SUIT se evidencia el registro de 7 trámites a cargo del INVIAS y en la página web solo hay información relacionada con 6 trámites
</t>
  </si>
  <si>
    <t>El reporte de avance presentado por la dependencia no corresponde a las actividades programadas dentro del PAAC, relacionadas con estrategias de inducción y reinducción para los servidores públicos.
Se recomienda generar las estrategias teniendo en cuanta la actualización que se está realizando sobre el código de bueno gobierno, considerando las observaciones presentadas por la Oficina de Control Interno en las evaluaciones independientes al Sistema de Control Interno del II semestre de 2022 y del I semestre de 2023, así como los instrumentos implementados y relacionados con la gestión de conflictos de intereses</t>
  </si>
  <si>
    <t>Se recomienda generar las estrategias teniendo en cuanta la actualización que se está realizando sobre el código de bueno gobierno, considerando las observaciones presentadas por la Oficina de Control Interno en las evaluaciones independientes al Sistema de Control Interno del II semestre de 2022 y del I semestre de 2023, así como los instrumentos implementados y relacionados con la gestión de conflictos de intereses</t>
  </si>
  <si>
    <t>Actividad realizada conforme a cronograma establecido</t>
  </si>
  <si>
    <t>Actividad desarrollada conforme a la programación establecida</t>
  </si>
  <si>
    <t>Sobre esta actividad, además de los facebook live que relaciona la Dirección de Ejecución y Operación, no se evidencian los demás chats ciudadanos que se van a realizar por otras dependencias, tal como se evidencia en la descripción de la actividad, lo cual genera incertidumbre respecto de la información publicada por la entidad y la garantía efectiva del derecho a la participación.
Se recomienda establecer, publicar y socializar con los servidores y contratistas del INVIAS, las fechas de estos espacios, con el fin de difundir de manera adecuada el desarrollo de estos y lograr una participación significativa y acorde con el objetivo del espacio diseñado por la entidad.</t>
  </si>
  <si>
    <t>No se evidencia avance de la actividad. No se recibió respuesta por parte de la dependencia encargada</t>
  </si>
  <si>
    <t>No se evidencia avance de la actividad.</t>
  </si>
  <si>
    <t>Verificada la información disponible en el Plan de Actividades de Participación 2023 no es posible identificar la fecha de realización de las acciones participativas que se encontraban progrmadas hasta el segundo cuatrimestre de 2023, en consecuencia, no se evidencia la evaluación de los espacios realizados</t>
  </si>
  <si>
    <t xml:space="preserve">Se evidencia la estrategia de participación ciudadana diseñada, publicada en el enlace https://www.invias.gov.co/index.php/normativa/politicas-y-lineamientos/atencion-al-ciudadano/15195-plan-de-actividades-de-participacion-ciudadana-2023/file, pero se desconoce la ejecución de un gran porcentaje de actividades comonquiera que no tienen fecha programda, y sobre aquellas que la tienen, no se obtuvo evidencia.
</t>
  </si>
  <si>
    <t>No se evidencia el diseño e implementación del programa para promover espacios de sensibilización sobre cultura del servicio en el INVIAS. Se reportan futuras capacitaciones sobre AZ digital que nada tienen que ver con cultura del servicio.
Se recomienda generar actividades que den cumplimiento al programa y temática propuesta</t>
  </si>
  <si>
    <t>No se evidencia avance sobre la presente actividad</t>
  </si>
  <si>
    <t>El portafolio de servicios del INVIAS disponible en https://www.invias.gov.co/index.php/normativa/politicas-y-lineamientos/atencion-al-ciudadano/15340-portafolio-de-servicios-invias-2023/file, se encuentra desactualizado, así como la información en el menú trámites y servicios con relación a la información publicada en el Sistema Único de Información de Trámites -SUIT.
Es importante estandarizar los atributos con los que se vana pedir los requisitos para los trámites a los usuarios, de acuerdo con los lineamientos de la Función Pública.
Adicionalmente, se recomienda actualizar, socializar y sensibilizar el portafolio de servicios con todos los servidores y contratistas de la entidad.</t>
  </si>
  <si>
    <t>No se evidencia la aplicación de autodiagnosticos para la implementación del modelo de estado abierto</t>
  </si>
  <si>
    <t>No se evidencia avance sobre esta actividad</t>
  </si>
  <si>
    <t>La información de los trámites se encuentra registrada y actualizada.
Se recomienda hacer concordante la información registrada en SUIT con la que actualmente se encuentra disponible en la página web de la entidad</t>
  </si>
  <si>
    <t>No se evidencia avance sobre el acto adminsitrativo que adopta los instrumentos de gestión de la información</t>
  </si>
  <si>
    <t>No se evidencia avance en la documentación de buenas prácticas en materia de integridad</t>
  </si>
  <si>
    <t>Actividad desarrollada conforme a la programación de los comités</t>
  </si>
  <si>
    <t>No se evidencia avance sobre esta actividad. De acuerdo con lo reportado en el Memorando SS 59317 del 01-08-2023, se recomienda evaluar la pertinencia de mantener esta acción en el PAAC</t>
  </si>
  <si>
    <t>Actividad desarrollada conforme al cronograma establecido</t>
  </si>
  <si>
    <t>Con memorando OCI 34702 del 11 de mayo de 2023, la Oficina de control interno presentó recomendaciones sobre la estrategia de racionalización formulada por la entidad.
En el periodo de seguimiento se observa que las recomendaciones no fueron atendidas y no se reporta avance en el cumplimiento de la estrategia de racionalización</t>
  </si>
  <si>
    <t>Acción verificada</t>
  </si>
  <si>
    <t>Actividad en desarrollo</t>
  </si>
  <si>
    <t xml:space="preserve">Las evidencias aportadas corresponden al primer trimestre de la vigencia 2023 https://invias.sharepoint.com/:f:/s/GRUPOATENCINALCIUDADANO/EvcPE61ux69FruFigyp-jvEBzxVmtOy62qnaVZERkhB39Q?e=NdZbQV
</t>
  </si>
  <si>
    <t>No se evidencia avance en esta actividad</t>
  </si>
  <si>
    <t>Actividad con retraso en el avance</t>
  </si>
  <si>
    <t/>
  </si>
  <si>
    <t>Nombre de la entidad:</t>
  </si>
  <si>
    <t>INSTITUTO NACIONAL DE VÍAS</t>
  </si>
  <si>
    <t>Orden:</t>
  </si>
  <si>
    <t>Nacional</t>
  </si>
  <si>
    <t>Sector administrativo:</t>
  </si>
  <si>
    <t>Transporte</t>
  </si>
  <si>
    <t>Año vigencia:</t>
  </si>
  <si>
    <t>2023</t>
  </si>
  <si>
    <t>Departamento:</t>
  </si>
  <si>
    <t>Bogotá D.C</t>
  </si>
  <si>
    <t>Municipio:</t>
  </si>
  <si>
    <t>BOGOTÁ</t>
  </si>
  <si>
    <t>DATOS TRÁMITES A RACIONALIZAR</t>
  </si>
  <si>
    <t>ACCIONES DE RACIONALIZACIÓN A DESARROLLAR</t>
  </si>
  <si>
    <t>PLAN DE EJECUCIÓN</t>
  </si>
  <si>
    <t>SEGUIMIENTO Y EVALUACIÓN</t>
  </si>
  <si>
    <t>Tipo</t>
  </si>
  <si>
    <t>Número</t>
  </si>
  <si>
    <t>Nombre</t>
  </si>
  <si>
    <t>Estado</t>
  </si>
  <si>
    <t>Situación actual</t>
  </si>
  <si>
    <t>Mejora a implementar</t>
  </si>
  <si>
    <t>Beneficio al ciudadano y/o entidad</t>
  </si>
  <si>
    <t>Tipo racionalización</t>
  </si>
  <si>
    <t>Acciones racionalización</t>
  </si>
  <si>
    <t>Fecha inicio</t>
  </si>
  <si>
    <t>Fecha final racionalización</t>
  </si>
  <si>
    <t>Fecha final implementación</t>
  </si>
  <si>
    <t>Justificación</t>
  </si>
  <si>
    <t>Monitoreo jefe planeación</t>
  </si>
  <si>
    <t xml:space="preserve"> Valor ejecutado (%)</t>
  </si>
  <si>
    <t>Observaciones/Recomendaciones</t>
  </si>
  <si>
    <t>Seguimiento jefe control interno</t>
  </si>
  <si>
    <t>Único</t>
  </si>
  <si>
    <t>25112</t>
  </si>
  <si>
    <t>Concepto técnico de ubicación de estaciones de servicios </t>
  </si>
  <si>
    <t>Inscrito</t>
  </si>
  <si>
    <t>En la virtualización que se está desarrollando con la empresa Analítica S.A.S., la OTIC apoyó desde el frente tecnológico y la SRT desde el frente técnico,se avanzó en el levantamiento del diagramas de flujo.Queda pendiente el diagrama de flujo de comunicaciones, los requerimientos funcionales y no funcionales, prototipo y el desarrollo del trámite.</t>
  </si>
  <si>
    <t>Virtualización de los trámites</t>
  </si>
  <si>
    <t>Disminución en tiempos de respuesta, no utilización de intermediarios, disminución de costos por desplazamiento del ciudadano, facilidad para realizar la solicitud desde cualquier parte del país donde haya internet, mayor eficiencia en la expedición del trámite</t>
  </si>
  <si>
    <t>Tecnologica</t>
  </si>
  <si>
    <t>Trámite total en línea</t>
  </si>
  <si>
    <t>28/01/2021</t>
  </si>
  <si>
    <t>31/12/2023</t>
  </si>
  <si>
    <t>Oficina Asesora de Planeación, Dirección Técnica y Subdirección de Estudios e Innovación.</t>
  </si>
  <si>
    <t>Sí</t>
  </si>
  <si>
    <t>MEMORANDO No OTIC 21948  del 24/03/2023
Es necesario hacer el levantamiento de las historias de usuario y el prototipo del trámite. Se ha adelantado el levantamiento de historias de usuario con la ANI y la AND para hacer interoperabilidad para este trámite</t>
  </si>
  <si>
    <t>Respondió</t>
  </si>
  <si>
    <t>Pregunta</t>
  </si>
  <si>
    <t>Observación</t>
  </si>
  <si>
    <t>1. ¿Cuenta con el plan de trabajo para implementar la propuesta de mejora del trámite?</t>
  </si>
  <si>
    <t>Con memorando OTIC 50328 de 05-07-2023 se indica que se ha adelantado el levantamiento de historias de usuario con la ANI y la AND para hacer interoperabilidad para este trámite. No se cuenta con evidencia de este avance.
Adicionalmente, con memorando OCI 34702 del 11 de mayo de 2023, la Oficina de control interno presentó recomendaciones sobre la estrategia de racionalización formulada por la entidad.</t>
  </si>
  <si>
    <t>2. ¿Se implementó la mejora del trámite en la entidad?</t>
  </si>
  <si>
    <t>La mejora no ha sido implementada en la entidad, como quiera que según Memorando OTIC 50328 de 2023, Se está adelantado el levantamiento de historias de usuario con la ANI y la AND para hacer interoperabilidad para este trámite. Actividad de la cual no se cuenta con evidencia</t>
  </si>
  <si>
    <t>3. ¿Se actualizó el trámite en el SUIT incluyendo la mejora?</t>
  </si>
  <si>
    <t>No se ha actualizado la información del trámite en el SUIT porque la mejora no ha sido implementada. Debe tenerse en cuenta el tipo de acción de racionalización indicado en
la estrategia y el procedimiento relacionado en el trámite. No podría tratarse de una
acción de racionalización "Trámite totalmente en línea" si este cuenta con una etapa de
visita técnica.</t>
  </si>
  <si>
    <t>4. ¿Se ha realizado la socialización de la mejora tanto en la entidad como con los usuarios?</t>
  </si>
  <si>
    <t>No se ha socializado la mejora, en la medida que la acción de racionalización no ha
sido ejecutada e implementada por la entidad.</t>
  </si>
  <si>
    <t>5. ¿El usuario está recibiendo los beneficios de la mejora del trámite?</t>
  </si>
  <si>
    <t>No. El usuario no se encuentra recibiendo los beneficios de la acción de rcionalización,
como quiera que esta no ha sido implementada por la entidad.</t>
  </si>
  <si>
    <t>6. ¿La entidad ya cuenta con mecanismos para medir los beneficios que recibirá el usuario por la mejora del trámite?</t>
  </si>
  <si>
    <t>No se evidencian mecanismos para medir llos beneficios de la mejora a implementar
por parte de la entidad</t>
  </si>
  <si>
    <t>3382</t>
  </si>
  <si>
    <t>Permiso para movilización de carga extradimensionada por las vías nacionales</t>
  </si>
  <si>
    <t xml:space="preserve">Solicitud y pago por medio electrónico. Módulo del Trámite del Permiso implementado. Proyecto de virtualización con el apoyo de MinTic.
</t>
  </si>
  <si>
    <t>Optimización del aplicativo e Interoperabilidad.</t>
  </si>
  <si>
    <t>Reducción de requisitos para el ciudadano.
Para la entidad: Mejor manejo de la información.</t>
  </si>
  <si>
    <t>31/03/2023</t>
  </si>
  <si>
    <t>Oficina Asesora de Planeación, Dirección Técnica, Secretaria General y Subdirección de Estudios e Innovación.</t>
  </si>
  <si>
    <t>MEMORANDO No SA 25813  del 10/04/2023
Se realizan reuniones de seguimiento al proyecto todos los miercoles se deja evidencia de la grabacion via teams. Con Acta 01 - 2023 Reunión Carga Ordinaria - Cierre Alcance 02-03-2023.</t>
  </si>
  <si>
    <t>En la vigencia 2022 se aportó documento "Plan del proyecto" del contratista ANALITICA
con base en la orden de compra 846 del 31-01-2022, para realizar configuración, capacitación y parametrización de los sistemas SGDEA (AZDigital) y BPM (SGP), sistemas que permitirían la optimización del trámite.
Con memorando OTIC 50328 de 2023, se indica que el alcance del proyecto ha sido
modificado dados los requerimientos realizados por la SRT y la Dirección de
Presupuesto. Se desconoce nuevo cronograma.</t>
  </si>
  <si>
    <t xml:space="preserve">No. La mejora no ha sido implementada en la entidad. Segun Memorando SAF 496600
de 2023, el trámite se encuentra desarrollado en la herramienta contratada SGP, y no
ha salido a producción de SGDEAV ya que el esta se relaciona en el módulo de correspondencia y almacenamiento documental.
La justificación y acción propuesta no coincide con los beneficios planteados de cara al
ciudadano, pues no existe reducción de documentos o requisitos.
</t>
  </si>
  <si>
    <t>No se ha actualizado el SUIT incluyendo la mejora, como quiera que para el 1
cuatrimestre de 2023 esta no se ha implementado.
Adicionalmente, con memorando OCI 34702 del 11 de mayo de 2023, la Oficina de control interno presentó recomendaciones sobre la estrategia de racionalización formulada por la entidad.
En el periodo de seguimiento se observa que las recomendaciones no fueron atendidas y no se reporta avance en el cumplimiento de la estrategia de racionalización</t>
  </si>
  <si>
    <t>No se ha socializado la mejora en la entidad ni con los usuarios toda vez que esta no se
ha implementado.</t>
  </si>
  <si>
    <t>El usuario aun no recibe los beneficios de la mejora pese a ser una propuesta de
racionalización formulada desde el año 2021, como quiera que esta no ha sido
implementada</t>
  </si>
  <si>
    <t>No. En la información aportada por el responsable, no se evidenció los indicadores
relacionados con la mejora a implementar que permitan medir los beneficios que
recibirá el usuario por la mejora del trámite</t>
  </si>
  <si>
    <t>Modelo Único – Hijo</t>
  </si>
  <si>
    <t>46672</t>
  </si>
  <si>
    <t>Permiso para la movilización de carga indivisible extrapesada, indivisible extradimensionada o indivisible extrapesada y extradimensionada a la vez y permiso para el transporte de carga divisible con vehículos combinados de carga - V.C.C</t>
  </si>
  <si>
    <t>En la virtualización que se está desarrollando con la empresa Analítica S.A.S., la OTIC apoyó desde el frente tecnológico y la SRT desde el frente técnico, se levantaron diagramas de flujo, requerimientos funcionales y no funcionales, se tiene prototipo y estimado por parte del proveedor. Quedan pendientes las respuestas a las observaciones por parte de Analítica sobre el diagrama de comunicaciones, y la historia de usuario de interoperabilidad con la ANI.</t>
  </si>
  <si>
    <t>01/01/2023</t>
  </si>
  <si>
    <t>¿DTE ¿OTIC ¿SRT ¿Subdirección Administrativa</t>
  </si>
  <si>
    <t>No</t>
  </si>
  <si>
    <t xml:space="preserve">MEMORANDO No OTIC 21948  del 24/03/2023
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t>
  </si>
  <si>
    <t>No se cuenta con evidencia sobre el plan de trabajo. Adicionalmente, con memorando OCI 34702 del 11 de mayo de 2023, la Oficina de control interno presentó recomendaciones sobre la estrategia de racionalización formulada por la entidad.
En el periodo de seguimiento se observa que las recomendaciones no fueron atendidas y no se reporta avance en el cumplimiento de la estrategia de racionalización</t>
  </si>
  <si>
    <t xml:space="preserve">No se ha implementado la mejora del trámite. Adicionalmente, de cara a la estrategia
de racionalización formulada no hay claridad sobre el estado actual del trámite, la
mejora a implementar y el beneficio de cara al ciudadano.
</t>
  </si>
  <si>
    <t xml:space="preserve">No se ha realizado la actualización de la información del trámite en el SUIT, como
quiera que la acción de racionalización no ha sido ejecutada e implementada por la
entidad.
</t>
  </si>
  <si>
    <t>No se ha socializado la mejora del trámite en la entidad ni con los usuarios, como
quiera que la acción de racionalización no ha sido ejecutada e implementada por la
entidad.</t>
  </si>
  <si>
    <t>Para el 2° cuatrimestre de 2023, los usuarios no se encuentran recibiendo los
beneficios de la mejora del trámite, como quiera que la acción de racionalización no ha
sido ejecutada e implementada por la entidad.</t>
  </si>
  <si>
    <t>No se identifican mecanismos para medir los beneficios que recibirá el usuario por la
mejora del trámite, como quiera que la acción de racionalización no ha sido ejecutada e
implementada por la entidad.</t>
  </si>
  <si>
    <t>76310</t>
  </si>
  <si>
    <t>Beneficio de tarifa exenta o diferencial en las estaciones de peaje a cargo del INVIAS</t>
  </si>
  <si>
    <t>En la virtualización que se está desarrollando con la empresa Analítica S.A.S., la OTIC apoyó desde el frente tecnológico y el grupo de peajes desde el frente técnico, se han remitido observaciones del desarrollo presentado por el proveedor y estamos a la espera de los ajustes en lo que corresponde a la gestión que se realiza desde el grupo de peajes. Se ha avanzado en la virtualización de este trámite en un 95% para su salida a producción, sin embargo es importante resaltar que depende de la salida a producción del SGDEA ya que estos aplicativos son interoperables con el número de radicado, la firma digital y la gestión documental.</t>
  </si>
  <si>
    <t>¿DTE ¿OTIC ¿Grupo de peajes ¿Subdirección Administrativa</t>
  </si>
  <si>
    <t xml:space="preserve">MEMORANDO No OTIC 21948  del 24/03/2023
Actualmente se están llevando a cabo las pruebas del del alcance inicial sobre la plataforma SGP . Una vez finalicen las pruebas se validará se requiere implementar nuevas historias de usuario, las cuales deben ser analizadas por el equipo del proyecto
</t>
  </si>
  <si>
    <t>No se evidencia un plan de trabajo para la implentación de la acción de racionalización.
con memorando OTIC 50328 de 2023, se indica que por falta de personal no ha salido a producción la mejora.
No es posible determinar con la acción de racionalización formulada la situación actual
del trámite.
Con memorando OCI 34702 del 11 de mayo de 2023, la Oficina de control interno presentó recomendaciones sobre la estrategia de racionalización formulada por la entidad.</t>
  </si>
  <si>
    <t>No se ha implementado la mejora en la entidad, en la medida que esta se encuentra
supeditada a la entrada en funcionamiento de la plataforma SGP, que no ha salido a producción</t>
  </si>
  <si>
    <t>No se ha actualizado la información del trámite en el SUIT, como quiera que la mejora
sobre el trámite no ha sido implementada</t>
  </si>
  <si>
    <t>La mejora no ha sido socializada ni en la entidad ni con los usuarios, en la medida que
esta no ha sido ejecutada ni implementada como quiera que está supeditada a la
entrada en funcionamiento de la plataforma SGP</t>
  </si>
  <si>
    <t>Para el 2° cuatrimestre de la vigencia 2023, los usuarios no están recibiendo los
beneficios parciales o totales de la mejora a implementar, como quiera que esta se
encuentra supeditada al funcionamiento de la plataforma SGP. Adicionalmente, no son
claros los beneficios a recibir por los usuarios en comparación con la información
registrada en el formato integrado del SUIT.</t>
  </si>
  <si>
    <t>Para el 2° cuatrimestre de 2023, no se evidencian mecanismos para medir los beneficios introducidos por el trámite, como quiera que la mejora no ha sido implementada y que, de cara a la estrategia de racionalización formulada, no se encuentran claramente definidos; esto, teniendo en cuenta la información registrada en el formato integrado del SUIT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</si>
</sst>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sz val="11"/>
      <color theme="8"/>
      <name val="Calibri"/>
      <family val="2"/>
      <scheme val="minor"/>
    </font>
    <font>
      <strike/>
      <sz val="11"/>
      <name val="Calibri"/>
      <family val="2"/>
      <scheme val="minor"/>
    </font>
    <font>
      <sz val="18"/>
      <name val="Arial"/>
      <family val="2"/>
    </font>
    <font>
      <b/>
      <sz val="8"/>
      <color rgb="FFFFFFFF"/>
      <name val="Arial"/>
      <family val="2"/>
    </font>
    <font>
      <b/>
      <sz val="9"/>
      <color rgb="FFFFFFFF"/>
      <name val="Arial"/>
      <family val="2"/>
    </font>
    <font>
      <b/>
      <sz val="7"/>
      <color rgb="FFFFFFFF"/>
      <name val="Arial"/>
      <family val="2"/>
    </font>
    <font>
      <sz val="9"/>
      <color rgb="FF000000"/>
      <name val="Arial"/>
      <family val="2"/>
    </font>
    <font>
      <b/>
      <u/>
      <sz val="9"/>
      <color rgb="FF0563C1"/>
      <name val="Arial"/>
      <family val="2"/>
    </font>
    <font>
      <sz val="8"/>
      <color rgb="FF000000"/>
      <name val="Arial"/>
      <family val="2"/>
    </font>
    <font>
      <u/>
      <sz val="11"/>
      <color theme="10"/>
      <name val="Calibri"/>
      <family val="2"/>
      <scheme val="minor"/>
    </font>
    <font>
      <sz val="10.5"/>
      <color rgb="FF000000"/>
      <name val="Calibri"/>
      <family val="2"/>
    </font>
    <font>
      <b/>
      <sz val="11"/>
      <color rgb="FFFF0000"/>
      <name val="Calibri"/>
      <family val="2"/>
      <scheme val="minor"/>
    </font>
    <font>
      <sz val="11"/>
      <color theme="0"/>
      <name val="Calibri"/>
      <family val="2"/>
      <scheme val="minor"/>
    </font>
    <font>
      <b/>
      <sz val="11"/>
      <color theme="9"/>
      <name val="Calibri"/>
      <family val="2"/>
      <scheme val="minor"/>
    </font>
    <font>
      <b/>
      <sz val="11"/>
      <color theme="8"/>
      <name val="Calibri"/>
      <family val="2"/>
      <scheme val="minor"/>
    </font>
    <font>
      <b/>
      <strike/>
      <sz val="11"/>
      <color theme="1"/>
      <name val="Calibri"/>
      <family val="2"/>
      <scheme val="minor"/>
    </font>
    <font>
      <b/>
      <strike/>
      <sz val="11"/>
      <name val="Calibri"/>
      <family val="2"/>
      <scheme val="minor"/>
    </font>
    <font>
      <sz val="9"/>
      <name val="SansSerif"/>
    </font>
    <font>
      <b/>
      <sz val="11"/>
      <color indexed="59"/>
      <name val="SansSerif"/>
    </font>
    <font>
      <b/>
      <sz val="11"/>
      <color indexed="72"/>
      <name val="SansSerif"/>
    </font>
    <font>
      <b/>
      <sz val="9"/>
      <color indexed="72"/>
      <name val="SansSerif"/>
    </font>
    <font>
      <sz val="9"/>
      <color indexed="72"/>
      <name val="SansSerif"/>
    </font>
  </fonts>
  <fills count="45">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rgb="FF7030A0"/>
        <bgColor indexed="64"/>
      </patternFill>
    </fill>
    <fill>
      <patternFill patternType="solid">
        <fgColor rgb="FFCC99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99CC"/>
        <bgColor indexed="64"/>
      </patternFill>
    </fill>
    <fill>
      <patternFill patternType="solid">
        <fgColor rgb="FFFFEBFF"/>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70AD47"/>
        <bgColor indexed="64"/>
      </patternFill>
    </fill>
    <fill>
      <patternFill patternType="solid">
        <fgColor rgb="FFE2EFDA"/>
        <bgColor indexed="64"/>
      </patternFill>
    </fill>
    <fill>
      <patternFill patternType="solid">
        <fgColor rgb="FFE2F0D9"/>
        <bgColor indexed="64"/>
      </patternFill>
    </fill>
    <fill>
      <patternFill patternType="solid">
        <fgColor rgb="FFA5A5A5"/>
        <bgColor indexed="64"/>
      </patternFill>
    </fill>
    <fill>
      <patternFill patternType="solid">
        <fgColor rgb="FFF2F2F2"/>
        <bgColor indexed="64"/>
      </patternFill>
    </fill>
    <fill>
      <patternFill patternType="solid">
        <fgColor rgb="FFEDEDED"/>
        <bgColor indexed="64"/>
      </patternFill>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indexed="9"/>
        <bgColor indexed="64"/>
      </patternFill>
    </fill>
    <fill>
      <patternFill patternType="solid">
        <fgColor indexed="22"/>
        <bgColor indexed="64"/>
      </patternFill>
    </fill>
  </fills>
  <borders count="88">
    <border>
      <left/>
      <right/>
      <top/>
      <bottom/>
      <diagonal/>
    </border>
    <border>
      <left style="medium">
        <color rgb="FFFFFFFF"/>
      </left>
      <right style="medium">
        <color rgb="FFFFFFFF"/>
      </right>
      <top style="medium">
        <color rgb="FFFFFFFF"/>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right style="thin">
        <color theme="0"/>
      </right>
      <top style="medium">
        <color indexed="64"/>
      </top>
      <bottom style="thin">
        <color theme="0"/>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theme="0"/>
      </left>
      <right style="medium">
        <color theme="0"/>
      </right>
      <top/>
      <bottom/>
      <diagonal/>
    </border>
    <border>
      <left style="medium">
        <color theme="0"/>
      </left>
      <right style="medium">
        <color theme="0"/>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thin">
        <color indexed="64"/>
      </left>
      <right style="medium">
        <color indexed="64"/>
      </right>
      <top style="medium">
        <color indexed="64"/>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style="medium">
        <color rgb="FFFFFFFF"/>
      </top>
      <bottom style="thick">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top style="thick">
        <color rgb="FFFFFFFF"/>
      </top>
      <bottom style="medium">
        <color rgb="FFFFFFFF"/>
      </bottom>
      <diagonal/>
    </border>
    <border>
      <left style="medium">
        <color rgb="FFFFFFFF"/>
      </left>
      <right style="medium">
        <color rgb="FFFFFFFF"/>
      </right>
      <top style="thick">
        <color rgb="FFFFFFFF"/>
      </top>
      <bottom style="thick">
        <color rgb="FFFFFFFF"/>
      </bottom>
      <diagonal/>
    </border>
    <border>
      <left style="medium">
        <color rgb="FFFFFFFF"/>
      </left>
      <right/>
      <top style="medium">
        <color rgb="FFFFFFFF"/>
      </top>
      <bottom style="medium">
        <color rgb="FFFFFFFF"/>
      </bottom>
      <diagonal/>
    </border>
    <border>
      <left style="thin">
        <color theme="0"/>
      </left>
      <right style="medium">
        <color indexed="64"/>
      </right>
      <top style="thin">
        <color theme="0"/>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theme="0"/>
      </right>
      <top style="thin">
        <color theme="0"/>
      </top>
      <bottom/>
      <diagonal/>
    </border>
    <border>
      <left style="medium">
        <color indexed="64"/>
      </left>
      <right style="medium">
        <color theme="0"/>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indexed="64"/>
      </bottom>
      <diagonal/>
    </border>
    <border>
      <left style="medium">
        <color theme="0"/>
      </left>
      <right style="medium">
        <color indexed="64"/>
      </right>
      <top style="medium">
        <color theme="0"/>
      </top>
      <bottom style="medium">
        <color indexed="64"/>
      </bottom>
      <diagonal/>
    </border>
    <border>
      <left style="medium">
        <color indexed="64"/>
      </left>
      <right style="medium">
        <color theme="0"/>
      </right>
      <top/>
      <bottom/>
      <diagonal/>
    </border>
    <border>
      <left style="medium">
        <color theme="0"/>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FFFFFF"/>
      </left>
      <right style="medium">
        <color indexed="64"/>
      </right>
      <top style="medium">
        <color rgb="FFFFFFFF"/>
      </top>
      <bottom/>
      <diagonal/>
    </border>
    <border>
      <left/>
      <right/>
      <top style="medium">
        <color rgb="FFFFFFFF"/>
      </top>
      <bottom/>
      <diagonal/>
    </border>
    <border>
      <left style="medium">
        <color indexed="64"/>
      </left>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medium">
        <color indexed="8"/>
      </bottom>
      <diagonal/>
    </border>
  </borders>
  <cellStyleXfs count="4">
    <xf numFmtId="0" fontId="0" fillId="0" borderId="0"/>
    <xf numFmtId="9" fontId="1" fillId="0" borderId="0" applyFont="0" applyFill="0" applyBorder="0" applyAlignment="0" applyProtection="0"/>
    <xf numFmtId="0" fontId="3" fillId="0" borderId="0"/>
    <xf numFmtId="0" fontId="23" fillId="0" borderId="0" applyNumberFormat="0" applyFill="0" applyBorder="0" applyAlignment="0" applyProtection="0"/>
  </cellStyleXfs>
  <cellXfs count="578">
    <xf numFmtId="0" fontId="0" fillId="0" borderId="0" xfId="0"/>
    <xf numFmtId="0" fontId="0" fillId="0" borderId="0" xfId="0" applyAlignment="1">
      <alignment textRotation="90"/>
    </xf>
    <xf numFmtId="0" fontId="0" fillId="0" borderId="0" xfId="0" applyAlignment="1">
      <alignment horizontal="center" vertical="center"/>
    </xf>
    <xf numFmtId="0" fontId="4" fillId="21" borderId="3" xfId="0" applyFont="1" applyFill="1" applyBorder="1" applyAlignment="1">
      <alignment horizontal="center" vertical="center" wrapText="1"/>
    </xf>
    <xf numFmtId="0" fontId="0" fillId="0" borderId="3" xfId="0" applyBorder="1" applyAlignment="1">
      <alignment wrapText="1"/>
    </xf>
    <xf numFmtId="0" fontId="0" fillId="0" borderId="0" xfId="0" applyAlignment="1">
      <alignment textRotation="90" wrapText="1"/>
    </xf>
    <xf numFmtId="0" fontId="9" fillId="20" borderId="5" xfId="0" applyFont="1" applyFill="1" applyBorder="1" applyAlignment="1">
      <alignment horizontal="center" vertical="center" textRotation="90" wrapText="1" readingOrder="1"/>
    </xf>
    <xf numFmtId="0" fontId="0" fillId="0" borderId="0" xfId="0" applyAlignment="1">
      <alignment horizontal="left" vertical="top" wrapText="1"/>
    </xf>
    <xf numFmtId="164" fontId="10" fillId="16" borderId="18"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10" fillId="16" borderId="11" xfId="0" applyFont="1" applyFill="1" applyBorder="1" applyAlignment="1">
      <alignment horizontal="center" vertical="center" wrapText="1" readingOrder="1"/>
    </xf>
    <xf numFmtId="0" fontId="6" fillId="8" borderId="24" xfId="0" applyFont="1" applyFill="1" applyBorder="1" applyAlignment="1">
      <alignment horizontal="center" vertical="center" wrapText="1" readingOrder="1"/>
    </xf>
    <xf numFmtId="0" fontId="6" fillId="8" borderId="9" xfId="0" applyFont="1" applyFill="1" applyBorder="1" applyAlignment="1">
      <alignment horizontal="center" vertical="center" wrapText="1" readingOrder="1"/>
    </xf>
    <xf numFmtId="0" fontId="6" fillId="2" borderId="24" xfId="0" applyFont="1" applyFill="1" applyBorder="1" applyAlignment="1">
      <alignment horizontal="center" vertical="center" wrapText="1" readingOrder="1"/>
    </xf>
    <xf numFmtId="0" fontId="6" fillId="2" borderId="9" xfId="0" applyFont="1" applyFill="1" applyBorder="1" applyAlignment="1">
      <alignment horizontal="center" vertical="center" wrapText="1" readingOrder="1"/>
    </xf>
    <xf numFmtId="0" fontId="6" fillId="3" borderId="9" xfId="0" applyFont="1" applyFill="1" applyBorder="1" applyAlignment="1">
      <alignment horizontal="center" vertical="center" wrapText="1" readingOrder="1"/>
    </xf>
    <xf numFmtId="0" fontId="14" fillId="0" borderId="0" xfId="0" applyFont="1"/>
    <xf numFmtId="2" fontId="2" fillId="4" borderId="37" xfId="2" applyNumberFormat="1" applyFont="1" applyFill="1" applyBorder="1" applyAlignment="1">
      <alignment horizontal="center" vertical="center" wrapText="1"/>
    </xf>
    <xf numFmtId="0" fontId="8" fillId="9" borderId="38" xfId="0" applyFont="1" applyFill="1" applyBorder="1" applyAlignment="1">
      <alignment horizontal="center" vertical="center" textRotation="90" wrapText="1" readingOrder="1"/>
    </xf>
    <xf numFmtId="0" fontId="8" fillId="9" borderId="38" xfId="0" applyFont="1" applyFill="1" applyBorder="1" applyAlignment="1">
      <alignment horizontal="center" vertical="center" wrapText="1" readingOrder="1"/>
    </xf>
    <xf numFmtId="0" fontId="0" fillId="26" borderId="41" xfId="0" applyFill="1" applyBorder="1" applyAlignment="1">
      <alignment horizontal="center" vertical="center" wrapText="1"/>
    </xf>
    <xf numFmtId="0" fontId="6" fillId="11" borderId="9" xfId="0" applyFont="1" applyFill="1" applyBorder="1" applyAlignment="1">
      <alignment horizontal="center" vertical="center" wrapText="1"/>
    </xf>
    <xf numFmtId="164" fontId="8" fillId="3" borderId="9" xfId="1" applyNumberFormat="1" applyFont="1" applyFill="1" applyBorder="1" applyAlignment="1" applyProtection="1">
      <alignment horizontal="center" vertical="center" wrapText="1"/>
    </xf>
    <xf numFmtId="164" fontId="8" fillId="3" borderId="9" xfId="1" applyNumberFormat="1" applyFont="1" applyFill="1" applyBorder="1" applyAlignment="1" applyProtection="1">
      <alignment horizontal="center" vertical="center" wrapText="1"/>
      <protection locked="0"/>
    </xf>
    <xf numFmtId="164" fontId="8" fillId="2" borderId="9" xfId="1" applyNumberFormat="1" applyFont="1" applyFill="1" applyBorder="1" applyAlignment="1" applyProtection="1">
      <alignment horizontal="center" vertical="center" wrapText="1"/>
    </xf>
    <xf numFmtId="0" fontId="8" fillId="2" borderId="9" xfId="1" applyNumberFormat="1" applyFont="1" applyFill="1" applyBorder="1" applyAlignment="1" applyProtection="1">
      <alignment horizontal="center" vertical="center" wrapText="1"/>
    </xf>
    <xf numFmtId="164" fontId="8" fillId="2" borderId="9" xfId="1" applyNumberFormat="1"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164" fontId="8" fillId="23" borderId="9" xfId="1" applyNumberFormat="1" applyFont="1" applyFill="1" applyBorder="1" applyAlignment="1" applyProtection="1">
      <alignment horizontal="center" vertical="center" wrapText="1"/>
    </xf>
    <xf numFmtId="0" fontId="8" fillId="23" borderId="9" xfId="1" applyNumberFormat="1" applyFont="1" applyFill="1" applyBorder="1" applyAlignment="1" applyProtection="1">
      <alignment horizontal="center" vertical="center" wrapText="1"/>
    </xf>
    <xf numFmtId="164" fontId="8" fillId="23" borderId="9" xfId="1" applyNumberFormat="1" applyFont="1" applyFill="1" applyBorder="1" applyAlignment="1" applyProtection="1">
      <alignment horizontal="center" vertical="center" wrapText="1"/>
      <protection locked="0"/>
    </xf>
    <xf numFmtId="0" fontId="6" fillId="23" borderId="9" xfId="0" applyFont="1" applyFill="1" applyBorder="1" applyAlignment="1" applyProtection="1">
      <alignment horizontal="center" vertical="center" wrapText="1"/>
      <protection locked="0"/>
    </xf>
    <xf numFmtId="164" fontId="8" fillId="8" borderId="9" xfId="1" applyNumberFormat="1" applyFont="1" applyFill="1" applyBorder="1" applyAlignment="1" applyProtection="1">
      <alignment horizontal="center" vertical="center" wrapText="1"/>
    </xf>
    <xf numFmtId="0" fontId="6" fillId="8" borderId="9" xfId="0" applyFont="1" applyFill="1" applyBorder="1" applyAlignment="1">
      <alignment horizontal="center" vertical="center" wrapText="1"/>
    </xf>
    <xf numFmtId="164" fontId="8" fillId="8" borderId="9" xfId="1" applyNumberFormat="1"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164" fontId="8" fillId="8" borderId="24" xfId="1" applyNumberFormat="1" applyFont="1" applyFill="1" applyBorder="1" applyAlignment="1" applyProtection="1">
      <alignment horizontal="center" vertical="center" wrapText="1"/>
    </xf>
    <xf numFmtId="0" fontId="6" fillId="8" borderId="24" xfId="0" applyFont="1" applyFill="1" applyBorder="1" applyAlignment="1">
      <alignment horizontal="center" vertical="center" wrapText="1"/>
    </xf>
    <xf numFmtId="164" fontId="8" fillId="8" borderId="24" xfId="1" applyNumberFormat="1" applyFont="1" applyFill="1" applyBorder="1" applyAlignment="1" applyProtection="1">
      <alignment horizontal="center" vertical="center" wrapText="1"/>
      <protection locked="0"/>
    </xf>
    <xf numFmtId="0" fontId="6" fillId="8" borderId="24" xfId="0" applyFont="1" applyFill="1" applyBorder="1" applyAlignment="1" applyProtection="1">
      <alignment horizontal="center" vertical="center" wrapText="1"/>
      <protection locked="0"/>
    </xf>
    <xf numFmtId="0" fontId="6" fillId="8" borderId="12" xfId="0" applyFont="1" applyFill="1" applyBorder="1" applyAlignment="1">
      <alignment horizontal="center" vertical="center" wrapText="1" readingOrder="1"/>
    </xf>
    <xf numFmtId="164" fontId="8" fillId="8" borderId="12" xfId="1" applyNumberFormat="1" applyFont="1" applyFill="1" applyBorder="1" applyAlignment="1" applyProtection="1">
      <alignment horizontal="center" vertical="center" wrapText="1"/>
    </xf>
    <xf numFmtId="0" fontId="6" fillId="3" borderId="24" xfId="0" applyFont="1" applyFill="1" applyBorder="1" applyAlignment="1">
      <alignment horizontal="center" vertical="center" wrapText="1" readingOrder="1"/>
    </xf>
    <xf numFmtId="164" fontId="8" fillId="3" borderId="24" xfId="1" applyNumberFormat="1" applyFont="1" applyFill="1" applyBorder="1" applyAlignment="1" applyProtection="1">
      <alignment horizontal="center" vertical="center" wrapText="1"/>
    </xf>
    <xf numFmtId="164" fontId="8" fillId="3" borderId="12" xfId="1" applyNumberFormat="1" applyFont="1" applyFill="1" applyBorder="1" applyAlignment="1" applyProtection="1">
      <alignment horizontal="center" vertical="center" wrapText="1"/>
    </xf>
    <xf numFmtId="0" fontId="2" fillId="4" borderId="36" xfId="2" applyFont="1" applyFill="1" applyBorder="1" applyAlignment="1">
      <alignment horizontal="center" vertical="center" wrapText="1"/>
    </xf>
    <xf numFmtId="0" fontId="2" fillId="4" borderId="20" xfId="2" applyFont="1" applyFill="1" applyBorder="1" applyAlignment="1">
      <alignment horizontal="center" vertical="center" wrapText="1"/>
    </xf>
    <xf numFmtId="0" fontId="11" fillId="0" borderId="0" xfId="0" applyFont="1"/>
    <xf numFmtId="164" fontId="0" fillId="0" borderId="0" xfId="1" applyNumberFormat="1" applyFont="1"/>
    <xf numFmtId="0" fontId="0" fillId="0" borderId="37" xfId="0" applyBorder="1" applyAlignment="1">
      <alignment wrapText="1"/>
    </xf>
    <xf numFmtId="0" fontId="9" fillId="20" borderId="5" xfId="0" applyFont="1" applyFill="1" applyBorder="1" applyAlignment="1">
      <alignment horizontal="center" vertical="center" wrapText="1" readingOrder="1"/>
    </xf>
    <xf numFmtId="0" fontId="9" fillId="20" borderId="17" xfId="0" applyFont="1" applyFill="1" applyBorder="1" applyAlignment="1">
      <alignment horizontal="center" vertical="center" wrapText="1" readingOrder="1"/>
    </xf>
    <xf numFmtId="0" fontId="6" fillId="8" borderId="12" xfId="0" applyFont="1" applyFill="1" applyBorder="1" applyAlignment="1">
      <alignment horizontal="center" vertical="center" wrapText="1"/>
    </xf>
    <xf numFmtId="0" fontId="6" fillId="8" borderId="12" xfId="0" applyFont="1" applyFill="1" applyBorder="1" applyAlignment="1" applyProtection="1">
      <alignment horizontal="center" vertical="center" wrapText="1"/>
      <protection locked="0"/>
    </xf>
    <xf numFmtId="0" fontId="6" fillId="11" borderId="24" xfId="0" applyFont="1" applyFill="1" applyBorder="1" applyAlignment="1">
      <alignment horizontal="center" vertical="center" wrapText="1"/>
    </xf>
    <xf numFmtId="0" fontId="6" fillId="11" borderId="12" xfId="0" applyFont="1" applyFill="1" applyBorder="1" applyAlignment="1">
      <alignment horizontal="center" vertical="center" wrapText="1"/>
    </xf>
    <xf numFmtId="164" fontId="8" fillId="11" borderId="12" xfId="1" applyNumberFormat="1" applyFont="1" applyFill="1" applyBorder="1" applyAlignment="1" applyProtection="1">
      <alignment horizontal="center" vertical="center" wrapText="1"/>
    </xf>
    <xf numFmtId="164" fontId="8" fillId="11" borderId="12" xfId="1" applyNumberFormat="1" applyFont="1" applyFill="1" applyBorder="1" applyAlignment="1" applyProtection="1">
      <alignment horizontal="center" vertical="center" wrapText="1"/>
      <protection locked="0"/>
    </xf>
    <xf numFmtId="0" fontId="6" fillId="11" borderId="26" xfId="0" applyFont="1" applyFill="1" applyBorder="1" applyAlignment="1">
      <alignment horizontal="center" vertical="center" wrapText="1"/>
    </xf>
    <xf numFmtId="0" fontId="6" fillId="11" borderId="27" xfId="0" applyFont="1" applyFill="1" applyBorder="1" applyAlignment="1">
      <alignment horizontal="center" vertical="center" wrapText="1"/>
    </xf>
    <xf numFmtId="0" fontId="6" fillId="11" borderId="12" xfId="0" applyFont="1" applyFill="1" applyBorder="1" applyAlignment="1" applyProtection="1">
      <alignment horizontal="center" vertical="center" wrapText="1"/>
      <protection locked="0"/>
    </xf>
    <xf numFmtId="0" fontId="8" fillId="11" borderId="12" xfId="0" applyFont="1" applyFill="1" applyBorder="1" applyAlignment="1" applyProtection="1">
      <alignment horizontal="center" vertical="center" wrapText="1"/>
      <protection locked="0"/>
    </xf>
    <xf numFmtId="0" fontId="6" fillId="11" borderId="29" xfId="0" applyFont="1" applyFill="1" applyBorder="1" applyAlignment="1">
      <alignment horizontal="center" vertical="center" wrapText="1"/>
    </xf>
    <xf numFmtId="0" fontId="6" fillId="23" borderId="24" xfId="0" applyFont="1" applyFill="1" applyBorder="1" applyAlignment="1">
      <alignment horizontal="center" vertical="center" wrapText="1" readingOrder="1"/>
    </xf>
    <xf numFmtId="164" fontId="8" fillId="23" borderId="24" xfId="1" applyNumberFormat="1" applyFont="1" applyFill="1" applyBorder="1" applyAlignment="1" applyProtection="1">
      <alignment horizontal="center" vertical="center" wrapText="1"/>
    </xf>
    <xf numFmtId="164" fontId="8" fillId="23" borderId="24" xfId="1" applyNumberFormat="1" applyFont="1" applyFill="1" applyBorder="1" applyAlignment="1" applyProtection="1">
      <alignment horizontal="center" vertical="center" wrapText="1"/>
      <protection locked="0"/>
    </xf>
    <xf numFmtId="0" fontId="8" fillId="23" borderId="24" xfId="0" applyFont="1" applyFill="1" applyBorder="1" applyAlignment="1" applyProtection="1">
      <alignment horizontal="center" vertical="center" wrapText="1"/>
      <protection locked="0"/>
    </xf>
    <xf numFmtId="0" fontId="6" fillId="23" borderId="26" xfId="0" applyFont="1" applyFill="1" applyBorder="1" applyAlignment="1">
      <alignment horizontal="center" vertical="center" wrapText="1" readingOrder="1"/>
    </xf>
    <xf numFmtId="0" fontId="6" fillId="23" borderId="9" xfId="0" applyFont="1" applyFill="1" applyBorder="1" applyAlignment="1">
      <alignment horizontal="center" vertical="center" wrapText="1" readingOrder="1"/>
    </xf>
    <xf numFmtId="0" fontId="8" fillId="23" borderId="9" xfId="0" applyFont="1" applyFill="1" applyBorder="1" applyAlignment="1">
      <alignment horizontal="center" vertical="center" wrapText="1"/>
    </xf>
    <xf numFmtId="0" fontId="6" fillId="23" borderId="9" xfId="0" applyFont="1" applyFill="1" applyBorder="1" applyAlignment="1">
      <alignment horizontal="center" vertical="center" wrapText="1"/>
    </xf>
    <xf numFmtId="0" fontId="6" fillId="23" borderId="27" xfId="0" applyFont="1" applyFill="1" applyBorder="1" applyAlignment="1">
      <alignment horizontal="center" vertical="center" wrapText="1" readingOrder="1"/>
    </xf>
    <xf numFmtId="0" fontId="8" fillId="23" borderId="9" xfId="0" applyFont="1" applyFill="1" applyBorder="1" applyAlignment="1" applyProtection="1">
      <alignment horizontal="center" vertical="center" wrapText="1"/>
      <protection locked="0"/>
    </xf>
    <xf numFmtId="0" fontId="6" fillId="23" borderId="12" xfId="0" applyFont="1" applyFill="1" applyBorder="1" applyAlignment="1">
      <alignment horizontal="center" vertical="center" wrapText="1" readingOrder="1"/>
    </xf>
    <xf numFmtId="164" fontId="8" fillId="23" borderId="12" xfId="1" applyNumberFormat="1" applyFont="1" applyFill="1" applyBorder="1" applyAlignment="1" applyProtection="1">
      <alignment horizontal="center" vertical="center" wrapText="1"/>
    </xf>
    <xf numFmtId="0" fontId="8" fillId="23" borderId="12" xfId="0" applyFont="1" applyFill="1" applyBorder="1" applyAlignment="1">
      <alignment horizontal="center" vertical="center" wrapText="1"/>
    </xf>
    <xf numFmtId="164" fontId="8" fillId="23" borderId="12" xfId="1" applyNumberFormat="1" applyFont="1" applyFill="1" applyBorder="1" applyAlignment="1" applyProtection="1">
      <alignment horizontal="center" vertical="center" wrapText="1"/>
      <protection locked="0"/>
    </xf>
    <xf numFmtId="0" fontId="8" fillId="23" borderId="12" xfId="0" applyFont="1" applyFill="1" applyBorder="1" applyAlignment="1" applyProtection="1">
      <alignment horizontal="center" vertical="center" wrapText="1"/>
      <protection locked="0"/>
    </xf>
    <xf numFmtId="0" fontId="6" fillId="23" borderId="29" xfId="0" applyFont="1" applyFill="1" applyBorder="1" applyAlignment="1">
      <alignment horizontal="center" vertical="center" wrapText="1" readingOrder="1"/>
    </xf>
    <xf numFmtId="0" fontId="8" fillId="2" borderId="9" xfId="0" applyFont="1" applyFill="1" applyBorder="1" applyAlignment="1" applyProtection="1">
      <alignment horizontal="center" vertical="center" wrapText="1"/>
      <protection locked="0"/>
    </xf>
    <xf numFmtId="0" fontId="6" fillId="2" borderId="9" xfId="0" applyFont="1" applyFill="1" applyBorder="1" applyAlignment="1">
      <alignment horizontal="center" vertical="center" wrapText="1"/>
    </xf>
    <xf numFmtId="0" fontId="6" fillId="2" borderId="9" xfId="0" applyFont="1" applyFill="1" applyBorder="1" applyAlignment="1" applyProtection="1">
      <alignment horizontal="center" vertical="center" wrapText="1" readingOrder="1"/>
      <protection locked="0"/>
    </xf>
    <xf numFmtId="0" fontId="6" fillId="3" borderId="24" xfId="0" applyFont="1" applyFill="1" applyBorder="1" applyAlignment="1">
      <alignment horizontal="center" vertical="center" wrapText="1"/>
    </xf>
    <xf numFmtId="0" fontId="6" fillId="3" borderId="24" xfId="0" applyFont="1" applyFill="1" applyBorder="1" applyAlignment="1" applyProtection="1">
      <alignment horizontal="center" vertical="center" wrapText="1"/>
      <protection locked="0"/>
    </xf>
    <xf numFmtId="0" fontId="6" fillId="3" borderId="9" xfId="0" applyFont="1" applyFill="1" applyBorder="1" applyAlignment="1">
      <alignment horizontal="center" vertical="center" wrapText="1"/>
    </xf>
    <xf numFmtId="0" fontId="6" fillId="3" borderId="9" xfId="0" applyFont="1" applyFill="1" applyBorder="1" applyAlignment="1" applyProtection="1">
      <alignment horizontal="center" vertical="center" wrapText="1"/>
      <protection locked="0"/>
    </xf>
    <xf numFmtId="0" fontId="6" fillId="3" borderId="12" xfId="0" applyFont="1" applyFill="1" applyBorder="1" applyAlignment="1">
      <alignment horizontal="center" vertical="center" wrapText="1"/>
    </xf>
    <xf numFmtId="0" fontId="6" fillId="3" borderId="12" xfId="0" applyFont="1" applyFill="1" applyBorder="1" applyAlignment="1" applyProtection="1">
      <alignment horizontal="center" vertical="center" wrapText="1"/>
      <protection locked="0"/>
    </xf>
    <xf numFmtId="0" fontId="6" fillId="22" borderId="24" xfId="0" applyFont="1" applyFill="1" applyBorder="1" applyAlignment="1" applyProtection="1">
      <alignment horizontal="center" vertical="center" wrapText="1" readingOrder="1"/>
      <protection locked="0"/>
    </xf>
    <xf numFmtId="0" fontId="6" fillId="22" borderId="24" xfId="0" applyFont="1" applyFill="1" applyBorder="1" applyAlignment="1">
      <alignment horizontal="center" vertical="center" wrapText="1"/>
    </xf>
    <xf numFmtId="0" fontId="6" fillId="22" borderId="24" xfId="0" applyFont="1" applyFill="1" applyBorder="1" applyAlignment="1" applyProtection="1">
      <alignment horizontal="center" vertical="center" wrapText="1"/>
      <protection locked="0"/>
    </xf>
    <xf numFmtId="0" fontId="6" fillId="22" borderId="26" xfId="0" applyFont="1" applyFill="1" applyBorder="1" applyAlignment="1">
      <alignment horizontal="center" vertical="center" wrapText="1" readingOrder="1"/>
    </xf>
    <xf numFmtId="0" fontId="6" fillId="22" borderId="9" xfId="0" applyFont="1" applyFill="1" applyBorder="1" applyAlignment="1">
      <alignment horizontal="center" vertical="center" wrapText="1" readingOrder="1"/>
    </xf>
    <xf numFmtId="0" fontId="6" fillId="22" borderId="9" xfId="0" applyFont="1" applyFill="1" applyBorder="1" applyAlignment="1">
      <alignment horizontal="center" vertical="center" wrapText="1"/>
    </xf>
    <xf numFmtId="0" fontId="6" fillId="22" borderId="9" xfId="0" applyFont="1" applyFill="1" applyBorder="1" applyAlignment="1" applyProtection="1">
      <alignment horizontal="center" vertical="center" wrapText="1"/>
      <protection locked="0"/>
    </xf>
    <xf numFmtId="0" fontId="6" fillId="22" borderId="27" xfId="0" applyFont="1" applyFill="1" applyBorder="1" applyAlignment="1">
      <alignment horizontal="center" vertical="center" wrapText="1" readingOrder="1"/>
    </xf>
    <xf numFmtId="0" fontId="6" fillId="22" borderId="12" xfId="0" applyFont="1" applyFill="1" applyBorder="1" applyAlignment="1" applyProtection="1">
      <alignment horizontal="center" vertical="center" wrapText="1" readingOrder="1"/>
      <protection locked="0"/>
    </xf>
    <xf numFmtId="0" fontId="6" fillId="22" borderId="12" xfId="0" applyFont="1" applyFill="1" applyBorder="1" applyAlignment="1" applyProtection="1">
      <alignment horizontal="center" vertical="center" wrapText="1"/>
      <protection locked="0"/>
    </xf>
    <xf numFmtId="0" fontId="16" fillId="0" borderId="42" xfId="0" applyFont="1" applyBorder="1" applyAlignment="1">
      <alignment wrapText="1"/>
    </xf>
    <xf numFmtId="0" fontId="16" fillId="0" borderId="42" xfId="0" applyFont="1" applyBorder="1" applyAlignment="1">
      <alignment horizontal="center" wrapText="1"/>
    </xf>
    <xf numFmtId="0" fontId="18" fillId="27" borderId="43" xfId="0" applyFont="1" applyFill="1" applyBorder="1" applyAlignment="1">
      <alignment horizontal="center" vertical="center" wrapText="1" readingOrder="1"/>
    </xf>
    <xf numFmtId="0" fontId="18" fillId="27" borderId="44" xfId="0" applyFont="1" applyFill="1" applyBorder="1" applyAlignment="1">
      <alignment horizontal="center" vertical="center" wrapText="1" readingOrder="1"/>
    </xf>
    <xf numFmtId="0" fontId="18" fillId="27" borderId="45" xfId="0" applyFont="1" applyFill="1" applyBorder="1" applyAlignment="1">
      <alignment horizontal="center" vertical="center" wrapText="1" readingOrder="1"/>
    </xf>
    <xf numFmtId="0" fontId="19" fillId="27" borderId="44" xfId="0" applyFont="1" applyFill="1" applyBorder="1" applyAlignment="1">
      <alignment horizontal="center" vertical="center" textRotation="90" wrapText="1" readingOrder="1"/>
    </xf>
    <xf numFmtId="0" fontId="20" fillId="29" borderId="51" xfId="0" applyFont="1" applyFill="1" applyBorder="1" applyAlignment="1">
      <alignment horizontal="center" vertical="center" wrapText="1" readingOrder="1"/>
    </xf>
    <xf numFmtId="9" fontId="20" fillId="29" borderId="52" xfId="0" applyNumberFormat="1" applyFont="1" applyFill="1" applyBorder="1" applyAlignment="1">
      <alignment horizontal="center" vertical="center" wrapText="1" readingOrder="1"/>
    </xf>
    <xf numFmtId="0" fontId="20" fillId="29" borderId="52" xfId="0" applyFont="1" applyFill="1" applyBorder="1" applyAlignment="1">
      <alignment horizontal="center" vertical="center" wrapText="1" readingOrder="1"/>
    </xf>
    <xf numFmtId="0" fontId="20" fillId="29" borderId="53" xfId="0" applyFont="1" applyFill="1" applyBorder="1" applyAlignment="1">
      <alignment horizontal="center" vertical="center" wrapText="1" readingOrder="1"/>
    </xf>
    <xf numFmtId="9" fontId="20" fillId="29" borderId="48" xfId="0" applyNumberFormat="1" applyFont="1" applyFill="1" applyBorder="1" applyAlignment="1">
      <alignment horizontal="center" vertical="center" wrapText="1" readingOrder="1"/>
    </xf>
    <xf numFmtId="0" fontId="20" fillId="29" borderId="48" xfId="0" applyFont="1" applyFill="1" applyBorder="1" applyAlignment="1">
      <alignment horizontal="center" vertical="center" wrapText="1" readingOrder="1"/>
    </xf>
    <xf numFmtId="0" fontId="20" fillId="31" borderId="53" xfId="0" applyFont="1" applyFill="1" applyBorder="1" applyAlignment="1">
      <alignment horizontal="center" vertical="center" wrapText="1" readingOrder="1"/>
    </xf>
    <xf numFmtId="9" fontId="20" fillId="31" borderId="43" xfId="0" applyNumberFormat="1" applyFont="1" applyFill="1" applyBorder="1" applyAlignment="1">
      <alignment horizontal="center" vertical="center" wrapText="1" readingOrder="1"/>
    </xf>
    <xf numFmtId="0" fontId="20" fillId="31" borderId="43" xfId="0" applyFont="1" applyFill="1" applyBorder="1" applyAlignment="1">
      <alignment horizontal="center" vertical="center" wrapText="1" readingOrder="1"/>
    </xf>
    <xf numFmtId="0" fontId="23" fillId="32" borderId="48" xfId="3" applyFill="1" applyBorder="1" applyAlignment="1">
      <alignment horizontal="center" vertical="center" wrapText="1" readingOrder="1"/>
    </xf>
    <xf numFmtId="0" fontId="20" fillId="33" borderId="53" xfId="0" applyFont="1" applyFill="1" applyBorder="1" applyAlignment="1">
      <alignment horizontal="center" vertical="center" wrapText="1" readingOrder="1"/>
    </xf>
    <xf numFmtId="9" fontId="20" fillId="33" borderId="43" xfId="0" applyNumberFormat="1" applyFont="1" applyFill="1" applyBorder="1" applyAlignment="1">
      <alignment horizontal="center" vertical="center" wrapText="1" readingOrder="1"/>
    </xf>
    <xf numFmtId="0" fontId="20" fillId="33" borderId="43" xfId="0" applyFont="1" applyFill="1" applyBorder="1" applyAlignment="1">
      <alignment horizontal="center" vertical="center" wrapText="1" readingOrder="1"/>
    </xf>
    <xf numFmtId="0" fontId="20" fillId="35" borderId="53" xfId="0" applyFont="1" applyFill="1" applyBorder="1" applyAlignment="1">
      <alignment horizontal="center" vertical="center" wrapText="1" readingOrder="1"/>
    </xf>
    <xf numFmtId="9" fontId="20" fillId="35" borderId="43" xfId="0" applyNumberFormat="1" applyFont="1" applyFill="1" applyBorder="1" applyAlignment="1">
      <alignment horizontal="center" vertical="center" wrapText="1" readingOrder="1"/>
    </xf>
    <xf numFmtId="0" fontId="20" fillId="35" borderId="43" xfId="0" applyFont="1" applyFill="1" applyBorder="1" applyAlignment="1">
      <alignment horizontal="center" vertical="center" wrapText="1" readingOrder="1"/>
    </xf>
    <xf numFmtId="0" fontId="20" fillId="36" borderId="53" xfId="0" applyFont="1" applyFill="1" applyBorder="1" applyAlignment="1">
      <alignment horizontal="center" vertical="center" wrapText="1" readingOrder="1"/>
    </xf>
    <xf numFmtId="0" fontId="20" fillId="38" borderId="53" xfId="0" applyFont="1" applyFill="1" applyBorder="1" applyAlignment="1">
      <alignment horizontal="center" vertical="center" wrapText="1" readingOrder="1"/>
    </xf>
    <xf numFmtId="0" fontId="20" fillId="38" borderId="43" xfId="0" applyFont="1" applyFill="1" applyBorder="1" applyAlignment="1">
      <alignment horizontal="center" vertical="center" wrapText="1" readingOrder="1"/>
    </xf>
    <xf numFmtId="0" fontId="20" fillId="39" borderId="53" xfId="0" applyFont="1" applyFill="1" applyBorder="1" applyAlignment="1">
      <alignment horizontal="center" vertical="center" wrapText="1" readingOrder="1"/>
    </xf>
    <xf numFmtId="0" fontId="20" fillId="38" borderId="44" xfId="0" applyFont="1" applyFill="1" applyBorder="1" applyAlignment="1">
      <alignment horizontal="center" vertical="center" wrapText="1" readingOrder="1"/>
    </xf>
    <xf numFmtId="0" fontId="24" fillId="33" borderId="48" xfId="0" applyFont="1" applyFill="1" applyBorder="1" applyAlignment="1">
      <alignment horizontal="center" vertical="center" wrapText="1" readingOrder="1"/>
    </xf>
    <xf numFmtId="164" fontId="8" fillId="10" borderId="24" xfId="1" applyNumberFormat="1" applyFont="1" applyFill="1" applyBorder="1" applyAlignment="1" applyProtection="1">
      <alignment horizontal="center" vertical="center" wrapText="1"/>
    </xf>
    <xf numFmtId="164" fontId="8" fillId="10" borderId="9" xfId="1" applyNumberFormat="1" applyFont="1" applyFill="1" applyBorder="1" applyAlignment="1" applyProtection="1">
      <alignment horizontal="center" vertical="center" wrapText="1"/>
    </xf>
    <xf numFmtId="164" fontId="8" fillId="10" borderId="12" xfId="1" applyNumberFormat="1" applyFont="1" applyFill="1" applyBorder="1" applyAlignment="1" applyProtection="1">
      <alignment horizontal="center" vertical="center" wrapText="1"/>
    </xf>
    <xf numFmtId="164" fontId="6" fillId="18" borderId="24" xfId="1" applyNumberFormat="1" applyFont="1" applyFill="1" applyBorder="1" applyAlignment="1" applyProtection="1">
      <alignment horizontal="center" vertical="center" wrapText="1"/>
    </xf>
    <xf numFmtId="164" fontId="6" fillId="18" borderId="9" xfId="1" applyNumberFormat="1" applyFont="1" applyFill="1" applyBorder="1" applyAlignment="1" applyProtection="1">
      <alignment horizontal="center" vertical="center" wrapText="1"/>
    </xf>
    <xf numFmtId="164" fontId="8" fillId="22" borderId="9" xfId="1" applyNumberFormat="1" applyFont="1" applyFill="1" applyBorder="1" applyAlignment="1" applyProtection="1">
      <alignment horizontal="center" vertical="center" wrapText="1"/>
      <protection locked="0"/>
    </xf>
    <xf numFmtId="164" fontId="8" fillId="22" borderId="24" xfId="1" applyNumberFormat="1" applyFont="1" applyFill="1" applyBorder="1" applyAlignment="1" applyProtection="1">
      <alignment horizontal="center" vertical="center" wrapText="1"/>
      <protection locked="0"/>
    </xf>
    <xf numFmtId="164" fontId="6" fillId="18" borderId="12" xfId="1" applyNumberFormat="1" applyFont="1" applyFill="1" applyBorder="1" applyAlignment="1" applyProtection="1">
      <alignment horizontal="center" vertical="center" wrapText="1"/>
    </xf>
    <xf numFmtId="0" fontId="6" fillId="22" borderId="12" xfId="0" applyFont="1" applyFill="1" applyBorder="1" applyAlignment="1">
      <alignment horizontal="center" vertical="center" wrapText="1"/>
    </xf>
    <xf numFmtId="164" fontId="8" fillId="22" borderId="12" xfId="1" applyNumberFormat="1" applyFont="1" applyFill="1" applyBorder="1" applyAlignment="1" applyProtection="1">
      <alignment horizontal="center" vertical="center" wrapText="1"/>
      <protection locked="0"/>
    </xf>
    <xf numFmtId="0" fontId="6" fillId="2" borderId="21" xfId="0" applyFont="1" applyFill="1" applyBorder="1" applyAlignment="1">
      <alignment horizontal="center" vertical="center" wrapText="1" readingOrder="1"/>
    </xf>
    <xf numFmtId="0" fontId="6" fillId="2" borderId="21" xfId="0" applyFont="1" applyFill="1" applyBorder="1" applyAlignment="1">
      <alignment horizontal="center" vertical="center" wrapText="1"/>
    </xf>
    <xf numFmtId="164" fontId="8" fillId="2" borderId="21" xfId="1" applyNumberFormat="1" applyFont="1" applyFill="1" applyBorder="1" applyAlignment="1" applyProtection="1">
      <alignment horizontal="center" vertical="center" wrapText="1"/>
    </xf>
    <xf numFmtId="164" fontId="8" fillId="2" borderId="21" xfId="1" applyNumberFormat="1" applyFont="1" applyFill="1" applyBorder="1" applyAlignment="1" applyProtection="1">
      <alignment horizontal="center" vertical="center" wrapText="1"/>
      <protection locked="0"/>
    </xf>
    <xf numFmtId="0" fontId="8" fillId="2" borderId="21"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164" fontId="8" fillId="3" borderId="24" xfId="1" applyNumberFormat="1" applyFont="1" applyFill="1" applyBorder="1" applyAlignment="1" applyProtection="1">
      <alignment horizontal="center" vertical="center" wrapText="1"/>
      <protection locked="0"/>
    </xf>
    <xf numFmtId="164" fontId="8" fillId="3" borderId="12" xfId="1" applyNumberFormat="1" applyFont="1" applyFill="1" applyBorder="1" applyAlignment="1" applyProtection="1">
      <alignment horizontal="center" vertical="center" wrapText="1"/>
      <protection locked="0"/>
    </xf>
    <xf numFmtId="164" fontId="8" fillId="11" borderId="9" xfId="1" applyNumberFormat="1" applyFont="1" applyFill="1" applyBorder="1" applyAlignment="1" applyProtection="1">
      <alignment horizontal="center" vertical="center" wrapText="1"/>
      <protection locked="0"/>
    </xf>
    <xf numFmtId="0" fontId="6" fillId="11" borderId="9" xfId="0" applyFont="1" applyFill="1" applyBorder="1" applyAlignment="1" applyProtection="1">
      <alignment horizontal="center" vertical="center" wrapText="1"/>
      <protection locked="0"/>
    </xf>
    <xf numFmtId="164" fontId="8" fillId="11" borderId="24" xfId="1" applyNumberFormat="1" applyFont="1" applyFill="1" applyBorder="1" applyAlignment="1" applyProtection="1">
      <alignment horizontal="center" vertical="center" wrapText="1"/>
      <protection locked="0"/>
    </xf>
    <xf numFmtId="0" fontId="6" fillId="11" borderId="24" xfId="0" applyFont="1" applyFill="1" applyBorder="1" applyAlignment="1" applyProtection="1">
      <alignment horizontal="center" vertical="center" wrapText="1"/>
      <protection locked="0"/>
    </xf>
    <xf numFmtId="164" fontId="8" fillId="8" borderId="12" xfId="1" applyNumberFormat="1" applyFont="1" applyFill="1" applyBorder="1" applyAlignment="1" applyProtection="1">
      <alignment horizontal="center" vertical="center" wrapText="1"/>
      <protection locked="0"/>
    </xf>
    <xf numFmtId="0" fontId="6" fillId="23" borderId="10" xfId="0" applyFont="1" applyFill="1" applyBorder="1" applyAlignment="1">
      <alignment horizontal="center" vertical="center" wrapText="1" readingOrder="1"/>
    </xf>
    <xf numFmtId="0" fontId="0" fillId="26" borderId="57" xfId="0" applyFill="1" applyBorder="1" applyAlignment="1">
      <alignment horizontal="center" vertical="center" wrapText="1"/>
    </xf>
    <xf numFmtId="0" fontId="6" fillId="8" borderId="30" xfId="0" applyFont="1" applyFill="1" applyBorder="1" applyAlignment="1">
      <alignment horizontal="center" vertical="center" wrapText="1"/>
    </xf>
    <xf numFmtId="0" fontId="6" fillId="8" borderId="18" xfId="0" applyFont="1" applyFill="1" applyBorder="1" applyAlignment="1">
      <alignment horizontal="center" vertical="center" wrapText="1" readingOrder="1"/>
    </xf>
    <xf numFmtId="0" fontId="6" fillId="8" borderId="18" xfId="0" applyFont="1" applyFill="1" applyBorder="1" applyAlignment="1">
      <alignment horizontal="center" vertical="center" wrapText="1"/>
    </xf>
    <xf numFmtId="0" fontId="6" fillId="8" borderId="19" xfId="0" applyFont="1" applyFill="1" applyBorder="1" applyAlignment="1">
      <alignment horizontal="center" vertical="center" wrapText="1"/>
    </xf>
    <xf numFmtId="0" fontId="6" fillId="11" borderId="30" xfId="0" applyFont="1" applyFill="1" applyBorder="1" applyAlignment="1">
      <alignment horizontal="center" vertical="center" wrapText="1"/>
    </xf>
    <xf numFmtId="0" fontId="6" fillId="11" borderId="18" xfId="0" applyFont="1" applyFill="1" applyBorder="1" applyAlignment="1">
      <alignment horizontal="center" vertical="center" wrapText="1"/>
    </xf>
    <xf numFmtId="0" fontId="6" fillId="11" borderId="19" xfId="0" applyFont="1" applyFill="1" applyBorder="1" applyAlignment="1">
      <alignment horizontal="center" vertical="center" wrapText="1"/>
    </xf>
    <xf numFmtId="0" fontId="6" fillId="23" borderId="30" xfId="0" applyFont="1" applyFill="1" applyBorder="1" applyAlignment="1">
      <alignment horizontal="center" vertical="center" wrapText="1"/>
    </xf>
    <xf numFmtId="0" fontId="6" fillId="23" borderId="18" xfId="0" applyFont="1" applyFill="1" applyBorder="1" applyAlignment="1">
      <alignment horizontal="center" vertical="center" wrapText="1"/>
    </xf>
    <xf numFmtId="0" fontId="6" fillId="23" borderId="18" xfId="0" applyFont="1" applyFill="1" applyBorder="1" applyAlignment="1">
      <alignment horizontal="center" vertical="center" wrapText="1" readingOrder="1"/>
    </xf>
    <xf numFmtId="0" fontId="6" fillId="23" borderId="19"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58"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22" borderId="30" xfId="0" applyFont="1" applyFill="1" applyBorder="1" applyAlignment="1">
      <alignment horizontal="center" vertical="center" wrapText="1"/>
    </xf>
    <xf numFmtId="0" fontId="6" fillId="22" borderId="18" xfId="0" applyFont="1" applyFill="1" applyBorder="1" applyAlignment="1">
      <alignment horizontal="center" vertical="center" wrapText="1"/>
    </xf>
    <xf numFmtId="0" fontId="6" fillId="22" borderId="19" xfId="0" applyFont="1" applyFill="1" applyBorder="1" applyAlignment="1">
      <alignment horizontal="center" vertical="center" wrapText="1" readingOrder="1"/>
    </xf>
    <xf numFmtId="0" fontId="8" fillId="9" borderId="63" xfId="0" applyFont="1" applyFill="1" applyBorder="1" applyAlignment="1">
      <alignment horizontal="center" vertical="center" textRotation="90" wrapText="1" readingOrder="1"/>
    </xf>
    <xf numFmtId="0" fontId="8" fillId="9" borderId="64" xfId="0" applyFont="1" applyFill="1" applyBorder="1" applyAlignment="1">
      <alignment horizontal="center" vertical="center" wrapText="1" readingOrder="1"/>
    </xf>
    <xf numFmtId="164" fontId="8" fillId="8" borderId="23" xfId="1" applyNumberFormat="1" applyFont="1" applyFill="1" applyBorder="1" applyAlignment="1" applyProtection="1">
      <alignment horizontal="center" vertical="center" wrapText="1"/>
    </xf>
    <xf numFmtId="0" fontId="6" fillId="8" borderId="26" xfId="0" applyFont="1" applyFill="1" applyBorder="1" applyAlignment="1" applyProtection="1">
      <alignment horizontal="center" vertical="center" wrapText="1"/>
      <protection locked="0"/>
    </xf>
    <xf numFmtId="164" fontId="8" fillId="8" borderId="11" xfId="1" applyNumberFormat="1" applyFont="1" applyFill="1" applyBorder="1" applyAlignment="1" applyProtection="1">
      <alignment horizontal="center" vertical="center" wrapText="1"/>
    </xf>
    <xf numFmtId="0" fontId="6" fillId="8" borderId="27" xfId="0" applyFont="1" applyFill="1" applyBorder="1" applyAlignment="1" applyProtection="1">
      <alignment horizontal="center" vertical="center" wrapText="1"/>
      <protection locked="0"/>
    </xf>
    <xf numFmtId="164" fontId="8" fillId="8" borderId="14" xfId="1" applyNumberFormat="1" applyFont="1" applyFill="1" applyBorder="1" applyAlignment="1" applyProtection="1">
      <alignment horizontal="center" vertical="center" wrapText="1"/>
    </xf>
    <xf numFmtId="0" fontId="6" fillId="8" borderId="29" xfId="0" applyFont="1" applyFill="1" applyBorder="1" applyAlignment="1" applyProtection="1">
      <alignment horizontal="center" vertical="center" wrapText="1"/>
      <protection locked="0"/>
    </xf>
    <xf numFmtId="164" fontId="8" fillId="11" borderId="23" xfId="1" applyNumberFormat="1" applyFont="1" applyFill="1" applyBorder="1" applyAlignment="1" applyProtection="1">
      <alignment horizontal="center" vertical="center" wrapText="1"/>
    </xf>
    <xf numFmtId="0" fontId="8" fillId="11" borderId="26" xfId="0" applyFont="1" applyFill="1" applyBorder="1" applyAlignment="1" applyProtection="1">
      <alignment horizontal="center" vertical="center" wrapText="1"/>
      <protection locked="0"/>
    </xf>
    <xf numFmtId="164" fontId="8" fillId="11" borderId="11" xfId="1" applyNumberFormat="1" applyFont="1" applyFill="1" applyBorder="1" applyAlignment="1" applyProtection="1">
      <alignment horizontal="center" vertical="center" wrapText="1"/>
    </xf>
    <xf numFmtId="0" fontId="8" fillId="11" borderId="27" xfId="0" applyFont="1" applyFill="1" applyBorder="1" applyAlignment="1" applyProtection="1">
      <alignment horizontal="center" vertical="center" wrapText="1"/>
      <protection locked="0"/>
    </xf>
    <xf numFmtId="164" fontId="8" fillId="11" borderId="14" xfId="1" applyNumberFormat="1" applyFont="1" applyFill="1" applyBorder="1" applyAlignment="1" applyProtection="1">
      <alignment horizontal="center" vertical="center" wrapText="1"/>
    </xf>
    <xf numFmtId="0" fontId="8" fillId="11" borderId="29" xfId="0" applyFont="1" applyFill="1" applyBorder="1" applyAlignment="1" applyProtection="1">
      <alignment horizontal="center" vertical="center" wrapText="1"/>
      <protection locked="0"/>
    </xf>
    <xf numFmtId="164" fontId="8" fillId="23" borderId="23" xfId="1" applyNumberFormat="1" applyFont="1" applyFill="1" applyBorder="1" applyAlignment="1" applyProtection="1">
      <alignment horizontal="center" vertical="center" wrapText="1"/>
    </xf>
    <xf numFmtId="0" fontId="8" fillId="23" borderId="26" xfId="0" applyFont="1" applyFill="1" applyBorder="1" applyAlignment="1" applyProtection="1">
      <alignment horizontal="center" vertical="center" wrapText="1"/>
      <protection locked="0"/>
    </xf>
    <xf numFmtId="164" fontId="8" fillId="23" borderId="11" xfId="1" applyNumberFormat="1" applyFont="1" applyFill="1" applyBorder="1" applyAlignment="1" applyProtection="1">
      <alignment horizontal="center" vertical="center" wrapText="1"/>
    </xf>
    <xf numFmtId="0" fontId="6" fillId="23" borderId="27" xfId="0" applyFont="1" applyFill="1" applyBorder="1" applyAlignment="1" applyProtection="1">
      <alignment horizontal="center" vertical="center" wrapText="1"/>
      <protection locked="0"/>
    </xf>
    <xf numFmtId="0" fontId="8" fillId="23" borderId="27" xfId="0" applyFont="1" applyFill="1" applyBorder="1" applyAlignment="1" applyProtection="1">
      <alignment horizontal="center" vertical="center" wrapText="1"/>
      <protection locked="0"/>
    </xf>
    <xf numFmtId="164" fontId="8" fillId="23" borderId="14" xfId="1" applyNumberFormat="1" applyFont="1" applyFill="1" applyBorder="1" applyAlignment="1" applyProtection="1">
      <alignment horizontal="center" vertical="center" wrapText="1"/>
    </xf>
    <xf numFmtId="0" fontId="8" fillId="23" borderId="29" xfId="0" applyFont="1" applyFill="1" applyBorder="1" applyAlignment="1" applyProtection="1">
      <alignment horizontal="center" vertical="center" wrapText="1"/>
      <protection locked="0"/>
    </xf>
    <xf numFmtId="164" fontId="8" fillId="2" borderId="23" xfId="1" applyNumberFormat="1"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protection locked="0"/>
    </xf>
    <xf numFmtId="164" fontId="8" fillId="2" borderId="11" xfId="1" applyNumberFormat="1" applyFont="1" applyFill="1" applyBorder="1" applyAlignment="1" applyProtection="1">
      <alignment horizontal="center" vertical="center" wrapText="1"/>
    </xf>
    <xf numFmtId="0" fontId="6" fillId="2" borderId="27" xfId="0" applyFont="1" applyFill="1" applyBorder="1" applyAlignment="1" applyProtection="1">
      <alignment horizontal="center" vertical="center" wrapText="1"/>
      <protection locked="0"/>
    </xf>
    <xf numFmtId="0" fontId="6" fillId="2" borderId="54" xfId="0" applyFont="1" applyFill="1" applyBorder="1" applyAlignment="1" applyProtection="1">
      <alignment horizontal="center" vertical="center" wrapText="1"/>
      <protection locked="0"/>
    </xf>
    <xf numFmtId="164" fontId="8" fillId="3" borderId="23" xfId="1" applyNumberFormat="1" applyFont="1" applyFill="1" applyBorder="1" applyAlignment="1" applyProtection="1">
      <alignment horizontal="center" vertical="center" wrapText="1"/>
    </xf>
    <xf numFmtId="0" fontId="6" fillId="3" borderId="26" xfId="0" applyFont="1" applyFill="1" applyBorder="1" applyAlignment="1" applyProtection="1">
      <alignment horizontal="center" vertical="center" wrapText="1"/>
      <protection locked="0"/>
    </xf>
    <xf numFmtId="164" fontId="8" fillId="3" borderId="11" xfId="1" applyNumberFormat="1" applyFont="1" applyFill="1" applyBorder="1" applyAlignment="1" applyProtection="1">
      <alignment horizontal="center" vertical="center" wrapText="1"/>
    </xf>
    <xf numFmtId="0" fontId="6" fillId="3" borderId="27" xfId="0" applyFont="1" applyFill="1" applyBorder="1" applyAlignment="1" applyProtection="1">
      <alignment horizontal="center" vertical="center" wrapText="1"/>
      <protection locked="0"/>
    </xf>
    <xf numFmtId="164" fontId="8" fillId="3" borderId="14" xfId="1" applyNumberFormat="1" applyFont="1" applyFill="1" applyBorder="1" applyAlignment="1" applyProtection="1">
      <alignment horizontal="center" vertical="center" wrapText="1"/>
    </xf>
    <xf numFmtId="0" fontId="6" fillId="3" borderId="29" xfId="0" applyFont="1" applyFill="1" applyBorder="1" applyAlignment="1" applyProtection="1">
      <alignment horizontal="center" vertical="center" wrapText="1"/>
      <protection locked="0"/>
    </xf>
    <xf numFmtId="164" fontId="8" fillId="22" borderId="23" xfId="1" applyNumberFormat="1" applyFont="1" applyFill="1" applyBorder="1" applyAlignment="1" applyProtection="1">
      <alignment horizontal="center" vertical="center" wrapText="1"/>
    </xf>
    <xf numFmtId="0" fontId="6" fillId="22" borderId="26" xfId="0" applyFont="1" applyFill="1" applyBorder="1" applyAlignment="1" applyProtection="1">
      <alignment horizontal="center" vertical="center" wrapText="1"/>
      <protection locked="0"/>
    </xf>
    <xf numFmtId="164" fontId="8" fillId="22" borderId="11" xfId="1" applyNumberFormat="1" applyFont="1" applyFill="1" applyBorder="1" applyAlignment="1" applyProtection="1">
      <alignment horizontal="center" vertical="center" wrapText="1"/>
    </xf>
    <xf numFmtId="0" fontId="6" fillId="22" borderId="27" xfId="0" applyFont="1" applyFill="1" applyBorder="1" applyAlignment="1" applyProtection="1">
      <alignment horizontal="center" vertical="center" wrapText="1"/>
      <protection locked="0"/>
    </xf>
    <xf numFmtId="164" fontId="8" fillId="22" borderId="14" xfId="1" applyNumberFormat="1" applyFont="1" applyFill="1" applyBorder="1" applyAlignment="1" applyProtection="1">
      <alignment horizontal="center" vertical="center" wrapText="1"/>
    </xf>
    <xf numFmtId="0" fontId="6" fillId="22" borderId="29" xfId="0" applyFont="1" applyFill="1" applyBorder="1" applyAlignment="1" applyProtection="1">
      <alignment horizontal="center" vertical="center" wrapText="1"/>
      <protection locked="0"/>
    </xf>
    <xf numFmtId="0" fontId="6" fillId="8" borderId="25" xfId="0"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6" fillId="8" borderId="13" xfId="0" applyFont="1" applyFill="1" applyBorder="1" applyAlignment="1">
      <alignment horizontal="center" vertical="center" wrapText="1" readingOrder="1"/>
    </xf>
    <xf numFmtId="0" fontId="6" fillId="11" borderId="25" xfId="0" applyFont="1" applyFill="1" applyBorder="1" applyAlignment="1">
      <alignment horizontal="center" vertical="center" wrapText="1"/>
    </xf>
    <xf numFmtId="0" fontId="6" fillId="11" borderId="10" xfId="0" applyFont="1" applyFill="1" applyBorder="1" applyAlignment="1">
      <alignment horizontal="center" vertical="center" wrapText="1"/>
    </xf>
    <xf numFmtId="0" fontId="6" fillId="11" borderId="13" xfId="0" applyFont="1" applyFill="1" applyBorder="1" applyAlignment="1">
      <alignment horizontal="center" vertical="center" wrapText="1"/>
    </xf>
    <xf numFmtId="0" fontId="6" fillId="23" borderId="25" xfId="0" applyFont="1" applyFill="1" applyBorder="1" applyAlignment="1">
      <alignment horizontal="center" vertical="center" wrapText="1" readingOrder="1"/>
    </xf>
    <xf numFmtId="0" fontId="6" fillId="23" borderId="13" xfId="0" applyFont="1" applyFill="1" applyBorder="1" applyAlignment="1">
      <alignment horizontal="center" vertical="center" wrapText="1" readingOrder="1"/>
    </xf>
    <xf numFmtId="0" fontId="6" fillId="2" borderId="25" xfId="0" applyFont="1" applyFill="1" applyBorder="1" applyAlignment="1">
      <alignment horizontal="center" vertical="center" wrapText="1" readingOrder="1"/>
    </xf>
    <xf numFmtId="0" fontId="6" fillId="2" borderId="10" xfId="0" applyFont="1" applyFill="1" applyBorder="1" applyAlignment="1">
      <alignment horizontal="center" vertical="center" wrapText="1" readingOrder="1"/>
    </xf>
    <xf numFmtId="0" fontId="6" fillId="2" borderId="10" xfId="0" applyFont="1" applyFill="1" applyBorder="1" applyAlignment="1" applyProtection="1">
      <alignment horizontal="center" vertical="center" wrapText="1" readingOrder="1"/>
      <protection locked="0"/>
    </xf>
    <xf numFmtId="0" fontId="6" fillId="2" borderId="22" xfId="0" applyFont="1" applyFill="1" applyBorder="1" applyAlignment="1">
      <alignment horizontal="center" vertical="center" wrapText="1" readingOrder="1"/>
    </xf>
    <xf numFmtId="0" fontId="6" fillId="3" borderId="25" xfId="0" applyFont="1" applyFill="1" applyBorder="1" applyAlignment="1">
      <alignment horizontal="center" vertical="center" wrapText="1" readingOrder="1"/>
    </xf>
    <xf numFmtId="0" fontId="6" fillId="3" borderId="10" xfId="0" applyFont="1" applyFill="1" applyBorder="1" applyAlignment="1">
      <alignment horizontal="center" vertical="center" wrapText="1" readingOrder="1"/>
    </xf>
    <xf numFmtId="0" fontId="6" fillId="3" borderId="13" xfId="0" applyFont="1" applyFill="1" applyBorder="1" applyAlignment="1">
      <alignment horizontal="center" vertical="center" wrapText="1" readingOrder="1"/>
    </xf>
    <xf numFmtId="0" fontId="6" fillId="22" borderId="25" xfId="0" applyFont="1" applyFill="1" applyBorder="1" applyAlignment="1">
      <alignment horizontal="center" vertical="center" wrapText="1" readingOrder="1"/>
    </xf>
    <xf numFmtId="0" fontId="6" fillId="22" borderId="10" xfId="0" applyFont="1" applyFill="1" applyBorder="1" applyAlignment="1">
      <alignment horizontal="center" vertical="center" wrapText="1" readingOrder="1"/>
    </xf>
    <xf numFmtId="0" fontId="6" fillId="22" borderId="13" xfId="0" applyFont="1" applyFill="1" applyBorder="1" applyAlignment="1">
      <alignment horizontal="center" vertical="center" wrapText="1" readingOrder="1"/>
    </xf>
    <xf numFmtId="0" fontId="6" fillId="8" borderId="26" xfId="0" applyFont="1" applyFill="1" applyBorder="1" applyAlignment="1">
      <alignment horizontal="center" vertical="center" wrapText="1" readingOrder="1"/>
    </xf>
    <xf numFmtId="0" fontId="6" fillId="8" borderId="27" xfId="0" applyFont="1" applyFill="1" applyBorder="1" applyAlignment="1">
      <alignment horizontal="center" vertical="center" wrapText="1" readingOrder="1"/>
    </xf>
    <xf numFmtId="0" fontId="6" fillId="8" borderId="29" xfId="0" applyFont="1" applyFill="1" applyBorder="1" applyAlignment="1">
      <alignment horizontal="center" vertical="center" wrapText="1" readingOrder="1"/>
    </xf>
    <xf numFmtId="0" fontId="6" fillId="2" borderId="26" xfId="0" applyFont="1" applyFill="1" applyBorder="1" applyAlignment="1">
      <alignment horizontal="center" vertical="center" wrapText="1" readingOrder="1"/>
    </xf>
    <xf numFmtId="0" fontId="8" fillId="2" borderId="27" xfId="0" applyFont="1" applyFill="1" applyBorder="1" applyAlignment="1">
      <alignment horizontal="center" vertical="center" wrapText="1" readingOrder="1"/>
    </xf>
    <xf numFmtId="0" fontId="6" fillId="2" borderId="27" xfId="0" applyFont="1" applyFill="1" applyBorder="1" applyAlignment="1">
      <alignment horizontal="center" vertical="center" wrapText="1" readingOrder="1"/>
    </xf>
    <xf numFmtId="0" fontId="6" fillId="2" borderId="54" xfId="0" applyFont="1" applyFill="1" applyBorder="1" applyAlignment="1">
      <alignment horizontal="center" vertical="center" wrapText="1" readingOrder="1"/>
    </xf>
    <xf numFmtId="0" fontId="6" fillId="3" borderId="26" xfId="0" applyFont="1" applyFill="1" applyBorder="1" applyAlignment="1">
      <alignment horizontal="center" vertical="center" wrapText="1" readingOrder="1"/>
    </xf>
    <xf numFmtId="0" fontId="6" fillId="3" borderId="27" xfId="0" applyFont="1" applyFill="1" applyBorder="1" applyAlignment="1">
      <alignment horizontal="center" vertical="center" wrapText="1" readingOrder="1"/>
    </xf>
    <xf numFmtId="0" fontId="8" fillId="3" borderId="27" xfId="0" applyFont="1" applyFill="1" applyBorder="1" applyAlignment="1">
      <alignment horizontal="center" vertical="center" wrapText="1" readingOrder="1"/>
    </xf>
    <xf numFmtId="0" fontId="8" fillId="3" borderId="29" xfId="0" applyFont="1" applyFill="1" applyBorder="1" applyAlignment="1">
      <alignment horizontal="center" vertical="center" wrapText="1" readingOrder="1"/>
    </xf>
    <xf numFmtId="0" fontId="6" fillId="22" borderId="29" xfId="0" applyFont="1" applyFill="1" applyBorder="1" applyAlignment="1">
      <alignment horizontal="center" vertical="center" wrapText="1" readingOrder="1"/>
    </xf>
    <xf numFmtId="0" fontId="7" fillId="0" borderId="0" xfId="0" applyFont="1"/>
    <xf numFmtId="0" fontId="7" fillId="23" borderId="9" xfId="0" applyFont="1" applyFill="1" applyBorder="1" applyAlignment="1">
      <alignment horizontal="center" vertical="center" wrapText="1" readingOrder="1"/>
    </xf>
    <xf numFmtId="0" fontId="0" fillId="40" borderId="0" xfId="0" applyFill="1"/>
    <xf numFmtId="0" fontId="6" fillId="40" borderId="0" xfId="0" applyFont="1" applyFill="1"/>
    <xf numFmtId="0" fontId="7" fillId="40" borderId="0" xfId="0" applyFont="1" applyFill="1"/>
    <xf numFmtId="0" fontId="26" fillId="40" borderId="0" xfId="0" applyFont="1" applyFill="1"/>
    <xf numFmtId="1" fontId="26" fillId="40" borderId="0" xfId="1" applyNumberFormat="1" applyFont="1" applyFill="1" applyBorder="1"/>
    <xf numFmtId="0" fontId="26" fillId="40" borderId="0" xfId="0" applyFont="1" applyFill="1" applyAlignment="1">
      <alignment horizontal="left"/>
    </xf>
    <xf numFmtId="0" fontId="8" fillId="40" borderId="0" xfId="0" applyFont="1" applyFill="1"/>
    <xf numFmtId="0" fontId="25" fillId="40" borderId="0" xfId="0" applyFont="1" applyFill="1"/>
    <xf numFmtId="10" fontId="7" fillId="40" borderId="0" xfId="0" applyNumberFormat="1" applyFont="1" applyFill="1"/>
    <xf numFmtId="164" fontId="26" fillId="40" borderId="0" xfId="1" applyNumberFormat="1" applyFont="1" applyFill="1" applyBorder="1"/>
    <xf numFmtId="0" fontId="4" fillId="40" borderId="3" xfId="0" applyFont="1" applyFill="1" applyBorder="1" applyAlignment="1">
      <alignment horizontal="center" vertical="center" wrapText="1"/>
    </xf>
    <xf numFmtId="14" fontId="5" fillId="40" borderId="3" xfId="0" applyNumberFormat="1" applyFont="1" applyFill="1" applyBorder="1" applyAlignment="1">
      <alignment horizontal="center" vertical="center" wrapText="1"/>
    </xf>
    <xf numFmtId="0" fontId="5" fillId="40" borderId="3" xfId="0" applyFont="1" applyFill="1" applyBorder="1" applyAlignment="1">
      <alignment horizontal="center" vertical="center" wrapText="1"/>
    </xf>
    <xf numFmtId="0" fontId="0" fillId="40" borderId="3" xfId="0" applyFill="1" applyBorder="1" applyAlignment="1">
      <alignment wrapText="1"/>
    </xf>
    <xf numFmtId="14" fontId="0" fillId="40" borderId="3" xfId="0" applyNumberFormat="1" applyFill="1" applyBorder="1"/>
    <xf numFmtId="1" fontId="0" fillId="40" borderId="3" xfId="0" applyNumberFormat="1" applyFill="1" applyBorder="1"/>
    <xf numFmtId="164" fontId="0" fillId="40" borderId="3" xfId="1" applyNumberFormat="1" applyFont="1" applyFill="1" applyBorder="1" applyAlignment="1">
      <alignment horizontal="center"/>
    </xf>
    <xf numFmtId="2" fontId="0" fillId="40" borderId="3" xfId="0" applyNumberFormat="1" applyFill="1" applyBorder="1" applyAlignment="1">
      <alignment horizontal="center"/>
    </xf>
    <xf numFmtId="164" fontId="0" fillId="40" borderId="0" xfId="0" applyNumberFormat="1" applyFill="1" applyAlignment="1">
      <alignment horizontal="center"/>
    </xf>
    <xf numFmtId="164" fontId="0" fillId="40" borderId="0" xfId="1" applyNumberFormat="1" applyFont="1" applyFill="1"/>
    <xf numFmtId="9" fontId="0" fillId="40" borderId="0" xfId="1" applyFont="1" applyFill="1"/>
    <xf numFmtId="10" fontId="0" fillId="40" borderId="0" xfId="1" applyNumberFormat="1" applyFont="1" applyFill="1"/>
    <xf numFmtId="10" fontId="0" fillId="40" borderId="0" xfId="0" applyNumberFormat="1" applyFill="1"/>
    <xf numFmtId="9" fontId="6" fillId="2" borderId="28" xfId="1" applyFont="1" applyFill="1" applyBorder="1" applyAlignment="1">
      <alignment horizontal="center" vertical="center" wrapText="1"/>
    </xf>
    <xf numFmtId="0" fontId="6" fillId="23" borderId="24" xfId="0" applyFont="1" applyFill="1" applyBorder="1" applyAlignment="1">
      <alignment horizontal="center" vertical="center" wrapText="1"/>
    </xf>
    <xf numFmtId="9" fontId="6" fillId="23" borderId="11" xfId="0" applyNumberFormat="1" applyFont="1" applyFill="1" applyBorder="1" applyAlignment="1">
      <alignment horizontal="center" vertical="center" wrapText="1" readingOrder="1"/>
    </xf>
    <xf numFmtId="0" fontId="7" fillId="23" borderId="9" xfId="0" applyFont="1" applyFill="1" applyBorder="1" applyAlignment="1">
      <alignment horizontal="center" vertical="center" wrapText="1"/>
    </xf>
    <xf numFmtId="0" fontId="8" fillId="8" borderId="25" xfId="0" applyFont="1" applyFill="1" applyBorder="1" applyAlignment="1">
      <alignment horizontal="center" vertical="center" wrapText="1" readingOrder="1"/>
    </xf>
    <xf numFmtId="0" fontId="8" fillId="8" borderId="10" xfId="0" applyFont="1" applyFill="1" applyBorder="1" applyAlignment="1">
      <alignment horizontal="center" vertical="center" wrapText="1" readingOrder="1"/>
    </xf>
    <xf numFmtId="0" fontId="8" fillId="8" borderId="13" xfId="0" applyFont="1" applyFill="1" applyBorder="1" applyAlignment="1">
      <alignment horizontal="center" vertical="center" wrapText="1" readingOrder="1"/>
    </xf>
    <xf numFmtId="0" fontId="8" fillId="11" borderId="25" xfId="0" applyFont="1" applyFill="1" applyBorder="1" applyAlignment="1">
      <alignment horizontal="center" vertical="center" wrapText="1"/>
    </xf>
    <xf numFmtId="0" fontId="8" fillId="11" borderId="10"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8" fillId="23" borderId="25" xfId="0" applyFont="1" applyFill="1" applyBorder="1" applyAlignment="1">
      <alignment horizontal="center" vertical="center" wrapText="1" readingOrder="1"/>
    </xf>
    <xf numFmtId="0" fontId="8" fillId="23" borderId="10" xfId="0" applyFont="1" applyFill="1" applyBorder="1" applyAlignment="1">
      <alignment horizontal="center" vertical="center" wrapText="1" readingOrder="1"/>
    </xf>
    <xf numFmtId="0" fontId="8" fillId="23" borderId="13" xfId="0" applyFont="1" applyFill="1" applyBorder="1" applyAlignment="1">
      <alignment horizontal="center" vertical="center" wrapText="1" readingOrder="1"/>
    </xf>
    <xf numFmtId="0" fontId="8" fillId="2" borderId="25" xfId="0" applyFont="1" applyFill="1" applyBorder="1" applyAlignment="1">
      <alignment horizontal="center" vertical="center" wrapText="1" readingOrder="1"/>
    </xf>
    <xf numFmtId="0" fontId="8" fillId="2" borderId="10" xfId="0" applyFont="1" applyFill="1" applyBorder="1" applyAlignment="1">
      <alignment horizontal="center" vertical="center" wrapText="1" readingOrder="1"/>
    </xf>
    <xf numFmtId="0" fontId="8" fillId="2" borderId="10" xfId="0" applyFont="1" applyFill="1" applyBorder="1" applyAlignment="1" applyProtection="1">
      <alignment horizontal="center" vertical="center" wrapText="1" readingOrder="1"/>
      <protection locked="0"/>
    </xf>
    <xf numFmtId="0" fontId="8" fillId="2" borderId="22" xfId="0" applyFont="1" applyFill="1" applyBorder="1" applyAlignment="1">
      <alignment horizontal="center" vertical="center" wrapText="1" readingOrder="1"/>
    </xf>
    <xf numFmtId="0" fontId="8" fillId="3" borderId="25" xfId="0" applyFont="1" applyFill="1" applyBorder="1" applyAlignment="1">
      <alignment horizontal="center" vertical="center" wrapText="1" readingOrder="1"/>
    </xf>
    <xf numFmtId="0" fontId="8" fillId="3" borderId="10"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0" fontId="8" fillId="22" borderId="25" xfId="0" applyFont="1" applyFill="1" applyBorder="1" applyAlignment="1">
      <alignment horizontal="center" vertical="center" wrapText="1" readingOrder="1"/>
    </xf>
    <xf numFmtId="0" fontId="8" fillId="22" borderId="10" xfId="0" applyFont="1" applyFill="1" applyBorder="1" applyAlignment="1">
      <alignment horizontal="center" vertical="center" wrapText="1" readingOrder="1"/>
    </xf>
    <xf numFmtId="0" fontId="8" fillId="22" borderId="13" xfId="0" applyFont="1" applyFill="1" applyBorder="1" applyAlignment="1">
      <alignment horizontal="center" vertical="center" wrapText="1" readingOrder="1"/>
    </xf>
    <xf numFmtId="10" fontId="8" fillId="3" borderId="9" xfId="1" applyNumberFormat="1" applyFont="1" applyFill="1" applyBorder="1" applyAlignment="1" applyProtection="1">
      <alignment horizontal="center" vertical="center" wrapText="1"/>
    </xf>
    <xf numFmtId="2" fontId="2" fillId="4" borderId="0" xfId="2" applyNumberFormat="1" applyFont="1" applyFill="1" applyAlignment="1">
      <alignment horizontal="center" vertical="center" wrapText="1"/>
    </xf>
    <xf numFmtId="0" fontId="0" fillId="0" borderId="0" xfId="0" applyAlignment="1">
      <alignment wrapText="1"/>
    </xf>
    <xf numFmtId="0" fontId="2" fillId="0" borderId="0" xfId="0" applyFont="1" applyAlignment="1">
      <alignment horizontal="center" vertical="center" wrapText="1"/>
    </xf>
    <xf numFmtId="0" fontId="6" fillId="8" borderId="25"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6" fillId="8" borderId="13"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22" borderId="13" xfId="0" applyFont="1" applyFill="1" applyBorder="1" applyAlignment="1">
      <alignment horizontal="center" vertical="center" wrapText="1"/>
    </xf>
    <xf numFmtId="0" fontId="2" fillId="0" borderId="3" xfId="0" applyFont="1" applyBorder="1" applyAlignment="1">
      <alignment horizontal="center" vertical="center"/>
    </xf>
    <xf numFmtId="0" fontId="28" fillId="0" borderId="3" xfId="0" applyFont="1" applyBorder="1" applyAlignment="1">
      <alignment horizontal="center" vertical="center"/>
    </xf>
    <xf numFmtId="0" fontId="25" fillId="0" borderId="3" xfId="0" applyFont="1" applyBorder="1" applyAlignment="1">
      <alignment horizontal="center" vertical="center"/>
    </xf>
    <xf numFmtId="0" fontId="27" fillId="0" borderId="3" xfId="0" applyFont="1" applyBorder="1" applyAlignment="1">
      <alignment horizontal="center" vertical="center"/>
    </xf>
    <xf numFmtId="0" fontId="6" fillId="23" borderId="12" xfId="0" applyFont="1" applyFill="1" applyBorder="1" applyAlignment="1" applyProtection="1">
      <alignment horizontal="center" vertical="center" wrapText="1"/>
      <protection locked="0"/>
    </xf>
    <xf numFmtId="0" fontId="11" fillId="40" borderId="0" xfId="0" applyFont="1" applyFill="1"/>
    <xf numFmtId="164" fontId="26" fillId="0" borderId="0" xfId="1" applyNumberFormat="1" applyFont="1" applyFill="1" applyBorder="1" applyAlignment="1">
      <alignment horizontal="left"/>
    </xf>
    <xf numFmtId="0" fontId="2" fillId="8" borderId="11" xfId="0" applyFont="1" applyFill="1" applyBorder="1" applyAlignment="1">
      <alignment horizontal="center" vertical="center" wrapText="1" readingOrder="1"/>
    </xf>
    <xf numFmtId="0" fontId="2" fillId="8" borderId="9" xfId="0" applyFont="1" applyFill="1" applyBorder="1" applyAlignment="1">
      <alignment horizontal="center" vertical="center" wrapText="1" readingOrder="1"/>
    </xf>
    <xf numFmtId="0" fontId="2" fillId="8" borderId="14" xfId="0" applyFont="1" applyFill="1" applyBorder="1" applyAlignment="1">
      <alignment horizontal="center" vertical="center" wrapText="1" readingOrder="1"/>
    </xf>
    <xf numFmtId="0" fontId="2" fillId="8" borderId="12" xfId="0" applyFont="1" applyFill="1" applyBorder="1" applyAlignment="1">
      <alignment horizontal="center" vertical="center" wrapText="1" readingOrder="1"/>
    </xf>
    <xf numFmtId="0" fontId="2" fillId="11" borderId="23" xfId="0" applyFont="1" applyFill="1" applyBorder="1" applyAlignment="1">
      <alignment horizontal="center" vertical="center" wrapText="1"/>
    </xf>
    <xf numFmtId="0" fontId="2" fillId="11" borderId="24"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 fillId="11" borderId="9" xfId="0" applyFont="1" applyFill="1" applyBorder="1" applyAlignment="1">
      <alignment horizontal="center" vertical="center" wrapText="1"/>
    </xf>
    <xf numFmtId="0" fontId="2" fillId="11" borderId="14" xfId="0" applyFont="1" applyFill="1" applyBorder="1" applyAlignment="1">
      <alignment horizontal="center" vertical="center" wrapText="1"/>
    </xf>
    <xf numFmtId="0" fontId="2" fillId="11" borderId="12" xfId="0" applyFont="1" applyFill="1" applyBorder="1" applyAlignment="1">
      <alignment horizontal="center" vertical="center" wrapText="1"/>
    </xf>
    <xf numFmtId="0" fontId="2" fillId="23" borderId="11" xfId="0" applyFont="1" applyFill="1" applyBorder="1" applyAlignment="1">
      <alignment horizontal="center" vertical="center" wrapText="1" readingOrder="1"/>
    </xf>
    <xf numFmtId="0" fontId="2" fillId="23" borderId="9" xfId="0" applyFont="1" applyFill="1" applyBorder="1" applyAlignment="1">
      <alignment horizontal="center" vertical="center" wrapText="1" readingOrder="1"/>
    </xf>
    <xf numFmtId="0" fontId="2" fillId="23" borderId="14" xfId="0" applyFont="1" applyFill="1" applyBorder="1" applyAlignment="1">
      <alignment horizontal="center" vertical="center" wrapText="1" readingOrder="1"/>
    </xf>
    <xf numFmtId="0" fontId="2" fillId="23" borderId="12" xfId="0" applyFont="1" applyFill="1" applyBorder="1" applyAlignment="1">
      <alignment horizontal="center" vertical="center" wrapText="1" readingOrder="1"/>
    </xf>
    <xf numFmtId="0" fontId="2" fillId="2" borderId="23" xfId="0" applyFont="1" applyFill="1" applyBorder="1" applyAlignment="1">
      <alignment horizontal="center" vertical="center" wrapText="1" readingOrder="1"/>
    </xf>
    <xf numFmtId="0" fontId="2" fillId="2" borderId="24" xfId="0" applyFont="1" applyFill="1" applyBorder="1" applyAlignment="1">
      <alignment horizontal="center" vertical="center" wrapText="1" readingOrder="1"/>
    </xf>
    <xf numFmtId="0" fontId="2" fillId="2" borderId="11" xfId="0" applyFont="1" applyFill="1" applyBorder="1" applyAlignment="1">
      <alignment horizontal="center" vertical="center" wrapText="1" readingOrder="1"/>
    </xf>
    <xf numFmtId="0" fontId="2" fillId="2" borderId="9" xfId="0" applyFont="1" applyFill="1" applyBorder="1" applyAlignment="1">
      <alignment horizontal="center" vertical="center" wrapText="1" readingOrder="1"/>
    </xf>
    <xf numFmtId="0" fontId="2" fillId="2" borderId="11" xfId="0" applyFont="1" applyFill="1" applyBorder="1" applyAlignment="1" applyProtection="1">
      <alignment horizontal="center" vertical="center" wrapText="1" readingOrder="1"/>
      <protection locked="0"/>
    </xf>
    <xf numFmtId="0" fontId="2" fillId="2" borderId="9" xfId="0" applyFont="1" applyFill="1" applyBorder="1" applyAlignment="1" applyProtection="1">
      <alignment horizontal="center" vertical="center" wrapText="1" readingOrder="1"/>
      <protection locked="0"/>
    </xf>
    <xf numFmtId="0" fontId="2" fillId="2" borderId="28" xfId="0" applyFont="1" applyFill="1" applyBorder="1" applyAlignment="1">
      <alignment horizontal="center" vertical="center" wrapText="1" readingOrder="1"/>
    </xf>
    <xf numFmtId="0" fontId="2" fillId="2" borderId="21" xfId="0" applyFont="1" applyFill="1" applyBorder="1" applyAlignment="1">
      <alignment horizontal="center" vertical="center" wrapText="1" readingOrder="1"/>
    </xf>
    <xf numFmtId="0" fontId="2" fillId="3" borderId="23" xfId="0" applyFont="1" applyFill="1" applyBorder="1" applyAlignment="1">
      <alignment horizontal="center" vertical="center" wrapText="1" readingOrder="1"/>
    </xf>
    <xf numFmtId="0" fontId="2" fillId="3" borderId="24" xfId="0" applyFont="1" applyFill="1" applyBorder="1" applyAlignment="1">
      <alignment horizontal="center" vertical="center" wrapText="1" readingOrder="1"/>
    </xf>
    <xf numFmtId="0" fontId="2" fillId="3" borderId="11" xfId="0" applyFont="1" applyFill="1" applyBorder="1" applyAlignment="1">
      <alignment horizontal="center" vertical="center" wrapText="1" readingOrder="1"/>
    </xf>
    <xf numFmtId="0" fontId="2" fillId="3" borderId="9" xfId="0" applyFont="1" applyFill="1" applyBorder="1" applyAlignment="1">
      <alignment horizontal="center" vertical="center" wrapText="1" readingOrder="1"/>
    </xf>
    <xf numFmtId="0" fontId="29" fillId="3" borderId="9" xfId="0" applyFont="1" applyFill="1" applyBorder="1" applyAlignment="1">
      <alignment horizontal="center" vertical="center" wrapText="1" readingOrder="1"/>
    </xf>
    <xf numFmtId="0" fontId="2" fillId="22" borderId="11" xfId="0" applyFont="1" applyFill="1" applyBorder="1" applyAlignment="1">
      <alignment horizontal="center" vertical="center" wrapText="1" readingOrder="1"/>
    </xf>
    <xf numFmtId="0" fontId="2" fillId="22" borderId="9" xfId="0" applyFont="1" applyFill="1" applyBorder="1" applyAlignment="1">
      <alignment horizontal="center" vertical="center" wrapText="1" readingOrder="1"/>
    </xf>
    <xf numFmtId="0" fontId="2" fillId="22" borderId="14" xfId="0" applyFont="1" applyFill="1" applyBorder="1" applyAlignment="1">
      <alignment horizontal="center" vertical="center" wrapText="1" readingOrder="1"/>
    </xf>
    <xf numFmtId="0" fontId="2" fillId="22" borderId="12" xfId="0" applyFont="1" applyFill="1" applyBorder="1" applyAlignment="1">
      <alignment horizontal="center" vertical="center" wrapText="1" readingOrder="1"/>
    </xf>
    <xf numFmtId="0" fontId="29" fillId="22" borderId="12" xfId="0" applyFont="1" applyFill="1" applyBorder="1" applyAlignment="1">
      <alignment horizontal="center" vertical="center" wrapText="1" readingOrder="1"/>
    </xf>
    <xf numFmtId="0" fontId="6" fillId="41" borderId="9" xfId="0" applyFont="1" applyFill="1" applyBorder="1" applyAlignment="1">
      <alignment horizontal="center" vertical="center" wrapText="1" readingOrder="1"/>
    </xf>
    <xf numFmtId="0" fontId="6" fillId="41" borderId="12" xfId="0" applyFont="1" applyFill="1" applyBorder="1" applyAlignment="1">
      <alignment horizontal="center" vertical="center" wrapText="1" readingOrder="1"/>
    </xf>
    <xf numFmtId="0" fontId="8" fillId="22" borderId="9" xfId="0" applyFont="1" applyFill="1" applyBorder="1" applyAlignment="1" applyProtection="1">
      <alignment horizontal="center" vertical="center" wrapText="1"/>
      <protection locked="0"/>
    </xf>
    <xf numFmtId="0" fontId="6" fillId="12" borderId="9" xfId="0" applyFont="1" applyFill="1" applyBorder="1" applyAlignment="1">
      <alignment horizontal="center" vertical="center" wrapText="1" readingOrder="1"/>
    </xf>
    <xf numFmtId="0" fontId="7" fillId="3" borderId="27" xfId="0" applyFont="1" applyFill="1" applyBorder="1" applyAlignment="1">
      <alignment horizontal="center" vertical="center" wrapText="1" readingOrder="1"/>
    </xf>
    <xf numFmtId="0" fontId="6" fillId="23" borderId="24" xfId="0" applyFont="1" applyFill="1" applyBorder="1" applyAlignment="1" applyProtection="1">
      <alignment horizontal="center" vertical="center" wrapText="1"/>
      <protection locked="0"/>
    </xf>
    <xf numFmtId="0" fontId="6" fillId="0" borderId="0" xfId="0" applyFont="1" applyAlignment="1">
      <alignment textRotation="90" wrapText="1"/>
    </xf>
    <xf numFmtId="0" fontId="6" fillId="0" borderId="0" xfId="0" applyFont="1" applyAlignment="1">
      <alignment textRotation="90"/>
    </xf>
    <xf numFmtId="0" fontId="6" fillId="0" borderId="0" xfId="0" applyFont="1"/>
    <xf numFmtId="0" fontId="8" fillId="5" borderId="1" xfId="0" applyFont="1" applyFill="1" applyBorder="1" applyAlignment="1">
      <alignment horizontal="center" vertical="center" wrapText="1" readingOrder="1"/>
    </xf>
    <xf numFmtId="0" fontId="6" fillId="0" borderId="0" xfId="0" applyFont="1" applyAlignment="1">
      <alignment horizontal="center" vertical="center"/>
    </xf>
    <xf numFmtId="0" fontId="8" fillId="5" borderId="4" xfId="0" applyFont="1" applyFill="1" applyBorder="1" applyAlignment="1">
      <alignment horizontal="center" vertical="center" wrapText="1" readingOrder="1"/>
    </xf>
    <xf numFmtId="0" fontId="8" fillId="20" borderId="5" xfId="0" applyFont="1" applyFill="1" applyBorder="1" applyAlignment="1">
      <alignment horizontal="center" vertical="center" textRotation="90" wrapText="1" readingOrder="1"/>
    </xf>
    <xf numFmtId="0" fontId="8" fillId="20" borderId="17" xfId="0" applyFont="1" applyFill="1" applyBorder="1" applyAlignment="1">
      <alignment horizontal="center" vertical="center" textRotation="90" wrapText="1" readingOrder="1"/>
    </xf>
    <xf numFmtId="0" fontId="8" fillId="20" borderId="69" xfId="0" applyFont="1" applyFill="1" applyBorder="1" applyAlignment="1">
      <alignment horizontal="center" vertical="center" textRotation="90" wrapText="1" readingOrder="1"/>
    </xf>
    <xf numFmtId="0" fontId="8" fillId="20" borderId="68" xfId="0" applyFont="1" applyFill="1" applyBorder="1" applyAlignment="1">
      <alignment horizontal="center" vertical="center" wrapText="1" readingOrder="1"/>
    </xf>
    <xf numFmtId="0" fontId="8" fillId="8" borderId="23" xfId="0" applyFont="1" applyFill="1" applyBorder="1" applyAlignment="1">
      <alignment horizontal="center" vertical="center" wrapText="1" readingOrder="1"/>
    </xf>
    <xf numFmtId="0" fontId="8" fillId="8" borderId="24" xfId="0" applyFont="1" applyFill="1" applyBorder="1" applyAlignment="1">
      <alignment horizontal="center" vertical="center" wrapText="1" readingOrder="1"/>
    </xf>
    <xf numFmtId="0" fontId="8" fillId="8" borderId="11" xfId="0" applyFont="1" applyFill="1" applyBorder="1" applyAlignment="1">
      <alignment horizontal="center" vertical="center" wrapText="1" readingOrder="1"/>
    </xf>
    <xf numFmtId="0" fontId="8" fillId="8" borderId="9" xfId="0" applyFont="1" applyFill="1" applyBorder="1" applyAlignment="1">
      <alignment horizontal="center" vertical="center" wrapText="1" readingOrder="1"/>
    </xf>
    <xf numFmtId="0" fontId="8" fillId="23" borderId="23" xfId="0" applyFont="1" applyFill="1" applyBorder="1" applyAlignment="1">
      <alignment horizontal="center" vertical="center" wrapText="1" readingOrder="1"/>
    </xf>
    <xf numFmtId="0" fontId="8" fillId="23" borderId="24" xfId="0" applyFont="1" applyFill="1" applyBorder="1" applyAlignment="1">
      <alignment horizontal="center" vertical="center" wrapText="1" readingOrder="1"/>
    </xf>
    <xf numFmtId="0" fontId="8" fillId="23" borderId="11" xfId="0" applyFont="1" applyFill="1" applyBorder="1" applyAlignment="1">
      <alignment horizontal="center" vertical="center" wrapText="1" readingOrder="1"/>
    </xf>
    <xf numFmtId="0" fontId="8" fillId="23" borderId="9" xfId="0" applyFont="1" applyFill="1" applyBorder="1" applyAlignment="1">
      <alignment horizontal="center" vertical="center" wrapText="1" readingOrder="1"/>
    </xf>
    <xf numFmtId="0" fontId="8" fillId="2" borderId="11" xfId="0" applyFont="1" applyFill="1" applyBorder="1" applyAlignment="1">
      <alignment horizontal="center" vertical="center" wrapText="1" readingOrder="1"/>
    </xf>
    <xf numFmtId="0" fontId="8" fillId="2" borderId="9" xfId="0" applyFont="1" applyFill="1" applyBorder="1" applyAlignment="1">
      <alignment horizontal="center" vertical="center" wrapText="1" readingOrder="1"/>
    </xf>
    <xf numFmtId="0" fontId="30" fillId="2" borderId="9" xfId="0" applyFont="1" applyFill="1" applyBorder="1" applyAlignment="1">
      <alignment horizontal="center" vertical="center" wrapText="1" readingOrder="1"/>
    </xf>
    <xf numFmtId="0" fontId="8" fillId="3" borderId="11" xfId="0" applyFont="1" applyFill="1" applyBorder="1" applyAlignment="1">
      <alignment horizontal="center" vertical="center" wrapText="1" readingOrder="1"/>
    </xf>
    <xf numFmtId="0" fontId="8" fillId="3" borderId="9" xfId="0" applyFont="1" applyFill="1" applyBorder="1" applyAlignment="1">
      <alignment horizontal="center" vertical="center" wrapText="1" readingOrder="1"/>
    </xf>
    <xf numFmtId="0" fontId="8" fillId="3" borderId="14" xfId="0" applyFont="1" applyFill="1" applyBorder="1" applyAlignment="1">
      <alignment horizontal="center" vertical="center" wrapText="1" readingOrder="1"/>
    </xf>
    <xf numFmtId="0" fontId="8" fillId="3" borderId="12" xfId="0" applyFont="1" applyFill="1" applyBorder="1" applyAlignment="1">
      <alignment horizontal="center" vertical="center" wrapText="1" readingOrder="1"/>
    </xf>
    <xf numFmtId="0" fontId="8" fillId="22" borderId="23" xfId="0" applyFont="1" applyFill="1" applyBorder="1" applyAlignment="1">
      <alignment horizontal="center" vertical="center" wrapText="1" readingOrder="1"/>
    </xf>
    <xf numFmtId="0" fontId="8" fillId="22" borderId="24" xfId="0" applyFont="1" applyFill="1" applyBorder="1" applyAlignment="1">
      <alignment horizontal="center" vertical="center" wrapText="1" readingOrder="1"/>
    </xf>
    <xf numFmtId="0" fontId="8" fillId="22" borderId="11" xfId="0" applyFont="1" applyFill="1" applyBorder="1" applyAlignment="1">
      <alignment horizontal="center" vertical="center" wrapText="1" readingOrder="1"/>
    </xf>
    <xf numFmtId="0" fontId="8" fillId="22" borderId="9" xfId="0" applyFont="1" applyFill="1" applyBorder="1" applyAlignment="1">
      <alignment horizontal="center" vertical="center" wrapText="1" readingOrder="1"/>
    </xf>
    <xf numFmtId="0" fontId="8" fillId="42" borderId="38" xfId="0" applyFont="1" applyFill="1" applyBorder="1" applyAlignment="1">
      <alignment horizontal="center" vertical="center" textRotation="90" wrapText="1" readingOrder="1"/>
    </xf>
    <xf numFmtId="0" fontId="8" fillId="42" borderId="38" xfId="0" applyFont="1" applyFill="1" applyBorder="1" applyAlignment="1">
      <alignment horizontal="center" vertical="center" wrapText="1" readingOrder="1"/>
    </xf>
    <xf numFmtId="0" fontId="31" fillId="0" borderId="0" xfId="0" applyFont="1" applyAlignment="1">
      <alignment horizontal="left" vertical="top" wrapText="1"/>
    </xf>
    <xf numFmtId="0" fontId="34" fillId="0" borderId="82" xfId="0" applyFont="1" applyBorder="1" applyAlignment="1">
      <alignment horizontal="center" vertical="center" wrapText="1"/>
    </xf>
    <xf numFmtId="0" fontId="34" fillId="44" borderId="82" xfId="0" applyFont="1" applyFill="1" applyBorder="1" applyAlignment="1">
      <alignment horizontal="center" vertical="center" wrapText="1"/>
    </xf>
    <xf numFmtId="0" fontId="35" fillId="43" borderId="85" xfId="0" applyFont="1" applyFill="1" applyBorder="1" applyAlignment="1">
      <alignment horizontal="center" vertical="center" wrapText="1"/>
    </xf>
    <xf numFmtId="0" fontId="35" fillId="43" borderId="85" xfId="0" applyFont="1" applyFill="1" applyBorder="1" applyAlignment="1">
      <alignment horizontal="left" vertical="center" wrapText="1"/>
    </xf>
    <xf numFmtId="0" fontId="35" fillId="43" borderId="86" xfId="0" applyFont="1" applyFill="1" applyBorder="1" applyAlignment="1">
      <alignment horizontal="left" vertical="center" wrapText="1"/>
    </xf>
    <xf numFmtId="0" fontId="0" fillId="0" borderId="0" xfId="0" applyAlignment="1">
      <alignment horizontal="center"/>
    </xf>
    <xf numFmtId="0" fontId="23" fillId="34" borderId="1" xfId="3" applyFill="1" applyBorder="1" applyAlignment="1">
      <alignment horizontal="center" vertical="center" wrapText="1" readingOrder="1"/>
    </xf>
    <xf numFmtId="0" fontId="23" fillId="34" borderId="47" xfId="3" applyFill="1" applyBorder="1" applyAlignment="1">
      <alignment horizontal="center" vertical="center" wrapText="1" readingOrder="1"/>
    </xf>
    <xf numFmtId="0" fontId="24" fillId="35" borderId="1" xfId="0" applyFont="1" applyFill="1" applyBorder="1" applyAlignment="1">
      <alignment horizontal="center" vertical="center" wrapText="1" readingOrder="1"/>
    </xf>
    <xf numFmtId="0" fontId="24" fillId="35" borderId="47" xfId="0" applyFont="1" applyFill="1" applyBorder="1" applyAlignment="1">
      <alignment horizontal="center" vertical="center" wrapText="1" readingOrder="1"/>
    </xf>
    <xf numFmtId="0" fontId="23" fillId="37" borderId="49" xfId="3" applyFill="1" applyBorder="1" applyAlignment="1">
      <alignment horizontal="center" vertical="center" wrapText="1" readingOrder="1"/>
    </xf>
    <xf numFmtId="0" fontId="23" fillId="37" borderId="47" xfId="3" applyFill="1" applyBorder="1" applyAlignment="1">
      <alignment horizontal="center" vertical="center" wrapText="1" readingOrder="1"/>
    </xf>
    <xf numFmtId="0" fontId="24" fillId="38" borderId="49" xfId="0" applyFont="1" applyFill="1" applyBorder="1" applyAlignment="1">
      <alignment horizontal="center" vertical="center" wrapText="1" readingOrder="1"/>
    </xf>
    <xf numFmtId="0" fontId="24" fillId="38" borderId="47" xfId="0" applyFont="1" applyFill="1" applyBorder="1" applyAlignment="1">
      <alignment horizontal="center" vertical="center" wrapText="1" readingOrder="1"/>
    </xf>
    <xf numFmtId="0" fontId="21" fillId="30" borderId="49" xfId="0" applyFont="1" applyFill="1" applyBorder="1" applyAlignment="1">
      <alignment horizontal="center" vertical="center" wrapText="1" readingOrder="1"/>
    </xf>
    <xf numFmtId="0" fontId="21" fillId="30" borderId="47" xfId="0" applyFont="1" applyFill="1" applyBorder="1" applyAlignment="1">
      <alignment horizontal="center" vertical="center" wrapText="1" readingOrder="1"/>
    </xf>
    <xf numFmtId="0" fontId="24" fillId="31" borderId="1" xfId="0" applyFont="1" applyFill="1" applyBorder="1" applyAlignment="1">
      <alignment horizontal="center" vertical="center" wrapText="1" readingOrder="1"/>
    </xf>
    <xf numFmtId="0" fontId="24" fillId="31" borderId="47" xfId="0" applyFont="1" applyFill="1" applyBorder="1" applyAlignment="1">
      <alignment horizontal="center" vertical="center" wrapText="1" readingOrder="1"/>
    </xf>
    <xf numFmtId="0" fontId="17" fillId="27" borderId="42" xfId="0" applyFont="1" applyFill="1" applyBorder="1" applyAlignment="1">
      <alignment horizontal="center" vertical="center" wrapText="1" readingOrder="1"/>
    </xf>
    <xf numFmtId="0" fontId="23" fillId="28" borderId="1" xfId="3" applyFill="1" applyBorder="1" applyAlignment="1">
      <alignment horizontal="center" vertical="center" wrapText="1" readingOrder="1"/>
    </xf>
    <xf numFmtId="0" fontId="23" fillId="28" borderId="46" xfId="3" applyFill="1" applyBorder="1" applyAlignment="1">
      <alignment horizontal="center" vertical="center" wrapText="1" readingOrder="1"/>
    </xf>
    <xf numFmtId="0" fontId="23" fillId="28" borderId="47" xfId="3" applyFill="1" applyBorder="1" applyAlignment="1">
      <alignment horizontal="center" vertical="center" wrapText="1" readingOrder="1"/>
    </xf>
    <xf numFmtId="0" fontId="24" fillId="29" borderId="49" xfId="0" applyFont="1" applyFill="1" applyBorder="1" applyAlignment="1">
      <alignment horizontal="center" vertical="center" wrapText="1" readingOrder="1"/>
    </xf>
    <xf numFmtId="0" fontId="24" fillId="29" borderId="46" xfId="0" applyFont="1" applyFill="1" applyBorder="1" applyAlignment="1">
      <alignment horizontal="center" vertical="center" wrapText="1" readingOrder="1"/>
    </xf>
    <xf numFmtId="0" fontId="24" fillId="29" borderId="50" xfId="0" applyFont="1" applyFill="1" applyBorder="1" applyAlignment="1">
      <alignment horizontal="center" vertical="center" wrapText="1" readingOrder="1"/>
    </xf>
    <xf numFmtId="0" fontId="2" fillId="25" borderId="70" xfId="0" applyFont="1" applyFill="1" applyBorder="1" applyAlignment="1">
      <alignment horizontal="center" vertical="center" wrapText="1"/>
    </xf>
    <xf numFmtId="0" fontId="2" fillId="25" borderId="0" xfId="0" applyFont="1" applyFill="1" applyAlignment="1">
      <alignment horizontal="center" vertical="center" wrapText="1"/>
    </xf>
    <xf numFmtId="164" fontId="8" fillId="7" borderId="21" xfId="1" applyNumberFormat="1" applyFont="1" applyFill="1" applyBorder="1" applyAlignment="1" applyProtection="1">
      <alignment horizontal="center" vertical="center" wrapText="1" readingOrder="1"/>
    </xf>
    <xf numFmtId="164" fontId="8" fillId="7" borderId="6" xfId="1" applyNumberFormat="1" applyFont="1" applyFill="1" applyBorder="1" applyAlignment="1" applyProtection="1">
      <alignment horizontal="center" vertical="center" wrapText="1" readingOrder="1"/>
    </xf>
    <xf numFmtId="164" fontId="8" fillId="14" borderId="34" xfId="1" applyNumberFormat="1" applyFont="1" applyFill="1" applyBorder="1" applyAlignment="1" applyProtection="1">
      <alignment horizontal="center" vertical="center" wrapText="1" readingOrder="1"/>
    </xf>
    <xf numFmtId="0" fontId="8" fillId="7" borderId="35" xfId="0" applyFont="1" applyFill="1" applyBorder="1" applyAlignment="1">
      <alignment horizontal="center" vertical="center" wrapText="1" readingOrder="1"/>
    </xf>
    <xf numFmtId="0" fontId="8" fillId="7" borderId="8" xfId="0" applyFont="1" applyFill="1" applyBorder="1" applyAlignment="1">
      <alignment horizontal="center" vertical="center" wrapText="1" readingOrder="1"/>
    </xf>
    <xf numFmtId="0" fontId="8" fillId="7" borderId="28" xfId="0" applyFont="1" applyFill="1" applyBorder="1" applyAlignment="1">
      <alignment horizontal="center" vertical="center" wrapText="1" readingOrder="1"/>
    </xf>
    <xf numFmtId="164" fontId="8" fillId="7" borderId="33" xfId="1" applyNumberFormat="1" applyFont="1" applyFill="1" applyBorder="1" applyAlignment="1" applyProtection="1">
      <alignment horizontal="center" vertical="center" wrapText="1" readingOrder="1"/>
    </xf>
    <xf numFmtId="0" fontId="8" fillId="42" borderId="40" xfId="0" applyFont="1" applyFill="1" applyBorder="1" applyAlignment="1">
      <alignment horizontal="center" vertical="center" wrapText="1" readingOrder="1"/>
    </xf>
    <xf numFmtId="0" fontId="8" fillId="9" borderId="40" xfId="0" applyFont="1" applyFill="1" applyBorder="1" applyAlignment="1">
      <alignment horizontal="center" vertical="center" wrapText="1" readingOrder="1"/>
    </xf>
    <xf numFmtId="164" fontId="8" fillId="7" borderId="34" xfId="1" applyNumberFormat="1" applyFont="1" applyFill="1" applyBorder="1" applyAlignment="1" applyProtection="1">
      <alignment horizontal="center" vertical="center" wrapText="1" readingOrder="1"/>
    </xf>
    <xf numFmtId="164" fontId="8" fillId="7" borderId="32" xfId="1" applyNumberFormat="1" applyFont="1" applyFill="1" applyBorder="1" applyAlignment="1" applyProtection="1">
      <alignment horizontal="center" vertical="center" wrapText="1" readingOrder="1"/>
    </xf>
    <xf numFmtId="164" fontId="6" fillId="24" borderId="21" xfId="1" applyNumberFormat="1" applyFont="1" applyFill="1" applyBorder="1" applyAlignment="1" applyProtection="1">
      <alignment horizontal="center" vertical="center" wrapText="1" readingOrder="1"/>
    </xf>
    <xf numFmtId="164" fontId="6" fillId="24" borderId="6" xfId="1" applyNumberFormat="1" applyFont="1" applyFill="1" applyBorder="1" applyAlignment="1" applyProtection="1">
      <alignment horizontal="center" vertical="center" wrapText="1" readingOrder="1"/>
    </xf>
    <xf numFmtId="164" fontId="6" fillId="24" borderId="33" xfId="1" applyNumberFormat="1" applyFont="1" applyFill="1" applyBorder="1" applyAlignment="1" applyProtection="1">
      <alignment horizontal="center" vertical="center" wrapText="1" readingOrder="1"/>
    </xf>
    <xf numFmtId="164" fontId="6" fillId="24" borderId="34" xfId="1" applyNumberFormat="1" applyFont="1" applyFill="1" applyBorder="1" applyAlignment="1" applyProtection="1">
      <alignment horizontal="center" vertical="center" wrapText="1" readingOrder="1"/>
    </xf>
    <xf numFmtId="164" fontId="8" fillId="14" borderId="21" xfId="1" applyNumberFormat="1" applyFont="1" applyFill="1" applyBorder="1" applyAlignment="1" applyProtection="1">
      <alignment horizontal="center" vertical="center" wrapText="1" readingOrder="1"/>
    </xf>
    <xf numFmtId="164" fontId="8" fillId="14" borderId="6" xfId="1" applyNumberFormat="1" applyFont="1" applyFill="1" applyBorder="1" applyAlignment="1" applyProtection="1">
      <alignment horizontal="center" vertical="center" wrapText="1" readingOrder="1"/>
    </xf>
    <xf numFmtId="164" fontId="6" fillId="24" borderId="32" xfId="1" applyNumberFormat="1" applyFont="1" applyFill="1" applyBorder="1" applyAlignment="1" applyProtection="1">
      <alignment horizontal="center" vertical="center" wrapText="1" readingOrder="1"/>
    </xf>
    <xf numFmtId="164" fontId="10" fillId="14" borderId="33" xfId="1" applyNumberFormat="1" applyFont="1" applyFill="1" applyBorder="1" applyAlignment="1" applyProtection="1">
      <alignment horizontal="center" vertical="center" wrapText="1" readingOrder="1"/>
    </xf>
    <xf numFmtId="164" fontId="10" fillId="14" borderId="34" xfId="1" applyNumberFormat="1" applyFont="1" applyFill="1" applyBorder="1" applyAlignment="1" applyProtection="1">
      <alignment horizontal="center" vertical="center" wrapText="1" readingOrder="1"/>
    </xf>
    <xf numFmtId="164" fontId="2" fillId="15" borderId="25" xfId="0" applyNumberFormat="1" applyFont="1" applyFill="1" applyBorder="1" applyAlignment="1">
      <alignment horizontal="center" vertical="center" textRotation="90" wrapText="1"/>
    </xf>
    <xf numFmtId="164" fontId="2" fillId="15" borderId="10" xfId="0" applyNumberFormat="1" applyFont="1" applyFill="1" applyBorder="1" applyAlignment="1">
      <alignment horizontal="center" vertical="center" textRotation="90" wrapText="1"/>
    </xf>
    <xf numFmtId="164" fontId="2" fillId="15" borderId="22" xfId="0" applyNumberFormat="1" applyFont="1" applyFill="1" applyBorder="1" applyAlignment="1">
      <alignment horizontal="center" vertical="center" textRotation="90" wrapText="1"/>
    </xf>
    <xf numFmtId="164" fontId="2" fillId="15" borderId="13" xfId="0" applyNumberFormat="1" applyFont="1" applyFill="1" applyBorder="1" applyAlignment="1">
      <alignment horizontal="center" vertical="center" textRotation="90" wrapText="1"/>
    </xf>
    <xf numFmtId="0" fontId="10" fillId="16" borderId="35" xfId="0" applyFont="1" applyFill="1" applyBorder="1" applyAlignment="1">
      <alignment horizontal="center" vertical="center" wrapText="1" readingOrder="1"/>
    </xf>
    <xf numFmtId="0" fontId="10" fillId="16" borderId="31" xfId="0" applyFont="1" applyFill="1" applyBorder="1" applyAlignment="1">
      <alignment horizontal="center" vertical="center" wrapText="1" readingOrder="1"/>
    </xf>
    <xf numFmtId="0" fontId="10" fillId="16" borderId="8" xfId="0" applyFont="1" applyFill="1" applyBorder="1" applyAlignment="1">
      <alignment horizontal="center" vertical="center" wrapText="1" readingOrder="1"/>
    </xf>
    <xf numFmtId="164" fontId="10" fillId="16" borderId="21" xfId="1" applyNumberFormat="1" applyFont="1" applyFill="1" applyBorder="1" applyAlignment="1" applyProtection="1">
      <alignment horizontal="center" vertical="center" wrapText="1" readingOrder="1"/>
    </xf>
    <xf numFmtId="164" fontId="10" fillId="16" borderId="34" xfId="1" applyNumberFormat="1" applyFont="1" applyFill="1" applyBorder="1" applyAlignment="1" applyProtection="1">
      <alignment horizontal="center" vertical="center" wrapText="1" readingOrder="1"/>
    </xf>
    <xf numFmtId="164" fontId="10" fillId="16" borderId="32" xfId="1" applyNumberFormat="1" applyFont="1" applyFill="1" applyBorder="1" applyAlignment="1" applyProtection="1">
      <alignment horizontal="center" vertical="center" wrapText="1" readingOrder="1"/>
    </xf>
    <xf numFmtId="164" fontId="10" fillId="16" borderId="6" xfId="1" applyNumberFormat="1" applyFont="1" applyFill="1" applyBorder="1" applyAlignment="1" applyProtection="1">
      <alignment horizontal="center" vertical="center" wrapText="1" readingOrder="1"/>
    </xf>
    <xf numFmtId="164" fontId="10" fillId="16" borderId="33" xfId="1" applyNumberFormat="1" applyFont="1" applyFill="1" applyBorder="1" applyAlignment="1" applyProtection="1">
      <alignment horizontal="center" vertical="center" wrapText="1" readingOrder="1"/>
    </xf>
    <xf numFmtId="164" fontId="2" fillId="12" borderId="24" xfId="0" applyNumberFormat="1" applyFont="1" applyFill="1" applyBorder="1" applyAlignment="1">
      <alignment horizontal="center" vertical="center" textRotation="90" wrapText="1"/>
    </xf>
    <xf numFmtId="164" fontId="2" fillId="12" borderId="9" xfId="0" applyNumberFormat="1" applyFont="1" applyFill="1" applyBorder="1" applyAlignment="1">
      <alignment horizontal="center" vertical="center" textRotation="90" wrapText="1"/>
    </xf>
    <xf numFmtId="164" fontId="2" fillId="12" borderId="12" xfId="0" applyNumberFormat="1" applyFont="1" applyFill="1" applyBorder="1" applyAlignment="1">
      <alignment horizontal="center" vertical="center" textRotation="90" wrapText="1"/>
    </xf>
    <xf numFmtId="164" fontId="2" fillId="15" borderId="24" xfId="0" applyNumberFormat="1" applyFont="1" applyFill="1" applyBorder="1" applyAlignment="1">
      <alignment horizontal="center" vertical="center" textRotation="90" wrapText="1"/>
    </xf>
    <xf numFmtId="164" fontId="2" fillId="15" borderId="9" xfId="0" applyNumberFormat="1" applyFont="1" applyFill="1" applyBorder="1" applyAlignment="1">
      <alignment horizontal="center" vertical="center" textRotation="90" wrapText="1"/>
    </xf>
    <xf numFmtId="164" fontId="2" fillId="15" borderId="21" xfId="0" applyNumberFormat="1" applyFont="1" applyFill="1" applyBorder="1" applyAlignment="1">
      <alignment horizontal="center" vertical="center" textRotation="90" wrapText="1"/>
    </xf>
    <xf numFmtId="164" fontId="2" fillId="15" borderId="12" xfId="0" applyNumberFormat="1" applyFont="1" applyFill="1" applyBorder="1" applyAlignment="1">
      <alignment horizontal="center" vertical="center" textRotation="90" wrapText="1"/>
    </xf>
    <xf numFmtId="164" fontId="2" fillId="12" borderId="25" xfId="0" applyNumberFormat="1" applyFont="1" applyFill="1" applyBorder="1" applyAlignment="1">
      <alignment horizontal="center" vertical="center" textRotation="90" wrapText="1"/>
    </xf>
    <xf numFmtId="164" fontId="2" fillId="12" borderId="10" xfId="0" applyNumberFormat="1" applyFont="1" applyFill="1" applyBorder="1" applyAlignment="1">
      <alignment horizontal="center" vertical="center" textRotation="90" wrapText="1"/>
    </xf>
    <xf numFmtId="164" fontId="2" fillId="12" borderId="13" xfId="0" applyNumberFormat="1" applyFont="1" applyFill="1" applyBorder="1" applyAlignment="1">
      <alignment horizontal="center" vertical="center" textRotation="90" wrapText="1"/>
    </xf>
    <xf numFmtId="0" fontId="8" fillId="9" borderId="62" xfId="0" applyFont="1" applyFill="1" applyBorder="1" applyAlignment="1">
      <alignment horizontal="center" vertical="center" wrapText="1" readingOrder="1"/>
    </xf>
    <xf numFmtId="0" fontId="8" fillId="9" borderId="59" xfId="0" applyFont="1" applyFill="1" applyBorder="1" applyAlignment="1">
      <alignment horizontal="center" vertical="center" wrapText="1" readingOrder="1"/>
    </xf>
    <xf numFmtId="0" fontId="8" fillId="9" borderId="39" xfId="0" applyFont="1" applyFill="1" applyBorder="1" applyAlignment="1">
      <alignment horizontal="center" vertical="center" wrapText="1" readingOrder="1"/>
    </xf>
    <xf numFmtId="0" fontId="8" fillId="9" borderId="60" xfId="0" applyFont="1" applyFill="1" applyBorder="1" applyAlignment="1">
      <alignment horizontal="center" vertical="center" wrapText="1" readingOrder="1"/>
    </xf>
    <xf numFmtId="0" fontId="8" fillId="9" borderId="61" xfId="0" applyFont="1" applyFill="1" applyBorder="1" applyAlignment="1">
      <alignment horizontal="center" vertical="center" wrapText="1" readingOrder="1"/>
    </xf>
    <xf numFmtId="0" fontId="8" fillId="19" borderId="65" xfId="0" applyFont="1" applyFill="1" applyBorder="1" applyAlignment="1">
      <alignment horizontal="center" vertical="center" wrapText="1" readingOrder="1"/>
    </xf>
    <xf numFmtId="0" fontId="8" fillId="19" borderId="66" xfId="0" applyFont="1" applyFill="1" applyBorder="1" applyAlignment="1">
      <alignment horizontal="center" vertical="center" wrapText="1" readingOrder="1"/>
    </xf>
    <xf numFmtId="0" fontId="8" fillId="19" borderId="67" xfId="0" applyFont="1" applyFill="1" applyBorder="1" applyAlignment="1">
      <alignment horizontal="center" vertical="center" wrapText="1" readingOrder="1"/>
    </xf>
    <xf numFmtId="0" fontId="10" fillId="14" borderId="23" xfId="0" applyFont="1" applyFill="1" applyBorder="1" applyAlignment="1">
      <alignment horizontal="center" vertical="center" wrapText="1" readingOrder="1"/>
    </xf>
    <xf numFmtId="0" fontId="10" fillId="14" borderId="11" xfId="0" applyFont="1" applyFill="1" applyBorder="1" applyAlignment="1">
      <alignment horizontal="center" vertical="center" wrapText="1" readingOrder="1"/>
    </xf>
    <xf numFmtId="164" fontId="2" fillId="13" borderId="24" xfId="0" applyNumberFormat="1" applyFont="1" applyFill="1" applyBorder="1" applyAlignment="1">
      <alignment horizontal="center" vertical="center" textRotation="90" wrapText="1"/>
    </xf>
    <xf numFmtId="164" fontId="2" fillId="13" borderId="9" xfId="0" applyNumberFormat="1" applyFont="1" applyFill="1" applyBorder="1" applyAlignment="1">
      <alignment horizontal="center" vertical="center" textRotation="90" wrapText="1"/>
    </xf>
    <xf numFmtId="164" fontId="2" fillId="13" borderId="21" xfId="0" applyNumberFormat="1" applyFont="1" applyFill="1" applyBorder="1" applyAlignment="1">
      <alignment horizontal="center" vertical="center" textRotation="90" wrapText="1"/>
    </xf>
    <xf numFmtId="164" fontId="2" fillId="13" borderId="25" xfId="0" applyNumberFormat="1" applyFont="1" applyFill="1" applyBorder="1" applyAlignment="1">
      <alignment horizontal="center" vertical="center" textRotation="90" wrapText="1"/>
    </xf>
    <xf numFmtId="164" fontId="2" fillId="13" borderId="10" xfId="0" applyNumberFormat="1" applyFont="1" applyFill="1" applyBorder="1" applyAlignment="1">
      <alignment horizontal="center" vertical="center" textRotation="90" wrapText="1"/>
    </xf>
    <xf numFmtId="164" fontId="2" fillId="13" borderId="22" xfId="0" applyNumberFormat="1" applyFont="1" applyFill="1" applyBorder="1" applyAlignment="1">
      <alignment horizontal="center" vertical="center" textRotation="90" wrapText="1"/>
    </xf>
    <xf numFmtId="164" fontId="2" fillId="9" borderId="24" xfId="0" applyNumberFormat="1" applyFont="1" applyFill="1" applyBorder="1" applyAlignment="1">
      <alignment horizontal="center" vertical="center" textRotation="90" wrapText="1"/>
    </xf>
    <xf numFmtId="164" fontId="2" fillId="9" borderId="6" xfId="0" applyNumberFormat="1" applyFont="1" applyFill="1" applyBorder="1" applyAlignment="1">
      <alignment horizontal="center" vertical="center" textRotation="90" wrapText="1"/>
    </xf>
    <xf numFmtId="164" fontId="2" fillId="9" borderId="12" xfId="0" applyNumberFormat="1" applyFont="1" applyFill="1" applyBorder="1" applyAlignment="1">
      <alignment horizontal="center" vertical="center" textRotation="90" wrapText="1"/>
    </xf>
    <xf numFmtId="0" fontId="8" fillId="12" borderId="23" xfId="0" applyFont="1" applyFill="1" applyBorder="1" applyAlignment="1">
      <alignment horizontal="center" vertical="center" textRotation="90" wrapText="1"/>
    </xf>
    <xf numFmtId="0" fontId="8" fillId="12" borderId="11" xfId="0" applyFont="1" applyFill="1" applyBorder="1" applyAlignment="1">
      <alignment horizontal="center" vertical="center" textRotation="90" wrapText="1"/>
    </xf>
    <xf numFmtId="0" fontId="8" fillId="12" borderId="14" xfId="0" applyFont="1" applyFill="1" applyBorder="1" applyAlignment="1">
      <alignment horizontal="center" vertical="center" textRotation="90" wrapText="1"/>
    </xf>
    <xf numFmtId="0" fontId="8" fillId="24" borderId="23" xfId="0" applyFont="1" applyFill="1" applyBorder="1" applyAlignment="1">
      <alignment horizontal="center" vertical="center" wrapText="1" readingOrder="1"/>
    </xf>
    <xf numFmtId="0" fontId="8" fillId="24" borderId="11" xfId="0" applyFont="1" applyFill="1" applyBorder="1" applyAlignment="1">
      <alignment horizontal="center" vertical="center" wrapText="1" readingOrder="1"/>
    </xf>
    <xf numFmtId="164" fontId="2" fillId="6" borderId="24" xfId="0" applyNumberFormat="1" applyFont="1" applyFill="1" applyBorder="1" applyAlignment="1">
      <alignment horizontal="center" vertical="center" textRotation="90" wrapText="1"/>
    </xf>
    <xf numFmtId="164" fontId="2" fillId="6" borderId="6" xfId="0" applyNumberFormat="1" applyFont="1" applyFill="1" applyBorder="1" applyAlignment="1">
      <alignment horizontal="center" vertical="center" textRotation="90" wrapText="1"/>
    </xf>
    <xf numFmtId="164" fontId="2" fillId="6" borderId="9" xfId="0" applyNumberFormat="1" applyFont="1" applyFill="1" applyBorder="1" applyAlignment="1">
      <alignment horizontal="center" vertical="center" textRotation="90" wrapText="1"/>
    </xf>
    <xf numFmtId="164" fontId="2" fillId="6" borderId="12" xfId="0" applyNumberFormat="1" applyFont="1" applyFill="1" applyBorder="1" applyAlignment="1">
      <alignment horizontal="center" vertical="center" textRotation="90" wrapText="1"/>
    </xf>
    <xf numFmtId="0" fontId="8" fillId="24" borderId="14" xfId="0" applyFont="1" applyFill="1" applyBorder="1" applyAlignment="1">
      <alignment horizontal="center" vertical="center" wrapText="1" readingOrder="1"/>
    </xf>
    <xf numFmtId="0" fontId="8" fillId="14" borderId="28" xfId="0" applyFont="1" applyFill="1" applyBorder="1" applyAlignment="1">
      <alignment horizontal="center" vertical="center" wrapText="1" readingOrder="1"/>
    </xf>
    <xf numFmtId="0" fontId="8" fillId="14" borderId="31" xfId="0" applyFont="1" applyFill="1" applyBorder="1" applyAlignment="1">
      <alignment horizontal="center" vertical="center" wrapText="1" readingOrder="1"/>
    </xf>
    <xf numFmtId="0" fontId="8" fillId="7" borderId="31" xfId="0" applyFont="1" applyFill="1" applyBorder="1" applyAlignment="1">
      <alignment horizontal="center" vertical="center" wrapText="1" readingOrder="1"/>
    </xf>
    <xf numFmtId="164" fontId="2" fillId="9" borderId="25" xfId="0" applyNumberFormat="1" applyFont="1" applyFill="1" applyBorder="1" applyAlignment="1">
      <alignment horizontal="center" vertical="center" textRotation="90" wrapText="1"/>
    </xf>
    <xf numFmtId="164" fontId="2" fillId="9" borderId="7" xfId="0" applyNumberFormat="1" applyFont="1" applyFill="1" applyBorder="1" applyAlignment="1">
      <alignment horizontal="center" vertical="center" textRotation="90" wrapText="1"/>
    </xf>
    <xf numFmtId="164" fontId="2" fillId="9" borderId="13" xfId="0" applyNumberFormat="1" applyFont="1" applyFill="1" applyBorder="1" applyAlignment="1">
      <alignment horizontal="center" vertical="center" textRotation="90" wrapText="1"/>
    </xf>
    <xf numFmtId="164" fontId="2" fillId="6" borderId="25" xfId="0" applyNumberFormat="1" applyFont="1" applyFill="1" applyBorder="1" applyAlignment="1">
      <alignment horizontal="center" vertical="center" textRotation="90" wrapText="1"/>
    </xf>
    <xf numFmtId="164" fontId="2" fillId="6" borderId="7" xfId="0" applyNumberFormat="1" applyFont="1" applyFill="1" applyBorder="1" applyAlignment="1">
      <alignment horizontal="center" vertical="center" textRotation="90" wrapText="1"/>
    </xf>
    <xf numFmtId="164" fontId="2" fillId="6" borderId="10" xfId="0" applyNumberFormat="1" applyFont="1" applyFill="1" applyBorder="1" applyAlignment="1">
      <alignment horizontal="center" vertical="center" textRotation="90" wrapText="1"/>
    </xf>
    <xf numFmtId="164" fontId="2" fillId="6" borderId="13" xfId="0" applyNumberFormat="1" applyFont="1" applyFill="1" applyBorder="1" applyAlignment="1">
      <alignment horizontal="center" vertical="center" textRotation="90" wrapText="1"/>
    </xf>
    <xf numFmtId="0" fontId="2" fillId="25" borderId="55" xfId="0" applyFont="1" applyFill="1" applyBorder="1" applyAlignment="1">
      <alignment horizontal="center" vertical="center" wrapText="1"/>
    </xf>
    <xf numFmtId="0" fontId="2" fillId="25" borderId="2" xfId="0" applyFont="1" applyFill="1" applyBorder="1" applyAlignment="1">
      <alignment horizontal="center" vertical="center" wrapText="1"/>
    </xf>
    <xf numFmtId="0" fontId="2" fillId="25" borderId="56" xfId="0" applyFont="1" applyFill="1" applyBorder="1" applyAlignment="1">
      <alignment horizontal="center" vertical="center" wrapText="1"/>
    </xf>
    <xf numFmtId="0" fontId="2" fillId="25" borderId="15" xfId="0" applyFont="1" applyFill="1" applyBorder="1" applyAlignment="1">
      <alignment horizontal="center" vertical="center" wrapText="1"/>
    </xf>
    <xf numFmtId="0" fontId="8" fillId="17" borderId="23" xfId="0" applyFont="1" applyFill="1" applyBorder="1" applyAlignment="1">
      <alignment horizontal="center" vertical="center" textRotation="90" wrapText="1"/>
    </xf>
    <xf numFmtId="0" fontId="8" fillId="17" borderId="8" xfId="0" applyFont="1" applyFill="1" applyBorder="1" applyAlignment="1">
      <alignment horizontal="center" vertical="center" textRotation="90" wrapText="1"/>
    </xf>
    <xf numFmtId="0" fontId="8" fillId="17" borderId="14" xfId="0" applyFont="1" applyFill="1" applyBorder="1" applyAlignment="1">
      <alignment horizontal="center" vertical="center" textRotation="90" wrapText="1"/>
    </xf>
    <xf numFmtId="0" fontId="6" fillId="18" borderId="23" xfId="0" applyFont="1" applyFill="1" applyBorder="1" applyAlignment="1">
      <alignment horizontal="center" vertical="center" wrapText="1"/>
    </xf>
    <xf numFmtId="0" fontId="6" fillId="18" borderId="8"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8" fillId="13" borderId="23" xfId="0" applyFont="1" applyFill="1" applyBorder="1" applyAlignment="1">
      <alignment horizontal="center" vertical="center" textRotation="90" wrapText="1"/>
    </xf>
    <xf numFmtId="0" fontId="8" fillId="13" borderId="11" xfId="0" applyFont="1" applyFill="1" applyBorder="1" applyAlignment="1">
      <alignment horizontal="center" vertical="center" textRotation="90" wrapText="1"/>
    </xf>
    <xf numFmtId="0" fontId="8" fillId="13" borderId="28" xfId="0" applyFont="1" applyFill="1" applyBorder="1" applyAlignment="1">
      <alignment horizontal="center" vertical="center" textRotation="90" wrapText="1"/>
    </xf>
    <xf numFmtId="0" fontId="8" fillId="14" borderId="11" xfId="0" applyFont="1" applyFill="1" applyBorder="1" applyAlignment="1">
      <alignment horizontal="center" vertical="center" wrapText="1" readingOrder="1"/>
    </xf>
    <xf numFmtId="0" fontId="8" fillId="15" borderId="23" xfId="0" applyFont="1" applyFill="1" applyBorder="1" applyAlignment="1">
      <alignment horizontal="center" vertical="center" textRotation="90" wrapText="1"/>
    </xf>
    <xf numFmtId="0" fontId="8" fillId="15" borderId="11" xfId="0" applyFont="1" applyFill="1" applyBorder="1" applyAlignment="1">
      <alignment horizontal="center" vertical="center" textRotation="90" wrapText="1"/>
    </xf>
    <xf numFmtId="0" fontId="8" fillId="15" borderId="28" xfId="0" applyFont="1" applyFill="1" applyBorder="1" applyAlignment="1">
      <alignment horizontal="center" vertical="center" textRotation="90" wrapText="1"/>
    </xf>
    <xf numFmtId="0" fontId="8" fillId="15" borderId="14" xfId="0" applyFont="1" applyFill="1" applyBorder="1" applyAlignment="1">
      <alignment horizontal="center" vertical="center" textRotation="90" wrapText="1"/>
    </xf>
    <xf numFmtId="0" fontId="10" fillId="16" borderId="11" xfId="0" applyFont="1" applyFill="1" applyBorder="1" applyAlignment="1">
      <alignment horizontal="center" vertical="center" wrapText="1" readingOrder="1"/>
    </xf>
    <xf numFmtId="0" fontId="10" fillId="16" borderId="28" xfId="0" applyFont="1" applyFill="1" applyBorder="1" applyAlignment="1">
      <alignment horizontal="center" vertical="center" wrapText="1" readingOrder="1"/>
    </xf>
    <xf numFmtId="0" fontId="10" fillId="16" borderId="14" xfId="0" applyFont="1" applyFill="1" applyBorder="1" applyAlignment="1">
      <alignment horizontal="center" vertical="center" wrapText="1" readingOrder="1"/>
    </xf>
    <xf numFmtId="164" fontId="2" fillId="17" borderId="24" xfId="0" applyNumberFormat="1" applyFont="1" applyFill="1" applyBorder="1" applyAlignment="1">
      <alignment horizontal="center" vertical="center" textRotation="90" wrapText="1"/>
    </xf>
    <xf numFmtId="164" fontId="2" fillId="17" borderId="6" xfId="0" applyNumberFormat="1" applyFont="1" applyFill="1" applyBorder="1" applyAlignment="1">
      <alignment horizontal="center" vertical="center" textRotation="90" wrapText="1"/>
    </xf>
    <xf numFmtId="164" fontId="2" fillId="17" borderId="12" xfId="0" applyNumberFormat="1" applyFont="1" applyFill="1" applyBorder="1" applyAlignment="1">
      <alignment horizontal="center" vertical="center" textRotation="90" wrapText="1"/>
    </xf>
    <xf numFmtId="164" fontId="2" fillId="17" borderId="25" xfId="0" applyNumberFormat="1" applyFont="1" applyFill="1" applyBorder="1" applyAlignment="1">
      <alignment horizontal="center" vertical="center" textRotation="90" wrapText="1"/>
    </xf>
    <xf numFmtId="164" fontId="2" fillId="17" borderId="7" xfId="0" applyNumberFormat="1" applyFont="1" applyFill="1" applyBorder="1" applyAlignment="1">
      <alignment horizontal="center" vertical="center" textRotation="90" wrapText="1"/>
    </xf>
    <xf numFmtId="164" fontId="2" fillId="17" borderId="13" xfId="0" applyNumberFormat="1" applyFont="1" applyFill="1" applyBorder="1" applyAlignment="1">
      <alignment horizontal="center" vertical="center" textRotation="90" wrapText="1"/>
    </xf>
    <xf numFmtId="0" fontId="8" fillId="6" borderId="23" xfId="0" applyFont="1" applyFill="1" applyBorder="1" applyAlignment="1">
      <alignment horizontal="center" vertical="center" textRotation="90" wrapText="1"/>
    </xf>
    <xf numFmtId="0" fontId="8" fillId="6" borderId="8" xfId="0" applyFont="1" applyFill="1" applyBorder="1" applyAlignment="1">
      <alignment horizontal="center" vertical="center" textRotation="90" wrapText="1"/>
    </xf>
    <xf numFmtId="0" fontId="8" fillId="6" borderId="11" xfId="0" applyFont="1" applyFill="1" applyBorder="1" applyAlignment="1">
      <alignment horizontal="center" vertical="center" textRotation="90" wrapText="1"/>
    </xf>
    <xf numFmtId="0" fontId="8" fillId="6" borderId="14" xfId="0" applyFont="1" applyFill="1" applyBorder="1" applyAlignment="1">
      <alignment horizontal="center" vertical="center" textRotation="90" wrapText="1"/>
    </xf>
    <xf numFmtId="0" fontId="8" fillId="7" borderId="11" xfId="0" applyFont="1" applyFill="1" applyBorder="1" applyAlignment="1">
      <alignment horizontal="center" vertical="center" wrapText="1" readingOrder="1"/>
    </xf>
    <xf numFmtId="0" fontId="8" fillId="7" borderId="14" xfId="0" applyFont="1" applyFill="1" applyBorder="1" applyAlignment="1">
      <alignment horizontal="center" vertical="center" wrapText="1" readingOrder="1"/>
    </xf>
    <xf numFmtId="0" fontId="8" fillId="9" borderId="23" xfId="0" applyFont="1" applyFill="1" applyBorder="1" applyAlignment="1">
      <alignment horizontal="center" vertical="center" textRotation="90" wrapText="1"/>
    </xf>
    <xf numFmtId="0" fontId="8" fillId="9" borderId="8" xfId="0" applyFont="1" applyFill="1" applyBorder="1" applyAlignment="1">
      <alignment horizontal="center" vertical="center" textRotation="90" wrapText="1"/>
    </xf>
    <xf numFmtId="0" fontId="8" fillId="9" borderId="14" xfId="0" applyFont="1" applyFill="1" applyBorder="1" applyAlignment="1">
      <alignment horizontal="center" vertical="center" textRotation="90" wrapText="1"/>
    </xf>
    <xf numFmtId="0" fontId="8" fillId="10" borderId="23"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32" fillId="0" borderId="0" xfId="0" applyFont="1" applyAlignment="1">
      <alignment horizontal="center" vertical="center" wrapText="1"/>
    </xf>
    <xf numFmtId="0" fontId="0" fillId="0" borderId="0" xfId="0"/>
    <xf numFmtId="0" fontId="33" fillId="0" borderId="0" xfId="0" applyFont="1" applyAlignment="1">
      <alignment horizontal="left" vertical="center" wrapText="1"/>
    </xf>
    <xf numFmtId="0" fontId="33" fillId="0" borderId="71" xfId="0" applyFont="1" applyBorder="1" applyAlignment="1">
      <alignment horizontal="left" vertical="center" wrapText="1"/>
    </xf>
    <xf numFmtId="0" fontId="33" fillId="0" borderId="72" xfId="0" applyFont="1" applyBorder="1" applyAlignment="1">
      <alignment horizontal="left" vertical="center" wrapText="1"/>
    </xf>
    <xf numFmtId="0" fontId="33" fillId="0" borderId="73" xfId="0" applyFont="1" applyBorder="1" applyAlignment="1">
      <alignment horizontal="left" vertical="center" wrapText="1"/>
    </xf>
    <xf numFmtId="0" fontId="33" fillId="0" borderId="74" xfId="0" applyFont="1" applyBorder="1" applyAlignment="1">
      <alignment horizontal="left" vertical="center" wrapText="1"/>
    </xf>
    <xf numFmtId="0" fontId="33" fillId="0" borderId="75" xfId="0" applyFont="1" applyBorder="1" applyAlignment="1">
      <alignment horizontal="left" vertical="center" wrapText="1"/>
    </xf>
    <xf numFmtId="0" fontId="33" fillId="0" borderId="76" xfId="0" applyFont="1" applyBorder="1" applyAlignment="1">
      <alignment horizontal="left" vertical="center" wrapText="1"/>
    </xf>
    <xf numFmtId="0" fontId="33" fillId="0" borderId="77" xfId="0" applyFont="1" applyBorder="1" applyAlignment="1">
      <alignment horizontal="left" vertical="center" wrapText="1"/>
    </xf>
    <xf numFmtId="0" fontId="33" fillId="0" borderId="78" xfId="0" applyFont="1" applyBorder="1" applyAlignment="1">
      <alignment horizontal="left" vertical="center" wrapText="1"/>
    </xf>
    <xf numFmtId="0" fontId="33" fillId="0" borderId="79" xfId="0" applyFont="1" applyBorder="1" applyAlignment="1">
      <alignment horizontal="left" vertical="center" wrapText="1"/>
    </xf>
    <xf numFmtId="0" fontId="34" fillId="0" borderId="71" xfId="0" applyFont="1" applyBorder="1" applyAlignment="1">
      <alignment horizontal="center" vertical="center" wrapText="1"/>
    </xf>
    <xf numFmtId="0" fontId="34" fillId="0" borderId="72" xfId="0" applyFont="1" applyBorder="1" applyAlignment="1">
      <alignment horizontal="center" vertical="center" wrapText="1"/>
    </xf>
    <xf numFmtId="0" fontId="34" fillId="0" borderId="73" xfId="0" applyFont="1" applyBorder="1" applyAlignment="1">
      <alignment horizontal="center" vertical="center" wrapText="1"/>
    </xf>
    <xf numFmtId="0" fontId="33" fillId="0" borderId="80" xfId="0" applyFont="1" applyBorder="1" applyAlignment="1">
      <alignment horizontal="left" vertical="center" wrapText="1"/>
    </xf>
    <xf numFmtId="0" fontId="33" fillId="0" borderId="81" xfId="0" applyFont="1" applyBorder="1" applyAlignment="1">
      <alignment horizontal="left" vertical="center" wrapText="1"/>
    </xf>
    <xf numFmtId="0" fontId="35" fillId="43" borderId="83" xfId="0" applyFont="1" applyFill="1" applyBorder="1" applyAlignment="1">
      <alignment horizontal="left" vertical="center" wrapText="1"/>
    </xf>
    <xf numFmtId="0" fontId="35" fillId="43" borderId="84" xfId="0" applyFont="1" applyFill="1" applyBorder="1" applyAlignment="1">
      <alignment horizontal="left" vertical="center" wrapText="1"/>
    </xf>
    <xf numFmtId="0" fontId="35" fillId="43" borderId="87" xfId="0" applyFont="1" applyFill="1" applyBorder="1" applyAlignment="1">
      <alignment horizontal="left" vertical="center" wrapText="1"/>
    </xf>
    <xf numFmtId="0" fontId="35" fillId="43" borderId="74" xfId="0" applyFont="1" applyFill="1" applyBorder="1" applyAlignment="1">
      <alignment horizontal="left" vertical="center" wrapText="1"/>
    </xf>
    <xf numFmtId="0" fontId="35" fillId="43" borderId="76" xfId="0" applyFont="1" applyFill="1" applyBorder="1" applyAlignment="1">
      <alignment horizontal="left" vertical="center" wrapText="1"/>
    </xf>
    <xf numFmtId="0" fontId="35" fillId="43" borderId="80" xfId="0" applyFont="1" applyFill="1" applyBorder="1" applyAlignment="1">
      <alignment horizontal="left" vertical="center" wrapText="1"/>
    </xf>
    <xf numFmtId="0" fontId="35" fillId="43" borderId="81" xfId="0" applyFont="1" applyFill="1" applyBorder="1" applyAlignment="1">
      <alignment horizontal="left" vertical="center" wrapText="1"/>
    </xf>
    <xf numFmtId="0" fontId="35" fillId="43" borderId="77" xfId="0" applyFont="1" applyFill="1" applyBorder="1" applyAlignment="1">
      <alignment horizontal="left" vertical="center" wrapText="1"/>
    </xf>
    <xf numFmtId="0" fontId="35" fillId="43" borderId="79" xfId="0" applyFont="1" applyFill="1" applyBorder="1" applyAlignment="1">
      <alignment horizontal="left" vertical="center" wrapText="1"/>
    </xf>
    <xf numFmtId="0" fontId="35" fillId="43" borderId="83" xfId="0" applyFont="1" applyFill="1" applyBorder="1" applyAlignment="1">
      <alignment horizontal="justify" vertical="center" wrapText="1"/>
    </xf>
    <xf numFmtId="0" fontId="35" fillId="43" borderId="84" xfId="0" applyFont="1" applyFill="1" applyBorder="1" applyAlignment="1">
      <alignment horizontal="justify" vertical="center" wrapText="1"/>
    </xf>
    <xf numFmtId="0" fontId="35" fillId="43" borderId="87" xfId="0" applyFont="1" applyFill="1" applyBorder="1" applyAlignment="1">
      <alignment horizontal="justify" vertical="center" wrapText="1"/>
    </xf>
    <xf numFmtId="0" fontId="35" fillId="43" borderId="83" xfId="0" applyFont="1" applyFill="1" applyBorder="1" applyAlignment="1">
      <alignment horizontal="center" vertical="center" wrapText="1"/>
    </xf>
    <xf numFmtId="0" fontId="35" fillId="43" borderId="84" xfId="0" applyFont="1" applyFill="1" applyBorder="1" applyAlignment="1">
      <alignment horizontal="center" vertical="center" wrapText="1"/>
    </xf>
    <xf numFmtId="0" fontId="35" fillId="43" borderId="87" xfId="0" applyFont="1" applyFill="1" applyBorder="1" applyAlignment="1">
      <alignment horizontal="center" vertical="center" wrapText="1"/>
    </xf>
    <xf numFmtId="0" fontId="35" fillId="43" borderId="75" xfId="0" applyFont="1" applyFill="1" applyBorder="1" applyAlignment="1">
      <alignment horizontal="left" vertical="center" wrapText="1"/>
    </xf>
    <xf numFmtId="0" fontId="35" fillId="43" borderId="78" xfId="0" applyFont="1" applyFill="1" applyBorder="1" applyAlignment="1">
      <alignment horizontal="left" vertical="center" wrapText="1"/>
    </xf>
    <xf numFmtId="0" fontId="35" fillId="0" borderId="83" xfId="0" applyFont="1" applyBorder="1" applyAlignment="1">
      <alignment horizontal="left" vertical="center" wrapText="1"/>
    </xf>
    <xf numFmtId="0" fontId="35" fillId="0" borderId="84" xfId="0" applyFont="1" applyBorder="1" applyAlignment="1">
      <alignment horizontal="left" vertical="center" wrapText="1"/>
    </xf>
    <xf numFmtId="0" fontId="35" fillId="0" borderId="87" xfId="0" applyFont="1" applyBorder="1" applyAlignment="1">
      <alignment horizontal="left" vertical="center" wrapText="1"/>
    </xf>
    <xf numFmtId="0" fontId="35" fillId="43" borderId="74" xfId="0" applyFont="1" applyFill="1" applyBorder="1" applyAlignment="1">
      <alignment horizontal="center" vertical="center" wrapText="1"/>
    </xf>
    <xf numFmtId="0" fontId="35" fillId="43" borderId="76" xfId="0" applyFont="1" applyFill="1" applyBorder="1" applyAlignment="1">
      <alignment horizontal="center" vertical="center" wrapText="1"/>
    </xf>
    <xf numFmtId="0" fontId="35" fillId="43" borderId="80" xfId="0" applyFont="1" applyFill="1" applyBorder="1" applyAlignment="1">
      <alignment horizontal="center" vertical="center" wrapText="1"/>
    </xf>
    <xf numFmtId="0" fontId="35" fillId="43" borderId="81" xfId="0" applyFont="1" applyFill="1" applyBorder="1" applyAlignment="1">
      <alignment horizontal="center" vertical="center" wrapText="1"/>
    </xf>
    <xf numFmtId="0" fontId="35" fillId="43" borderId="77" xfId="0" applyFont="1" applyFill="1" applyBorder="1" applyAlignment="1">
      <alignment horizontal="center" vertical="center" wrapText="1"/>
    </xf>
    <xf numFmtId="0" fontId="35" fillId="43" borderId="79" xfId="0" applyFont="1" applyFill="1" applyBorder="1" applyAlignment="1">
      <alignment horizontal="center" vertical="center" wrapText="1"/>
    </xf>
    <xf numFmtId="0" fontId="8" fillId="40" borderId="0" xfId="0" applyFont="1" applyFill="1" applyAlignment="1">
      <alignment horizontal="left"/>
    </xf>
    <xf numFmtId="0" fontId="13" fillId="40" borderId="0" xfId="0" applyFont="1" applyFill="1" applyAlignment="1">
      <alignment horizontal="center"/>
    </xf>
    <xf numFmtId="0" fontId="2" fillId="40" borderId="16" xfId="0" applyFont="1" applyFill="1" applyBorder="1" applyAlignment="1">
      <alignment horizontal="center"/>
    </xf>
    <xf numFmtId="0" fontId="0" fillId="0" borderId="16" xfId="0" applyBorder="1" applyAlignment="1">
      <alignment horizontal="center"/>
    </xf>
  </cellXfs>
  <cellStyles count="4">
    <cellStyle name="Hipervínculo" xfId="3" builtinId="8"/>
    <cellStyle name="Normal" xfId="0" builtinId="0"/>
    <cellStyle name="Normal 2" xfId="2" xr:uid="{7624BDF4-0364-4662-AF9D-C258E38E2BF1}"/>
    <cellStyle name="Porcentaje" xfId="1" builtinId="5"/>
  </cellStyles>
  <dxfs count="15">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FF99FF"/>
      <color rgb="FFE5E5FF"/>
      <color rgb="FFFFEB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4.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5.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6.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7.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1.xml"/><Relationship Id="rId1" Type="http://schemas.microsoft.com/office/2011/relationships/chartStyle" Target="style2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2.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2.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1°T'!$C$32</c:f>
              <c:strCache>
                <c:ptCount val="1"/>
                <c:pt idx="0">
                  <c:v>28/01/2023</c:v>
                </c:pt>
              </c:strCache>
            </c:strRef>
          </c:tx>
          <c:spPr>
            <a:noFill/>
            <a:ln>
              <a:noFill/>
            </a:ln>
            <a:effectLst/>
          </c:spPr>
          <c:invertIfNegative val="0"/>
          <c:errBars>
            <c:errBarType val="plus"/>
            <c:errValType val="cust"/>
            <c:noEndCap val="1"/>
            <c:plus>
              <c:numRef>
                <c:f>'Gantt 1°T'!$G$32:$G$37</c:f>
                <c:numCache>
                  <c:formatCode>General</c:formatCode>
                  <c:ptCount val="6"/>
                  <c:pt idx="0">
                    <c:v>128.54242424242423</c:v>
                  </c:pt>
                  <c:pt idx="1">
                    <c:v>304.2</c:v>
                  </c:pt>
                  <c:pt idx="2">
                    <c:v>88.889610389610397</c:v>
                  </c:pt>
                  <c:pt idx="3">
                    <c:v>84.5</c:v>
                  </c:pt>
                  <c:pt idx="4">
                    <c:v>102.60714285714285</c:v>
                  </c:pt>
                  <c:pt idx="5">
                    <c:v>83.176729999999992</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7568-4C96-B452-0EA3B0E04AE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7568-4C96-B452-0EA3B0E04AE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008761685676387E-2"/>
          <c:y val="5.1097849363942419E-2"/>
          <c:w val="0.93304722563862263"/>
          <c:h val="0.82375516887939804"/>
        </c:manualLayout>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2°T'!$C$45:$C$50</c:f>
              <c:numCache>
                <c:formatCode>0.0%</c:formatCode>
                <c:ptCount val="6"/>
                <c:pt idx="0">
                  <c:v>0.55151515151515162</c:v>
                </c:pt>
                <c:pt idx="1">
                  <c:v>0</c:v>
                </c:pt>
                <c:pt idx="2">
                  <c:v>0.26136363636363635</c:v>
                </c:pt>
                <c:pt idx="3">
                  <c:v>0.17358974358974358</c:v>
                </c:pt>
                <c:pt idx="4">
                  <c:v>0.37619047619047619</c:v>
                </c:pt>
                <c:pt idx="5">
                  <c:v>0.40977272727272729</c:v>
                </c:pt>
              </c:numCache>
            </c:numRef>
          </c:val>
          <c:extLst>
            <c:ext xmlns:c16="http://schemas.microsoft.com/office/drawing/2014/chart" uri="{C3380CC4-5D6E-409C-BE32-E72D297353CC}">
              <c16:uniqueId val="{00000000-3717-4526-B035-FD1D2A316E42}"/>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360049253161201E-2"/>
          <c:y val="2.4895286687490362E-2"/>
          <c:w val="0.93261756762864301"/>
          <c:h val="0.74986223810964991"/>
        </c:manualLayout>
      </c:layout>
      <c:barChart>
        <c:barDir val="col"/>
        <c:grouping val="clustered"/>
        <c:varyColors val="0"/>
        <c:ser>
          <c:idx val="0"/>
          <c:order val="0"/>
          <c:spPr>
            <a:solidFill>
              <a:schemeClr val="accent1"/>
            </a:solidFill>
            <a:ln>
              <a:noFill/>
            </a:ln>
            <a:effectLst/>
          </c:spPr>
          <c:invertIfNegative val="0"/>
          <c:cat>
            <c:strRef>
              <c:f>'Gantt 2°T'!$B$62:$B$67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2°T'!$C$62:$C$67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FD63-4717-BF8D-84995118B1C3}"/>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1305692525566856E-2"/>
                  <c:y val="-2.21128830642726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3F-41B5-8ED0-538361EE5EA2}"/>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3F-41B5-8ED0-538361EE5EA2}"/>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63F-41B5-8ED0-538361EE5EA2}"/>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63F-41B5-8ED0-538361EE5EA2}"/>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63F-41B5-8ED0-538361EE5EA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2°T'!$C$78:$C$82</c:f>
              <c:numCache>
                <c:formatCode>0.00%</c:formatCode>
                <c:ptCount val="5"/>
                <c:pt idx="0">
                  <c:v>0.5</c:v>
                </c:pt>
                <c:pt idx="1">
                  <c:v>0.57499999999999996</c:v>
                </c:pt>
                <c:pt idx="2">
                  <c:v>0.66666666666666663</c:v>
                </c:pt>
                <c:pt idx="3">
                  <c:v>0.5</c:v>
                </c:pt>
                <c:pt idx="4">
                  <c:v>0.45833333333333331</c:v>
                </c:pt>
              </c:numCache>
            </c:numRef>
          </c:val>
          <c:extLst>
            <c:ext xmlns:c16="http://schemas.microsoft.com/office/drawing/2014/chart" uri="{C3380CC4-5D6E-409C-BE32-E72D297353CC}">
              <c16:uniqueId val="{00000005-263F-41B5-8ED0-538361EE5EA2}"/>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C39-453B-848B-BDB7021BDC92}"/>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39-453B-848B-BDB7021BDC92}"/>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39-453B-848B-BDB7021BDC9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2°T'!$B$119:$B$121</c:f>
              <c:strCache>
                <c:ptCount val="3"/>
                <c:pt idx="0">
                  <c:v>Información</c:v>
                </c:pt>
                <c:pt idx="1">
                  <c:v>Diálogo</c:v>
                </c:pt>
                <c:pt idx="2">
                  <c:v>Responsabilidad</c:v>
                </c:pt>
              </c:strCache>
            </c:strRef>
          </c:cat>
          <c:val>
            <c:numRef>
              <c:f>'Gantt 2°T'!$C$119:$C$121</c:f>
              <c:numCache>
                <c:formatCode>0.00%</c:formatCode>
                <c:ptCount val="3"/>
                <c:pt idx="0">
                  <c:v>0.33333333333333331</c:v>
                </c:pt>
                <c:pt idx="1">
                  <c:v>9.0909090909090912E-2</c:v>
                </c:pt>
                <c:pt idx="2">
                  <c:v>0.25</c:v>
                </c:pt>
              </c:numCache>
            </c:numRef>
          </c:val>
          <c:extLst>
            <c:ext xmlns:c16="http://schemas.microsoft.com/office/drawing/2014/chart" uri="{C3380CC4-5D6E-409C-BE32-E72D297353CC}">
              <c16:uniqueId val="{00000003-CC39-453B-848B-BDB7021BDC92}"/>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6E-478B-9D4C-44A72BE25EF3}"/>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6E-478B-9D4C-44A72BE25EF3}"/>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46E-478B-9D4C-44A72BE25EF3}"/>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46E-478B-9D4C-44A72BE25EF3}"/>
                </c:ext>
              </c:extLst>
            </c:dLbl>
            <c:dLbl>
              <c:idx val="4"/>
              <c:layout>
                <c:manualLayout>
                  <c:x val="-0.12599022500973633"/>
                  <c:y val="1.18903364352183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46E-478B-9D4C-44A72BE25EF3}"/>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2°T'!$C$138:$C$142</c:f>
              <c:numCache>
                <c:formatCode>0.00%</c:formatCode>
                <c:ptCount val="5"/>
                <c:pt idx="0">
                  <c:v>0.26041666666666669</c:v>
                </c:pt>
                <c:pt idx="1">
                  <c:v>0.23266666666666666</c:v>
                </c:pt>
                <c:pt idx="2">
                  <c:v>0.11904761904761904</c:v>
                </c:pt>
                <c:pt idx="3">
                  <c:v>0.05</c:v>
                </c:pt>
                <c:pt idx="4">
                  <c:v>8.3333333333333329E-2</c:v>
                </c:pt>
              </c:numCache>
            </c:numRef>
          </c:val>
          <c:extLst>
            <c:ext xmlns:c16="http://schemas.microsoft.com/office/drawing/2014/chart" uri="{C3380CC4-5D6E-409C-BE32-E72D297353CC}">
              <c16:uniqueId val="{00000005-046E-478B-9D4C-44A72BE25EF3}"/>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9A-43A9-B69E-D0F9994BEBAD}"/>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9A-43A9-B69E-D0F9994BEBAD}"/>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9A-43A9-B69E-D0F9994BEBAD}"/>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9A-43A9-B69E-D0F9994BEBAD}"/>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A9A-43A9-B69E-D0F9994BEBA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2°T'!$C$155:$C$159</c:f>
              <c:numCache>
                <c:formatCode>0.00%</c:formatCode>
                <c:ptCount val="5"/>
                <c:pt idx="0">
                  <c:v>0.05</c:v>
                </c:pt>
                <c:pt idx="1">
                  <c:v>0.5625</c:v>
                </c:pt>
                <c:pt idx="2">
                  <c:v>0</c:v>
                </c:pt>
                <c:pt idx="3">
                  <c:v>0</c:v>
                </c:pt>
                <c:pt idx="4">
                  <c:v>0.53333333333333333</c:v>
                </c:pt>
              </c:numCache>
            </c:numRef>
          </c:val>
          <c:extLst>
            <c:ext xmlns:c16="http://schemas.microsoft.com/office/drawing/2014/chart" uri="{C3380CC4-5D6E-409C-BE32-E72D297353CC}">
              <c16:uniqueId val="{00000005-FA9A-43A9-B69E-D0F9994BEBAD}"/>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Actualizar el Código de buen gobierno acorde la Ley 2195 de 2022</c:v>
                </c:pt>
              </c:strCache>
            </c:strRef>
          </c:cat>
          <c:val>
            <c:numRef>
              <c:f>'Gantt 2°T'!$C$174:$C$197</c:f>
              <c:numCache>
                <c:formatCode>0.00%</c:formatCode>
                <c:ptCount val="24"/>
                <c:pt idx="0">
                  <c:v>0.5</c:v>
                </c:pt>
                <c:pt idx="1">
                  <c:v>0</c:v>
                </c:pt>
                <c:pt idx="2">
                  <c:v>1</c:v>
                </c:pt>
                <c:pt idx="3">
                  <c:v>0.5</c:v>
                </c:pt>
                <c:pt idx="4">
                  <c:v>0.5</c:v>
                </c:pt>
                <c:pt idx="5">
                  <c:v>0.5</c:v>
                </c:pt>
                <c:pt idx="6">
                  <c:v>0</c:v>
                </c:pt>
                <c:pt idx="7">
                  <c:v>0.66</c:v>
                </c:pt>
                <c:pt idx="8">
                  <c:v>0.5</c:v>
                </c:pt>
                <c:pt idx="9">
                  <c:v>0.5</c:v>
                </c:pt>
                <c:pt idx="10">
                  <c:v>0.5</c:v>
                </c:pt>
                <c:pt idx="11">
                  <c:v>0</c:v>
                </c:pt>
                <c:pt idx="12">
                  <c:v>0</c:v>
                </c:pt>
                <c:pt idx="13">
                  <c:v>0.4</c:v>
                </c:pt>
                <c:pt idx="14">
                  <c:v>0</c:v>
                </c:pt>
                <c:pt idx="15">
                  <c:v>0</c:v>
                </c:pt>
                <c:pt idx="16">
                  <c:v>0.33</c:v>
                </c:pt>
                <c:pt idx="17">
                  <c:v>0.375</c:v>
                </c:pt>
                <c:pt idx="18">
                  <c:v>0.5</c:v>
                </c:pt>
                <c:pt idx="19">
                  <c:v>0.5</c:v>
                </c:pt>
                <c:pt idx="20">
                  <c:v>0.5</c:v>
                </c:pt>
                <c:pt idx="21">
                  <c:v>0.5</c:v>
                </c:pt>
                <c:pt idx="22">
                  <c:v>0.5</c:v>
                </c:pt>
                <c:pt idx="23">
                  <c:v>0.25</c:v>
                </c:pt>
              </c:numCache>
            </c:numRef>
          </c:val>
          <c:extLst>
            <c:ext xmlns:c16="http://schemas.microsoft.com/office/drawing/2014/chart" uri="{C3380CC4-5D6E-409C-BE32-E72D297353CC}">
              <c16:uniqueId val="{00000000-776F-404B-B4E8-580F746D9FA9}"/>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A778-4D4A-ADDF-9A4592BB4C0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778-4D4A-ADDF-9A4592BB4C04}"/>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A778-4D4A-ADDF-9A4592BB4C04}"/>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A778-4D4A-ADDF-9A4592BB4C04}"/>
              </c:ext>
            </c:extLst>
          </c:dPt>
          <c:dPt>
            <c:idx val="4"/>
            <c:bubble3D val="0"/>
            <c:spPr>
              <a:noFill/>
              <a:ln w="19050">
                <a:solidFill>
                  <a:schemeClr val="lt1"/>
                </a:solidFill>
              </a:ln>
              <a:effectLst/>
            </c:spPr>
            <c:extLst>
              <c:ext xmlns:c16="http://schemas.microsoft.com/office/drawing/2014/chart" uri="{C3380CC4-5D6E-409C-BE32-E72D297353CC}">
                <c16:uniqueId val="{00000009-A778-4D4A-ADDF-9A4592BB4C04}"/>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A778-4D4A-ADDF-9A4592BB4C04}"/>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A778-4D4A-ADDF-9A4592BB4C04}"/>
              </c:ext>
            </c:extLst>
          </c:dPt>
          <c:dPt>
            <c:idx val="1"/>
            <c:bubble3D val="0"/>
            <c:spPr>
              <a:solidFill>
                <a:schemeClr val="tx1"/>
              </a:solidFill>
              <a:ln w="19050">
                <a:noFill/>
              </a:ln>
              <a:effectLst/>
            </c:spPr>
            <c:extLst>
              <c:ext xmlns:c16="http://schemas.microsoft.com/office/drawing/2014/chart" uri="{C3380CC4-5D6E-409C-BE32-E72D297353CC}">
                <c16:uniqueId val="{0000000E-A778-4D4A-ADDF-9A4592BB4C04}"/>
              </c:ext>
            </c:extLst>
          </c:dPt>
          <c:dPt>
            <c:idx val="2"/>
            <c:bubble3D val="0"/>
            <c:spPr>
              <a:noFill/>
              <a:ln w="19050">
                <a:noFill/>
              </a:ln>
              <a:effectLst/>
            </c:spPr>
            <c:extLst>
              <c:ext xmlns:c16="http://schemas.microsoft.com/office/drawing/2014/chart" uri="{C3380CC4-5D6E-409C-BE32-E72D297353CC}">
                <c16:uniqueId val="{00000010-A778-4D4A-ADDF-9A4592BB4C04}"/>
              </c:ext>
            </c:extLst>
          </c:dPt>
          <c:val>
            <c:numLit>
              <c:formatCode>General</c:formatCode>
              <c:ptCount val="3"/>
              <c:pt idx="0">
                <c:v>44.1</c:v>
              </c:pt>
              <c:pt idx="1">
                <c:v>2</c:v>
              </c:pt>
              <c:pt idx="2">
                <c:v>153.9</c:v>
              </c:pt>
            </c:numLit>
          </c:val>
          <c:extLst>
            <c:ext xmlns:c16="http://schemas.microsoft.com/office/drawing/2014/chart" uri="{C3380CC4-5D6E-409C-BE32-E72D297353CC}">
              <c16:uniqueId val="{00000011-A778-4D4A-ADDF-9A4592BB4C0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1°T'!$C$45:$C$50</c:f>
              <c:numCache>
                <c:formatCode>0.0%</c:formatCode>
                <c:ptCount val="6"/>
                <c:pt idx="0">
                  <c:v>0.38030303030303031</c:v>
                </c:pt>
                <c:pt idx="1">
                  <c:v>0.9</c:v>
                </c:pt>
                <c:pt idx="2">
                  <c:v>0.26298701298701299</c:v>
                </c:pt>
                <c:pt idx="3">
                  <c:v>0.25</c:v>
                </c:pt>
                <c:pt idx="4">
                  <c:v>0.30357142857142855</c:v>
                </c:pt>
                <c:pt idx="5">
                  <c:v>0.24608499999999997</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2°T'!$C$32</c:f>
              <c:strCache>
                <c:ptCount val="1"/>
                <c:pt idx="0">
                  <c:v>28/01/2023</c:v>
                </c:pt>
              </c:strCache>
            </c:strRef>
          </c:tx>
          <c:spPr>
            <a:noFill/>
            <a:ln>
              <a:noFill/>
            </a:ln>
            <a:effectLst/>
          </c:spPr>
          <c:invertIfNegative val="0"/>
          <c:errBars>
            <c:errBarType val="plus"/>
            <c:errValType val="cust"/>
            <c:noEndCap val="1"/>
            <c:plus>
              <c:numRef>
                <c:f>'Gantt 2°T'!$G$32:$G$37</c:f>
                <c:numCache>
                  <c:formatCode>General</c:formatCode>
                  <c:ptCount val="6"/>
                  <c:pt idx="0">
                    <c:v>186.41212121212124</c:v>
                  </c:pt>
                  <c:pt idx="1">
                    <c:v>0</c:v>
                  </c:pt>
                  <c:pt idx="2">
                    <c:v>88.340909090909093</c:v>
                  </c:pt>
                  <c:pt idx="3">
                    <c:v>58.673333333333332</c:v>
                  </c:pt>
                  <c:pt idx="4">
                    <c:v>127.15238095238095</c:v>
                  </c:pt>
                  <c:pt idx="5">
                    <c:v>138.50318181818182</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0893-4173-9FBA-C63012D0E644}"/>
            </c:ext>
          </c:extLst>
        </c:ser>
        <c:ser>
          <c:idx val="1"/>
          <c:order val="1"/>
          <c:spPr>
            <a:solidFill>
              <a:schemeClr val="accent2"/>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0893-4173-9FBA-C63012D0E644}"/>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Actividades  que deben culminarse por trimestre en cada componente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Hoja1!$B$2</c:f>
              <c:strCache>
                <c:ptCount val="1"/>
                <c:pt idx="0">
                  <c:v>Primer trimestre</c:v>
                </c:pt>
              </c:strCache>
            </c:strRef>
          </c:tx>
          <c:spPr>
            <a:solidFill>
              <a:schemeClr val="accent1"/>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Hoja1!$B$3:$B$8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0-888E-4EC8-AAB2-48F2D29B27A9}"/>
            </c:ext>
          </c:extLst>
        </c:ser>
        <c:ser>
          <c:idx val="1"/>
          <c:order val="1"/>
          <c:tx>
            <c:strRef>
              <c:f>Hoja1!$C$2</c:f>
              <c:strCache>
                <c:ptCount val="1"/>
                <c:pt idx="0">
                  <c:v>Segundo Trimestre</c:v>
                </c:pt>
              </c:strCache>
            </c:strRef>
          </c:tx>
          <c:spPr>
            <a:solidFill>
              <a:schemeClr val="accent2"/>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Hoja1!$C$3:$C$8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1-888E-4EC8-AAB2-48F2D29B27A9}"/>
            </c:ext>
          </c:extLst>
        </c:ser>
        <c:ser>
          <c:idx val="2"/>
          <c:order val="2"/>
          <c:tx>
            <c:strRef>
              <c:f>Hoja1!$D$2</c:f>
              <c:strCache>
                <c:ptCount val="1"/>
                <c:pt idx="0">
                  <c:v>Tercer trimestre</c:v>
                </c:pt>
              </c:strCache>
            </c:strRef>
          </c:tx>
          <c:spPr>
            <a:solidFill>
              <a:schemeClr val="accent3"/>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Hoja1!$D$3:$D$8</c:f>
              <c:numCache>
                <c:formatCode>General</c:formatCode>
                <c:ptCount val="6"/>
                <c:pt idx="0">
                  <c:v>3</c:v>
                </c:pt>
                <c:pt idx="1">
                  <c:v>2</c:v>
                </c:pt>
                <c:pt idx="2">
                  <c:v>1</c:v>
                </c:pt>
                <c:pt idx="3">
                  <c:v>4</c:v>
                </c:pt>
                <c:pt idx="4">
                  <c:v>2</c:v>
                </c:pt>
                <c:pt idx="5">
                  <c:v>1</c:v>
                </c:pt>
              </c:numCache>
            </c:numRef>
          </c:val>
          <c:extLst>
            <c:ext xmlns:c16="http://schemas.microsoft.com/office/drawing/2014/chart" uri="{C3380CC4-5D6E-409C-BE32-E72D297353CC}">
              <c16:uniqueId val="{00000002-888E-4EC8-AAB2-48F2D29B27A9}"/>
            </c:ext>
          </c:extLst>
        </c:ser>
        <c:ser>
          <c:idx val="3"/>
          <c:order val="3"/>
          <c:tx>
            <c:strRef>
              <c:f>Hoja1!$E$2</c:f>
              <c:strCache>
                <c:ptCount val="1"/>
                <c:pt idx="0">
                  <c:v>Cuarto trimestre</c:v>
                </c:pt>
              </c:strCache>
            </c:strRef>
          </c:tx>
          <c:spPr>
            <a:solidFill>
              <a:schemeClr val="accent4"/>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Hoja1!$E$3:$E$8</c:f>
              <c:numCache>
                <c:formatCode>General</c:formatCode>
                <c:ptCount val="6"/>
                <c:pt idx="0">
                  <c:v>11</c:v>
                </c:pt>
                <c:pt idx="1">
                  <c:v>4</c:v>
                </c:pt>
                <c:pt idx="2">
                  <c:v>12</c:v>
                </c:pt>
                <c:pt idx="3">
                  <c:v>27</c:v>
                </c:pt>
                <c:pt idx="4">
                  <c:v>22</c:v>
                </c:pt>
                <c:pt idx="5">
                  <c:v>24</c:v>
                </c:pt>
              </c:numCache>
            </c:numRef>
          </c:val>
          <c:extLst>
            <c:ext xmlns:c16="http://schemas.microsoft.com/office/drawing/2014/chart" uri="{C3380CC4-5D6E-409C-BE32-E72D297353CC}">
              <c16:uniqueId val="{00000003-888E-4EC8-AAB2-48F2D29B27A9}"/>
            </c:ext>
          </c:extLst>
        </c:ser>
        <c:dLbls>
          <c:showLegendKey val="0"/>
          <c:showVal val="0"/>
          <c:showCatName val="0"/>
          <c:showSerName val="0"/>
          <c:showPercent val="0"/>
          <c:showBubbleSize val="0"/>
        </c:dLbls>
        <c:gapWidth val="219"/>
        <c:overlap val="-27"/>
        <c:axId val="1888232623"/>
        <c:axId val="1888242607"/>
      </c:barChart>
      <c:catAx>
        <c:axId val="1888232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42607"/>
        <c:crosses val="autoZero"/>
        <c:auto val="1"/>
        <c:lblAlgn val="ctr"/>
        <c:lblOffset val="100"/>
        <c:noMultiLvlLbl val="0"/>
      </c:catAx>
      <c:valAx>
        <c:axId val="18882426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2623"/>
        <c:crosses val="autoZero"/>
        <c:crossBetween val="between"/>
        <c:minorUnit val="2.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actividades </a:t>
            </a:r>
            <a:r>
              <a:rPr lang="es-CO" sz="1400" b="0" i="0" u="none" strike="noStrike" baseline="0">
                <a:effectLst/>
              </a:rPr>
              <a:t>que deben culminarse por trimestre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Hoja1!$A$9</c:f>
              <c:strCache>
                <c:ptCount val="1"/>
                <c:pt idx="0">
                  <c:v>Total actividades</c:v>
                </c:pt>
              </c:strCache>
            </c:strRef>
          </c:tx>
          <c:spPr>
            <a:ln w="28575" cap="rnd">
              <a:solidFill>
                <a:schemeClr val="accent1"/>
              </a:solidFill>
              <a:round/>
            </a:ln>
            <a:effectLst/>
          </c:spPr>
          <c:marker>
            <c:symbol val="none"/>
          </c:marker>
          <c:dLbls>
            <c:dLbl>
              <c:idx val="0"/>
              <c:layout>
                <c:manualLayout>
                  <c:x val="-2.5462668816039986E-17"/>
                  <c:y val="-5.0925925925926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E0-4D81-B5FD-B5D352E60D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Hoja1!$B$2:$E$2</c:f>
              <c:strCache>
                <c:ptCount val="4"/>
                <c:pt idx="0">
                  <c:v>Primer trimestre</c:v>
                </c:pt>
                <c:pt idx="1">
                  <c:v>Segundo Trimestre</c:v>
                </c:pt>
                <c:pt idx="2">
                  <c:v>Tercer trimestre</c:v>
                </c:pt>
                <c:pt idx="3">
                  <c:v>Cuarto trimestre</c:v>
                </c:pt>
              </c:strCache>
            </c:strRef>
          </c:cat>
          <c:val>
            <c:numRef>
              <c:f>Hoja1!$B$9:$E$9</c:f>
              <c:numCache>
                <c:formatCode>General</c:formatCode>
                <c:ptCount val="4"/>
                <c:pt idx="0">
                  <c:v>6</c:v>
                </c:pt>
                <c:pt idx="1">
                  <c:v>6</c:v>
                </c:pt>
                <c:pt idx="2">
                  <c:v>13</c:v>
                </c:pt>
                <c:pt idx="3">
                  <c:v>100</c:v>
                </c:pt>
              </c:numCache>
            </c:numRef>
          </c:val>
          <c:smooth val="0"/>
          <c:extLst>
            <c:ext xmlns:c16="http://schemas.microsoft.com/office/drawing/2014/chart" uri="{C3380CC4-5D6E-409C-BE32-E72D297353CC}">
              <c16:uniqueId val="{00000000-3DE0-4D81-B5FD-B5D352E60D77}"/>
            </c:ext>
          </c:extLst>
        </c:ser>
        <c:dLbls>
          <c:showLegendKey val="0"/>
          <c:showVal val="0"/>
          <c:showCatName val="0"/>
          <c:showSerName val="0"/>
          <c:showPercent val="0"/>
          <c:showBubbleSize val="0"/>
        </c:dLbls>
        <c:smooth val="0"/>
        <c:axId val="1888237615"/>
        <c:axId val="1888237199"/>
      </c:lineChart>
      <c:catAx>
        <c:axId val="188823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199"/>
        <c:crosses val="autoZero"/>
        <c:auto val="1"/>
        <c:lblAlgn val="ctr"/>
        <c:lblOffset val="100"/>
        <c:noMultiLvlLbl val="0"/>
      </c:catAx>
      <c:valAx>
        <c:axId val="1888237199"/>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1°T'!$B$67:$B$72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1°T'!$C$67:$C$72</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4.6225577932528086E-2"/>
                  <c:y val="-0.1303733304223933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2"/>
              <c:layout>
                <c:manualLayout>
                  <c:x val="4.021363891477004E-2"/>
                  <c:y val="-5.71374583278971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1A7-49F7-B61C-936FD79B9EB9}"/>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7.1614078889976951E-2"/>
                  <c:y val="3.84073590583708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1°T'!$B$90:$B$94</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1°T'!$C$90:$C$94</c:f>
              <c:numCache>
                <c:formatCode>0.00%</c:formatCode>
                <c:ptCount val="5"/>
                <c:pt idx="0">
                  <c:v>0.25</c:v>
                </c:pt>
                <c:pt idx="1">
                  <c:v>0.55000000000000004</c:v>
                </c:pt>
                <c:pt idx="2">
                  <c:v>0.5</c:v>
                </c:pt>
                <c:pt idx="3">
                  <c:v>0.25</c:v>
                </c:pt>
                <c:pt idx="4">
                  <c:v>0.29166666666666663</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3.3204299400326973E-2"/>
                  <c:y val="-0.295298916535707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0.11593654591623906"/>
                  <c:y val="0.229934862616484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3.6329746030927764E-3"/>
                  <c:y val="7.127721689220709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1°T'!$B$135:$B$137</c:f>
              <c:strCache>
                <c:ptCount val="3"/>
                <c:pt idx="0">
                  <c:v>Información</c:v>
                </c:pt>
                <c:pt idx="1">
                  <c:v>Diálogo</c:v>
                </c:pt>
                <c:pt idx="2">
                  <c:v>Responsabilidad</c:v>
                </c:pt>
              </c:strCache>
            </c:strRef>
          </c:cat>
          <c:val>
            <c:numRef>
              <c:f>'Gantt 1°T'!$C$135:$C$137</c:f>
              <c:numCache>
                <c:formatCode>0.00%</c:formatCode>
                <c:ptCount val="3"/>
                <c:pt idx="0">
                  <c:v>0.25</c:v>
                </c:pt>
                <c:pt idx="1">
                  <c:v>9.0909090909090912E-2</c:v>
                </c:pt>
                <c:pt idx="2">
                  <c:v>0.3125</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8.5049829649209235E-2"/>
                  <c:y val="0.30113942598194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0.1388003971862124"/>
                  <c:y val="-0.140655108747245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9.9350685847789666E-2"/>
                  <c:y val="0.204970212512712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0.12700272298175075"/>
                  <c:y val="-3.53823899389180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1°T'!$B$154:$B$158</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1°T'!$C$154:$C$158</c:f>
              <c:numCache>
                <c:formatCode>0.00%</c:formatCode>
                <c:ptCount val="5"/>
                <c:pt idx="0">
                  <c:v>0.25</c:v>
                </c:pt>
                <c:pt idx="1">
                  <c:v>0.25</c:v>
                </c:pt>
                <c:pt idx="2">
                  <c:v>0</c:v>
                </c:pt>
                <c:pt idx="3">
                  <c:v>0</c:v>
                </c:pt>
                <c:pt idx="4">
                  <c:v>0.25</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1°T'!$C$174:$C$178</c:f>
              <c:numCache>
                <c:formatCode>0.00%</c:formatCode>
                <c:ptCount val="5"/>
                <c:pt idx="0">
                  <c:v>0.25</c:v>
                </c:pt>
                <c:pt idx="1">
                  <c:v>0.375</c:v>
                </c:pt>
                <c:pt idx="2">
                  <c:v>0</c:v>
                </c:pt>
                <c:pt idx="3">
                  <c:v>0</c:v>
                </c:pt>
                <c:pt idx="4">
                  <c:v>0.25</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1°T'!$B$194:$B$217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Actualizar el Código de buen gobierno acorde la Ley 2195 de 2022</c:v>
                </c:pt>
              </c:strCache>
            </c:strRef>
          </c:cat>
          <c:val>
            <c:numRef>
              <c:f>'Gantt 1°T'!$C$194:$C$217</c:f>
              <c:numCache>
                <c:formatCode>0.00%</c:formatCode>
                <c:ptCount val="24"/>
                <c:pt idx="0">
                  <c:v>0.25</c:v>
                </c:pt>
                <c:pt idx="1">
                  <c:v>0.25</c:v>
                </c:pt>
                <c:pt idx="2">
                  <c:v>1</c:v>
                </c:pt>
                <c:pt idx="3">
                  <c:v>0.25</c:v>
                </c:pt>
                <c:pt idx="4">
                  <c:v>0.25</c:v>
                </c:pt>
                <c:pt idx="5">
                  <c:v>0.25</c:v>
                </c:pt>
                <c:pt idx="6">
                  <c:v>0.25</c:v>
                </c:pt>
                <c:pt idx="7">
                  <c:v>0.25</c:v>
                </c:pt>
                <c:pt idx="8">
                  <c:v>0.25</c:v>
                </c:pt>
                <c:pt idx="9">
                  <c:v>0.25</c:v>
                </c:pt>
                <c:pt idx="10">
                  <c:v>0.25</c:v>
                </c:pt>
                <c:pt idx="11">
                  <c:v>0</c:v>
                </c:pt>
                <c:pt idx="12">
                  <c:v>0</c:v>
                </c:pt>
                <c:pt idx="13">
                  <c:v>0.1</c:v>
                </c:pt>
                <c:pt idx="14">
                  <c:v>0</c:v>
                </c:pt>
                <c:pt idx="15">
                  <c:v>0</c:v>
                </c:pt>
                <c:pt idx="16">
                  <c:v>0.03</c:v>
                </c:pt>
                <c:pt idx="17">
                  <c:v>0.125</c:v>
                </c:pt>
                <c:pt idx="18">
                  <c:v>0.25</c:v>
                </c:pt>
                <c:pt idx="19">
                  <c:v>0.25</c:v>
                </c:pt>
                <c:pt idx="20">
                  <c:v>0.16669999999999999</c:v>
                </c:pt>
                <c:pt idx="21">
                  <c:v>0.25</c:v>
                </c:pt>
                <c:pt idx="22">
                  <c:v>0.25</c:v>
                </c:pt>
                <c:pt idx="23">
                  <c:v>0</c:v>
                </c:pt>
              </c:numCache>
            </c:numRef>
          </c:val>
          <c:extLst>
            <c:ext xmlns:c16="http://schemas.microsoft.com/office/drawing/2014/chart" uri="{C3380CC4-5D6E-409C-BE32-E72D297353CC}">
              <c16:uniqueId val="{00000000-6CEA-4258-A161-D335C58552E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1DC0-4969-B6BB-7BD7EB88F2D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DC0-4969-B6BB-7BD7EB88F2DB}"/>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DC0-4969-B6BB-7BD7EB88F2DB}"/>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1DC0-4969-B6BB-7BD7EB88F2DB}"/>
              </c:ext>
            </c:extLst>
          </c:dPt>
          <c:dPt>
            <c:idx val="4"/>
            <c:bubble3D val="0"/>
            <c:spPr>
              <a:noFill/>
              <a:ln w="19050">
                <a:solidFill>
                  <a:schemeClr val="lt1"/>
                </a:solidFill>
              </a:ln>
              <a:effectLst/>
            </c:spPr>
            <c:extLst>
              <c:ext xmlns:c16="http://schemas.microsoft.com/office/drawing/2014/chart" uri="{C3380CC4-5D6E-409C-BE32-E72D297353CC}">
                <c16:uniqueId val="{00000009-1DC0-4969-B6BB-7BD7EB88F2DB}"/>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1DC0-4969-B6BB-7BD7EB88F2DB}"/>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1DC0-4969-B6BB-7BD7EB88F2DB}"/>
              </c:ext>
            </c:extLst>
          </c:dPt>
          <c:dPt>
            <c:idx val="1"/>
            <c:bubble3D val="0"/>
            <c:spPr>
              <a:solidFill>
                <a:schemeClr val="tx1"/>
              </a:solidFill>
              <a:ln w="19050">
                <a:noFill/>
              </a:ln>
              <a:effectLst/>
            </c:spPr>
            <c:extLst>
              <c:ext xmlns:c16="http://schemas.microsoft.com/office/drawing/2014/chart" uri="{C3380CC4-5D6E-409C-BE32-E72D297353CC}">
                <c16:uniqueId val="{0000000E-1DC0-4969-B6BB-7BD7EB88F2DB}"/>
              </c:ext>
            </c:extLst>
          </c:dPt>
          <c:dPt>
            <c:idx val="2"/>
            <c:bubble3D val="0"/>
            <c:spPr>
              <a:noFill/>
              <a:ln w="19050">
                <a:noFill/>
              </a:ln>
              <a:effectLst/>
            </c:spPr>
            <c:extLst>
              <c:ext xmlns:c16="http://schemas.microsoft.com/office/drawing/2014/chart" uri="{C3380CC4-5D6E-409C-BE32-E72D297353CC}">
                <c16:uniqueId val="{00000010-1DC0-4969-B6BB-7BD7EB88F2DB}"/>
              </c:ext>
            </c:extLst>
          </c:dPt>
          <c:val>
            <c:numLit>
              <c:formatCode>General</c:formatCode>
              <c:ptCount val="3"/>
              <c:pt idx="0">
                <c:v>44.1</c:v>
              </c:pt>
              <c:pt idx="1">
                <c:v>2</c:v>
              </c:pt>
              <c:pt idx="2">
                <c:v>153.9</c:v>
              </c:pt>
            </c:numLit>
          </c:val>
          <c:extLst>
            <c:ext xmlns:c16="http://schemas.microsoft.com/office/drawing/2014/chart" uri="{C3380CC4-5D6E-409C-BE32-E72D297353CC}">
              <c16:uniqueId val="{00000011-1DC0-4969-B6BB-7BD7EB88F2D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chartData>
  <cx:chart>
    <cx:title pos="t" align="ctr" overlay="0">
      <cx:tx>
        <cx:txData>
          <cx:v>Número de actividades en las que participa cada dependencia</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Número de actividades en las que participa cada dependencia</a:t>
          </a:r>
        </a:p>
      </cx:txPr>
    </cx:title>
    <cx:plotArea>
      <cx:plotAreaRegion>
        <cx:series layoutId="clusteredColumn" uniqueId="{01EAE87D-C405-4369-BEF3-6527ADA84CCB}">
          <cx:dataLabels pos="outEnd">
            <cx:visibility seriesName="0" categoryName="0" value="1"/>
          </cx:dataLabels>
          <cx:dataId val="0"/>
          <cx:layoutPr>
            <cx:aggregation/>
          </cx:layoutPr>
          <cx:axisId val="1"/>
        </cx:series>
        <cx:series layoutId="paretoLine" ownerIdx="0" uniqueId="{1B8E28A7-6066-4B14-AF3C-926E2BB955B6}">
          <cx:axisId val="2"/>
        </cx:series>
      </cx:plotAreaRegion>
      <cx:axis id="0">
        <cx:catScaling gapWidth="0"/>
        <cx:majorTickMarks type="out"/>
        <cx:tickLabels/>
        <cx:txPr>
          <a:bodyPr spcFirstLastPara="1" vertOverflow="ellipsis" horzOverflow="overflow" wrap="square" lIns="0" tIns="0" rIns="0" bIns="0" anchor="ctr" anchorCtr="1"/>
          <a:lstStyle/>
          <a:p>
            <a:pPr algn="ctr" rtl="0">
              <a:defRPr sz="600"/>
            </a:pPr>
            <a:endParaRPr lang="es-ES" sz="600" b="0" i="0" u="none" strike="noStrike" baseline="0">
              <a:solidFill>
                <a:sysClr val="windowText" lastClr="000000">
                  <a:lumMod val="65000"/>
                  <a:lumOff val="35000"/>
                </a:sysClr>
              </a:solidFill>
              <a:latin typeface="Calibri" panose="020F0502020204030204"/>
            </a:endParaRPr>
          </a:p>
        </cx:txPr>
      </cx:axis>
      <cx:axis id="1">
        <cx:valScaling/>
        <cx:majorTickMarks type="out"/>
        <cx:tickLabels/>
      </cx:axis>
      <cx:axis id="2">
        <cx:valScaling max="1" min="0"/>
        <cx:units unit="percentage"/>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6">
  <a:schemeClr val="accent3"/>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7">
  <a:schemeClr val="accent4"/>
</cs:colorStyle>
</file>

<file path=xl/charts/colors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microsoft.com/office/2014/relationships/chartEx" Target="../charts/chartEx1.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microsoft.com/office/2014/relationships/chartEx" Target="../charts/chartEx2.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0.xml"/><Relationship Id="rId5" Type="http://schemas.openxmlformats.org/officeDocument/2006/relationships/chart" Target="../charts/chart15.xml"/><Relationship Id="rId10" Type="http://schemas.openxmlformats.org/officeDocument/2006/relationships/chart" Target="../charts/chart19.xml"/><Relationship Id="rId4" Type="http://schemas.openxmlformats.org/officeDocument/2006/relationships/chart" Target="../charts/chart14.xml"/><Relationship Id="rId9"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3" Type="http://schemas.microsoft.com/office/2014/relationships/chartEx" Target="../charts/chartEx3.xml"/><Relationship Id="rId2" Type="http://schemas.openxmlformats.org/officeDocument/2006/relationships/chart" Target="../charts/chart22.xml"/><Relationship Id="rId1" Type="http://schemas.openxmlformats.org/officeDocument/2006/relationships/chart" Target="../charts/chart2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2382</xdr:colOff>
      <xdr:row>41</xdr:row>
      <xdr:rowOff>142874</xdr:rowOff>
    </xdr:from>
    <xdr:to>
      <xdr:col>6</xdr:col>
      <xdr:colOff>1552575</xdr:colOff>
      <xdr:row>62</xdr:row>
      <xdr:rowOff>83341</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291704</xdr:colOff>
      <xdr:row>65</xdr:row>
      <xdr:rowOff>35720</xdr:rowOff>
    </xdr:from>
    <xdr:to>
      <xdr:col>7</xdr:col>
      <xdr:colOff>0</xdr:colOff>
      <xdr:row>85</xdr:row>
      <xdr:rowOff>27781</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261938</xdr:colOff>
      <xdr:row>88</xdr:row>
      <xdr:rowOff>146444</xdr:rowOff>
    </xdr:from>
    <xdr:to>
      <xdr:col>6</xdr:col>
      <xdr:colOff>1547812</xdr:colOff>
      <xdr:row>110</xdr:row>
      <xdr:rowOff>178593</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17858</xdr:colOff>
      <xdr:row>131</xdr:row>
      <xdr:rowOff>23813</xdr:rowOff>
    </xdr:from>
    <xdr:to>
      <xdr:col>6</xdr:col>
      <xdr:colOff>1535906</xdr:colOff>
      <xdr:row>149</xdr:row>
      <xdr:rowOff>95250</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29764</xdr:colOff>
      <xdr:row>150</xdr:row>
      <xdr:rowOff>0</xdr:rowOff>
    </xdr:from>
    <xdr:to>
      <xdr:col>7</xdr:col>
      <xdr:colOff>11905</xdr:colOff>
      <xdr:row>168</xdr:row>
      <xdr:rowOff>63500</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169</xdr:row>
      <xdr:rowOff>178593</xdr:rowOff>
    </xdr:from>
    <xdr:to>
      <xdr:col>7</xdr:col>
      <xdr:colOff>11905</xdr:colOff>
      <xdr:row>192</xdr:row>
      <xdr:rowOff>11906</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112</xdr:row>
      <xdr:rowOff>1</xdr:rowOff>
    </xdr:from>
    <xdr:to>
      <xdr:col>6</xdr:col>
      <xdr:colOff>1547812</xdr:colOff>
      <xdr:row>130</xdr:row>
      <xdr:rowOff>35717</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21526501"/>
              <a:ext cx="12576572" cy="346471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192</xdr:row>
      <xdr:rowOff>182164</xdr:rowOff>
    </xdr:from>
    <xdr:to>
      <xdr:col>6</xdr:col>
      <xdr:colOff>1524001</xdr:colOff>
      <xdr:row>224</xdr:row>
      <xdr:rowOff>107156</xdr:rowOff>
    </xdr:to>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158750</xdr:rowOff>
    </xdr:from>
    <xdr:to>
      <xdr:col>5</xdr:col>
      <xdr:colOff>219075</xdr:colOff>
      <xdr:row>24</xdr:row>
      <xdr:rowOff>0</xdr:rowOff>
    </xdr:to>
    <xdr:graphicFrame macro="">
      <xdr:nvGraphicFramePr>
        <xdr:cNvPr id="13" name="Gráfico 1">
          <a:extLst>
            <a:ext uri="{FF2B5EF4-FFF2-40B4-BE49-F238E27FC236}">
              <a16:creationId xmlns:a16="http://schemas.microsoft.com/office/drawing/2014/main" id="{46B8F31B-D433-4A0A-91EA-2181F5CF9D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8" name="Rectángulo 17">
          <a:extLst>
            <a:ext uri="{FF2B5EF4-FFF2-40B4-BE49-F238E27FC236}">
              <a16:creationId xmlns:a16="http://schemas.microsoft.com/office/drawing/2014/main" id="{5A630BC2-CE83-411C-B639-5185F1E678D6}"/>
            </a:ext>
          </a:extLst>
        </xdr:cNvPr>
        <xdr:cNvSpPr/>
      </xdr:nvSpPr>
      <xdr:spPr>
        <a:xfrm>
          <a:off x="5553075" y="526256"/>
          <a:ext cx="1302933"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21" name="CuadroTexto 20">
          <a:extLst>
            <a:ext uri="{FF2B5EF4-FFF2-40B4-BE49-F238E27FC236}">
              <a16:creationId xmlns:a16="http://schemas.microsoft.com/office/drawing/2014/main" id="{7ED9C1CE-A39B-4FB3-B323-42952C7E6F1D}"/>
            </a:ext>
          </a:extLst>
        </xdr:cNvPr>
        <xdr:cNvSpPr txBox="1"/>
      </xdr:nvSpPr>
      <xdr:spPr>
        <a:xfrm>
          <a:off x="5376863" y="2607468"/>
          <a:ext cx="1271588"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39,0%</a:t>
          </a:fld>
          <a:endParaRPr lang="es-CO" sz="5400" b="1">
            <a:solidFill>
              <a:sysClr val="windowText" lastClr="000000"/>
            </a:solidFill>
          </a:endParaRPr>
        </a:p>
      </xdr:txBody>
    </xdr:sp>
    <xdr:clientData/>
  </xdr:twoCellAnchor>
  <xdr:twoCellAnchor>
    <xdr:from>
      <xdr:col>0</xdr:col>
      <xdr:colOff>302419</xdr:colOff>
      <xdr:row>16</xdr:row>
      <xdr:rowOff>8731</xdr:rowOff>
    </xdr:from>
    <xdr:to>
      <xdr:col>7</xdr:col>
      <xdr:colOff>61913</xdr:colOff>
      <xdr:row>40</xdr:row>
      <xdr:rowOff>23020</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A32859FD-7A05-4B02-B667-E26349175D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67</xdr:row>
      <xdr:rowOff>174625</xdr:rowOff>
    </xdr:from>
    <xdr:to>
      <xdr:col>6</xdr:col>
      <xdr:colOff>1424781</xdr:colOff>
      <xdr:row>84</xdr:row>
      <xdr:rowOff>174625</xdr:rowOff>
    </xdr:to>
    <xdr:graphicFrame macro="">
      <xdr:nvGraphicFramePr>
        <xdr:cNvPr id="3" name="Gráfico 2">
          <a:extLst>
            <a:ext uri="{FF2B5EF4-FFF2-40B4-BE49-F238E27FC236}">
              <a16:creationId xmlns:a16="http://schemas.microsoft.com/office/drawing/2014/main" id="{CADCD82D-285A-430F-9267-4CDF15CFC9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40</xdr:row>
      <xdr:rowOff>230189</xdr:rowOff>
    </xdr:from>
    <xdr:to>
      <xdr:col>6</xdr:col>
      <xdr:colOff>1343421</xdr:colOff>
      <xdr:row>55</xdr:row>
      <xdr:rowOff>127000</xdr:rowOff>
    </xdr:to>
    <xdr:graphicFrame macro="">
      <xdr:nvGraphicFramePr>
        <xdr:cNvPr id="4" name="Gráfico 3">
          <a:extLst>
            <a:ext uri="{FF2B5EF4-FFF2-40B4-BE49-F238E27FC236}">
              <a16:creationId xmlns:a16="http://schemas.microsoft.com/office/drawing/2014/main" id="{D363B5FB-C134-4F35-A626-E19C411933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285751</xdr:colOff>
      <xdr:row>76</xdr:row>
      <xdr:rowOff>110725</xdr:rowOff>
    </xdr:from>
    <xdr:to>
      <xdr:col>7</xdr:col>
      <xdr:colOff>23812</xdr:colOff>
      <xdr:row>98</xdr:row>
      <xdr:rowOff>142874</xdr:rowOff>
    </xdr:to>
    <xdr:graphicFrame macro="">
      <xdr:nvGraphicFramePr>
        <xdr:cNvPr id="5" name="Gráfico 4">
          <a:extLst>
            <a:ext uri="{FF2B5EF4-FFF2-40B4-BE49-F238E27FC236}">
              <a16:creationId xmlns:a16="http://schemas.microsoft.com/office/drawing/2014/main" id="{C6560380-B4A0-4336-8847-8EEDC3FB45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303608</xdr:colOff>
      <xdr:row>114</xdr:row>
      <xdr:rowOff>47626</xdr:rowOff>
    </xdr:from>
    <xdr:to>
      <xdr:col>6</xdr:col>
      <xdr:colOff>1488281</xdr:colOff>
      <xdr:row>132</xdr:row>
      <xdr:rowOff>119063</xdr:rowOff>
    </xdr:to>
    <xdr:graphicFrame macro="">
      <xdr:nvGraphicFramePr>
        <xdr:cNvPr id="6" name="Gráfico 5">
          <a:extLst>
            <a:ext uri="{FF2B5EF4-FFF2-40B4-BE49-F238E27FC236}">
              <a16:creationId xmlns:a16="http://schemas.microsoft.com/office/drawing/2014/main" id="{4637DC21-486C-45DA-93F9-B90A3EC55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17859</xdr:colOff>
      <xdr:row>133</xdr:row>
      <xdr:rowOff>71438</xdr:rowOff>
    </xdr:from>
    <xdr:to>
      <xdr:col>7</xdr:col>
      <xdr:colOff>0</xdr:colOff>
      <xdr:row>149</xdr:row>
      <xdr:rowOff>158750</xdr:rowOff>
    </xdr:to>
    <xdr:graphicFrame macro="">
      <xdr:nvGraphicFramePr>
        <xdr:cNvPr id="7" name="Gráfico 6">
          <a:extLst>
            <a:ext uri="{FF2B5EF4-FFF2-40B4-BE49-F238E27FC236}">
              <a16:creationId xmlns:a16="http://schemas.microsoft.com/office/drawing/2014/main" id="{5225E427-FE17-4B62-B0DB-215ECCAC1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5952</xdr:colOff>
      <xdr:row>150</xdr:row>
      <xdr:rowOff>11907</xdr:rowOff>
    </xdr:from>
    <xdr:to>
      <xdr:col>7</xdr:col>
      <xdr:colOff>23811</xdr:colOff>
      <xdr:row>171</xdr:row>
      <xdr:rowOff>1</xdr:rowOff>
    </xdr:to>
    <xdr:graphicFrame macro="">
      <xdr:nvGraphicFramePr>
        <xdr:cNvPr id="8" name="Gráfico 7">
          <a:extLst>
            <a:ext uri="{FF2B5EF4-FFF2-40B4-BE49-F238E27FC236}">
              <a16:creationId xmlns:a16="http://schemas.microsoft.com/office/drawing/2014/main" id="{AA8E73FA-2201-4431-9A25-CA0641D724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100</xdr:row>
      <xdr:rowOff>15874</xdr:rowOff>
    </xdr:from>
    <xdr:to>
      <xdr:col>6</xdr:col>
      <xdr:colOff>1547812</xdr:colOff>
      <xdr:row>113</xdr:row>
      <xdr:rowOff>111125</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E19F2594-5FFC-4D84-925D-444990311E5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19256374"/>
              <a:ext cx="12576572"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33735</xdr:colOff>
      <xdr:row>171</xdr:row>
      <xdr:rowOff>106757</xdr:rowOff>
    </xdr:from>
    <xdr:to>
      <xdr:col>7</xdr:col>
      <xdr:colOff>43657</xdr:colOff>
      <xdr:row>200</xdr:row>
      <xdr:rowOff>47625</xdr:rowOff>
    </xdr:to>
    <xdr:graphicFrame macro="">
      <xdr:nvGraphicFramePr>
        <xdr:cNvPr id="10" name="Gráfico 9">
          <a:extLst>
            <a:ext uri="{FF2B5EF4-FFF2-40B4-BE49-F238E27FC236}">
              <a16:creationId xmlns:a16="http://schemas.microsoft.com/office/drawing/2014/main" id="{D77A12DA-B5AA-43EE-812F-3A2B45C4C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CD7E2F69-B230-4069-BF45-148FCCF8A1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08C735CC-B5E1-4FDD-A1F9-29446C24BF50}"/>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4307EC79-50D0-41EC-B3D4-02AC74A4C6E5}"/>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29,5%</a:t>
          </a:fld>
          <a:endParaRPr lang="es-CO" sz="5400" b="1">
            <a:solidFill>
              <a:sysClr val="windowText" lastClr="000000"/>
            </a:solidFill>
          </a:endParaRPr>
        </a:p>
      </xdr:txBody>
    </xdr:sp>
    <xdr:clientData/>
  </xdr:twoCellAnchor>
  <xdr:twoCellAnchor>
    <xdr:from>
      <xdr:col>1</xdr:col>
      <xdr:colOff>16670</xdr:colOff>
      <xdr:row>15</xdr:row>
      <xdr:rowOff>143669</xdr:rowOff>
    </xdr:from>
    <xdr:to>
      <xdr:col>7</xdr:col>
      <xdr:colOff>101602</xdr:colOff>
      <xdr:row>38</xdr:row>
      <xdr:rowOff>158751</xdr:rowOff>
    </xdr:to>
    <xdr:graphicFrame macro="">
      <xdr:nvGraphicFramePr>
        <xdr:cNvPr id="14" name="Gráfico 13">
          <a:extLst>
            <a:ext uri="{FF2B5EF4-FFF2-40B4-BE49-F238E27FC236}">
              <a16:creationId xmlns:a16="http://schemas.microsoft.com/office/drawing/2014/main" id="{1698D6F9-4CB5-4FB8-A5DE-654341577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4</xdr:col>
      <xdr:colOff>54382</xdr:colOff>
      <xdr:row>2</xdr:row>
      <xdr:rowOff>164226</xdr:rowOff>
    </xdr:from>
    <xdr:ext cx="4452689" cy="1782924"/>
    <xdr:sp macro="" textlink="">
      <xdr:nvSpPr>
        <xdr:cNvPr id="15" name="Rectángulo 14">
          <a:extLst>
            <a:ext uri="{FF2B5EF4-FFF2-40B4-BE49-F238E27FC236}">
              <a16:creationId xmlns:a16="http://schemas.microsoft.com/office/drawing/2014/main" id="{E5037214-C3CC-0B89-9982-44A8DA21BBE9}"/>
            </a:ext>
          </a:extLst>
        </xdr:cNvPr>
        <xdr:cNvSpPr/>
      </xdr:nvSpPr>
      <xdr:spPr>
        <a:xfrm rot="19227123">
          <a:off x="8388757" y="592851"/>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oneCellAnchor>
    <xdr:from>
      <xdr:col>4</xdr:col>
      <xdr:colOff>904874</xdr:colOff>
      <xdr:row>102</xdr:row>
      <xdr:rowOff>111125</xdr:rowOff>
    </xdr:from>
    <xdr:ext cx="4452689" cy="1782924"/>
    <xdr:sp macro="" textlink="">
      <xdr:nvSpPr>
        <xdr:cNvPr id="16" name="Rectángulo 15">
          <a:extLst>
            <a:ext uri="{FF2B5EF4-FFF2-40B4-BE49-F238E27FC236}">
              <a16:creationId xmlns:a16="http://schemas.microsoft.com/office/drawing/2014/main" id="{54F69C5E-7692-4F3A-BD78-9CCB6E0E5782}"/>
            </a:ext>
          </a:extLst>
        </xdr:cNvPr>
        <xdr:cNvSpPr/>
      </xdr:nvSpPr>
      <xdr:spPr>
        <a:xfrm rot="19227123">
          <a:off x="9239249" y="19732625"/>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wsDr>
</file>

<file path=xl/drawings/drawing4.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247650</xdr:colOff>
      <xdr:row>13</xdr:row>
      <xdr:rowOff>133349</xdr:rowOff>
    </xdr:to>
    <xdr:graphicFrame macro="">
      <xdr:nvGraphicFramePr>
        <xdr:cNvPr id="2" name="Gráfico 1">
          <a:extLst>
            <a:ext uri="{FF2B5EF4-FFF2-40B4-BE49-F238E27FC236}">
              <a16:creationId xmlns:a16="http://schemas.microsoft.com/office/drawing/2014/main" id="{99FA7C99-D2DA-C905-92D9-C77B56AFA5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15</xdr:row>
      <xdr:rowOff>61912</xdr:rowOff>
    </xdr:from>
    <xdr:to>
      <xdr:col>6</xdr:col>
      <xdr:colOff>238125</xdr:colOff>
      <xdr:row>29</xdr:row>
      <xdr:rowOff>138112</xdr:rowOff>
    </xdr:to>
    <xdr:graphicFrame macro="">
      <xdr:nvGraphicFramePr>
        <xdr:cNvPr id="3" name="Gráfico 2">
          <a:extLst>
            <a:ext uri="{FF2B5EF4-FFF2-40B4-BE49-F238E27FC236}">
              <a16:creationId xmlns:a16="http://schemas.microsoft.com/office/drawing/2014/main" id="{C111C32F-7944-8782-BB3C-809F1F8D4B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31</xdr:row>
      <xdr:rowOff>52386</xdr:rowOff>
    </xdr:from>
    <xdr:to>
      <xdr:col>6</xdr:col>
      <xdr:colOff>228600</xdr:colOff>
      <xdr:row>46</xdr:row>
      <xdr:rowOff>171449</xdr:rowOff>
    </xdr:to>
    <mc:AlternateContent xmlns:mc="http://schemas.openxmlformats.org/markup-compatibility/2006">
      <mc:Choice xmlns:cx1="http://schemas.microsoft.com/office/drawing/2015/9/8/chartex" Requires="cx1">
        <xdr:graphicFrame macro="">
          <xdr:nvGraphicFramePr>
            <xdr:cNvPr id="4" name="Gráfico 3">
              <a:extLst>
                <a:ext uri="{FF2B5EF4-FFF2-40B4-BE49-F238E27FC236}">
                  <a16:creationId xmlns:a16="http://schemas.microsoft.com/office/drawing/2014/main" id="{9FB0260C-709C-B6E5-046C-D619B136778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0" y="6729411"/>
              <a:ext cx="6677025" cy="329088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4"/>
    <tableColumn id="4" xr3:uid="{040E8AD4-A5A1-4A15-B17B-A8FF6E860BDE}" name="SOLICITUD" dataDxfId="13"/>
    <tableColumn id="6" xr3:uid="{74B0E0A0-1D79-4E9E-A328-3BBC76B4EB02}" name="INCLUSIÒN" dataDxfId="12"/>
    <tableColumn id="5" xr3:uid="{2E3705C7-5358-49C6-A2F9-282E66EBA29E}" name="OBSERVACIÒN" dataDxfId="11"/>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file:///C:\OneDrive%20-%20Instituto%20Nacional%20de%20Vias%20-%20INVIAS\AppData\Local\Microsoft\Windows\INetCache\Content.MSO\C4%20AC" TargetMode="External"/><Relationship Id="rId2" Type="http://schemas.openxmlformats.org/officeDocument/2006/relationships/hyperlink" Target="file:///C:\OneDrive%20-%20Instituto%20Nacional%20de%20Vias%20-%20INVIAS\AppData\Local\Microsoft\Windows\INetCache\Content.MSO\C3%20RDC" TargetMode="External"/><Relationship Id="rId1" Type="http://schemas.openxmlformats.org/officeDocument/2006/relationships/hyperlink" Target="file:///C:\OneDrive%20-%20Instituto%20Nacional%20de%20Vias%20-%20INVIAS\AppData\Local\Microsoft\Windows\INetCache\Content.MSO\C1%20RIESGO" TargetMode="External"/><Relationship Id="rId5" Type="http://schemas.openxmlformats.org/officeDocument/2006/relationships/printerSettings" Target="../printerSettings/printerSettings2.bin"/><Relationship Id="rId4" Type="http://schemas.openxmlformats.org/officeDocument/2006/relationships/hyperlink" Target="file:///C:\OneDrive%20-%20Instituto%20Nacional%20de%20Vias%20-%20INVIAS\AppData\Local\Microsoft\Windows\INetCache\Content.MSO\C5%20transp"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zoomScale="90" zoomScaleNormal="90" workbookViewId="0">
      <selection activeCell="D30" sqref="A29:D30"/>
    </sheetView>
  </sheetViews>
  <sheetFormatPr baseColWidth="10" defaultRowHeight="1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c r="A2" t="s">
        <v>127</v>
      </c>
      <c r="B2" t="s">
        <v>123</v>
      </c>
      <c r="C2" t="s">
        <v>124</v>
      </c>
      <c r="D2" t="s">
        <v>125</v>
      </c>
      <c r="E2" t="s">
        <v>126</v>
      </c>
      <c r="F2" t="s">
        <v>128</v>
      </c>
    </row>
    <row r="3" spans="1:6">
      <c r="A3">
        <v>1</v>
      </c>
      <c r="B3" s="7"/>
      <c r="C3" s="7"/>
      <c r="D3" s="7"/>
      <c r="E3" s="7"/>
      <c r="F3" s="7"/>
    </row>
    <row r="4" spans="1:6">
      <c r="A4">
        <v>2</v>
      </c>
      <c r="B4" s="7"/>
      <c r="C4" s="7"/>
      <c r="D4" s="7"/>
      <c r="E4" s="7"/>
      <c r="F4" s="7"/>
    </row>
    <row r="5" spans="1:6">
      <c r="A5">
        <v>3</v>
      </c>
      <c r="B5" s="7"/>
      <c r="C5" s="7"/>
      <c r="D5" s="7"/>
      <c r="E5" s="7"/>
      <c r="F5" s="7"/>
    </row>
    <row r="6" spans="1:6">
      <c r="A6">
        <v>4</v>
      </c>
      <c r="B6" s="7"/>
      <c r="C6" s="7"/>
      <c r="D6" s="7"/>
      <c r="E6" s="7"/>
      <c r="F6" s="7"/>
    </row>
    <row r="7" spans="1:6">
      <c r="A7">
        <v>5</v>
      </c>
      <c r="B7" s="7"/>
      <c r="C7" s="7"/>
      <c r="D7" s="7"/>
      <c r="E7" s="7"/>
      <c r="F7" s="7"/>
    </row>
    <row r="8" spans="1:6">
      <c r="A8">
        <v>6</v>
      </c>
      <c r="B8" s="7"/>
      <c r="C8" s="7"/>
      <c r="D8" s="7"/>
      <c r="E8" s="7"/>
      <c r="F8" s="7"/>
    </row>
    <row r="9" spans="1:6">
      <c r="A9">
        <v>7</v>
      </c>
      <c r="B9" s="7"/>
      <c r="C9" s="7"/>
      <c r="D9" s="7"/>
      <c r="E9" s="7"/>
      <c r="F9" s="7"/>
    </row>
    <row r="10" spans="1:6">
      <c r="A10">
        <v>8</v>
      </c>
      <c r="B10" s="7"/>
      <c r="C10" s="7"/>
      <c r="D10" s="7"/>
      <c r="E10" s="7"/>
      <c r="F10" s="7"/>
    </row>
    <row r="11" spans="1:6">
      <c r="A11">
        <v>9</v>
      </c>
      <c r="B11" s="7"/>
      <c r="C11" s="7"/>
      <c r="D11" s="7"/>
      <c r="E11" s="7"/>
      <c r="F11" s="7"/>
    </row>
    <row r="12" spans="1:6">
      <c r="A12">
        <v>10</v>
      </c>
      <c r="B12" s="7"/>
      <c r="C12" s="7"/>
      <c r="D12" s="7"/>
      <c r="E12" s="13"/>
      <c r="F12" s="13"/>
    </row>
    <row r="13" spans="1:6">
      <c r="A13">
        <v>11</v>
      </c>
      <c r="B13" s="7"/>
      <c r="C13" s="7"/>
      <c r="D13" s="7"/>
      <c r="E13" s="13"/>
      <c r="F13" s="13"/>
    </row>
    <row r="14" spans="1:6">
      <c r="A14">
        <v>12</v>
      </c>
      <c r="B14" s="7"/>
      <c r="C14" s="7"/>
      <c r="D14" s="7"/>
      <c r="E14" s="13"/>
      <c r="F14" s="13"/>
    </row>
    <row r="15" spans="1:6">
      <c r="A15">
        <v>13</v>
      </c>
      <c r="B15" s="7"/>
      <c r="C15" s="7"/>
      <c r="D15" s="7"/>
      <c r="E15" s="13"/>
      <c r="F15" s="13"/>
    </row>
    <row r="16" spans="1:6">
      <c r="A16">
        <v>14</v>
      </c>
      <c r="B16" s="7"/>
      <c r="C16" s="7"/>
      <c r="D16" s="7"/>
      <c r="E16" s="13"/>
      <c r="F16" s="13"/>
    </row>
    <row r="17" spans="1:6">
      <c r="A17">
        <v>15</v>
      </c>
      <c r="B17" s="7"/>
      <c r="C17" s="7"/>
      <c r="D17" s="7"/>
      <c r="E17" s="7"/>
      <c r="F17" s="7"/>
    </row>
    <row r="18" spans="1:6">
      <c r="A18">
        <v>16</v>
      </c>
      <c r="B18" s="7"/>
      <c r="C18" s="7"/>
      <c r="D18" s="7"/>
      <c r="E18" s="7"/>
      <c r="F18" s="7"/>
    </row>
    <row r="19" spans="1:6">
      <c r="A19">
        <v>17</v>
      </c>
      <c r="B19" s="7"/>
      <c r="C19" s="7"/>
      <c r="D19" s="7"/>
      <c r="E19" s="7"/>
      <c r="F19" s="7"/>
    </row>
    <row r="20" spans="1:6">
      <c r="A20">
        <v>18</v>
      </c>
      <c r="B20" s="10"/>
      <c r="C20" s="11"/>
      <c r="D20" s="12"/>
      <c r="E20" s="12"/>
      <c r="F20" s="12"/>
    </row>
    <row r="21" spans="1:6">
      <c r="A21">
        <v>19</v>
      </c>
      <c r="B21" s="10"/>
      <c r="C21" s="11"/>
      <c r="D21" s="12"/>
      <c r="E21" s="12"/>
      <c r="F21" s="12"/>
    </row>
    <row r="22" spans="1:6">
      <c r="A22">
        <v>20</v>
      </c>
      <c r="B22" s="10"/>
      <c r="C22" s="11"/>
      <c r="D22" s="12"/>
      <c r="E22" s="12"/>
      <c r="F22" s="12"/>
    </row>
    <row r="23" spans="1:6">
      <c r="A23">
        <v>21</v>
      </c>
      <c r="B23" s="10"/>
      <c r="C23" s="11"/>
      <c r="D23" s="12"/>
      <c r="E23" s="12"/>
      <c r="F23" s="12"/>
    </row>
    <row r="24" spans="1:6">
      <c r="A24">
        <v>22</v>
      </c>
      <c r="B24" s="10"/>
      <c r="C24" s="11"/>
      <c r="D24" s="12"/>
      <c r="E24" s="12"/>
      <c r="F24" s="12"/>
    </row>
    <row r="25" spans="1:6">
      <c r="A25">
        <v>23</v>
      </c>
      <c r="B25" s="10"/>
      <c r="C25" s="11"/>
      <c r="D25" s="12"/>
      <c r="E25" s="7"/>
      <c r="F25" s="12"/>
    </row>
    <row r="26" spans="1:6">
      <c r="A26">
        <v>24</v>
      </c>
      <c r="B26" s="10"/>
      <c r="C26" s="11"/>
      <c r="D26" s="12"/>
      <c r="E26" s="7"/>
      <c r="F26" s="12"/>
    </row>
    <row r="27" spans="1:6">
      <c r="A27">
        <v>25</v>
      </c>
      <c r="B27" s="10"/>
      <c r="C27" s="11"/>
      <c r="D27" s="12"/>
      <c r="E27" s="7"/>
      <c r="F27" s="12"/>
    </row>
    <row r="28" spans="1:6">
      <c r="A28">
        <v>26</v>
      </c>
      <c r="B28" s="10"/>
      <c r="C28" s="11"/>
      <c r="D28" s="12"/>
      <c r="E28" s="12"/>
      <c r="F28" s="12"/>
    </row>
    <row r="29" spans="1:6">
      <c r="A29">
        <v>27</v>
      </c>
      <c r="B29" s="10"/>
      <c r="C29" s="11"/>
      <c r="D29" s="12"/>
      <c r="E29" s="12"/>
      <c r="F29" s="12"/>
    </row>
    <row r="30" spans="1:6">
      <c r="A30">
        <v>28</v>
      </c>
      <c r="B30" s="10"/>
      <c r="C30" s="11"/>
      <c r="D30" s="12"/>
      <c r="E30" s="7"/>
      <c r="F30" s="12"/>
    </row>
    <row r="31" spans="1:6">
      <c r="A31">
        <v>29</v>
      </c>
      <c r="B31" s="10"/>
      <c r="C31" s="11"/>
      <c r="D31" s="12"/>
      <c r="E31" s="12"/>
      <c r="F31" s="12"/>
    </row>
    <row r="32" spans="1:6">
      <c r="A32">
        <v>30</v>
      </c>
      <c r="B32" s="10"/>
      <c r="C32" s="11"/>
      <c r="D32" s="12"/>
      <c r="E32" s="7"/>
      <c r="F32" s="12"/>
    </row>
    <row r="33" spans="1:6">
      <c r="A33">
        <v>31</v>
      </c>
      <c r="B33" s="10"/>
      <c r="C33" s="11"/>
      <c r="D33" s="12"/>
      <c r="E33" s="12"/>
      <c r="F33" s="9"/>
    </row>
    <row r="34" spans="1:6">
      <c r="A34">
        <v>32</v>
      </c>
      <c r="B34" s="10"/>
      <c r="C34" s="11"/>
      <c r="D34" s="12"/>
      <c r="E34" s="7"/>
      <c r="F34" s="12"/>
    </row>
    <row r="35" spans="1:6">
      <c r="A35">
        <v>33</v>
      </c>
      <c r="B35" s="10"/>
      <c r="C35" s="11"/>
      <c r="D35" s="12"/>
      <c r="E35" s="7"/>
      <c r="F35" s="12"/>
    </row>
    <row r="36" spans="1:6">
      <c r="A36">
        <v>34</v>
      </c>
      <c r="B36" s="10"/>
      <c r="C36" s="11"/>
      <c r="D36" s="12"/>
      <c r="E36" s="7"/>
      <c r="F36" s="12"/>
    </row>
    <row r="37" spans="1:6">
      <c r="A37">
        <v>35</v>
      </c>
      <c r="B37" s="10"/>
      <c r="C37" s="11"/>
      <c r="D37" s="12"/>
      <c r="E37" s="7"/>
      <c r="F37" s="12"/>
    </row>
    <row r="38" spans="1:6">
      <c r="A38">
        <v>36</v>
      </c>
      <c r="B38" s="10"/>
      <c r="C38" s="11"/>
      <c r="D38" s="12"/>
      <c r="E38" s="7"/>
      <c r="F38" s="12"/>
    </row>
    <row r="39" spans="1:6">
      <c r="A39">
        <v>37</v>
      </c>
      <c r="B39" s="10"/>
      <c r="C39" s="11"/>
      <c r="D39" s="12"/>
      <c r="E39" s="7"/>
      <c r="F39" s="12"/>
    </row>
    <row r="40" spans="1:6">
      <c r="A40">
        <v>38</v>
      </c>
      <c r="B40" s="10"/>
      <c r="C40" s="11"/>
      <c r="D40" s="12"/>
      <c r="E40" s="7"/>
      <c r="F40" s="12"/>
    </row>
    <row r="41" spans="1:6">
      <c r="A41">
        <v>39</v>
      </c>
      <c r="B41" s="10"/>
      <c r="C41" s="11"/>
      <c r="D41" s="12"/>
      <c r="E41" s="7"/>
      <c r="F41" s="12"/>
    </row>
    <row r="42" spans="1:6">
      <c r="A42">
        <v>40</v>
      </c>
      <c r="B42" s="10"/>
      <c r="C42" s="11"/>
      <c r="D42" s="12"/>
      <c r="E42" s="12"/>
      <c r="F42" s="12"/>
    </row>
    <row r="43" spans="1:6">
      <c r="A43">
        <v>41</v>
      </c>
      <c r="B43" s="10"/>
      <c r="C43" s="11"/>
      <c r="D43" s="12"/>
      <c r="E43" s="12"/>
      <c r="F43" s="12"/>
    </row>
    <row r="44" spans="1:6">
      <c r="A44">
        <v>42</v>
      </c>
      <c r="B44" s="10"/>
      <c r="C44" s="11"/>
      <c r="D44" s="12"/>
      <c r="E44" s="12"/>
      <c r="F44" s="12"/>
    </row>
    <row r="45" spans="1:6">
      <c r="A45">
        <v>43</v>
      </c>
      <c r="B45" s="10"/>
      <c r="C45" s="11"/>
      <c r="D45" s="12"/>
      <c r="E45" s="12"/>
      <c r="F45" s="12"/>
    </row>
    <row r="46" spans="1:6">
      <c r="A46">
        <v>44</v>
      </c>
      <c r="B46" s="10"/>
      <c r="C46" s="11"/>
      <c r="D46" s="12"/>
      <c r="E46" s="12"/>
      <c r="F46" s="12"/>
    </row>
    <row r="47" spans="1:6">
      <c r="A47">
        <v>45</v>
      </c>
      <c r="B47" s="10"/>
      <c r="C47" s="11"/>
      <c r="D47" s="12"/>
      <c r="E47" s="12"/>
      <c r="F47" s="12"/>
    </row>
    <row r="48" spans="1:6">
      <c r="A48">
        <v>46</v>
      </c>
      <c r="B48" s="10"/>
      <c r="C48" s="11"/>
      <c r="D48" s="12"/>
      <c r="E48" s="12"/>
      <c r="F48" s="12"/>
    </row>
    <row r="49" spans="1:6">
      <c r="A49">
        <v>47</v>
      </c>
      <c r="B49" s="10"/>
      <c r="C49" s="11"/>
      <c r="D49" s="12"/>
      <c r="E49" s="7"/>
      <c r="F49" s="12"/>
    </row>
    <row r="50" spans="1:6">
      <c r="A50">
        <v>48</v>
      </c>
      <c r="B50" s="10"/>
      <c r="C50" s="11"/>
      <c r="D50" s="12"/>
      <c r="E50" s="12"/>
      <c r="F50" s="12"/>
    </row>
    <row r="51" spans="1:6">
      <c r="A51">
        <v>49</v>
      </c>
      <c r="B51" s="10"/>
      <c r="C51" s="11"/>
      <c r="D51" s="12"/>
      <c r="E51" s="7"/>
      <c r="F51" s="12"/>
    </row>
    <row r="52" spans="1:6">
      <c r="A52">
        <v>50</v>
      </c>
      <c r="B52" s="10"/>
      <c r="C52" s="11"/>
      <c r="D52" s="12"/>
      <c r="E52" s="7"/>
      <c r="F52" s="12"/>
    </row>
    <row r="53" spans="1:6">
      <c r="A53">
        <v>51</v>
      </c>
      <c r="B53" s="10"/>
      <c r="C53" s="11"/>
      <c r="D53" s="12"/>
      <c r="E53" s="7"/>
      <c r="F53" s="14"/>
    </row>
    <row r="54" spans="1:6">
      <c r="A54">
        <v>52</v>
      </c>
      <c r="B54" s="10"/>
      <c r="C54" s="11"/>
      <c r="D54" s="12"/>
      <c r="E54" s="7"/>
      <c r="F54" s="14"/>
    </row>
    <row r="55" spans="1:6">
      <c r="A55">
        <v>53</v>
      </c>
      <c r="B55" s="10"/>
      <c r="C55" s="11"/>
      <c r="D55" s="12"/>
      <c r="E55" s="7"/>
      <c r="F55" s="12"/>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C412-0B80-4548-97B9-6D6A1D3C09FA}">
  <sheetPr>
    <pageSetUpPr fitToPage="1"/>
  </sheetPr>
  <dimension ref="A1:K16"/>
  <sheetViews>
    <sheetView topLeftCell="A4" zoomScaleNormal="100" workbookViewId="0">
      <selection activeCell="B6" sqref="B6:B8"/>
    </sheetView>
  </sheetViews>
  <sheetFormatPr baseColWidth="10" defaultRowHeight="15"/>
  <cols>
    <col min="1" max="1" width="28.42578125" customWidth="1"/>
    <col min="2" max="2" width="22.28515625" customWidth="1"/>
    <col min="3" max="3" width="55.140625" customWidth="1"/>
    <col min="4" max="4" width="49.28515625" customWidth="1"/>
    <col min="6" max="6" width="31.7109375" customWidth="1"/>
  </cols>
  <sheetData>
    <row r="1" spans="1:11">
      <c r="A1" s="389" t="s">
        <v>410</v>
      </c>
      <c r="B1" s="389"/>
      <c r="C1" s="389"/>
      <c r="D1" s="389"/>
      <c r="E1" s="389"/>
      <c r="F1" s="389"/>
      <c r="G1" s="389"/>
      <c r="H1" s="389"/>
      <c r="I1" s="389"/>
      <c r="J1" s="389"/>
      <c r="K1" s="389"/>
    </row>
    <row r="4" spans="1:11" ht="24" thickBot="1">
      <c r="A4" s="103"/>
      <c r="B4" s="103"/>
      <c r="C4" s="104"/>
      <c r="D4" s="104"/>
      <c r="E4" s="103"/>
      <c r="F4" s="103"/>
      <c r="G4" s="402" t="s">
        <v>375</v>
      </c>
      <c r="H4" s="402"/>
      <c r="I4" s="402"/>
      <c r="J4" s="402"/>
      <c r="K4" s="402"/>
    </row>
    <row r="5" spans="1:11" ht="37.5" thickBot="1">
      <c r="A5" s="105" t="s">
        <v>376</v>
      </c>
      <c r="B5" s="106" t="s">
        <v>377</v>
      </c>
      <c r="C5" s="106" t="s">
        <v>378</v>
      </c>
      <c r="D5" s="107" t="s">
        <v>379</v>
      </c>
      <c r="E5" s="106" t="s">
        <v>380</v>
      </c>
      <c r="F5" s="106" t="s">
        <v>381</v>
      </c>
      <c r="G5" s="108" t="s">
        <v>382</v>
      </c>
      <c r="H5" s="108" t="s">
        <v>383</v>
      </c>
      <c r="I5" s="108" t="s">
        <v>384</v>
      </c>
      <c r="J5" s="108" t="s">
        <v>385</v>
      </c>
      <c r="K5" s="108" t="s">
        <v>386</v>
      </c>
    </row>
    <row r="6" spans="1:11" ht="49.5" customHeight="1" thickTop="1" thickBot="1">
      <c r="A6" s="403" t="s">
        <v>387</v>
      </c>
      <c r="B6" s="406" t="s">
        <v>388</v>
      </c>
      <c r="C6" s="406" t="s">
        <v>389</v>
      </c>
      <c r="D6" s="109" t="s">
        <v>390</v>
      </c>
      <c r="E6" s="110">
        <v>1</v>
      </c>
      <c r="F6" s="111" t="s">
        <v>391</v>
      </c>
      <c r="G6" s="111"/>
      <c r="H6" s="111" t="s">
        <v>4</v>
      </c>
      <c r="I6" s="111" t="s">
        <v>4</v>
      </c>
      <c r="J6" s="111"/>
      <c r="K6" s="111" t="s">
        <v>4</v>
      </c>
    </row>
    <row r="7" spans="1:11" ht="25.5" thickTop="1" thickBot="1">
      <c r="A7" s="404"/>
      <c r="B7" s="407"/>
      <c r="C7" s="407"/>
      <c r="D7" s="112" t="s">
        <v>392</v>
      </c>
      <c r="E7" s="110">
        <v>1</v>
      </c>
      <c r="F7" s="111" t="s">
        <v>391</v>
      </c>
      <c r="G7" s="111"/>
      <c r="H7" s="111" t="s">
        <v>4</v>
      </c>
      <c r="I7" s="111" t="s">
        <v>4</v>
      </c>
      <c r="J7" s="111"/>
      <c r="K7" s="111" t="s">
        <v>4</v>
      </c>
    </row>
    <row r="8" spans="1:11" ht="25.5" thickTop="1" thickBot="1">
      <c r="A8" s="405"/>
      <c r="B8" s="408"/>
      <c r="C8" s="408"/>
      <c r="D8" s="112" t="s">
        <v>393</v>
      </c>
      <c r="E8" s="113">
        <v>1</v>
      </c>
      <c r="F8" s="114" t="s">
        <v>391</v>
      </c>
      <c r="G8" s="114"/>
      <c r="H8" s="114" t="s">
        <v>4</v>
      </c>
      <c r="I8" s="114" t="s">
        <v>4</v>
      </c>
      <c r="J8" s="114"/>
      <c r="K8" s="114" t="s">
        <v>4</v>
      </c>
    </row>
    <row r="9" spans="1:11" ht="60.75" customHeight="1" thickTop="1" thickBot="1">
      <c r="A9" s="398" t="s">
        <v>5</v>
      </c>
      <c r="B9" s="400" t="s">
        <v>394</v>
      </c>
      <c r="C9" s="400" t="s">
        <v>395</v>
      </c>
      <c r="D9" s="115" t="s">
        <v>396</v>
      </c>
      <c r="E9" s="116">
        <v>1</v>
      </c>
      <c r="F9" s="117" t="s">
        <v>397</v>
      </c>
      <c r="G9" s="117"/>
      <c r="H9" s="117" t="s">
        <v>4</v>
      </c>
      <c r="I9" s="117" t="s">
        <v>4</v>
      </c>
      <c r="J9" s="117"/>
      <c r="K9" s="117" t="s">
        <v>4</v>
      </c>
    </row>
    <row r="10" spans="1:11" ht="24.75" thickBot="1">
      <c r="A10" s="399"/>
      <c r="B10" s="401"/>
      <c r="C10" s="401"/>
      <c r="D10" s="115" t="s">
        <v>398</v>
      </c>
      <c r="E10" s="116">
        <v>1</v>
      </c>
      <c r="F10" s="117" t="s">
        <v>86</v>
      </c>
      <c r="G10" s="117"/>
      <c r="H10" s="117" t="s">
        <v>4</v>
      </c>
      <c r="I10" s="117" t="s">
        <v>4</v>
      </c>
      <c r="J10" s="117" t="s">
        <v>4</v>
      </c>
      <c r="K10" s="117" t="s">
        <v>4</v>
      </c>
    </row>
    <row r="11" spans="1:11" ht="58.5" thickTop="1" thickBot="1">
      <c r="A11" s="118" t="s">
        <v>6</v>
      </c>
      <c r="B11" s="130" t="s">
        <v>411</v>
      </c>
      <c r="C11" s="130" t="s">
        <v>399</v>
      </c>
      <c r="D11" s="119" t="s">
        <v>400</v>
      </c>
      <c r="E11" s="120">
        <v>1</v>
      </c>
      <c r="F11" s="121" t="s">
        <v>401</v>
      </c>
      <c r="G11" s="121" t="s">
        <v>4</v>
      </c>
      <c r="H11" s="121" t="s">
        <v>4</v>
      </c>
      <c r="I11" s="121" t="s">
        <v>4</v>
      </c>
      <c r="J11" s="121" t="s">
        <v>4</v>
      </c>
      <c r="K11" s="121" t="s">
        <v>4</v>
      </c>
    </row>
    <row r="12" spans="1:11" ht="48.75" customHeight="1" thickBot="1">
      <c r="A12" s="390" t="s">
        <v>7</v>
      </c>
      <c r="B12" s="392" t="s">
        <v>412</v>
      </c>
      <c r="C12" s="392" t="s">
        <v>402</v>
      </c>
      <c r="D12" s="122" t="s">
        <v>403</v>
      </c>
      <c r="E12" s="123">
        <v>1</v>
      </c>
      <c r="F12" s="124" t="s">
        <v>404</v>
      </c>
      <c r="G12" s="124" t="s">
        <v>4</v>
      </c>
      <c r="H12" s="124" t="s">
        <v>4</v>
      </c>
      <c r="I12" s="124" t="s">
        <v>4</v>
      </c>
      <c r="J12" s="124" t="s">
        <v>4</v>
      </c>
      <c r="K12" s="124" t="s">
        <v>4</v>
      </c>
    </row>
    <row r="13" spans="1:11" ht="36.75" thickBot="1">
      <c r="A13" s="391"/>
      <c r="B13" s="393"/>
      <c r="C13" s="393"/>
      <c r="D13" s="125" t="s">
        <v>405</v>
      </c>
      <c r="E13" s="123">
        <v>1</v>
      </c>
      <c r="F13" s="124" t="s">
        <v>406</v>
      </c>
      <c r="G13" s="124" t="s">
        <v>4</v>
      </c>
      <c r="H13" s="124" t="s">
        <v>4</v>
      </c>
      <c r="I13" s="124" t="s">
        <v>4</v>
      </c>
      <c r="J13" s="124" t="s">
        <v>4</v>
      </c>
      <c r="K13" s="124" t="s">
        <v>4</v>
      </c>
    </row>
    <row r="14" spans="1:11" ht="63" customHeight="1" thickTop="1" thickBot="1">
      <c r="A14" s="394" t="s">
        <v>8</v>
      </c>
      <c r="B14" s="396" t="s">
        <v>413</v>
      </c>
      <c r="C14" s="396" t="s">
        <v>407</v>
      </c>
      <c r="D14" s="126" t="s">
        <v>408</v>
      </c>
      <c r="E14" s="127">
        <v>100</v>
      </c>
      <c r="F14" s="127" t="s">
        <v>406</v>
      </c>
      <c r="G14" s="127" t="s">
        <v>4</v>
      </c>
      <c r="H14" s="127" t="s">
        <v>4</v>
      </c>
      <c r="I14" s="127" t="s">
        <v>4</v>
      </c>
      <c r="J14" s="127" t="s">
        <v>4</v>
      </c>
      <c r="K14" s="127" t="s">
        <v>4</v>
      </c>
    </row>
    <row r="15" spans="1:11" ht="36.75" thickBot="1">
      <c r="A15" s="395"/>
      <c r="B15" s="397"/>
      <c r="C15" s="397"/>
      <c r="D15" s="128" t="s">
        <v>409</v>
      </c>
      <c r="E15" s="129">
        <v>4</v>
      </c>
      <c r="F15" s="129" t="s">
        <v>406</v>
      </c>
      <c r="G15" s="129" t="s">
        <v>4</v>
      </c>
      <c r="H15" s="129" t="s">
        <v>4</v>
      </c>
      <c r="I15" s="129" t="s">
        <v>4</v>
      </c>
      <c r="J15" s="129" t="s">
        <v>4</v>
      </c>
      <c r="K15" s="129" t="s">
        <v>4</v>
      </c>
    </row>
    <row r="16" spans="1:11" ht="15.75" thickTop="1"/>
  </sheetData>
  <mergeCells count="14">
    <mergeCell ref="A1:K1"/>
    <mergeCell ref="A12:A13"/>
    <mergeCell ref="B12:B13"/>
    <mergeCell ref="C12:C13"/>
    <mergeCell ref="A14:A15"/>
    <mergeCell ref="B14:B15"/>
    <mergeCell ref="C14:C15"/>
    <mergeCell ref="A9:A10"/>
    <mergeCell ref="B9:B10"/>
    <mergeCell ref="C9:C10"/>
    <mergeCell ref="G4:K4"/>
    <mergeCell ref="A6:A8"/>
    <mergeCell ref="B6:B8"/>
    <mergeCell ref="C6:C8"/>
  </mergeCells>
  <hyperlinks>
    <hyperlink ref="A6" r:id="rId1" display="../../../../AppData/Local/Microsoft/Windows/INetCache/Content.MSO/C1 RIESGO" xr:uid="{9B393929-C06B-432B-B657-38A7BA6808C5}"/>
    <hyperlink ref="A11" r:id="rId2" display="../../../../AppData/Local/Microsoft/Windows/INetCache/Content.MSO/C3 RDC" xr:uid="{9A2A75BB-AF28-43F5-A664-C1EE400B507D}"/>
    <hyperlink ref="A12" r:id="rId3" display="../../../../AppData/Local/Microsoft/Windows/INetCache/Content.MSO/C4 AC" xr:uid="{73B39F81-111A-446D-A03F-25A612DD3B2A}"/>
    <hyperlink ref="A14" r:id="rId4" display="../../../../AppData/Local/Microsoft/Windows/INetCache/Content.MSO/C5 transp" xr:uid="{DDFB07DB-9055-4188-98C1-ACB08C7F1B17}"/>
  </hyperlinks>
  <printOptions horizontalCentered="1" verticalCentered="1"/>
  <pageMargins left="0.70866141732283472" right="0.70866141732283472" top="0.74803149606299213" bottom="0.74803149606299213" header="0.31496062992125984" footer="0.31496062992125984"/>
  <pageSetup scale="48" fitToHeight="7" orientation="landscape" horizontalDpi="300" verticalDpi="300" r:id="rId5"/>
  <headerFooter>
    <oddHeader>&amp;L&amp;G&amp;CPlan Anticorrupción y de Atención al Ciudadano 2023&amp;RVersión 1
Aprobado el 30/01/2023</oddHeader>
    <oddFooter>&amp;CPág. &amp;P de &amp;N&amp;ROficina Asesora de Planeación
INVIAS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dimension ref="A1:AW111"/>
  <sheetViews>
    <sheetView zoomScale="60" zoomScaleNormal="60" workbookViewId="0">
      <pane xSplit="14" ySplit="3" topLeftCell="O4" activePane="bottomRight" state="frozen"/>
      <selection activeCell="J42" sqref="J42"/>
      <selection pane="topRight" activeCell="J42" sqref="J42"/>
      <selection pane="bottomLeft" activeCell="J42" sqref="J42"/>
      <selection pane="bottomRight" activeCell="O7" sqref="O7"/>
    </sheetView>
  </sheetViews>
  <sheetFormatPr baseColWidth="10" defaultRowHeight="103.5" customHeight="1"/>
  <cols>
    <col min="1" max="1" width="11.42578125" style="1" customWidth="1"/>
    <col min="2" max="8" width="9.85546875" style="1" hidden="1" customWidth="1"/>
    <col min="9" max="9" width="29.7109375"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3" width="6.7109375" style="2" customWidth="1"/>
    <col min="24" max="24" width="9.5703125" style="2" customWidth="1"/>
    <col min="25" max="25" width="6.85546875" style="2" customWidth="1"/>
    <col min="26" max="29" width="5.7109375" style="2" customWidth="1"/>
    <col min="30" max="30" width="61.7109375" style="2" customWidth="1"/>
    <col min="31" max="31" width="9.7109375" hidden="1" customWidth="1"/>
    <col min="32" max="32" width="20.7109375" hidden="1" customWidth="1"/>
    <col min="33" max="33" width="62.5703125" hidden="1" customWidth="1"/>
    <col min="34" max="34" width="9.7109375" customWidth="1"/>
    <col min="35" max="35" width="13.7109375" hidden="1" customWidth="1"/>
    <col min="36" max="36" width="143.5703125" customWidth="1"/>
    <col min="37" max="37" width="161.5703125" customWidth="1"/>
    <col min="38" max="39" width="9.7109375" hidden="1" customWidth="1"/>
    <col min="40" max="40" width="68.42578125" hidden="1" customWidth="1"/>
    <col min="41" max="42" width="9.7109375" hidden="1" customWidth="1"/>
    <col min="43" max="43" width="61.7109375" hidden="1" customWidth="1"/>
    <col min="44" max="44" width="32.42578125" hidden="1" customWidth="1"/>
    <col min="45" max="45" width="34.7109375" hidden="1" customWidth="1"/>
    <col min="46" max="49" width="11.42578125" hidden="1" customWidth="1"/>
  </cols>
  <sheetData>
    <row r="1" spans="1:49" ht="56.25" hidden="1" customHeight="1" thickBot="1">
      <c r="I1" s="294"/>
      <c r="N1" s="295"/>
      <c r="AE1" s="454" t="s">
        <v>92</v>
      </c>
      <c r="AF1" s="455"/>
      <c r="AG1" s="455"/>
      <c r="AH1" s="455"/>
      <c r="AI1" s="455"/>
      <c r="AJ1" s="455"/>
      <c r="AK1" s="455"/>
      <c r="AL1" s="455"/>
      <c r="AM1" s="455"/>
      <c r="AN1" s="455"/>
      <c r="AO1" s="455"/>
      <c r="AP1" s="455"/>
      <c r="AQ1" s="456"/>
      <c r="AR1" s="492" t="s">
        <v>301</v>
      </c>
      <c r="AS1" s="493"/>
      <c r="AT1" s="409" t="s">
        <v>509</v>
      </c>
      <c r="AU1" s="410"/>
      <c r="AV1" s="410"/>
      <c r="AW1" s="410"/>
    </row>
    <row r="2" spans="1:49" ht="43.5" customHeight="1" thickBot="1">
      <c r="A2" s="352"/>
      <c r="B2" s="5"/>
      <c r="C2" s="5"/>
      <c r="D2" s="5"/>
      <c r="E2" s="5"/>
      <c r="F2" s="5"/>
      <c r="G2" s="5"/>
      <c r="H2" s="5"/>
      <c r="I2" s="354"/>
      <c r="N2" s="356"/>
      <c r="O2" s="356"/>
      <c r="P2" s="458" t="s">
        <v>97</v>
      </c>
      <c r="Q2" s="459"/>
      <c r="R2" s="459"/>
      <c r="S2" s="459"/>
      <c r="T2" s="459"/>
      <c r="U2" s="459"/>
      <c r="V2" s="459"/>
      <c r="W2" s="459"/>
      <c r="X2" s="459"/>
      <c r="Y2" s="459"/>
      <c r="Z2" s="459"/>
      <c r="AA2" s="459"/>
      <c r="AB2" s="459"/>
      <c r="AC2" s="459"/>
      <c r="AD2" s="460"/>
      <c r="AE2" s="457" t="s">
        <v>137</v>
      </c>
      <c r="AF2" s="419"/>
      <c r="AG2" s="419"/>
      <c r="AH2" s="418" t="s">
        <v>614</v>
      </c>
      <c r="AI2" s="418"/>
      <c r="AJ2" s="418"/>
      <c r="AK2" s="418"/>
      <c r="AL2" s="419" t="s">
        <v>138</v>
      </c>
      <c r="AM2" s="419"/>
      <c r="AN2" s="419"/>
      <c r="AO2" s="419" t="s">
        <v>139</v>
      </c>
      <c r="AP2" s="419"/>
      <c r="AQ2" s="453"/>
      <c r="AR2" s="494"/>
      <c r="AS2" s="495"/>
      <c r="AT2" s="409"/>
      <c r="AU2" s="410"/>
      <c r="AV2" s="410"/>
      <c r="AW2" s="410"/>
    </row>
    <row r="3" spans="1:49" ht="103.5" customHeight="1" thickBot="1">
      <c r="A3" s="353"/>
      <c r="B3" s="6" t="s">
        <v>93</v>
      </c>
      <c r="C3" s="6" t="s">
        <v>94</v>
      </c>
      <c r="D3" s="6" t="s">
        <v>112</v>
      </c>
      <c r="E3" s="6" t="s">
        <v>111</v>
      </c>
      <c r="F3" s="6" t="s">
        <v>113</v>
      </c>
      <c r="G3" s="6" t="s">
        <v>114</v>
      </c>
      <c r="H3" s="6" t="s">
        <v>115</v>
      </c>
      <c r="I3" s="355" t="s">
        <v>9</v>
      </c>
      <c r="J3" s="6" t="s">
        <v>111</v>
      </c>
      <c r="K3" s="6" t="s">
        <v>113</v>
      </c>
      <c r="L3" s="6" t="s">
        <v>114</v>
      </c>
      <c r="M3" s="6" t="s">
        <v>115</v>
      </c>
      <c r="N3" s="355" t="s">
        <v>10</v>
      </c>
      <c r="O3" s="357" t="s">
        <v>11</v>
      </c>
      <c r="P3" s="358" t="s">
        <v>12</v>
      </c>
      <c r="Q3" s="359" t="s">
        <v>87</v>
      </c>
      <c r="R3" s="359" t="s">
        <v>89</v>
      </c>
      <c r="S3" s="359" t="s">
        <v>88</v>
      </c>
      <c r="T3" s="359" t="s">
        <v>90</v>
      </c>
      <c r="U3" s="359" t="s">
        <v>13</v>
      </c>
      <c r="V3" s="359" t="s">
        <v>86</v>
      </c>
      <c r="W3" s="359" t="s">
        <v>14</v>
      </c>
      <c r="X3" s="359" t="s">
        <v>182</v>
      </c>
      <c r="Y3" s="359" t="s">
        <v>15</v>
      </c>
      <c r="Z3" s="359" t="s">
        <v>16</v>
      </c>
      <c r="AA3" s="359" t="s">
        <v>91</v>
      </c>
      <c r="AB3" s="359" t="s">
        <v>17</v>
      </c>
      <c r="AC3" s="360" t="s">
        <v>525</v>
      </c>
      <c r="AD3" s="361" t="s">
        <v>83</v>
      </c>
      <c r="AE3" s="176" t="s">
        <v>82</v>
      </c>
      <c r="AF3" s="23" t="s">
        <v>85</v>
      </c>
      <c r="AG3" s="24" t="s">
        <v>83</v>
      </c>
      <c r="AH3" s="381" t="s">
        <v>82</v>
      </c>
      <c r="AI3" s="381" t="s">
        <v>85</v>
      </c>
      <c r="AJ3" s="382" t="s">
        <v>615</v>
      </c>
      <c r="AK3" s="382" t="s">
        <v>616</v>
      </c>
      <c r="AL3" s="23" t="s">
        <v>82</v>
      </c>
      <c r="AM3" s="23" t="s">
        <v>85</v>
      </c>
      <c r="AN3" s="24" t="s">
        <v>83</v>
      </c>
      <c r="AO3" s="23" t="s">
        <v>82</v>
      </c>
      <c r="AP3" s="23" t="s">
        <v>85</v>
      </c>
      <c r="AQ3" s="177" t="s">
        <v>83</v>
      </c>
      <c r="AR3" s="155" t="s">
        <v>161</v>
      </c>
      <c r="AS3" s="25" t="s">
        <v>162</v>
      </c>
      <c r="AT3" s="22" t="s">
        <v>511</v>
      </c>
      <c r="AU3" s="22" t="s">
        <v>510</v>
      </c>
      <c r="AV3" s="22" t="s">
        <v>514</v>
      </c>
      <c r="AW3" s="293" t="s">
        <v>512</v>
      </c>
    </row>
    <row r="4" spans="1:49" ht="360.75" customHeight="1" thickBot="1">
      <c r="A4" s="519" t="s">
        <v>84</v>
      </c>
      <c r="B4" s="477" t="e">
        <f>AVERAGE(AF4:AF14)</f>
        <v>#REF!</v>
      </c>
      <c r="C4" s="477" t="e">
        <f>AVERAGE(AI4:AI14)</f>
        <v>#REF!</v>
      </c>
      <c r="D4" s="477" t="e">
        <f>AVERAGE(AM4:AM14)</f>
        <v>#REF!</v>
      </c>
      <c r="E4" s="477">
        <f>AVERAGE(AE4:AE14)</f>
        <v>0.38030303030303031</v>
      </c>
      <c r="F4" s="477">
        <f>AVERAGE(AH4:AH14)</f>
        <v>0.55151515151515162</v>
      </c>
      <c r="G4" s="477" t="e">
        <f>AVERAGE(AL4:AL14)</f>
        <v>#DIV/0!</v>
      </c>
      <c r="H4" s="488" t="e">
        <f>AVERAGE(AO4:AO14)</f>
        <v>#DIV/0!</v>
      </c>
      <c r="I4" s="414" t="s">
        <v>18</v>
      </c>
      <c r="J4" s="417">
        <f>AVERAGE(AE4:AE5)</f>
        <v>0.25</v>
      </c>
      <c r="K4" s="417">
        <f>AVERAGE(AH4:AH5)</f>
        <v>0.5</v>
      </c>
      <c r="L4" s="417" t="e">
        <f>AVERAGE(AL4:AL5)</f>
        <v>#DIV/0!</v>
      </c>
      <c r="M4" s="417" t="e">
        <f>AVERAGE(AO4:AO5)</f>
        <v>#DIV/0!</v>
      </c>
      <c r="N4" s="16" t="s">
        <v>19</v>
      </c>
      <c r="O4" s="214" t="s">
        <v>20</v>
      </c>
      <c r="P4" s="362" t="s">
        <v>4</v>
      </c>
      <c r="Q4" s="363" t="s">
        <v>4</v>
      </c>
      <c r="R4" s="363" t="s">
        <v>4</v>
      </c>
      <c r="S4" s="363" t="s">
        <v>4</v>
      </c>
      <c r="T4" s="363" t="s">
        <v>4</v>
      </c>
      <c r="U4" s="363" t="s">
        <v>4</v>
      </c>
      <c r="V4" s="363" t="s">
        <v>4</v>
      </c>
      <c r="W4" s="363" t="s">
        <v>4</v>
      </c>
      <c r="X4" s="363"/>
      <c r="Y4" s="363" t="s">
        <v>4</v>
      </c>
      <c r="Z4" s="363" t="s">
        <v>4</v>
      </c>
      <c r="AA4" s="363" t="s">
        <v>4</v>
      </c>
      <c r="AB4" s="363" t="s">
        <v>4</v>
      </c>
      <c r="AC4" s="273">
        <f>COUNTIF(P4:AB4,"x")</f>
        <v>12</v>
      </c>
      <c r="AD4" s="232" t="s">
        <v>118</v>
      </c>
      <c r="AE4" s="178">
        <v>0.25</v>
      </c>
      <c r="AF4" s="41" t="e">
        <f>AE4/#REF!</f>
        <v>#REF!</v>
      </c>
      <c r="AG4" s="42" t="s">
        <v>450</v>
      </c>
      <c r="AH4" s="43">
        <v>0.5</v>
      </c>
      <c r="AI4" s="41" t="e">
        <f>AH4/#REF!</f>
        <v>#REF!</v>
      </c>
      <c r="AJ4" s="44" t="s">
        <v>650</v>
      </c>
      <c r="AK4" s="44" t="s">
        <v>623</v>
      </c>
      <c r="AL4" s="43"/>
      <c r="AM4" s="41" t="e">
        <f>AL4/#REF!</f>
        <v>#REF!</v>
      </c>
      <c r="AN4" s="44"/>
      <c r="AO4" s="43"/>
      <c r="AP4" s="41" t="e">
        <f>AO4/#REF!</f>
        <v>#REF!</v>
      </c>
      <c r="AQ4" s="179"/>
      <c r="AR4" s="156"/>
      <c r="AS4" s="296"/>
      <c r="AT4" s="307" t="str">
        <f t="shared" ref="AT4:AT35" si="0">IF(AC4&gt;=10,"X","")</f>
        <v>X</v>
      </c>
      <c r="AU4" s="307" t="e">
        <f t="shared" ref="AU4:AU35" si="1">IF(AF4=0,"",IF(AF4&lt;100%,"X",""))</f>
        <v>#REF!</v>
      </c>
      <c r="AV4" s="307"/>
      <c r="AW4" s="307" t="s">
        <v>513</v>
      </c>
    </row>
    <row r="5" spans="1:49" s="21" customFormat="1" ht="231" customHeight="1">
      <c r="A5" s="520"/>
      <c r="B5" s="478"/>
      <c r="C5" s="478"/>
      <c r="D5" s="478"/>
      <c r="E5" s="478"/>
      <c r="F5" s="478"/>
      <c r="G5" s="478"/>
      <c r="H5" s="489"/>
      <c r="I5" s="415"/>
      <c r="J5" s="412"/>
      <c r="K5" s="412"/>
      <c r="L5" s="412"/>
      <c r="M5" s="412"/>
      <c r="N5" s="17" t="s">
        <v>152</v>
      </c>
      <c r="O5" s="215" t="s">
        <v>297</v>
      </c>
      <c r="P5" s="364"/>
      <c r="Q5" s="365" t="s">
        <v>4</v>
      </c>
      <c r="R5" s="365"/>
      <c r="S5" s="365"/>
      <c r="T5" s="365"/>
      <c r="U5" s="365" t="s">
        <v>4</v>
      </c>
      <c r="V5" s="365"/>
      <c r="W5" s="365"/>
      <c r="X5" s="365"/>
      <c r="Y5" s="365"/>
      <c r="Z5" s="365"/>
      <c r="AA5" s="365"/>
      <c r="AB5" s="365"/>
      <c r="AC5" s="274">
        <f t="shared" ref="AC5:AC68" si="2">COUNTIF(P5:AB5,"x")</f>
        <v>2</v>
      </c>
      <c r="AD5" s="233" t="s">
        <v>164</v>
      </c>
      <c r="AE5" s="180">
        <v>0.25</v>
      </c>
      <c r="AF5" s="37" t="e">
        <f>AE5/#REF!</f>
        <v>#REF!</v>
      </c>
      <c r="AG5" s="42" t="s">
        <v>432</v>
      </c>
      <c r="AH5" s="39">
        <v>0.5</v>
      </c>
      <c r="AI5" s="37" t="e">
        <f>AH5/#REF!</f>
        <v>#REF!</v>
      </c>
      <c r="AJ5" s="40" t="s">
        <v>517</v>
      </c>
      <c r="AK5" s="40" t="s">
        <v>624</v>
      </c>
      <c r="AL5" s="39"/>
      <c r="AM5" s="37" t="e">
        <f>AL5/#REF!</f>
        <v>#REF!</v>
      </c>
      <c r="AN5" s="40"/>
      <c r="AO5" s="39"/>
      <c r="AP5" s="37" t="e">
        <f>AO5/#REF!</f>
        <v>#REF!</v>
      </c>
      <c r="AQ5" s="181"/>
      <c r="AR5" s="157" t="s">
        <v>160</v>
      </c>
      <c r="AS5" s="297" t="s">
        <v>163</v>
      </c>
      <c r="AT5" s="307" t="str">
        <f t="shared" si="0"/>
        <v/>
      </c>
      <c r="AU5" s="307" t="e">
        <f t="shared" si="1"/>
        <v>#REF!</v>
      </c>
      <c r="AV5" s="308"/>
      <c r="AW5" s="308"/>
    </row>
    <row r="6" spans="1:49" ht="123" customHeight="1">
      <c r="A6" s="521"/>
      <c r="B6" s="479"/>
      <c r="C6" s="479"/>
      <c r="D6" s="479"/>
      <c r="E6" s="479"/>
      <c r="F6" s="479"/>
      <c r="G6" s="479"/>
      <c r="H6" s="490"/>
      <c r="I6" s="416" t="s">
        <v>21</v>
      </c>
      <c r="J6" s="411">
        <f>AVERAGE(AE6:AE7)</f>
        <v>0.55000000000000004</v>
      </c>
      <c r="K6" s="411">
        <f>AVERAGE(AH6:AH7)</f>
        <v>0.57499999999999996</v>
      </c>
      <c r="L6" s="411" t="e">
        <f>AVERAGE(AL6:AL7)</f>
        <v>#DIV/0!</v>
      </c>
      <c r="M6" s="411" t="e">
        <f>AVERAGE(AO6:AO7)</f>
        <v>#DIV/0!</v>
      </c>
      <c r="N6" s="17" t="s">
        <v>116</v>
      </c>
      <c r="O6" s="215" t="s">
        <v>22</v>
      </c>
      <c r="P6" s="314" t="s">
        <v>4</v>
      </c>
      <c r="Q6" s="315" t="s">
        <v>4</v>
      </c>
      <c r="R6" s="315" t="s">
        <v>4</v>
      </c>
      <c r="S6" s="315" t="s">
        <v>4</v>
      </c>
      <c r="T6" s="315" t="s">
        <v>4</v>
      </c>
      <c r="U6" s="315" t="s">
        <v>4</v>
      </c>
      <c r="V6" s="315" t="s">
        <v>4</v>
      </c>
      <c r="W6" s="315" t="s">
        <v>4</v>
      </c>
      <c r="X6" s="315"/>
      <c r="Y6" s="315" t="s">
        <v>4</v>
      </c>
      <c r="Z6" s="315" t="s">
        <v>4</v>
      </c>
      <c r="AA6" s="315" t="s">
        <v>4</v>
      </c>
      <c r="AB6" s="315" t="s">
        <v>4</v>
      </c>
      <c r="AC6" s="274">
        <f t="shared" si="2"/>
        <v>12</v>
      </c>
      <c r="AD6" s="233" t="s">
        <v>320</v>
      </c>
      <c r="AE6" s="180">
        <v>1</v>
      </c>
      <c r="AF6" s="37" t="e">
        <f>AE6/#REF!</f>
        <v>#REF!</v>
      </c>
      <c r="AG6" s="158" t="s">
        <v>451</v>
      </c>
      <c r="AH6" s="39">
        <v>1</v>
      </c>
      <c r="AI6" s="37" t="e">
        <f>AH6/#REF!</f>
        <v>#REF!</v>
      </c>
      <c r="AJ6" s="40" t="s">
        <v>521</v>
      </c>
      <c r="AK6" s="40" t="s">
        <v>617</v>
      </c>
      <c r="AL6" s="39"/>
      <c r="AM6" s="37" t="e">
        <f>AL6/#REF!</f>
        <v>#REF!</v>
      </c>
      <c r="AN6" s="40"/>
      <c r="AO6" s="39"/>
      <c r="AP6" s="37" t="e">
        <f>AO6/#REF!</f>
        <v>#REF!</v>
      </c>
      <c r="AQ6" s="181"/>
      <c r="AR6" s="158"/>
      <c r="AS6" s="297"/>
      <c r="AT6" s="307" t="str">
        <f t="shared" si="0"/>
        <v>X</v>
      </c>
      <c r="AU6" s="307" t="e">
        <f t="shared" si="1"/>
        <v>#REF!</v>
      </c>
      <c r="AV6" s="307"/>
      <c r="AW6" s="307" t="s">
        <v>513</v>
      </c>
    </row>
    <row r="7" spans="1:49" s="21" customFormat="1" ht="278.25" customHeight="1">
      <c r="A7" s="521"/>
      <c r="B7" s="479"/>
      <c r="C7" s="479"/>
      <c r="D7" s="479"/>
      <c r="E7" s="479"/>
      <c r="F7" s="479"/>
      <c r="G7" s="479"/>
      <c r="H7" s="490"/>
      <c r="I7" s="484"/>
      <c r="J7" s="412"/>
      <c r="K7" s="412"/>
      <c r="L7" s="412"/>
      <c r="M7" s="412"/>
      <c r="N7" s="17" t="s">
        <v>170</v>
      </c>
      <c r="O7" s="215" t="s">
        <v>168</v>
      </c>
      <c r="P7" s="314"/>
      <c r="Q7" s="315"/>
      <c r="R7" s="315" t="s">
        <v>4</v>
      </c>
      <c r="S7" s="315" t="s">
        <v>4</v>
      </c>
      <c r="T7" s="315" t="s">
        <v>4</v>
      </c>
      <c r="U7" s="315" t="s">
        <v>4</v>
      </c>
      <c r="V7" s="315" t="s">
        <v>4</v>
      </c>
      <c r="W7" s="315" t="s">
        <v>4</v>
      </c>
      <c r="X7" s="315" t="s">
        <v>4</v>
      </c>
      <c r="Y7" s="315" t="s">
        <v>4</v>
      </c>
      <c r="Z7" s="315" t="s">
        <v>4</v>
      </c>
      <c r="AA7" s="315" t="s">
        <v>4</v>
      </c>
      <c r="AB7" s="315"/>
      <c r="AC7" s="274">
        <f t="shared" si="2"/>
        <v>10</v>
      </c>
      <c r="AD7" s="233" t="s">
        <v>169</v>
      </c>
      <c r="AE7" s="180">
        <v>0.1</v>
      </c>
      <c r="AF7" s="37" t="e">
        <f>AE7/#REF!</f>
        <v>#REF!</v>
      </c>
      <c r="AG7" s="38" t="s">
        <v>452</v>
      </c>
      <c r="AH7" s="39">
        <v>0.15</v>
      </c>
      <c r="AI7" s="37" t="e">
        <f>AH7/#REF!</f>
        <v>#REF!</v>
      </c>
      <c r="AJ7" s="40" t="s">
        <v>527</v>
      </c>
      <c r="AK7" s="40" t="s">
        <v>662</v>
      </c>
      <c r="AL7" s="39"/>
      <c r="AM7" s="37" t="e">
        <f>AL7/#REF!</f>
        <v>#REF!</v>
      </c>
      <c r="AN7" s="40"/>
      <c r="AO7" s="39"/>
      <c r="AP7" s="37" t="e">
        <f>AO7/#REF!</f>
        <v>#REF!</v>
      </c>
      <c r="AQ7" s="181"/>
      <c r="AR7" s="157" t="s">
        <v>160</v>
      </c>
      <c r="AS7" s="297" t="s">
        <v>171</v>
      </c>
      <c r="AT7" s="307" t="str">
        <f t="shared" si="0"/>
        <v>X</v>
      </c>
      <c r="AU7" s="307" t="e">
        <f t="shared" si="1"/>
        <v>#REF!</v>
      </c>
      <c r="AV7" s="308"/>
      <c r="AW7" s="307" t="s">
        <v>513</v>
      </c>
    </row>
    <row r="8" spans="1:49" ht="73.5" customHeight="1">
      <c r="A8" s="521"/>
      <c r="B8" s="479"/>
      <c r="C8" s="479"/>
      <c r="D8" s="479"/>
      <c r="E8" s="479"/>
      <c r="F8" s="479"/>
      <c r="G8" s="479"/>
      <c r="H8" s="490"/>
      <c r="I8" s="523" t="s">
        <v>23</v>
      </c>
      <c r="J8" s="411">
        <f>AVERAGE(AE8:AE10)</f>
        <v>0.5</v>
      </c>
      <c r="K8" s="411">
        <f>AVERAGE(AH8:AH10)</f>
        <v>0.66666666666666663</v>
      </c>
      <c r="L8" s="411" t="e">
        <f>AVERAGE(AL8:AL10)</f>
        <v>#DIV/0!</v>
      </c>
      <c r="M8" s="411" t="e">
        <f>AVERAGE(AO8:AO10)</f>
        <v>#DIV/0!</v>
      </c>
      <c r="N8" s="17" t="s">
        <v>24</v>
      </c>
      <c r="O8" s="215" t="s">
        <v>25</v>
      </c>
      <c r="P8" s="364" t="s">
        <v>4</v>
      </c>
      <c r="Q8" s="365" t="s">
        <v>4</v>
      </c>
      <c r="R8" s="365"/>
      <c r="S8" s="365"/>
      <c r="T8" s="365"/>
      <c r="U8" s="365" t="s">
        <v>4</v>
      </c>
      <c r="V8" s="365"/>
      <c r="W8" s="365"/>
      <c r="X8" s="365"/>
      <c r="Y8" s="365"/>
      <c r="Z8" s="365"/>
      <c r="AA8" s="365"/>
      <c r="AB8" s="365"/>
      <c r="AC8" s="274">
        <f t="shared" si="2"/>
        <v>3</v>
      </c>
      <c r="AD8" s="233" t="s">
        <v>153</v>
      </c>
      <c r="AE8" s="180">
        <v>0.25</v>
      </c>
      <c r="AF8" s="37" t="e">
        <f>AE8/#REF!</f>
        <v>#REF!</v>
      </c>
      <c r="AG8" s="38" t="s">
        <v>433</v>
      </c>
      <c r="AH8" s="39">
        <v>0.5</v>
      </c>
      <c r="AI8" s="37" t="e">
        <f>AH8/#REF!</f>
        <v>#REF!</v>
      </c>
      <c r="AJ8" s="40" t="s">
        <v>518</v>
      </c>
      <c r="AK8" s="40" t="s">
        <v>625</v>
      </c>
      <c r="AL8" s="39"/>
      <c r="AM8" s="37" t="e">
        <f>AL8/#REF!</f>
        <v>#REF!</v>
      </c>
      <c r="AN8" s="40"/>
      <c r="AO8" s="39"/>
      <c r="AP8" s="37" t="e">
        <f>AO8/#REF!</f>
        <v>#REF!</v>
      </c>
      <c r="AQ8" s="181"/>
      <c r="AR8" s="158"/>
      <c r="AS8" s="297"/>
      <c r="AT8" s="307" t="str">
        <f t="shared" si="0"/>
        <v/>
      </c>
      <c r="AU8" s="307" t="e">
        <f t="shared" si="1"/>
        <v>#REF!</v>
      </c>
      <c r="AV8" s="307"/>
      <c r="AW8" s="307"/>
    </row>
    <row r="9" spans="1:49" s="21" customFormat="1" ht="201" customHeight="1">
      <c r="A9" s="521"/>
      <c r="B9" s="479"/>
      <c r="C9" s="479"/>
      <c r="D9" s="479"/>
      <c r="E9" s="479"/>
      <c r="F9" s="479"/>
      <c r="G9" s="479"/>
      <c r="H9" s="490"/>
      <c r="I9" s="523"/>
      <c r="J9" s="420"/>
      <c r="K9" s="420"/>
      <c r="L9" s="420"/>
      <c r="M9" s="420"/>
      <c r="N9" s="17" t="s">
        <v>298</v>
      </c>
      <c r="O9" s="215" t="s">
        <v>166</v>
      </c>
      <c r="P9" s="364"/>
      <c r="Q9" s="365"/>
      <c r="R9" s="365" t="s">
        <v>4</v>
      </c>
      <c r="S9" s="365" t="s">
        <v>4</v>
      </c>
      <c r="T9" s="365" t="s">
        <v>4</v>
      </c>
      <c r="U9" s="365" t="s">
        <v>4</v>
      </c>
      <c r="V9" s="365" t="s">
        <v>4</v>
      </c>
      <c r="W9" s="365" t="s">
        <v>4</v>
      </c>
      <c r="X9" s="365" t="s">
        <v>4</v>
      </c>
      <c r="Y9" s="365" t="s">
        <v>4</v>
      </c>
      <c r="Z9" s="365" t="s">
        <v>4</v>
      </c>
      <c r="AA9" s="365" t="s">
        <v>4</v>
      </c>
      <c r="AB9" s="365" t="s">
        <v>4</v>
      </c>
      <c r="AC9" s="274">
        <f t="shared" si="2"/>
        <v>11</v>
      </c>
      <c r="AD9" s="233" t="s">
        <v>165</v>
      </c>
      <c r="AE9" s="180">
        <v>0.25</v>
      </c>
      <c r="AF9" s="37" t="e">
        <f>AE9/#REF!</f>
        <v>#REF!</v>
      </c>
      <c r="AG9" s="38" t="s">
        <v>453</v>
      </c>
      <c r="AH9" s="39">
        <v>0.5</v>
      </c>
      <c r="AI9" s="37" t="e">
        <f>AH9/#REF!</f>
        <v>#REF!</v>
      </c>
      <c r="AJ9" s="40" t="s">
        <v>528</v>
      </c>
      <c r="AK9" s="40" t="s">
        <v>618</v>
      </c>
      <c r="AL9" s="39"/>
      <c r="AM9" s="37" t="e">
        <f>AL9/#REF!</f>
        <v>#REF!</v>
      </c>
      <c r="AN9" s="40"/>
      <c r="AO9" s="39"/>
      <c r="AP9" s="37" t="e">
        <f>AO9/#REF!</f>
        <v>#REF!</v>
      </c>
      <c r="AQ9" s="181"/>
      <c r="AR9" s="157" t="s">
        <v>160</v>
      </c>
      <c r="AS9" s="297" t="s">
        <v>323</v>
      </c>
      <c r="AT9" s="307" t="str">
        <f t="shared" si="0"/>
        <v>X</v>
      </c>
      <c r="AU9" s="307" t="e">
        <f t="shared" si="1"/>
        <v>#REF!</v>
      </c>
      <c r="AV9" s="308"/>
      <c r="AW9" s="307" t="s">
        <v>513</v>
      </c>
    </row>
    <row r="10" spans="1:49" ht="102" customHeight="1">
      <c r="A10" s="521"/>
      <c r="B10" s="479"/>
      <c r="C10" s="479"/>
      <c r="D10" s="479"/>
      <c r="E10" s="479"/>
      <c r="F10" s="479"/>
      <c r="G10" s="479"/>
      <c r="H10" s="490"/>
      <c r="I10" s="523"/>
      <c r="J10" s="412"/>
      <c r="K10" s="412"/>
      <c r="L10" s="412"/>
      <c r="M10" s="412"/>
      <c r="N10" s="17" t="s">
        <v>117</v>
      </c>
      <c r="O10" s="215" t="s">
        <v>136</v>
      </c>
      <c r="P10" s="314"/>
      <c r="Q10" s="315" t="s">
        <v>4</v>
      </c>
      <c r="R10" s="315"/>
      <c r="S10" s="315"/>
      <c r="T10" s="315"/>
      <c r="U10" s="315" t="s">
        <v>4</v>
      </c>
      <c r="V10" s="315"/>
      <c r="W10" s="315"/>
      <c r="X10" s="315"/>
      <c r="Y10" s="315"/>
      <c r="Z10" s="315"/>
      <c r="AA10" s="315"/>
      <c r="AB10" s="315"/>
      <c r="AC10" s="274">
        <f t="shared" si="2"/>
        <v>2</v>
      </c>
      <c r="AD10" s="233" t="s">
        <v>143</v>
      </c>
      <c r="AE10" s="180">
        <v>1</v>
      </c>
      <c r="AF10" s="37" t="e">
        <f>AE10/#REF!</f>
        <v>#REF!</v>
      </c>
      <c r="AG10" s="38" t="s">
        <v>580</v>
      </c>
      <c r="AH10" s="39">
        <v>1</v>
      </c>
      <c r="AI10" s="37" t="e">
        <f>AH10/#REF!</f>
        <v>#REF!</v>
      </c>
      <c r="AJ10" s="40" t="s">
        <v>519</v>
      </c>
      <c r="AK10" s="40" t="s">
        <v>619</v>
      </c>
      <c r="AL10" s="39"/>
      <c r="AM10" s="37" t="e">
        <f>AL10/#REF!</f>
        <v>#REF!</v>
      </c>
      <c r="AN10" s="40"/>
      <c r="AO10" s="39"/>
      <c r="AP10" s="37" t="e">
        <f>AO10/#REF!</f>
        <v>#REF!</v>
      </c>
      <c r="AQ10" s="181"/>
      <c r="AR10" s="158"/>
      <c r="AS10" s="297"/>
      <c r="AT10" s="307" t="str">
        <f t="shared" si="0"/>
        <v/>
      </c>
      <c r="AU10" s="307" t="e">
        <f t="shared" si="1"/>
        <v>#REF!</v>
      </c>
      <c r="AV10" s="307"/>
      <c r="AW10" s="307"/>
    </row>
    <row r="11" spans="1:49" ht="291.75" customHeight="1">
      <c r="A11" s="521"/>
      <c r="B11" s="479"/>
      <c r="C11" s="479"/>
      <c r="D11" s="479"/>
      <c r="E11" s="479"/>
      <c r="F11" s="479"/>
      <c r="G11" s="479"/>
      <c r="H11" s="490"/>
      <c r="I11" s="416" t="s">
        <v>26</v>
      </c>
      <c r="J11" s="411">
        <f>AVERAGE(AE11:AE12)</f>
        <v>0.25</v>
      </c>
      <c r="K11" s="411">
        <f>AVERAGE(AH11:AH12)</f>
        <v>0.5</v>
      </c>
      <c r="L11" s="411" t="e">
        <f>AVERAGE(AL11:AL12)</f>
        <v>#DIV/0!</v>
      </c>
      <c r="M11" s="411" t="e">
        <f>AVERAGE(AO11:AO12)</f>
        <v>#DIV/0!</v>
      </c>
      <c r="N11" s="17" t="s">
        <v>27</v>
      </c>
      <c r="O11" s="215" t="s">
        <v>28</v>
      </c>
      <c r="P11" s="364" t="s">
        <v>4</v>
      </c>
      <c r="Q11" s="365" t="s">
        <v>4</v>
      </c>
      <c r="R11" s="365" t="s">
        <v>4</v>
      </c>
      <c r="S11" s="365" t="s">
        <v>4</v>
      </c>
      <c r="T11" s="365" t="s">
        <v>4</v>
      </c>
      <c r="U11" s="365" t="s">
        <v>4</v>
      </c>
      <c r="V11" s="365" t="s">
        <v>4</v>
      </c>
      <c r="W11" s="365" t="s">
        <v>4</v>
      </c>
      <c r="X11" s="365"/>
      <c r="Y11" s="365" t="s">
        <v>4</v>
      </c>
      <c r="Z11" s="365" t="s">
        <v>4</v>
      </c>
      <c r="AA11" s="365" t="s">
        <v>4</v>
      </c>
      <c r="AB11" s="365" t="s">
        <v>4</v>
      </c>
      <c r="AC11" s="274">
        <f t="shared" si="2"/>
        <v>12</v>
      </c>
      <c r="AD11" s="233" t="s">
        <v>119</v>
      </c>
      <c r="AE11" s="180">
        <v>0.25</v>
      </c>
      <c r="AF11" s="37" t="e">
        <f>AE11/#REF!</f>
        <v>#REF!</v>
      </c>
      <c r="AG11" s="38" t="s">
        <v>454</v>
      </c>
      <c r="AH11" s="39">
        <v>0.5</v>
      </c>
      <c r="AI11" s="37" t="e">
        <f>AH11/#REF!</f>
        <v>#REF!</v>
      </c>
      <c r="AJ11" s="40" t="s">
        <v>522</v>
      </c>
      <c r="AK11" s="40" t="s">
        <v>626</v>
      </c>
      <c r="AL11" s="39"/>
      <c r="AM11" s="37" t="e">
        <f>AL11/#REF!</f>
        <v>#REF!</v>
      </c>
      <c r="AN11" s="40"/>
      <c r="AO11" s="39"/>
      <c r="AP11" s="37" t="e">
        <f>AO11/#REF!</f>
        <v>#REF!</v>
      </c>
      <c r="AQ11" s="181"/>
      <c r="AR11" s="158"/>
      <c r="AS11" s="297"/>
      <c r="AT11" s="307" t="str">
        <f t="shared" si="0"/>
        <v>X</v>
      </c>
      <c r="AU11" s="307" t="e">
        <f t="shared" si="1"/>
        <v>#REF!</v>
      </c>
      <c r="AV11" s="307"/>
      <c r="AW11" s="307" t="s">
        <v>513</v>
      </c>
    </row>
    <row r="12" spans="1:49" s="21" customFormat="1" ht="105">
      <c r="A12" s="521"/>
      <c r="B12" s="479"/>
      <c r="C12" s="479"/>
      <c r="D12" s="479"/>
      <c r="E12" s="479"/>
      <c r="F12" s="479"/>
      <c r="G12" s="479"/>
      <c r="H12" s="490"/>
      <c r="I12" s="415"/>
      <c r="J12" s="412"/>
      <c r="K12" s="412"/>
      <c r="L12" s="412"/>
      <c r="M12" s="412"/>
      <c r="N12" s="17" t="s">
        <v>144</v>
      </c>
      <c r="O12" s="215" t="s">
        <v>167</v>
      </c>
      <c r="P12" s="364"/>
      <c r="Q12" s="365"/>
      <c r="R12" s="365"/>
      <c r="S12" s="365"/>
      <c r="T12" s="365"/>
      <c r="U12" s="365" t="s">
        <v>4</v>
      </c>
      <c r="V12" s="365"/>
      <c r="W12" s="365"/>
      <c r="X12" s="365"/>
      <c r="Y12" s="365"/>
      <c r="Z12" s="365"/>
      <c r="AA12" s="365"/>
      <c r="AB12" s="365"/>
      <c r="AC12" s="274">
        <f t="shared" si="2"/>
        <v>1</v>
      </c>
      <c r="AD12" s="233" t="s">
        <v>299</v>
      </c>
      <c r="AE12" s="180">
        <v>0.25</v>
      </c>
      <c r="AF12" s="37" t="e">
        <f>AE12/#REF!</f>
        <v>#REF!</v>
      </c>
      <c r="AG12" s="38" t="s">
        <v>434</v>
      </c>
      <c r="AH12" s="39">
        <v>0.5</v>
      </c>
      <c r="AI12" s="37" t="e">
        <f>AH12/#REF!</f>
        <v>#REF!</v>
      </c>
      <c r="AJ12" s="38" t="s">
        <v>575</v>
      </c>
      <c r="AK12" s="38" t="s">
        <v>627</v>
      </c>
      <c r="AL12" s="39"/>
      <c r="AM12" s="37" t="e">
        <f>AL12/#REF!</f>
        <v>#REF!</v>
      </c>
      <c r="AN12" s="40"/>
      <c r="AO12" s="39"/>
      <c r="AP12" s="37" t="e">
        <f>AO12/#REF!</f>
        <v>#REF!</v>
      </c>
      <c r="AQ12" s="181"/>
      <c r="AR12" s="157" t="s">
        <v>160</v>
      </c>
      <c r="AS12" s="297" t="s">
        <v>163</v>
      </c>
      <c r="AT12" s="307" t="str">
        <f t="shared" si="0"/>
        <v/>
      </c>
      <c r="AU12" s="307" t="e">
        <f t="shared" si="1"/>
        <v>#REF!</v>
      </c>
      <c r="AV12" s="308"/>
      <c r="AW12" s="308"/>
    </row>
    <row r="13" spans="1:49" ht="90">
      <c r="A13" s="521"/>
      <c r="B13" s="479"/>
      <c r="C13" s="479"/>
      <c r="D13" s="479"/>
      <c r="E13" s="479"/>
      <c r="F13" s="479"/>
      <c r="G13" s="479"/>
      <c r="H13" s="490"/>
      <c r="I13" s="523" t="s">
        <v>29</v>
      </c>
      <c r="J13" s="411">
        <f>AVERAGE(AE13:AE14)</f>
        <v>0.29166666666666663</v>
      </c>
      <c r="K13" s="411">
        <f>AVERAGE(AH13:AH14)</f>
        <v>0.45833333333333331</v>
      </c>
      <c r="L13" s="411" t="e">
        <f>AVERAGE(AL13:AL14)</f>
        <v>#DIV/0!</v>
      </c>
      <c r="M13" s="411" t="e">
        <f>AVERAGE(AO13:AO14)</f>
        <v>#DIV/0!</v>
      </c>
      <c r="N13" s="17" t="s">
        <v>73</v>
      </c>
      <c r="O13" s="215" t="s">
        <v>30</v>
      </c>
      <c r="P13" s="364"/>
      <c r="Q13" s="365" t="s">
        <v>4</v>
      </c>
      <c r="R13" s="365"/>
      <c r="S13" s="365"/>
      <c r="T13" s="365"/>
      <c r="U13" s="365" t="s">
        <v>4</v>
      </c>
      <c r="V13" s="365"/>
      <c r="W13" s="365"/>
      <c r="X13" s="365"/>
      <c r="Y13" s="365"/>
      <c r="Z13" s="365"/>
      <c r="AA13" s="365"/>
      <c r="AB13" s="365"/>
      <c r="AC13" s="274">
        <f t="shared" si="2"/>
        <v>2</v>
      </c>
      <c r="AD13" s="233" t="s">
        <v>145</v>
      </c>
      <c r="AE13" s="180">
        <v>0.25</v>
      </c>
      <c r="AF13" s="37" t="e">
        <f>AE13/#REF!</f>
        <v>#REF!</v>
      </c>
      <c r="AG13" s="38" t="s">
        <v>435</v>
      </c>
      <c r="AH13" s="39">
        <v>0.25</v>
      </c>
      <c r="AI13" s="37" t="e">
        <f>AH13/#REF!</f>
        <v>#REF!</v>
      </c>
      <c r="AJ13" s="38" t="s">
        <v>520</v>
      </c>
      <c r="AK13" s="38" t="s">
        <v>628</v>
      </c>
      <c r="AL13" s="39"/>
      <c r="AM13" s="37" t="e">
        <f>AL13/#REF!</f>
        <v>#REF!</v>
      </c>
      <c r="AN13" s="40"/>
      <c r="AO13" s="39"/>
      <c r="AP13" s="37" t="e">
        <f>AO13/#REF!</f>
        <v>#REF!</v>
      </c>
      <c r="AQ13" s="181"/>
      <c r="AR13" s="158"/>
      <c r="AS13" s="297"/>
      <c r="AT13" s="307" t="str">
        <f t="shared" si="0"/>
        <v/>
      </c>
      <c r="AU13" s="307" t="e">
        <f t="shared" si="1"/>
        <v>#REF!</v>
      </c>
      <c r="AV13" s="307"/>
      <c r="AW13" s="307"/>
    </row>
    <row r="14" spans="1:49" ht="129.75" customHeight="1" thickBot="1">
      <c r="A14" s="522"/>
      <c r="B14" s="480"/>
      <c r="C14" s="480"/>
      <c r="D14" s="480"/>
      <c r="E14" s="480"/>
      <c r="F14" s="480"/>
      <c r="G14" s="480"/>
      <c r="H14" s="491"/>
      <c r="I14" s="524"/>
      <c r="J14" s="421"/>
      <c r="K14" s="421"/>
      <c r="L14" s="421"/>
      <c r="M14" s="421"/>
      <c r="N14" s="45" t="s">
        <v>74</v>
      </c>
      <c r="O14" s="216" t="s">
        <v>31</v>
      </c>
      <c r="P14" s="316"/>
      <c r="Q14" s="317" t="s">
        <v>4</v>
      </c>
      <c r="R14" s="317"/>
      <c r="S14" s="317"/>
      <c r="T14" s="317"/>
      <c r="U14" s="317"/>
      <c r="V14" s="317"/>
      <c r="W14" s="317" t="s">
        <v>4</v>
      </c>
      <c r="X14" s="317"/>
      <c r="Y14" s="317"/>
      <c r="Z14" s="317"/>
      <c r="AA14" s="317"/>
      <c r="AB14" s="317"/>
      <c r="AC14" s="275">
        <f t="shared" si="2"/>
        <v>2</v>
      </c>
      <c r="AD14" s="234" t="s">
        <v>351</v>
      </c>
      <c r="AE14" s="182">
        <f>1/3</f>
        <v>0.33333333333333331</v>
      </c>
      <c r="AF14" s="46" t="e">
        <f>AE14/#REF!</f>
        <v>#REF!</v>
      </c>
      <c r="AG14" s="57" t="s">
        <v>470</v>
      </c>
      <c r="AH14" s="153">
        <f>2/3</f>
        <v>0.66666666666666663</v>
      </c>
      <c r="AI14" s="46" t="e">
        <f>AH14/#REF!</f>
        <v>#REF!</v>
      </c>
      <c r="AJ14" s="58" t="s">
        <v>523</v>
      </c>
      <c r="AK14" s="58" t="s">
        <v>622</v>
      </c>
      <c r="AL14" s="153"/>
      <c r="AM14" s="46" t="e">
        <f>AL14/#REF!</f>
        <v>#REF!</v>
      </c>
      <c r="AN14" s="58"/>
      <c r="AO14" s="153"/>
      <c r="AP14" s="46" t="e">
        <f>AO14/#REF!</f>
        <v>#REF!</v>
      </c>
      <c r="AQ14" s="183"/>
      <c r="AR14" s="159"/>
      <c r="AS14" s="298"/>
      <c r="AT14" s="307" t="str">
        <f t="shared" si="0"/>
        <v/>
      </c>
      <c r="AU14" s="307" t="e">
        <f t="shared" si="1"/>
        <v>#REF!</v>
      </c>
      <c r="AV14" s="307"/>
      <c r="AW14" s="307"/>
    </row>
    <row r="15" spans="1:49" ht="409.6" customHeight="1" thickBot="1">
      <c r="A15" s="525" t="s">
        <v>5</v>
      </c>
      <c r="B15" s="469" t="e">
        <f>AVERAGE(AF15:AF18)</f>
        <v>#REF!</v>
      </c>
      <c r="C15" s="469" t="e">
        <f>AVERAGE(AI15:AI18)</f>
        <v>#REF!</v>
      </c>
      <c r="D15" s="469" t="e">
        <f>AVERAGE(AM15:AM18)</f>
        <v>#REF!</v>
      </c>
      <c r="E15" s="469">
        <f>AVERAGE(AE15:AE18)</f>
        <v>0.9</v>
      </c>
      <c r="F15" s="469">
        <f>AVERAGE(AH15:AH18)</f>
        <v>0</v>
      </c>
      <c r="G15" s="469" t="e">
        <f>AVERAGE(AL15:AL18)</f>
        <v>#DIV/0!</v>
      </c>
      <c r="H15" s="485" t="e">
        <f>AVERAGE(AO15:AO18)</f>
        <v>#DIV/0!</v>
      </c>
      <c r="I15" s="528" t="s">
        <v>72</v>
      </c>
      <c r="J15" s="131" t="e">
        <f>AF15</f>
        <v>#REF!</v>
      </c>
      <c r="K15" s="131">
        <f>AH15</f>
        <v>0</v>
      </c>
      <c r="L15" s="131">
        <f>AL15</f>
        <v>0</v>
      </c>
      <c r="M15" s="131">
        <f>AO15</f>
        <v>0</v>
      </c>
      <c r="N15" s="59" t="s">
        <v>273</v>
      </c>
      <c r="O15" s="217" t="s">
        <v>274</v>
      </c>
      <c r="P15" s="318"/>
      <c r="Q15" s="319"/>
      <c r="R15" s="319"/>
      <c r="S15" s="319" t="s">
        <v>4</v>
      </c>
      <c r="T15" s="319"/>
      <c r="U15" s="319"/>
      <c r="V15" s="319" t="s">
        <v>4</v>
      </c>
      <c r="W15" s="319"/>
      <c r="X15" s="319"/>
      <c r="Y15" s="319"/>
      <c r="Z15" s="319"/>
      <c r="AA15" s="319"/>
      <c r="AB15" s="319" t="s">
        <v>4</v>
      </c>
      <c r="AC15" s="276">
        <f t="shared" si="2"/>
        <v>3</v>
      </c>
      <c r="AD15" s="63" t="s">
        <v>416</v>
      </c>
      <c r="AE15" s="184">
        <v>0.9</v>
      </c>
      <c r="AF15" s="41" t="e">
        <f>AE15/#REF!</f>
        <v>#REF!</v>
      </c>
      <c r="AG15" s="59" t="s">
        <v>455</v>
      </c>
      <c r="AH15" s="151">
        <v>0</v>
      </c>
      <c r="AI15" s="41" t="e">
        <f>AH15/#REF!</f>
        <v>#REF!</v>
      </c>
      <c r="AJ15" s="152" t="s">
        <v>537</v>
      </c>
      <c r="AK15" s="152" t="s">
        <v>679</v>
      </c>
      <c r="AL15" s="151"/>
      <c r="AM15" s="41" t="e">
        <f>AL15/#REF!</f>
        <v>#REF!</v>
      </c>
      <c r="AN15" s="152"/>
      <c r="AO15" s="151"/>
      <c r="AP15" s="41" t="e">
        <f>AO15/#REF!</f>
        <v>#REF!</v>
      </c>
      <c r="AQ15" s="185"/>
      <c r="AR15" s="160"/>
      <c r="AS15" s="217"/>
      <c r="AT15" s="307" t="str">
        <f t="shared" si="0"/>
        <v/>
      </c>
      <c r="AU15" s="307" t="e">
        <f t="shared" si="1"/>
        <v>#REF!</v>
      </c>
      <c r="AV15" s="307" t="s">
        <v>4</v>
      </c>
      <c r="AW15" s="307" t="s">
        <v>513</v>
      </c>
    </row>
    <row r="16" spans="1:49" ht="240.75" customHeight="1" thickBot="1">
      <c r="A16" s="526"/>
      <c r="B16" s="470"/>
      <c r="C16" s="470"/>
      <c r="D16" s="470"/>
      <c r="E16" s="470"/>
      <c r="F16" s="470"/>
      <c r="G16" s="470"/>
      <c r="H16" s="486"/>
      <c r="I16" s="529"/>
      <c r="J16" s="132">
        <f t="shared" ref="J16:J17" si="3">AF16</f>
        <v>0</v>
      </c>
      <c r="K16" s="132">
        <f t="shared" ref="K16:K18" si="4">AH16</f>
        <v>0</v>
      </c>
      <c r="L16" s="132">
        <f t="shared" ref="L16:L18" si="5">AL16</f>
        <v>0</v>
      </c>
      <c r="M16" s="132">
        <f t="shared" ref="M16:M18" si="6">AO16</f>
        <v>0</v>
      </c>
      <c r="N16" s="26" t="s">
        <v>275</v>
      </c>
      <c r="O16" s="218" t="s">
        <v>276</v>
      </c>
      <c r="P16" s="320"/>
      <c r="Q16" s="321"/>
      <c r="R16" s="321"/>
      <c r="S16" s="321" t="s">
        <v>4</v>
      </c>
      <c r="T16" s="321"/>
      <c r="U16" s="321"/>
      <c r="V16" s="321" t="s">
        <v>4</v>
      </c>
      <c r="W16" s="321"/>
      <c r="X16" s="321"/>
      <c r="Y16" s="321"/>
      <c r="Z16" s="321"/>
      <c r="AA16" s="321"/>
      <c r="AB16" s="321" t="s">
        <v>4</v>
      </c>
      <c r="AC16" s="277">
        <f t="shared" si="2"/>
        <v>3</v>
      </c>
      <c r="AD16" s="64" t="s">
        <v>417</v>
      </c>
      <c r="AE16" s="186"/>
      <c r="AF16" s="37"/>
      <c r="AG16" s="26" t="s">
        <v>430</v>
      </c>
      <c r="AH16" s="149">
        <v>0</v>
      </c>
      <c r="AI16" s="37" t="e">
        <f>AH16/#REF!</f>
        <v>#REF!</v>
      </c>
      <c r="AJ16" s="150" t="s">
        <v>536</v>
      </c>
      <c r="AK16" s="152" t="s">
        <v>679</v>
      </c>
      <c r="AL16" s="149"/>
      <c r="AM16" s="37" t="e">
        <f>AL16/#REF!</f>
        <v>#REF!</v>
      </c>
      <c r="AN16" s="150"/>
      <c r="AO16" s="149"/>
      <c r="AP16" s="37" t="e">
        <f>AO16/#REF!</f>
        <v>#REF!</v>
      </c>
      <c r="AQ16" s="187"/>
      <c r="AR16" s="161"/>
      <c r="AS16" s="218"/>
      <c r="AT16" s="307" t="str">
        <f t="shared" si="0"/>
        <v/>
      </c>
      <c r="AU16" s="307" t="str">
        <f t="shared" si="1"/>
        <v/>
      </c>
      <c r="AV16" s="307" t="s">
        <v>4</v>
      </c>
      <c r="AW16" s="307" t="s">
        <v>513</v>
      </c>
    </row>
    <row r="17" spans="1:49" ht="192" customHeight="1" thickBot="1">
      <c r="A17" s="526"/>
      <c r="B17" s="470"/>
      <c r="C17" s="470"/>
      <c r="D17" s="470"/>
      <c r="E17" s="470"/>
      <c r="F17" s="470"/>
      <c r="G17" s="470"/>
      <c r="H17" s="486"/>
      <c r="I17" s="529"/>
      <c r="J17" s="132">
        <f t="shared" si="3"/>
        <v>0</v>
      </c>
      <c r="K17" s="132">
        <f>AH17</f>
        <v>0</v>
      </c>
      <c r="L17" s="132">
        <f t="shared" si="5"/>
        <v>0</v>
      </c>
      <c r="M17" s="132">
        <f t="shared" si="6"/>
        <v>0</v>
      </c>
      <c r="N17" s="26" t="s">
        <v>277</v>
      </c>
      <c r="O17" s="218" t="s">
        <v>278</v>
      </c>
      <c r="P17" s="320"/>
      <c r="Q17" s="321"/>
      <c r="R17" s="321"/>
      <c r="S17" s="321" t="s">
        <v>4</v>
      </c>
      <c r="T17" s="321"/>
      <c r="U17" s="321"/>
      <c r="V17" s="321" t="s">
        <v>4</v>
      </c>
      <c r="W17" s="321"/>
      <c r="X17" s="321"/>
      <c r="Y17" s="321"/>
      <c r="Z17" s="321"/>
      <c r="AA17" s="321"/>
      <c r="AB17" s="321" t="s">
        <v>4</v>
      </c>
      <c r="AC17" s="277">
        <f t="shared" si="2"/>
        <v>3</v>
      </c>
      <c r="AD17" s="64" t="s">
        <v>417</v>
      </c>
      <c r="AE17" s="186"/>
      <c r="AF17" s="37"/>
      <c r="AG17" s="26" t="s">
        <v>431</v>
      </c>
      <c r="AH17" s="149">
        <v>0</v>
      </c>
      <c r="AI17" s="37" t="e">
        <f>AH17/#REF!</f>
        <v>#REF!</v>
      </c>
      <c r="AJ17" s="150" t="s">
        <v>535</v>
      </c>
      <c r="AK17" s="152" t="s">
        <v>679</v>
      </c>
      <c r="AL17" s="149"/>
      <c r="AM17" s="37" t="e">
        <f>AL17/#REF!</f>
        <v>#REF!</v>
      </c>
      <c r="AN17" s="150"/>
      <c r="AO17" s="149"/>
      <c r="AP17" s="37" t="e">
        <f>AO17/#REF!</f>
        <v>#REF!</v>
      </c>
      <c r="AQ17" s="187"/>
      <c r="AR17" s="161"/>
      <c r="AS17" s="218"/>
      <c r="AT17" s="307" t="str">
        <f t="shared" si="0"/>
        <v/>
      </c>
      <c r="AU17" s="307" t="str">
        <f t="shared" si="1"/>
        <v/>
      </c>
      <c r="AV17" s="307" t="s">
        <v>4</v>
      </c>
      <c r="AW17" s="307" t="s">
        <v>513</v>
      </c>
    </row>
    <row r="18" spans="1:49" ht="169.5" customHeight="1" thickBot="1">
      <c r="A18" s="527"/>
      <c r="B18" s="471"/>
      <c r="C18" s="471"/>
      <c r="D18" s="471"/>
      <c r="E18" s="471"/>
      <c r="F18" s="471"/>
      <c r="G18" s="471"/>
      <c r="H18" s="487"/>
      <c r="I18" s="530"/>
      <c r="J18" s="133" t="e">
        <f>AF18</f>
        <v>#REF!</v>
      </c>
      <c r="K18" s="133">
        <f t="shared" si="4"/>
        <v>0</v>
      </c>
      <c r="L18" s="133">
        <f t="shared" si="5"/>
        <v>0</v>
      </c>
      <c r="M18" s="133">
        <f t="shared" si="6"/>
        <v>0</v>
      </c>
      <c r="N18" s="60" t="s">
        <v>279</v>
      </c>
      <c r="O18" s="219" t="s">
        <v>280</v>
      </c>
      <c r="P18" s="322"/>
      <c r="Q18" s="323"/>
      <c r="R18" s="323"/>
      <c r="S18" s="323" t="s">
        <v>4</v>
      </c>
      <c r="T18" s="323"/>
      <c r="U18" s="323"/>
      <c r="V18" s="323" t="s">
        <v>4</v>
      </c>
      <c r="W18" s="323"/>
      <c r="X18" s="323"/>
      <c r="Y18" s="323"/>
      <c r="Z18" s="323"/>
      <c r="AA18" s="323"/>
      <c r="AB18" s="323" t="s">
        <v>4</v>
      </c>
      <c r="AC18" s="278">
        <f t="shared" si="2"/>
        <v>3</v>
      </c>
      <c r="AD18" s="67" t="s">
        <v>352</v>
      </c>
      <c r="AE18" s="188">
        <v>0.9</v>
      </c>
      <c r="AF18" s="46" t="e">
        <f>AE18/#REF!</f>
        <v>#REF!</v>
      </c>
      <c r="AG18" s="60" t="s">
        <v>456</v>
      </c>
      <c r="AH18" s="62">
        <v>0</v>
      </c>
      <c r="AI18" s="61" t="e">
        <f>AH18/#REF!</f>
        <v>#REF!</v>
      </c>
      <c r="AJ18" s="65" t="s">
        <v>534</v>
      </c>
      <c r="AK18" s="152" t="s">
        <v>679</v>
      </c>
      <c r="AL18" s="62"/>
      <c r="AM18" s="61" t="e">
        <f>AL18/#REF!</f>
        <v>#REF!</v>
      </c>
      <c r="AN18" s="66"/>
      <c r="AO18" s="62"/>
      <c r="AP18" s="61" t="e">
        <f>AO18/#REF!</f>
        <v>#REF!</v>
      </c>
      <c r="AQ18" s="189"/>
      <c r="AR18" s="162"/>
      <c r="AS18" s="219"/>
      <c r="AT18" s="307" t="str">
        <f t="shared" si="0"/>
        <v/>
      </c>
      <c r="AU18" s="307" t="e">
        <f t="shared" si="1"/>
        <v>#REF!</v>
      </c>
      <c r="AV18" s="307" t="s">
        <v>4</v>
      </c>
      <c r="AW18" s="307" t="s">
        <v>513</v>
      </c>
    </row>
    <row r="19" spans="1:49" s="21" customFormat="1" ht="180" customHeight="1" thickBot="1">
      <c r="A19" s="472" t="s">
        <v>6</v>
      </c>
      <c r="B19" s="443" t="e">
        <f>AVERAGE(AF19:AF30)</f>
        <v>#REF!</v>
      </c>
      <c r="C19" s="443" t="e">
        <f>AVERAGE(AI19:AI30)</f>
        <v>#REF!</v>
      </c>
      <c r="D19" s="443" t="e">
        <f>AVERAGE(AM19:AM30)</f>
        <v>#REF!</v>
      </c>
      <c r="E19" s="443">
        <f>AVERAGE(AE19:AE30)</f>
        <v>0.26298701298701299</v>
      </c>
      <c r="F19" s="443">
        <f>AVERAGE(AH19:AH30)</f>
        <v>0.26136363636363635</v>
      </c>
      <c r="G19" s="443" t="e">
        <f>AVERAGE(AL19:AL30)</f>
        <v>#DIV/0!</v>
      </c>
      <c r="H19" s="450" t="e">
        <f>AVERAGE(AO19:AO30)</f>
        <v>#DIV/0!</v>
      </c>
      <c r="I19" s="475" t="s">
        <v>343</v>
      </c>
      <c r="J19" s="424">
        <f>AVERAGE(AE19:AE21)</f>
        <v>0.25</v>
      </c>
      <c r="K19" s="424">
        <f>AVERAGE(AH19:AH21)</f>
        <v>0.33333333333333331</v>
      </c>
      <c r="L19" s="424" t="e">
        <f>AVERAGE(AL19:AL21)</f>
        <v>#DIV/0!</v>
      </c>
      <c r="M19" s="424" t="e">
        <f>AVERAGE(AO19:AO21)</f>
        <v>#DIV/0!</v>
      </c>
      <c r="N19" s="68" t="s">
        <v>239</v>
      </c>
      <c r="O19" s="220" t="s">
        <v>238</v>
      </c>
      <c r="P19" s="366"/>
      <c r="Q19" s="367" t="s">
        <v>4</v>
      </c>
      <c r="R19" s="367"/>
      <c r="S19" s="367"/>
      <c r="T19" s="367"/>
      <c r="U19" s="367"/>
      <c r="V19" s="367"/>
      <c r="W19" s="367"/>
      <c r="X19" s="367"/>
      <c r="Y19" s="367"/>
      <c r="Z19" s="367"/>
      <c r="AA19" s="367"/>
      <c r="AB19" s="367"/>
      <c r="AC19" s="279">
        <f t="shared" si="2"/>
        <v>1</v>
      </c>
      <c r="AD19" s="72" t="s">
        <v>146</v>
      </c>
      <c r="AE19" s="190">
        <v>0.25</v>
      </c>
      <c r="AF19" s="69" t="e">
        <f>AE19/#REF!</f>
        <v>#REF!</v>
      </c>
      <c r="AG19" s="270" t="s">
        <v>469</v>
      </c>
      <c r="AH19" s="70">
        <v>0.5</v>
      </c>
      <c r="AI19" s="69" t="e">
        <f>AH19/#REF!</f>
        <v>#REF!</v>
      </c>
      <c r="AJ19" s="71" t="s">
        <v>581</v>
      </c>
      <c r="AK19" s="351" t="s">
        <v>629</v>
      </c>
      <c r="AL19" s="70"/>
      <c r="AM19" s="69" t="e">
        <f>AL19/#REF!</f>
        <v>#REF!</v>
      </c>
      <c r="AN19" s="71"/>
      <c r="AO19" s="70"/>
      <c r="AP19" s="69" t="e">
        <f>AO19/#REF!</f>
        <v>#REF!</v>
      </c>
      <c r="AQ19" s="191"/>
      <c r="AR19" s="163" t="s">
        <v>230</v>
      </c>
      <c r="AS19" s="220" t="s">
        <v>234</v>
      </c>
      <c r="AT19" s="307" t="str">
        <f t="shared" si="0"/>
        <v/>
      </c>
      <c r="AU19" s="307" t="e">
        <f t="shared" si="1"/>
        <v>#REF!</v>
      </c>
      <c r="AV19" s="308"/>
      <c r="AW19" s="308"/>
    </row>
    <row r="20" spans="1:49" s="21" customFormat="1" ht="95.25" customHeight="1">
      <c r="A20" s="473"/>
      <c r="B20" s="444"/>
      <c r="C20" s="444"/>
      <c r="D20" s="444"/>
      <c r="E20" s="444"/>
      <c r="F20" s="444"/>
      <c r="G20" s="444"/>
      <c r="H20" s="451"/>
      <c r="I20" s="476"/>
      <c r="J20" s="425"/>
      <c r="K20" s="425"/>
      <c r="L20" s="425"/>
      <c r="M20" s="425"/>
      <c r="N20" s="73" t="s">
        <v>240</v>
      </c>
      <c r="O20" s="154" t="s">
        <v>154</v>
      </c>
      <c r="P20" s="368"/>
      <c r="Q20" s="369" t="s">
        <v>4</v>
      </c>
      <c r="R20" s="369"/>
      <c r="S20" s="369"/>
      <c r="T20" s="369"/>
      <c r="U20" s="369"/>
      <c r="V20" s="369"/>
      <c r="W20" s="369"/>
      <c r="X20" s="369"/>
      <c r="Y20" s="369"/>
      <c r="Z20" s="369"/>
      <c r="AA20" s="369"/>
      <c r="AB20" s="369"/>
      <c r="AC20" s="280">
        <f t="shared" si="2"/>
        <v>1</v>
      </c>
      <c r="AD20" s="76" t="s">
        <v>147</v>
      </c>
      <c r="AE20" s="192"/>
      <c r="AF20" s="33"/>
      <c r="AG20" s="75" t="s">
        <v>485</v>
      </c>
      <c r="AH20" s="35">
        <v>0</v>
      </c>
      <c r="AI20" s="69" t="e">
        <f>AH20/#REF!</f>
        <v>#REF!</v>
      </c>
      <c r="AJ20" s="36" t="s">
        <v>651</v>
      </c>
      <c r="AK20" s="36" t="s">
        <v>664</v>
      </c>
      <c r="AL20" s="35"/>
      <c r="AM20" s="33"/>
      <c r="AN20" s="36"/>
      <c r="AO20" s="35"/>
      <c r="AP20" s="33" t="e">
        <f>AO20/#REF!</f>
        <v>#REF!</v>
      </c>
      <c r="AQ20" s="193"/>
      <c r="AR20" s="164" t="s">
        <v>230</v>
      </c>
      <c r="AS20" s="154" t="s">
        <v>234</v>
      </c>
      <c r="AT20" s="307" t="str">
        <f t="shared" si="0"/>
        <v/>
      </c>
      <c r="AU20" s="307" t="str">
        <f t="shared" si="1"/>
        <v/>
      </c>
      <c r="AV20" s="308" t="s">
        <v>4</v>
      </c>
      <c r="AW20" s="307" t="s">
        <v>513</v>
      </c>
    </row>
    <row r="21" spans="1:49" s="21" customFormat="1" ht="135.75" customHeight="1">
      <c r="A21" s="473"/>
      <c r="B21" s="444"/>
      <c r="C21" s="444"/>
      <c r="D21" s="444"/>
      <c r="E21" s="444"/>
      <c r="F21" s="444"/>
      <c r="G21" s="444"/>
      <c r="H21" s="451"/>
      <c r="I21" s="476"/>
      <c r="J21" s="423"/>
      <c r="K21" s="423"/>
      <c r="L21" s="423"/>
      <c r="M21" s="423"/>
      <c r="N21" s="73" t="s">
        <v>232</v>
      </c>
      <c r="O21" s="154" t="s">
        <v>140</v>
      </c>
      <c r="P21" s="368"/>
      <c r="Q21" s="369" t="s">
        <v>4</v>
      </c>
      <c r="R21" s="369"/>
      <c r="S21" s="369"/>
      <c r="T21" s="369"/>
      <c r="U21" s="369" t="s">
        <v>4</v>
      </c>
      <c r="V21" s="369"/>
      <c r="W21" s="369"/>
      <c r="X21" s="369"/>
      <c r="Y21" s="369"/>
      <c r="Z21" s="369"/>
      <c r="AA21" s="369"/>
      <c r="AB21" s="369"/>
      <c r="AC21" s="280">
        <f t="shared" si="2"/>
        <v>2</v>
      </c>
      <c r="AD21" s="76" t="s">
        <v>148</v>
      </c>
      <c r="AE21" s="192">
        <v>0.25</v>
      </c>
      <c r="AF21" s="33" t="e">
        <f>AE21/#REF!</f>
        <v>#REF!</v>
      </c>
      <c r="AG21" s="75" t="s">
        <v>486</v>
      </c>
      <c r="AH21" s="35">
        <v>0.5</v>
      </c>
      <c r="AI21" s="33" t="e">
        <f>AH21/#REF!</f>
        <v>#REF!</v>
      </c>
      <c r="AJ21" s="36" t="s">
        <v>531</v>
      </c>
      <c r="AK21" s="36" t="s">
        <v>630</v>
      </c>
      <c r="AL21" s="35"/>
      <c r="AM21" s="33" t="e">
        <f>AL21/#REF!</f>
        <v>#REF!</v>
      </c>
      <c r="AN21" s="36"/>
      <c r="AO21" s="35"/>
      <c r="AP21" s="33" t="e">
        <f>AO21/#REF!</f>
        <v>#REF!</v>
      </c>
      <c r="AQ21" s="193"/>
      <c r="AR21" s="164" t="s">
        <v>230</v>
      </c>
      <c r="AS21" s="154" t="s">
        <v>234</v>
      </c>
      <c r="AT21" s="307" t="str">
        <f t="shared" si="0"/>
        <v/>
      </c>
      <c r="AU21" s="307" t="e">
        <f t="shared" si="1"/>
        <v>#REF!</v>
      </c>
      <c r="AV21" s="308"/>
      <c r="AW21" s="308"/>
    </row>
    <row r="22" spans="1:49" ht="30">
      <c r="A22" s="473"/>
      <c r="B22" s="444"/>
      <c r="C22" s="444"/>
      <c r="D22" s="444"/>
      <c r="E22" s="444"/>
      <c r="F22" s="444"/>
      <c r="G22" s="444"/>
      <c r="H22" s="451"/>
      <c r="I22" s="476" t="s">
        <v>344</v>
      </c>
      <c r="J22" s="422">
        <f>AVERAGE(AE22:AE23)</f>
        <v>9.0909090909090912E-2</v>
      </c>
      <c r="K22" s="422">
        <f>AVERAGE(AH22:AH23)</f>
        <v>9.0909090909090912E-2</v>
      </c>
      <c r="L22" s="422" t="e">
        <f>AVERAGE(AL22:AL23)</f>
        <v>#DIV/0!</v>
      </c>
      <c r="M22" s="422" t="e">
        <f>AVERAGE(AO22:AO23)</f>
        <v>#DIV/0!</v>
      </c>
      <c r="N22" s="73" t="s">
        <v>524</v>
      </c>
      <c r="O22" s="154" t="s">
        <v>244</v>
      </c>
      <c r="P22" s="324" t="s">
        <v>4</v>
      </c>
      <c r="Q22" s="325" t="s">
        <v>4</v>
      </c>
      <c r="R22" s="325"/>
      <c r="S22" s="325"/>
      <c r="T22" s="325"/>
      <c r="U22" s="325" t="s">
        <v>4</v>
      </c>
      <c r="V22" s="325"/>
      <c r="W22" s="325"/>
      <c r="X22" s="325"/>
      <c r="Y22" s="325"/>
      <c r="Z22" s="325"/>
      <c r="AA22" s="325"/>
      <c r="AB22" s="325"/>
      <c r="AC22" s="280">
        <f t="shared" si="2"/>
        <v>3</v>
      </c>
      <c r="AD22" s="76" t="s">
        <v>120</v>
      </c>
      <c r="AE22" s="192"/>
      <c r="AF22" s="33"/>
      <c r="AG22" s="75"/>
      <c r="AH22" s="35"/>
      <c r="AI22" s="33"/>
      <c r="AJ22" s="36" t="s">
        <v>576</v>
      </c>
      <c r="AK22" s="36" t="s">
        <v>576</v>
      </c>
      <c r="AL22" s="35"/>
      <c r="AM22" s="33"/>
      <c r="AN22" s="36"/>
      <c r="AO22" s="35"/>
      <c r="AP22" s="33" t="e">
        <f>AO22/#REF!</f>
        <v>#REF!</v>
      </c>
      <c r="AQ22" s="193"/>
      <c r="AR22" s="164" t="s">
        <v>230</v>
      </c>
      <c r="AS22" s="154" t="s">
        <v>234</v>
      </c>
      <c r="AT22" s="307" t="str">
        <f t="shared" si="0"/>
        <v/>
      </c>
      <c r="AU22" s="307" t="str">
        <f t="shared" si="1"/>
        <v/>
      </c>
      <c r="AV22" s="307"/>
      <c r="AW22" s="307"/>
    </row>
    <row r="23" spans="1:49" s="21" customFormat="1" ht="241.5" customHeight="1">
      <c r="A23" s="473"/>
      <c r="B23" s="444"/>
      <c r="C23" s="444"/>
      <c r="D23" s="444"/>
      <c r="E23" s="444"/>
      <c r="F23" s="444"/>
      <c r="G23" s="444"/>
      <c r="H23" s="451"/>
      <c r="I23" s="476"/>
      <c r="J23" s="423"/>
      <c r="K23" s="423"/>
      <c r="L23" s="423"/>
      <c r="M23" s="423"/>
      <c r="N23" s="245" t="s">
        <v>237</v>
      </c>
      <c r="O23" s="154" t="s">
        <v>236</v>
      </c>
      <c r="P23" s="324"/>
      <c r="Q23" s="325" t="s">
        <v>4</v>
      </c>
      <c r="R23" s="325" t="s">
        <v>4</v>
      </c>
      <c r="S23" s="325" t="s">
        <v>4</v>
      </c>
      <c r="T23" s="325"/>
      <c r="U23" s="325"/>
      <c r="V23" s="325"/>
      <c r="W23" s="325"/>
      <c r="X23" s="325"/>
      <c r="Y23" s="325"/>
      <c r="Z23" s="325"/>
      <c r="AA23" s="325"/>
      <c r="AB23" s="325"/>
      <c r="AC23" s="280">
        <f t="shared" si="2"/>
        <v>3</v>
      </c>
      <c r="AD23" s="76" t="s">
        <v>155</v>
      </c>
      <c r="AE23" s="192">
        <f>1/11</f>
        <v>9.0909090909090912E-2</v>
      </c>
      <c r="AF23" s="33" t="e">
        <f>AE23/#REF!</f>
        <v>#REF!</v>
      </c>
      <c r="AG23" s="75" t="s">
        <v>487</v>
      </c>
      <c r="AH23" s="35">
        <f>1/11</f>
        <v>9.0909090909090912E-2</v>
      </c>
      <c r="AI23" s="33" t="e">
        <f>AH23/#REF!</f>
        <v>#REF!</v>
      </c>
      <c r="AJ23" s="77" t="s">
        <v>567</v>
      </c>
      <c r="AK23" s="36" t="s">
        <v>663</v>
      </c>
      <c r="AL23" s="35"/>
      <c r="AM23" s="33" t="e">
        <f>AL23/#REF!</f>
        <v>#REF!</v>
      </c>
      <c r="AN23" s="77"/>
      <c r="AO23" s="35"/>
      <c r="AP23" s="33" t="e">
        <f>AO23/#REF!</f>
        <v>#REF!</v>
      </c>
      <c r="AQ23" s="193"/>
      <c r="AR23" s="164" t="s">
        <v>230</v>
      </c>
      <c r="AS23" s="154" t="s">
        <v>234</v>
      </c>
      <c r="AT23" s="307" t="str">
        <f t="shared" si="0"/>
        <v/>
      </c>
      <c r="AU23" s="307" t="e">
        <f t="shared" si="1"/>
        <v>#REF!</v>
      </c>
      <c r="AV23" s="308"/>
      <c r="AW23" s="307" t="s">
        <v>513</v>
      </c>
    </row>
    <row r="24" spans="1:49" s="21" customFormat="1" ht="30">
      <c r="A24" s="473"/>
      <c r="B24" s="444"/>
      <c r="C24" s="444"/>
      <c r="D24" s="444"/>
      <c r="E24" s="444"/>
      <c r="F24" s="444"/>
      <c r="G24" s="444"/>
      <c r="H24" s="451"/>
      <c r="I24" s="476" t="s">
        <v>345</v>
      </c>
      <c r="J24" s="422">
        <f>AVERAGE(AE24:AE30)</f>
        <v>0.3125</v>
      </c>
      <c r="K24" s="422">
        <f>AVERAGE(AH24:AH30)</f>
        <v>0.25</v>
      </c>
      <c r="L24" s="422" t="e">
        <f>AVERAGE(AL24:AL30)</f>
        <v>#DIV/0!</v>
      </c>
      <c r="M24" s="422" t="e">
        <f>AVERAGE(AO24:AO30)</f>
        <v>#DIV/0!</v>
      </c>
      <c r="N24" s="73" t="s">
        <v>32</v>
      </c>
      <c r="O24" s="154" t="s">
        <v>33</v>
      </c>
      <c r="P24" s="324" t="s">
        <v>4</v>
      </c>
      <c r="Q24" s="325"/>
      <c r="R24" s="325"/>
      <c r="S24" s="325"/>
      <c r="T24" s="325"/>
      <c r="U24" s="325"/>
      <c r="V24" s="325"/>
      <c r="W24" s="325"/>
      <c r="X24" s="325"/>
      <c r="Y24" s="325"/>
      <c r="Z24" s="325"/>
      <c r="AA24" s="325"/>
      <c r="AB24" s="325"/>
      <c r="AC24" s="280">
        <f t="shared" si="2"/>
        <v>1</v>
      </c>
      <c r="AD24" s="76" t="s">
        <v>121</v>
      </c>
      <c r="AE24" s="192"/>
      <c r="AF24" s="33"/>
      <c r="AG24" s="74"/>
      <c r="AH24" s="35"/>
      <c r="AI24" s="33"/>
      <c r="AJ24" s="36" t="s">
        <v>576</v>
      </c>
      <c r="AK24" s="36" t="s">
        <v>576</v>
      </c>
      <c r="AL24" s="35"/>
      <c r="AM24" s="33"/>
      <c r="AN24" s="77"/>
      <c r="AO24" s="35"/>
      <c r="AP24" s="33" t="e">
        <f>AO24/#REF!</f>
        <v>#REF!</v>
      </c>
      <c r="AQ24" s="194"/>
      <c r="AR24" s="164" t="s">
        <v>230</v>
      </c>
      <c r="AS24" s="154" t="s">
        <v>234</v>
      </c>
      <c r="AT24" s="307" t="str">
        <f t="shared" si="0"/>
        <v/>
      </c>
      <c r="AU24" s="307" t="str">
        <f t="shared" si="1"/>
        <v/>
      </c>
      <c r="AV24" s="308"/>
      <c r="AW24" s="308"/>
    </row>
    <row r="25" spans="1:49" s="21" customFormat="1" ht="102" customHeight="1">
      <c r="A25" s="473"/>
      <c r="B25" s="444"/>
      <c r="C25" s="444"/>
      <c r="D25" s="444"/>
      <c r="E25" s="444"/>
      <c r="F25" s="444"/>
      <c r="G25" s="444"/>
      <c r="H25" s="451"/>
      <c r="I25" s="476"/>
      <c r="J25" s="425"/>
      <c r="K25" s="425"/>
      <c r="L25" s="425"/>
      <c r="M25" s="425"/>
      <c r="N25" s="73" t="s">
        <v>242</v>
      </c>
      <c r="O25" s="154" t="s">
        <v>241</v>
      </c>
      <c r="P25" s="368"/>
      <c r="Q25" s="369"/>
      <c r="R25" s="369"/>
      <c r="S25" s="369" t="s">
        <v>4</v>
      </c>
      <c r="T25" s="369"/>
      <c r="U25" s="369"/>
      <c r="V25" s="369"/>
      <c r="W25" s="369"/>
      <c r="X25" s="369"/>
      <c r="Y25" s="369"/>
      <c r="Z25" s="369"/>
      <c r="AA25" s="369"/>
      <c r="AB25" s="369"/>
      <c r="AC25" s="280">
        <f t="shared" si="2"/>
        <v>1</v>
      </c>
      <c r="AD25" s="76" t="s">
        <v>156</v>
      </c>
      <c r="AE25" s="192">
        <v>0.25</v>
      </c>
      <c r="AF25" s="33" t="e">
        <f>AE25/#REF!</f>
        <v>#REF!</v>
      </c>
      <c r="AG25" s="75" t="s">
        <v>495</v>
      </c>
      <c r="AH25" s="35">
        <v>0.5</v>
      </c>
      <c r="AI25" s="33" t="e">
        <f>AH25/#REF!</f>
        <v>#REF!</v>
      </c>
      <c r="AJ25" s="36" t="s">
        <v>600</v>
      </c>
      <c r="AK25" s="36" t="s">
        <v>631</v>
      </c>
      <c r="AL25" s="35"/>
      <c r="AM25" s="33" t="e">
        <f>AL25/#REF!</f>
        <v>#REF!</v>
      </c>
      <c r="AN25" s="77"/>
      <c r="AO25" s="35"/>
      <c r="AP25" s="33" t="e">
        <f>AO25/#REF!</f>
        <v>#REF!</v>
      </c>
      <c r="AQ25" s="193"/>
      <c r="AR25" s="164" t="s">
        <v>230</v>
      </c>
      <c r="AS25" s="154" t="s">
        <v>234</v>
      </c>
      <c r="AT25" s="307" t="str">
        <f t="shared" si="0"/>
        <v/>
      </c>
      <c r="AU25" s="307" t="e">
        <f t="shared" si="1"/>
        <v>#REF!</v>
      </c>
      <c r="AV25" s="308"/>
      <c r="AW25" s="308"/>
    </row>
    <row r="26" spans="1:49" s="21" customFormat="1" ht="30">
      <c r="A26" s="473"/>
      <c r="B26" s="444"/>
      <c r="C26" s="444"/>
      <c r="D26" s="444"/>
      <c r="E26" s="444"/>
      <c r="F26" s="444"/>
      <c r="G26" s="444"/>
      <c r="H26" s="451"/>
      <c r="I26" s="476"/>
      <c r="J26" s="425"/>
      <c r="K26" s="425"/>
      <c r="L26" s="425"/>
      <c r="M26" s="425"/>
      <c r="N26" s="73" t="s">
        <v>34</v>
      </c>
      <c r="O26" s="154" t="s">
        <v>243</v>
      </c>
      <c r="P26" s="324"/>
      <c r="Q26" s="325"/>
      <c r="R26" s="325"/>
      <c r="S26" s="325"/>
      <c r="T26" s="325"/>
      <c r="U26" s="325" t="s">
        <v>4</v>
      </c>
      <c r="V26" s="325"/>
      <c r="W26" s="325"/>
      <c r="X26" s="325"/>
      <c r="Y26" s="325"/>
      <c r="Z26" s="325"/>
      <c r="AA26" s="325"/>
      <c r="AB26" s="325"/>
      <c r="AC26" s="280">
        <f t="shared" si="2"/>
        <v>1</v>
      </c>
      <c r="AD26" s="76" t="s">
        <v>122</v>
      </c>
      <c r="AE26" s="192"/>
      <c r="AF26" s="34"/>
      <c r="AG26" s="74"/>
      <c r="AH26" s="35"/>
      <c r="AI26" s="33"/>
      <c r="AJ26" s="36" t="s">
        <v>576</v>
      </c>
      <c r="AK26" s="36" t="s">
        <v>576</v>
      </c>
      <c r="AL26" s="35"/>
      <c r="AM26" s="33" t="e">
        <f>AL26/#REF!</f>
        <v>#REF!</v>
      </c>
      <c r="AN26" s="36"/>
      <c r="AO26" s="35"/>
      <c r="AP26" s="33" t="e">
        <f>AO26/#REF!</f>
        <v>#REF!</v>
      </c>
      <c r="AQ26" s="194"/>
      <c r="AR26" s="164" t="s">
        <v>230</v>
      </c>
      <c r="AS26" s="154" t="s">
        <v>234</v>
      </c>
      <c r="AT26" s="307" t="str">
        <f t="shared" si="0"/>
        <v/>
      </c>
      <c r="AU26" s="307" t="str">
        <f t="shared" si="1"/>
        <v/>
      </c>
      <c r="AV26" s="308"/>
      <c r="AW26" s="308"/>
    </row>
    <row r="27" spans="1:49" s="244" customFormat="1" ht="165" customHeight="1">
      <c r="A27" s="473"/>
      <c r="B27" s="444"/>
      <c r="C27" s="444"/>
      <c r="D27" s="444"/>
      <c r="E27" s="444"/>
      <c r="F27" s="444"/>
      <c r="G27" s="444"/>
      <c r="H27" s="451"/>
      <c r="I27" s="476"/>
      <c r="J27" s="425"/>
      <c r="K27" s="425"/>
      <c r="L27" s="425"/>
      <c r="M27" s="425"/>
      <c r="N27" s="73" t="s">
        <v>347</v>
      </c>
      <c r="O27" s="154" t="s">
        <v>348</v>
      </c>
      <c r="P27" s="324" t="s">
        <v>4</v>
      </c>
      <c r="Q27" s="325" t="s">
        <v>4</v>
      </c>
      <c r="R27" s="325" t="s">
        <v>4</v>
      </c>
      <c r="S27" s="325" t="s">
        <v>4</v>
      </c>
      <c r="T27" s="325"/>
      <c r="U27" s="325"/>
      <c r="V27" s="325"/>
      <c r="W27" s="325"/>
      <c r="X27" s="325"/>
      <c r="Y27" s="325"/>
      <c r="Z27" s="325"/>
      <c r="AA27" s="325"/>
      <c r="AB27" s="325"/>
      <c r="AC27" s="280">
        <f t="shared" si="2"/>
        <v>4</v>
      </c>
      <c r="AD27" s="76" t="s">
        <v>346</v>
      </c>
      <c r="AE27" s="271">
        <v>0.25</v>
      </c>
      <c r="AF27" s="33" t="e">
        <f>AE27/#REF!</f>
        <v>#REF!</v>
      </c>
      <c r="AG27" s="272" t="s">
        <v>488</v>
      </c>
      <c r="AH27" s="35">
        <v>0</v>
      </c>
      <c r="AI27" s="33" t="e">
        <f>AH27/#REF!</f>
        <v>#REF!</v>
      </c>
      <c r="AJ27" s="36" t="s">
        <v>568</v>
      </c>
      <c r="AK27" s="36" t="s">
        <v>665</v>
      </c>
      <c r="AL27" s="35"/>
      <c r="AM27" s="33" t="e">
        <f>AL27/#REF!</f>
        <v>#REF!</v>
      </c>
      <c r="AN27" s="77"/>
      <c r="AO27" s="35"/>
      <c r="AP27" s="33" t="e">
        <f>AO27/#REF!</f>
        <v>#REF!</v>
      </c>
      <c r="AQ27" s="76"/>
      <c r="AR27" s="165" t="s">
        <v>230</v>
      </c>
      <c r="AS27" s="154" t="s">
        <v>234</v>
      </c>
      <c r="AT27" s="307" t="str">
        <f t="shared" si="0"/>
        <v/>
      </c>
      <c r="AU27" s="307" t="e">
        <f t="shared" si="1"/>
        <v>#REF!</v>
      </c>
      <c r="AV27" s="309"/>
      <c r="AW27" s="309"/>
    </row>
    <row r="28" spans="1:49" s="21" customFormat="1" ht="290.25" customHeight="1">
      <c r="A28" s="473"/>
      <c r="B28" s="444"/>
      <c r="C28" s="444"/>
      <c r="D28" s="444"/>
      <c r="E28" s="444"/>
      <c r="F28" s="444"/>
      <c r="G28" s="444"/>
      <c r="H28" s="451"/>
      <c r="I28" s="476"/>
      <c r="J28" s="425"/>
      <c r="K28" s="425"/>
      <c r="L28" s="425"/>
      <c r="M28" s="425"/>
      <c r="N28" s="73" t="s">
        <v>321</v>
      </c>
      <c r="O28" s="154" t="s">
        <v>132</v>
      </c>
      <c r="P28" s="324"/>
      <c r="Q28" s="325" t="s">
        <v>4</v>
      </c>
      <c r="R28" s="325" t="s">
        <v>4</v>
      </c>
      <c r="S28" s="325" t="s">
        <v>4</v>
      </c>
      <c r="T28" s="325"/>
      <c r="U28" s="325" t="s">
        <v>4</v>
      </c>
      <c r="V28" s="325"/>
      <c r="W28" s="325"/>
      <c r="X28" s="325"/>
      <c r="Y28" s="325" t="s">
        <v>4</v>
      </c>
      <c r="Z28" s="325"/>
      <c r="AA28" s="325"/>
      <c r="AB28" s="325" t="s">
        <v>4</v>
      </c>
      <c r="AC28" s="280">
        <f t="shared" si="2"/>
        <v>6</v>
      </c>
      <c r="AD28" s="76" t="s">
        <v>229</v>
      </c>
      <c r="AE28" s="192">
        <v>0.25</v>
      </c>
      <c r="AF28" s="33" t="e">
        <f>AE28/#REF!</f>
        <v>#REF!</v>
      </c>
      <c r="AG28" s="75" t="s">
        <v>478</v>
      </c>
      <c r="AH28" s="35">
        <v>0</v>
      </c>
      <c r="AI28" s="33" t="e">
        <f>AH28/#REF!</f>
        <v>#REF!</v>
      </c>
      <c r="AJ28" s="77" t="s">
        <v>569</v>
      </c>
      <c r="AK28" s="36" t="s">
        <v>666</v>
      </c>
      <c r="AL28" s="35"/>
      <c r="AM28" s="33" t="e">
        <f>AL28/#REF!</f>
        <v>#REF!</v>
      </c>
      <c r="AN28" s="77"/>
      <c r="AO28" s="35"/>
      <c r="AP28" s="33" t="e">
        <f>AO28/#REF!</f>
        <v>#REF!</v>
      </c>
      <c r="AQ28" s="194"/>
      <c r="AR28" s="164" t="s">
        <v>230</v>
      </c>
      <c r="AS28" s="299" t="s">
        <v>231</v>
      </c>
      <c r="AT28" s="307" t="str">
        <f t="shared" si="0"/>
        <v/>
      </c>
      <c r="AU28" s="307" t="e">
        <f t="shared" si="1"/>
        <v>#REF!</v>
      </c>
      <c r="AV28" s="308"/>
      <c r="AW28" s="308"/>
    </row>
    <row r="29" spans="1:49" s="21" customFormat="1" ht="155.25" customHeight="1">
      <c r="A29" s="473"/>
      <c r="B29" s="444"/>
      <c r="C29" s="444"/>
      <c r="D29" s="444"/>
      <c r="E29" s="444"/>
      <c r="F29" s="444"/>
      <c r="G29" s="444"/>
      <c r="H29" s="451"/>
      <c r="I29" s="476"/>
      <c r="J29" s="425"/>
      <c r="K29" s="425"/>
      <c r="L29" s="425"/>
      <c r="M29" s="425"/>
      <c r="N29" s="73" t="s">
        <v>235</v>
      </c>
      <c r="O29" s="154" t="s">
        <v>233</v>
      </c>
      <c r="P29" s="368" t="s">
        <v>4</v>
      </c>
      <c r="Q29" s="369" t="s">
        <v>4</v>
      </c>
      <c r="R29" s="369"/>
      <c r="S29" s="369"/>
      <c r="T29" s="369"/>
      <c r="U29" s="369" t="s">
        <v>4</v>
      </c>
      <c r="V29" s="369"/>
      <c r="W29" s="369"/>
      <c r="X29" s="369"/>
      <c r="Y29" s="369"/>
      <c r="Z29" s="369"/>
      <c r="AA29" s="369"/>
      <c r="AB29" s="369"/>
      <c r="AC29" s="280">
        <f t="shared" si="2"/>
        <v>3</v>
      </c>
      <c r="AD29" s="76" t="s">
        <v>105</v>
      </c>
      <c r="AE29" s="192">
        <v>0.5</v>
      </c>
      <c r="AF29" s="33" t="e">
        <f>AE29/#REF!</f>
        <v>#REF!</v>
      </c>
      <c r="AG29" s="75" t="s">
        <v>504</v>
      </c>
      <c r="AH29" s="35">
        <v>0.5</v>
      </c>
      <c r="AI29" s="33" t="e">
        <f>AH29/#REF!</f>
        <v>#REF!</v>
      </c>
      <c r="AJ29" s="77" t="s">
        <v>556</v>
      </c>
      <c r="AK29" s="36" t="s">
        <v>632</v>
      </c>
      <c r="AL29" s="35"/>
      <c r="AM29" s="33"/>
      <c r="AN29" s="77"/>
      <c r="AO29" s="35"/>
      <c r="AP29" s="33" t="e">
        <f>AO29/#REF!</f>
        <v>#REF!</v>
      </c>
      <c r="AQ29" s="194"/>
      <c r="AR29" s="164" t="s">
        <v>230</v>
      </c>
      <c r="AS29" s="154" t="s">
        <v>234</v>
      </c>
      <c r="AT29" s="307" t="str">
        <f t="shared" si="0"/>
        <v/>
      </c>
      <c r="AU29" s="307" t="e">
        <f t="shared" si="1"/>
        <v>#REF!</v>
      </c>
      <c r="AV29" s="308"/>
      <c r="AW29" s="308"/>
    </row>
    <row r="30" spans="1:49" s="21" customFormat="1" ht="28.5" customHeight="1" thickBot="1">
      <c r="A30" s="474"/>
      <c r="B30" s="445"/>
      <c r="C30" s="445"/>
      <c r="D30" s="445"/>
      <c r="E30" s="445"/>
      <c r="F30" s="445"/>
      <c r="G30" s="445"/>
      <c r="H30" s="452"/>
      <c r="I30" s="481"/>
      <c r="J30" s="428"/>
      <c r="K30" s="428"/>
      <c r="L30" s="428"/>
      <c r="M30" s="428"/>
      <c r="N30" s="78" t="s">
        <v>353</v>
      </c>
      <c r="O30" s="221" t="s">
        <v>354</v>
      </c>
      <c r="P30" s="326"/>
      <c r="Q30" s="327"/>
      <c r="R30" s="327"/>
      <c r="S30" s="327"/>
      <c r="T30" s="327"/>
      <c r="U30" s="327"/>
      <c r="V30" s="327"/>
      <c r="W30" s="327" t="s">
        <v>4</v>
      </c>
      <c r="X30" s="327"/>
      <c r="Y30" s="327"/>
      <c r="Z30" s="327"/>
      <c r="AA30" s="327"/>
      <c r="AB30" s="327"/>
      <c r="AC30" s="281">
        <f t="shared" si="2"/>
        <v>1</v>
      </c>
      <c r="AD30" s="83" t="s">
        <v>312</v>
      </c>
      <c r="AE30" s="195"/>
      <c r="AF30" s="79"/>
      <c r="AG30" s="80"/>
      <c r="AH30" s="81"/>
      <c r="AI30" s="79"/>
      <c r="AJ30" s="311" t="s">
        <v>576</v>
      </c>
      <c r="AK30" s="311" t="s">
        <v>576</v>
      </c>
      <c r="AL30" s="81"/>
      <c r="AM30" s="79"/>
      <c r="AN30" s="82"/>
      <c r="AO30" s="81"/>
      <c r="AP30" s="79" t="e">
        <f>AO30/#REF!</f>
        <v>#REF!</v>
      </c>
      <c r="AQ30" s="196"/>
      <c r="AR30" s="166" t="s">
        <v>230</v>
      </c>
      <c r="AS30" s="221" t="s">
        <v>234</v>
      </c>
      <c r="AT30" s="307" t="str">
        <f t="shared" si="0"/>
        <v/>
      </c>
      <c r="AU30" s="307" t="str">
        <f t="shared" si="1"/>
        <v/>
      </c>
      <c r="AV30" s="308"/>
      <c r="AW30" s="308"/>
    </row>
    <row r="31" spans="1:49" ht="45">
      <c r="A31" s="502" t="s">
        <v>7</v>
      </c>
      <c r="B31" s="463" t="e">
        <f>AVERAGE(AF31:AF57)</f>
        <v>#REF!</v>
      </c>
      <c r="C31" s="463" t="e">
        <f>AVERAGE(AI31:AI57)</f>
        <v>#REF!</v>
      </c>
      <c r="D31" s="463" t="e">
        <f>AVERAGE(AM31:AM57)</f>
        <v>#REF!</v>
      </c>
      <c r="E31" s="463">
        <f>AVERAGE(AE31:AE57)</f>
        <v>0.25</v>
      </c>
      <c r="F31" s="463">
        <f>AVERAGE(AH31:AH57)</f>
        <v>0.17358974358974358</v>
      </c>
      <c r="G31" s="463" t="e">
        <f>AVERAGE(AL31:AL57)</f>
        <v>#DIV/0!</v>
      </c>
      <c r="H31" s="466" t="e">
        <f>AVERAGE(AO31:AO57)</f>
        <v>#DIV/0!</v>
      </c>
      <c r="I31" s="461" t="s">
        <v>133</v>
      </c>
      <c r="J31" s="429">
        <f>AVERAGE(AE31:AE38)</f>
        <v>0.25</v>
      </c>
      <c r="K31" s="429">
        <f>AVERAGE(AH31:AH38)</f>
        <v>0.26041666666666669</v>
      </c>
      <c r="L31" s="429" t="e">
        <f>AVERAGE(AL31:AL38)</f>
        <v>#DIV/0!</v>
      </c>
      <c r="M31" s="429" t="e">
        <f>AVERAGE(AO31:AO38)</f>
        <v>#DIV/0!</v>
      </c>
      <c r="N31" s="18" t="s">
        <v>47</v>
      </c>
      <c r="O31" s="222" t="s">
        <v>48</v>
      </c>
      <c r="P31" s="328"/>
      <c r="Q31" s="329"/>
      <c r="R31" s="329"/>
      <c r="S31" s="329"/>
      <c r="T31" s="329"/>
      <c r="U31" s="329"/>
      <c r="V31" s="329"/>
      <c r="W31" s="329"/>
      <c r="X31" s="329"/>
      <c r="Y31" s="329" t="s">
        <v>4</v>
      </c>
      <c r="Z31" s="329"/>
      <c r="AA31" s="329"/>
      <c r="AB31" s="329" t="s">
        <v>4</v>
      </c>
      <c r="AC31" s="282">
        <f t="shared" si="2"/>
        <v>2</v>
      </c>
      <c r="AD31" s="235" t="s">
        <v>302</v>
      </c>
      <c r="AE31" s="197"/>
      <c r="AF31" s="29"/>
      <c r="AG31" s="85"/>
      <c r="AH31" s="31">
        <v>0</v>
      </c>
      <c r="AI31" s="29"/>
      <c r="AJ31" s="84" t="s">
        <v>541</v>
      </c>
      <c r="AK31" s="32" t="s">
        <v>672</v>
      </c>
      <c r="AL31" s="31"/>
      <c r="AM31" s="29" t="e">
        <f>AL31/#REF!</f>
        <v>#REF!</v>
      </c>
      <c r="AN31" s="32"/>
      <c r="AO31" s="31"/>
      <c r="AP31" s="29" t="e">
        <f>AO31/#REF!</f>
        <v>#REF!</v>
      </c>
      <c r="AQ31" s="198"/>
      <c r="AR31" s="167"/>
      <c r="AS31" s="300"/>
      <c r="AT31" s="307" t="str">
        <f t="shared" si="0"/>
        <v/>
      </c>
      <c r="AU31" s="307" t="str">
        <f t="shared" si="1"/>
        <v/>
      </c>
      <c r="AV31" s="307"/>
      <c r="AW31" s="307"/>
    </row>
    <row r="32" spans="1:49" ht="42.75" customHeight="1">
      <c r="A32" s="503"/>
      <c r="B32" s="464"/>
      <c r="C32" s="464"/>
      <c r="D32" s="464"/>
      <c r="E32" s="464"/>
      <c r="F32" s="464"/>
      <c r="G32" s="464"/>
      <c r="H32" s="467"/>
      <c r="I32" s="462"/>
      <c r="J32" s="430"/>
      <c r="K32" s="430"/>
      <c r="L32" s="430"/>
      <c r="M32" s="430"/>
      <c r="N32" s="19" t="s">
        <v>355</v>
      </c>
      <c r="O32" s="223" t="s">
        <v>356</v>
      </c>
      <c r="P32" s="330"/>
      <c r="Q32" s="331"/>
      <c r="R32" s="331"/>
      <c r="S32" s="331"/>
      <c r="T32" s="331"/>
      <c r="U32" s="331"/>
      <c r="V32" s="331"/>
      <c r="W32" s="331"/>
      <c r="X32" s="331"/>
      <c r="Y32" s="331" t="s">
        <v>4</v>
      </c>
      <c r="Z32" s="331"/>
      <c r="AA32" s="331"/>
      <c r="AB32" s="331" t="s">
        <v>4</v>
      </c>
      <c r="AC32" s="283">
        <f t="shared" si="2"/>
        <v>2</v>
      </c>
      <c r="AD32" s="236"/>
      <c r="AE32" s="199"/>
      <c r="AF32" s="29"/>
      <c r="AG32" s="85"/>
      <c r="AH32" s="31">
        <v>0</v>
      </c>
      <c r="AI32" s="29"/>
      <c r="AJ32" s="84" t="s">
        <v>541</v>
      </c>
      <c r="AK32" s="32" t="s">
        <v>672</v>
      </c>
      <c r="AL32" s="31"/>
      <c r="AM32" s="29" t="e">
        <f>AL32/#REF!</f>
        <v>#REF!</v>
      </c>
      <c r="AN32" s="32"/>
      <c r="AO32" s="31"/>
      <c r="AP32" s="29" t="e">
        <f>AO32/#REF!</f>
        <v>#REF!</v>
      </c>
      <c r="AQ32" s="200"/>
      <c r="AR32" s="168"/>
      <c r="AS32" s="301"/>
      <c r="AT32" s="307" t="str">
        <f t="shared" si="0"/>
        <v/>
      </c>
      <c r="AU32" s="307" t="str">
        <f t="shared" si="1"/>
        <v/>
      </c>
      <c r="AV32" s="307"/>
      <c r="AW32" s="307"/>
    </row>
    <row r="33" spans="1:49" s="21" customFormat="1" ht="409.6" customHeight="1">
      <c r="A33" s="503"/>
      <c r="B33" s="464"/>
      <c r="C33" s="464"/>
      <c r="D33" s="464"/>
      <c r="E33" s="464"/>
      <c r="F33" s="464"/>
      <c r="G33" s="464"/>
      <c r="H33" s="467"/>
      <c r="I33" s="462"/>
      <c r="J33" s="430"/>
      <c r="K33" s="430"/>
      <c r="L33" s="430"/>
      <c r="M33" s="430"/>
      <c r="N33" s="19" t="s">
        <v>281</v>
      </c>
      <c r="O33" s="223" t="s">
        <v>179</v>
      </c>
      <c r="P33" s="370" t="s">
        <v>4</v>
      </c>
      <c r="Q33" s="371" t="s">
        <v>4</v>
      </c>
      <c r="R33" s="371" t="s">
        <v>4</v>
      </c>
      <c r="S33" s="371" t="s">
        <v>4</v>
      </c>
      <c r="T33" s="371" t="s">
        <v>4</v>
      </c>
      <c r="U33" s="371" t="s">
        <v>4</v>
      </c>
      <c r="V33" s="371" t="s">
        <v>4</v>
      </c>
      <c r="W33" s="371" t="s">
        <v>4</v>
      </c>
      <c r="X33" s="371" t="s">
        <v>4</v>
      </c>
      <c r="Y33" s="371" t="s">
        <v>4</v>
      </c>
      <c r="Z33" s="371" t="s">
        <v>4</v>
      </c>
      <c r="AA33" s="371" t="s">
        <v>4</v>
      </c>
      <c r="AB33" s="371" t="s">
        <v>4</v>
      </c>
      <c r="AC33" s="283">
        <f t="shared" si="2"/>
        <v>13</v>
      </c>
      <c r="AD33" s="237" t="s">
        <v>303</v>
      </c>
      <c r="AE33" s="199">
        <v>0.25</v>
      </c>
      <c r="AF33" s="29" t="e">
        <f>AE33/#REF!</f>
        <v>#REF!</v>
      </c>
      <c r="AG33" s="85" t="s">
        <v>489</v>
      </c>
      <c r="AH33" s="31">
        <v>0.5</v>
      </c>
      <c r="AI33" s="29" t="e">
        <f>AH33/#REF!</f>
        <v>#REF!</v>
      </c>
      <c r="AJ33" s="84" t="s">
        <v>585</v>
      </c>
      <c r="AK33" s="32" t="s">
        <v>633</v>
      </c>
      <c r="AL33" s="31"/>
      <c r="AM33" s="29" t="e">
        <f>AL33/#REF!</f>
        <v>#REF!</v>
      </c>
      <c r="AN33" s="32"/>
      <c r="AO33" s="31"/>
      <c r="AP33" s="29" t="e">
        <f>AO33/#REF!</f>
        <v>#REF!</v>
      </c>
      <c r="AQ33" s="200"/>
      <c r="AR33" s="168" t="s">
        <v>175</v>
      </c>
      <c r="AS33" s="301" t="s">
        <v>176</v>
      </c>
      <c r="AT33" s="307" t="str">
        <f t="shared" si="0"/>
        <v>X</v>
      </c>
      <c r="AU33" s="307" t="e">
        <f t="shared" si="1"/>
        <v>#REF!</v>
      </c>
      <c r="AV33" s="308"/>
      <c r="AW33" s="307" t="s">
        <v>513</v>
      </c>
    </row>
    <row r="34" spans="1:49" s="21" customFormat="1" ht="162.75" customHeight="1">
      <c r="A34" s="503"/>
      <c r="B34" s="464"/>
      <c r="C34" s="464"/>
      <c r="D34" s="464"/>
      <c r="E34" s="464"/>
      <c r="F34" s="464"/>
      <c r="G34" s="464"/>
      <c r="H34" s="467"/>
      <c r="I34" s="462"/>
      <c r="J34" s="430"/>
      <c r="K34" s="430"/>
      <c r="L34" s="430"/>
      <c r="M34" s="430"/>
      <c r="N34" s="19" t="s">
        <v>304</v>
      </c>
      <c r="O34" s="223" t="s">
        <v>305</v>
      </c>
      <c r="P34" s="370"/>
      <c r="Q34" s="371"/>
      <c r="R34" s="371"/>
      <c r="S34" s="371"/>
      <c r="T34" s="371"/>
      <c r="U34" s="371"/>
      <c r="V34" s="371"/>
      <c r="W34" s="371"/>
      <c r="X34" s="371"/>
      <c r="Y34" s="371"/>
      <c r="Z34" s="371"/>
      <c r="AA34" s="371"/>
      <c r="AB34" s="371" t="s">
        <v>4</v>
      </c>
      <c r="AC34" s="283">
        <f t="shared" si="2"/>
        <v>1</v>
      </c>
      <c r="AD34" s="237" t="s">
        <v>306</v>
      </c>
      <c r="AE34" s="199">
        <v>0.25</v>
      </c>
      <c r="AF34" s="29" t="e">
        <f>AE34/#REF!</f>
        <v>#REF!</v>
      </c>
      <c r="AG34" s="85" t="s">
        <v>457</v>
      </c>
      <c r="AH34" s="31">
        <v>0.5</v>
      </c>
      <c r="AI34" s="29" t="e">
        <f>AH34/#REF!</f>
        <v>#REF!</v>
      </c>
      <c r="AJ34" s="84" t="s">
        <v>516</v>
      </c>
      <c r="AK34" s="32" t="s">
        <v>633</v>
      </c>
      <c r="AL34" s="31"/>
      <c r="AM34" s="29" t="e">
        <f>AL34/#REF!</f>
        <v>#REF!</v>
      </c>
      <c r="AN34" s="32"/>
      <c r="AO34" s="31"/>
      <c r="AP34" s="29" t="e">
        <f>AO34/#REF!</f>
        <v>#REF!</v>
      </c>
      <c r="AQ34" s="200"/>
      <c r="AR34" s="168" t="s">
        <v>175</v>
      </c>
      <c r="AS34" s="301" t="s">
        <v>176</v>
      </c>
      <c r="AT34" s="307" t="str">
        <f t="shared" si="0"/>
        <v/>
      </c>
      <c r="AU34" s="307" t="e">
        <f t="shared" si="1"/>
        <v>#REF!</v>
      </c>
      <c r="AV34" s="308"/>
      <c r="AW34" s="308"/>
    </row>
    <row r="35" spans="1:49" s="21" customFormat="1" ht="105">
      <c r="A35" s="503"/>
      <c r="B35" s="464"/>
      <c r="C35" s="464"/>
      <c r="D35" s="464"/>
      <c r="E35" s="464"/>
      <c r="F35" s="464"/>
      <c r="G35" s="464"/>
      <c r="H35" s="467"/>
      <c r="I35" s="462"/>
      <c r="J35" s="430"/>
      <c r="K35" s="430"/>
      <c r="L35" s="430"/>
      <c r="M35" s="430"/>
      <c r="N35" s="19" t="s">
        <v>180</v>
      </c>
      <c r="O35" s="223" t="s">
        <v>181</v>
      </c>
      <c r="P35" s="370"/>
      <c r="Q35" s="371"/>
      <c r="R35" s="371"/>
      <c r="S35" s="371"/>
      <c r="T35" s="371"/>
      <c r="U35" s="371"/>
      <c r="V35" s="371"/>
      <c r="W35" s="371"/>
      <c r="X35" s="371"/>
      <c r="Y35" s="371" t="s">
        <v>4</v>
      </c>
      <c r="Z35" s="371"/>
      <c r="AA35" s="371"/>
      <c r="AB35" s="371" t="s">
        <v>4</v>
      </c>
      <c r="AC35" s="283">
        <f t="shared" si="2"/>
        <v>2</v>
      </c>
      <c r="AD35" s="237"/>
      <c r="AE35" s="199"/>
      <c r="AF35" s="29"/>
      <c r="AG35" s="85"/>
      <c r="AH35" s="31">
        <v>0.5</v>
      </c>
      <c r="AI35" s="29" t="e">
        <f>AH35/#REF!</f>
        <v>#REF!</v>
      </c>
      <c r="AJ35" s="84" t="s">
        <v>542</v>
      </c>
      <c r="AK35" s="32" t="s">
        <v>634</v>
      </c>
      <c r="AL35" s="31"/>
      <c r="AM35" s="29" t="e">
        <f>AL35/#REF!</f>
        <v>#REF!</v>
      </c>
      <c r="AN35" s="32"/>
      <c r="AO35" s="31"/>
      <c r="AP35" s="29" t="e">
        <f>AO35/#REF!</f>
        <v>#REF!</v>
      </c>
      <c r="AQ35" s="200"/>
      <c r="AR35" s="168" t="s">
        <v>175</v>
      </c>
      <c r="AS35" s="301" t="s">
        <v>176</v>
      </c>
      <c r="AT35" s="307" t="str">
        <f t="shared" si="0"/>
        <v/>
      </c>
      <c r="AU35" s="307" t="str">
        <f t="shared" si="1"/>
        <v/>
      </c>
      <c r="AV35" s="308"/>
      <c r="AW35" s="308"/>
    </row>
    <row r="36" spans="1:49" s="21" customFormat="1" ht="386.25" customHeight="1">
      <c r="A36" s="503"/>
      <c r="B36" s="464"/>
      <c r="C36" s="464"/>
      <c r="D36" s="464"/>
      <c r="E36" s="464"/>
      <c r="F36" s="464"/>
      <c r="G36" s="464"/>
      <c r="H36" s="467"/>
      <c r="I36" s="462"/>
      <c r="J36" s="430"/>
      <c r="K36" s="430"/>
      <c r="L36" s="430"/>
      <c r="M36" s="430"/>
      <c r="N36" s="19" t="s">
        <v>185</v>
      </c>
      <c r="O36" s="223" t="s">
        <v>184</v>
      </c>
      <c r="P36" s="370"/>
      <c r="Q36" s="371"/>
      <c r="R36" s="371"/>
      <c r="S36" s="371"/>
      <c r="T36" s="371" t="s">
        <v>4</v>
      </c>
      <c r="U36" s="371"/>
      <c r="V36" s="371"/>
      <c r="W36" s="371"/>
      <c r="X36" s="372" t="s">
        <v>4</v>
      </c>
      <c r="Y36" s="371" t="s">
        <v>4</v>
      </c>
      <c r="Z36" s="371"/>
      <c r="AA36" s="371" t="s">
        <v>4</v>
      </c>
      <c r="AB36" s="371" t="s">
        <v>4</v>
      </c>
      <c r="AC36" s="283">
        <f t="shared" si="2"/>
        <v>5</v>
      </c>
      <c r="AD36" s="237" t="s">
        <v>318</v>
      </c>
      <c r="AE36" s="199">
        <v>0.25</v>
      </c>
      <c r="AF36" s="29" t="e">
        <f>AE36/#REF!</f>
        <v>#REF!</v>
      </c>
      <c r="AG36" s="85" t="s">
        <v>459</v>
      </c>
      <c r="AH36" s="31">
        <v>0.25</v>
      </c>
      <c r="AI36" s="29" t="e">
        <f>AH36/#REF!</f>
        <v>#REF!</v>
      </c>
      <c r="AJ36" s="84" t="s">
        <v>586</v>
      </c>
      <c r="AK36" s="32" t="s">
        <v>635</v>
      </c>
      <c r="AL36" s="31"/>
      <c r="AM36" s="29" t="e">
        <f>AL36/#REF!</f>
        <v>#REF!</v>
      </c>
      <c r="AN36" s="32"/>
      <c r="AO36" s="31"/>
      <c r="AP36" s="29" t="e">
        <f>AO36/#REF!</f>
        <v>#REF!</v>
      </c>
      <c r="AQ36" s="200"/>
      <c r="AR36" s="168" t="s">
        <v>175</v>
      </c>
      <c r="AS36" s="301" t="s">
        <v>186</v>
      </c>
      <c r="AT36" s="307" t="str">
        <f t="shared" ref="AT36:AT67" si="7">IF(AC36&gt;=10,"X","")</f>
        <v/>
      </c>
      <c r="AU36" s="307" t="e">
        <f t="shared" ref="AU36:AU67" si="8">IF(AF36=0,"",IF(AF36&lt;100%,"X",""))</f>
        <v>#REF!</v>
      </c>
      <c r="AV36" s="308"/>
      <c r="AW36" s="308"/>
    </row>
    <row r="37" spans="1:49" ht="242.25" customHeight="1">
      <c r="A37" s="503"/>
      <c r="B37" s="464"/>
      <c r="C37" s="464"/>
      <c r="D37" s="464"/>
      <c r="E37" s="464"/>
      <c r="F37" s="464"/>
      <c r="G37" s="464"/>
      <c r="H37" s="467"/>
      <c r="I37" s="462"/>
      <c r="J37" s="430"/>
      <c r="K37" s="430"/>
      <c r="L37" s="430"/>
      <c r="M37" s="430"/>
      <c r="N37" s="19" t="s">
        <v>45</v>
      </c>
      <c r="O37" s="223" t="s">
        <v>46</v>
      </c>
      <c r="P37" s="330"/>
      <c r="Q37" s="331"/>
      <c r="R37" s="331"/>
      <c r="S37" s="331"/>
      <c r="T37" s="331"/>
      <c r="U37" s="331"/>
      <c r="V37" s="331" t="s">
        <v>4</v>
      </c>
      <c r="W37" s="331"/>
      <c r="X37" s="331"/>
      <c r="Y37" s="331" t="s">
        <v>4</v>
      </c>
      <c r="Z37" s="331"/>
      <c r="AA37" s="331"/>
      <c r="AB37" s="331" t="s">
        <v>4</v>
      </c>
      <c r="AC37" s="283">
        <f t="shared" si="2"/>
        <v>3</v>
      </c>
      <c r="AD37" s="237" t="s">
        <v>319</v>
      </c>
      <c r="AE37" s="199"/>
      <c r="AF37" s="30"/>
      <c r="AG37" s="85" t="s">
        <v>471</v>
      </c>
      <c r="AH37" s="31">
        <f>1/3</f>
        <v>0.33333333333333331</v>
      </c>
      <c r="AI37" s="29" t="e">
        <f>AH37/#REF!</f>
        <v>#REF!</v>
      </c>
      <c r="AJ37" s="32" t="s">
        <v>543</v>
      </c>
      <c r="AK37" s="32" t="s">
        <v>654</v>
      </c>
      <c r="AL37" s="31"/>
      <c r="AM37" s="29" t="e">
        <f>AL37/#REF!</f>
        <v>#REF!</v>
      </c>
      <c r="AN37" s="32"/>
      <c r="AO37" s="31"/>
      <c r="AP37" s="29" t="e">
        <f>AO37/#REF!</f>
        <v>#REF!</v>
      </c>
      <c r="AQ37" s="200"/>
      <c r="AR37" s="168"/>
      <c r="AS37" s="301"/>
      <c r="AT37" s="307" t="str">
        <f t="shared" si="7"/>
        <v/>
      </c>
      <c r="AU37" s="307" t="str">
        <f t="shared" si="8"/>
        <v/>
      </c>
      <c r="AV37" s="307"/>
      <c r="AW37" s="307"/>
    </row>
    <row r="38" spans="1:49" s="21" customFormat="1" ht="409.5" customHeight="1">
      <c r="A38" s="503"/>
      <c r="B38" s="464"/>
      <c r="C38" s="464"/>
      <c r="D38" s="464"/>
      <c r="E38" s="464"/>
      <c r="F38" s="464"/>
      <c r="G38" s="464"/>
      <c r="H38" s="467"/>
      <c r="I38" s="462"/>
      <c r="J38" s="430"/>
      <c r="K38" s="430"/>
      <c r="L38" s="430"/>
      <c r="M38" s="430"/>
      <c r="N38" s="19" t="s">
        <v>149</v>
      </c>
      <c r="O38" s="223" t="s">
        <v>35</v>
      </c>
      <c r="P38" s="330"/>
      <c r="Q38" s="331"/>
      <c r="R38" s="331" t="s">
        <v>4</v>
      </c>
      <c r="S38" s="331" t="s">
        <v>4</v>
      </c>
      <c r="T38" s="331"/>
      <c r="U38" s="331" t="s">
        <v>4</v>
      </c>
      <c r="V38" s="331"/>
      <c r="W38" s="331"/>
      <c r="X38" s="331"/>
      <c r="Y38" s="331" t="s">
        <v>4</v>
      </c>
      <c r="Z38" s="331"/>
      <c r="AA38" s="331"/>
      <c r="AB38" s="331" t="s">
        <v>4</v>
      </c>
      <c r="AC38" s="283">
        <f t="shared" si="2"/>
        <v>5</v>
      </c>
      <c r="AD38" s="237" t="s">
        <v>307</v>
      </c>
      <c r="AE38" s="199"/>
      <c r="AF38" s="29"/>
      <c r="AG38" s="85" t="s">
        <v>446</v>
      </c>
      <c r="AH38" s="31">
        <v>0</v>
      </c>
      <c r="AI38" s="29" t="e">
        <f>AH38/#REF!</f>
        <v>#REF!</v>
      </c>
      <c r="AJ38" s="32" t="s">
        <v>587</v>
      </c>
      <c r="AK38" s="32" t="s">
        <v>667</v>
      </c>
      <c r="AL38" s="31"/>
      <c r="AM38" s="29" t="e">
        <f>AL38/#REF!</f>
        <v>#REF!</v>
      </c>
      <c r="AN38" s="32"/>
      <c r="AO38" s="31"/>
      <c r="AP38" s="29" t="e">
        <f>AO38/#REF!</f>
        <v>#REF!</v>
      </c>
      <c r="AQ38" s="200"/>
      <c r="AR38" s="168" t="s">
        <v>230</v>
      </c>
      <c r="AS38" s="301" t="s">
        <v>231</v>
      </c>
      <c r="AT38" s="307" t="str">
        <f t="shared" si="7"/>
        <v/>
      </c>
      <c r="AU38" s="307" t="str">
        <f t="shared" si="8"/>
        <v/>
      </c>
      <c r="AV38" s="308"/>
      <c r="AW38" s="308"/>
    </row>
    <row r="39" spans="1:49" ht="370.5" customHeight="1">
      <c r="A39" s="503"/>
      <c r="B39" s="464"/>
      <c r="C39" s="464"/>
      <c r="D39" s="464"/>
      <c r="E39" s="464"/>
      <c r="F39" s="464"/>
      <c r="G39" s="464"/>
      <c r="H39" s="467"/>
      <c r="I39" s="505" t="s">
        <v>106</v>
      </c>
      <c r="J39" s="426">
        <f>AVERAGE(AE39:AE43)</f>
        <v>0.25</v>
      </c>
      <c r="K39" s="426">
        <f>AVERAGE(AH39:AH43)</f>
        <v>0.23266666666666666</v>
      </c>
      <c r="L39" s="426" t="e">
        <f>AVERAGE(AL39:AL43)</f>
        <v>#DIV/0!</v>
      </c>
      <c r="M39" s="426" t="e">
        <f>AVERAGE(AO39:AO43)</f>
        <v>#DIV/0!</v>
      </c>
      <c r="N39" s="19" t="s">
        <v>40</v>
      </c>
      <c r="O39" s="223" t="s">
        <v>41</v>
      </c>
      <c r="P39" s="330"/>
      <c r="Q39" s="331"/>
      <c r="R39" s="331"/>
      <c r="S39" s="331"/>
      <c r="T39" s="331"/>
      <c r="U39" s="331"/>
      <c r="V39" s="331"/>
      <c r="W39" s="331"/>
      <c r="X39" s="331"/>
      <c r="Y39" s="331" t="s">
        <v>4</v>
      </c>
      <c r="Z39" s="331"/>
      <c r="AA39" s="331" t="s">
        <v>4</v>
      </c>
      <c r="AB39" s="331" t="s">
        <v>4</v>
      </c>
      <c r="AC39" s="283">
        <f t="shared" si="2"/>
        <v>3</v>
      </c>
      <c r="AD39" s="237" t="s">
        <v>357</v>
      </c>
      <c r="AE39" s="199"/>
      <c r="AF39" s="30"/>
      <c r="AG39" s="85" t="s">
        <v>460</v>
      </c>
      <c r="AH39" s="31">
        <v>0</v>
      </c>
      <c r="AI39" s="29" t="e">
        <f>AH39/#REF!</f>
        <v>#REF!</v>
      </c>
      <c r="AJ39" s="32" t="s">
        <v>544</v>
      </c>
      <c r="AK39" s="32" t="s">
        <v>668</v>
      </c>
      <c r="AL39" s="31"/>
      <c r="AM39" s="29" t="e">
        <f>AL39/#REF!</f>
        <v>#REF!</v>
      </c>
      <c r="AN39" s="32"/>
      <c r="AO39" s="31"/>
      <c r="AP39" s="29" t="e">
        <f>AO39/#REF!</f>
        <v>#REF!</v>
      </c>
      <c r="AQ39" s="200"/>
      <c r="AR39" s="168"/>
      <c r="AS39" s="301"/>
      <c r="AT39" s="307" t="str">
        <f t="shared" si="7"/>
        <v/>
      </c>
      <c r="AU39" s="307" t="str">
        <f t="shared" si="8"/>
        <v/>
      </c>
      <c r="AV39" s="307"/>
      <c r="AW39" s="307"/>
    </row>
    <row r="40" spans="1:49" ht="150" customHeight="1">
      <c r="A40" s="503"/>
      <c r="B40" s="464"/>
      <c r="C40" s="464"/>
      <c r="D40" s="464"/>
      <c r="E40" s="464"/>
      <c r="F40" s="464"/>
      <c r="G40" s="464"/>
      <c r="H40" s="467"/>
      <c r="I40" s="505"/>
      <c r="J40" s="413"/>
      <c r="K40" s="413"/>
      <c r="L40" s="413"/>
      <c r="M40" s="413"/>
      <c r="N40" s="19" t="s">
        <v>42</v>
      </c>
      <c r="O40" s="223" t="s">
        <v>43</v>
      </c>
      <c r="P40" s="330"/>
      <c r="Q40" s="331"/>
      <c r="R40" s="331"/>
      <c r="S40" s="331"/>
      <c r="T40" s="331"/>
      <c r="U40" s="331"/>
      <c r="V40" s="331"/>
      <c r="W40" s="331"/>
      <c r="X40" s="331"/>
      <c r="Y40" s="331" t="s">
        <v>4</v>
      </c>
      <c r="Z40" s="331"/>
      <c r="AA40" s="331" t="s">
        <v>4</v>
      </c>
      <c r="AB40" s="331" t="s">
        <v>4</v>
      </c>
      <c r="AC40" s="283">
        <f t="shared" si="2"/>
        <v>3</v>
      </c>
      <c r="AD40" s="237" t="s">
        <v>358</v>
      </c>
      <c r="AE40" s="199"/>
      <c r="AF40" s="30"/>
      <c r="AG40" s="85" t="s">
        <v>461</v>
      </c>
      <c r="AH40" s="31">
        <v>0.33</v>
      </c>
      <c r="AI40" s="29"/>
      <c r="AJ40" s="32" t="s">
        <v>545</v>
      </c>
      <c r="AK40" s="32" t="s">
        <v>680</v>
      </c>
      <c r="AL40" s="31"/>
      <c r="AM40" s="29" t="e">
        <f>AL40/#REF!</f>
        <v>#REF!</v>
      </c>
      <c r="AN40" s="32"/>
      <c r="AO40" s="31"/>
      <c r="AP40" s="29" t="e">
        <f>AO40/#REF!</f>
        <v>#REF!</v>
      </c>
      <c r="AQ40" s="200"/>
      <c r="AR40" s="168"/>
      <c r="AS40" s="301"/>
      <c r="AT40" s="307" t="str">
        <f t="shared" si="7"/>
        <v/>
      </c>
      <c r="AU40" s="307" t="str">
        <f t="shared" si="8"/>
        <v/>
      </c>
      <c r="AV40" s="307"/>
      <c r="AW40" s="307"/>
    </row>
    <row r="41" spans="1:49" s="21" customFormat="1" ht="60">
      <c r="A41" s="503"/>
      <c r="B41" s="464"/>
      <c r="C41" s="464"/>
      <c r="D41" s="464"/>
      <c r="E41" s="464"/>
      <c r="F41" s="464"/>
      <c r="G41" s="464"/>
      <c r="H41" s="467"/>
      <c r="I41" s="505"/>
      <c r="J41" s="413"/>
      <c r="K41" s="413"/>
      <c r="L41" s="413"/>
      <c r="M41" s="413"/>
      <c r="N41" s="86" t="s">
        <v>141</v>
      </c>
      <c r="O41" s="224" t="s">
        <v>142</v>
      </c>
      <c r="P41" s="332"/>
      <c r="Q41" s="333"/>
      <c r="R41" s="333"/>
      <c r="S41" s="333"/>
      <c r="T41" s="333"/>
      <c r="U41" s="333"/>
      <c r="V41" s="333"/>
      <c r="W41" s="333"/>
      <c r="X41" s="333"/>
      <c r="Y41" s="333" t="s">
        <v>4</v>
      </c>
      <c r="Z41" s="333"/>
      <c r="AA41" s="333" t="s">
        <v>4</v>
      </c>
      <c r="AB41" s="333" t="s">
        <v>4</v>
      </c>
      <c r="AC41" s="284">
        <f t="shared" si="2"/>
        <v>3</v>
      </c>
      <c r="AD41" s="237" t="s">
        <v>309</v>
      </c>
      <c r="AE41" s="199"/>
      <c r="AF41" s="30"/>
      <c r="AG41" s="85" t="s">
        <v>462</v>
      </c>
      <c r="AH41" s="31">
        <v>0</v>
      </c>
      <c r="AI41" s="29"/>
      <c r="AJ41" s="32" t="s">
        <v>546</v>
      </c>
      <c r="AK41" s="32" t="s">
        <v>681</v>
      </c>
      <c r="AL41" s="31"/>
      <c r="AM41" s="29"/>
      <c r="AN41" s="32"/>
      <c r="AO41" s="31"/>
      <c r="AP41" s="29"/>
      <c r="AQ41" s="200"/>
      <c r="AR41" s="168"/>
      <c r="AS41" s="301"/>
      <c r="AT41" s="307" t="str">
        <f t="shared" si="7"/>
        <v/>
      </c>
      <c r="AU41" s="307" t="str">
        <f t="shared" si="8"/>
        <v/>
      </c>
      <c r="AV41" s="308"/>
      <c r="AW41" s="308"/>
    </row>
    <row r="42" spans="1:49" ht="165">
      <c r="A42" s="503"/>
      <c r="B42" s="464"/>
      <c r="C42" s="464"/>
      <c r="D42" s="464"/>
      <c r="E42" s="464"/>
      <c r="F42" s="464"/>
      <c r="G42" s="464"/>
      <c r="H42" s="467"/>
      <c r="I42" s="505"/>
      <c r="J42" s="413"/>
      <c r="K42" s="413"/>
      <c r="L42" s="413"/>
      <c r="M42" s="413"/>
      <c r="N42" s="19" t="s">
        <v>359</v>
      </c>
      <c r="O42" s="223" t="s">
        <v>360</v>
      </c>
      <c r="P42" s="330"/>
      <c r="Q42" s="331"/>
      <c r="R42" s="331"/>
      <c r="S42" s="331"/>
      <c r="T42" s="331"/>
      <c r="U42" s="331"/>
      <c r="V42" s="331"/>
      <c r="W42" s="331"/>
      <c r="X42" s="331"/>
      <c r="Y42" s="331" t="s">
        <v>4</v>
      </c>
      <c r="Z42" s="331"/>
      <c r="AA42" s="331"/>
      <c r="AB42" s="331" t="s">
        <v>4</v>
      </c>
      <c r="AC42" s="283">
        <f t="shared" si="2"/>
        <v>2</v>
      </c>
      <c r="AD42" s="236"/>
      <c r="AE42" s="199"/>
      <c r="AF42" s="30"/>
      <c r="AG42" s="85"/>
      <c r="AH42" s="31">
        <f>1/3</f>
        <v>0.33333333333333331</v>
      </c>
      <c r="AI42" s="29" t="e">
        <f>AH42/#REF!</f>
        <v>#REF!</v>
      </c>
      <c r="AJ42" s="32" t="s">
        <v>547</v>
      </c>
      <c r="AK42" s="32" t="s">
        <v>655</v>
      </c>
      <c r="AL42" s="31"/>
      <c r="AM42" s="29" t="e">
        <f>AL42/#REF!</f>
        <v>#REF!</v>
      </c>
      <c r="AN42" s="32"/>
      <c r="AO42" s="31"/>
      <c r="AP42" s="29" t="e">
        <f>AO42/#REF!</f>
        <v>#REF!</v>
      </c>
      <c r="AQ42" s="200"/>
      <c r="AR42" s="168"/>
      <c r="AS42" s="301"/>
      <c r="AT42" s="307" t="str">
        <f t="shared" si="7"/>
        <v/>
      </c>
      <c r="AU42" s="307" t="str">
        <f t="shared" si="8"/>
        <v/>
      </c>
      <c r="AV42" s="307"/>
      <c r="AW42" s="307"/>
    </row>
    <row r="43" spans="1:49" ht="60">
      <c r="A43" s="503"/>
      <c r="B43" s="464"/>
      <c r="C43" s="464"/>
      <c r="D43" s="464"/>
      <c r="E43" s="464"/>
      <c r="F43" s="464"/>
      <c r="G43" s="464"/>
      <c r="H43" s="467"/>
      <c r="I43" s="505"/>
      <c r="J43" s="427"/>
      <c r="K43" s="427"/>
      <c r="L43" s="427"/>
      <c r="M43" s="427"/>
      <c r="N43" s="19" t="s">
        <v>44</v>
      </c>
      <c r="O43" s="223" t="s">
        <v>100</v>
      </c>
      <c r="P43" s="370"/>
      <c r="Q43" s="371"/>
      <c r="R43" s="371"/>
      <c r="S43" s="371"/>
      <c r="T43" s="371"/>
      <c r="U43" s="371"/>
      <c r="V43" s="371"/>
      <c r="W43" s="371"/>
      <c r="X43" s="371" t="s">
        <v>4</v>
      </c>
      <c r="Y43" s="371"/>
      <c r="Z43" s="371"/>
      <c r="AA43" s="371"/>
      <c r="AB43" s="371"/>
      <c r="AC43" s="283">
        <f t="shared" si="2"/>
        <v>1</v>
      </c>
      <c r="AD43" s="236"/>
      <c r="AE43" s="199">
        <v>0.25</v>
      </c>
      <c r="AF43" s="29" t="e">
        <f>AE43/#REF!</f>
        <v>#REF!</v>
      </c>
      <c r="AG43" s="85" t="s">
        <v>483</v>
      </c>
      <c r="AH43" s="31">
        <v>0.5</v>
      </c>
      <c r="AI43" s="29" t="e">
        <f>AH43/#REF!</f>
        <v>#REF!</v>
      </c>
      <c r="AJ43" s="84" t="s">
        <v>529</v>
      </c>
      <c r="AK43" s="32" t="s">
        <v>633</v>
      </c>
      <c r="AL43" s="31"/>
      <c r="AM43" s="29" t="e">
        <f>AL43/#REF!</f>
        <v>#REF!</v>
      </c>
      <c r="AN43" s="32"/>
      <c r="AO43" s="31"/>
      <c r="AP43" s="29" t="e">
        <f>AO43/#REF!</f>
        <v>#REF!</v>
      </c>
      <c r="AQ43" s="200"/>
      <c r="AR43" s="168"/>
      <c r="AS43" s="301"/>
      <c r="AT43" s="307" t="str">
        <f t="shared" si="7"/>
        <v/>
      </c>
      <c r="AU43" s="307" t="e">
        <f t="shared" si="8"/>
        <v>#REF!</v>
      </c>
      <c r="AV43" s="307"/>
      <c r="AW43" s="307"/>
    </row>
    <row r="44" spans="1:49" ht="330">
      <c r="A44" s="503"/>
      <c r="B44" s="464"/>
      <c r="C44" s="464"/>
      <c r="D44" s="464"/>
      <c r="E44" s="464"/>
      <c r="F44" s="464"/>
      <c r="G44" s="464"/>
      <c r="H44" s="467"/>
      <c r="I44" s="482" t="s">
        <v>107</v>
      </c>
      <c r="J44" s="426" t="e">
        <f>AVERAGE(AE44:AE51)</f>
        <v>#DIV/0!</v>
      </c>
      <c r="K44" s="426">
        <f>AVERAGE(AH44:AH51)</f>
        <v>0.11904761904761904</v>
      </c>
      <c r="L44" s="426" t="e">
        <f>AVERAGE(AL44:AL51)</f>
        <v>#DIV/0!</v>
      </c>
      <c r="M44" s="426" t="e">
        <f>AVERAGE(AO44:AO51)</f>
        <v>#DIV/0!</v>
      </c>
      <c r="N44" s="19" t="s">
        <v>36</v>
      </c>
      <c r="O44" s="223" t="s">
        <v>37</v>
      </c>
      <c r="P44" s="330" t="s">
        <v>4</v>
      </c>
      <c r="Q44" s="331" t="s">
        <v>4</v>
      </c>
      <c r="R44" s="331"/>
      <c r="S44" s="331"/>
      <c r="T44" s="331"/>
      <c r="U44" s="331"/>
      <c r="V44" s="331" t="s">
        <v>4</v>
      </c>
      <c r="W44" s="331"/>
      <c r="X44" s="331"/>
      <c r="Y44" s="331" t="s">
        <v>4</v>
      </c>
      <c r="Z44" s="331"/>
      <c r="AA44" s="331"/>
      <c r="AB44" s="331" t="s">
        <v>4</v>
      </c>
      <c r="AC44" s="283">
        <f t="shared" si="2"/>
        <v>5</v>
      </c>
      <c r="AD44" s="237" t="s">
        <v>134</v>
      </c>
      <c r="AE44" s="199"/>
      <c r="AF44" s="29"/>
      <c r="AG44" s="85" t="s">
        <v>472</v>
      </c>
      <c r="AH44" s="31">
        <v>0</v>
      </c>
      <c r="AI44" s="29" t="e">
        <f>AH44/#REF!</f>
        <v>#REF!</v>
      </c>
      <c r="AJ44" s="84" t="s">
        <v>588</v>
      </c>
      <c r="AK44" s="32" t="s">
        <v>669</v>
      </c>
      <c r="AL44" s="31"/>
      <c r="AM44" s="29" t="e">
        <f>AL44/#REF!</f>
        <v>#REF!</v>
      </c>
      <c r="AN44" s="32"/>
      <c r="AO44" s="31"/>
      <c r="AP44" s="29" t="e">
        <f>AO44/#REF!</f>
        <v>#REF!</v>
      </c>
      <c r="AQ44" s="200"/>
      <c r="AR44" s="168"/>
      <c r="AS44" s="301"/>
      <c r="AT44" s="307" t="str">
        <f t="shared" si="7"/>
        <v/>
      </c>
      <c r="AU44" s="307" t="str">
        <f t="shared" si="8"/>
        <v/>
      </c>
      <c r="AV44" s="307"/>
      <c r="AW44" s="307"/>
    </row>
    <row r="45" spans="1:49" s="21" customFormat="1" ht="45" customHeight="1">
      <c r="A45" s="503"/>
      <c r="B45" s="464"/>
      <c r="C45" s="464"/>
      <c r="D45" s="464"/>
      <c r="E45" s="464"/>
      <c r="F45" s="464"/>
      <c r="G45" s="464"/>
      <c r="H45" s="467"/>
      <c r="I45" s="483"/>
      <c r="J45" s="413"/>
      <c r="K45" s="413"/>
      <c r="L45" s="413"/>
      <c r="M45" s="413"/>
      <c r="N45" s="19" t="s">
        <v>174</v>
      </c>
      <c r="O45" s="223" t="s">
        <v>173</v>
      </c>
      <c r="P45" s="330"/>
      <c r="Q45" s="331"/>
      <c r="R45" s="331"/>
      <c r="S45" s="331"/>
      <c r="T45" s="331"/>
      <c r="U45" s="331"/>
      <c r="V45" s="331"/>
      <c r="W45" s="331"/>
      <c r="X45" s="331"/>
      <c r="Y45" s="331" t="s">
        <v>4</v>
      </c>
      <c r="Z45" s="331"/>
      <c r="AA45" s="331" t="s">
        <v>4</v>
      </c>
      <c r="AB45" s="331" t="s">
        <v>4</v>
      </c>
      <c r="AC45" s="283">
        <f t="shared" si="2"/>
        <v>3</v>
      </c>
      <c r="AD45" s="237" t="s">
        <v>311</v>
      </c>
      <c r="AE45" s="199"/>
      <c r="AF45" s="29"/>
      <c r="AG45" s="85" t="s">
        <v>463</v>
      </c>
      <c r="AH45" s="31">
        <v>0</v>
      </c>
      <c r="AI45" s="29"/>
      <c r="AJ45" s="84" t="s">
        <v>532</v>
      </c>
      <c r="AK45" s="32" t="s">
        <v>672</v>
      </c>
      <c r="AL45" s="31"/>
      <c r="AM45" s="29" t="e">
        <f>AL45/#REF!</f>
        <v>#REF!</v>
      </c>
      <c r="AN45" s="32"/>
      <c r="AO45" s="31"/>
      <c r="AP45" s="29" t="e">
        <f>AO45/#REF!</f>
        <v>#REF!</v>
      </c>
      <c r="AQ45" s="200"/>
      <c r="AR45" s="168" t="s">
        <v>175</v>
      </c>
      <c r="AS45" s="301" t="s">
        <v>176</v>
      </c>
      <c r="AT45" s="307" t="str">
        <f t="shared" si="7"/>
        <v/>
      </c>
      <c r="AU45" s="307" t="str">
        <f t="shared" si="8"/>
        <v/>
      </c>
      <c r="AV45" s="308"/>
      <c r="AW45" s="308"/>
    </row>
    <row r="46" spans="1:49" s="21" customFormat="1" ht="45">
      <c r="A46" s="503"/>
      <c r="B46" s="464"/>
      <c r="C46" s="464"/>
      <c r="D46" s="464"/>
      <c r="E46" s="464"/>
      <c r="F46" s="464"/>
      <c r="G46" s="464"/>
      <c r="H46" s="467"/>
      <c r="I46" s="483"/>
      <c r="J46" s="413"/>
      <c r="K46" s="413"/>
      <c r="L46" s="413"/>
      <c r="M46" s="413"/>
      <c r="N46" s="19" t="s">
        <v>178</v>
      </c>
      <c r="O46" s="223" t="s">
        <v>177</v>
      </c>
      <c r="P46" s="330"/>
      <c r="Q46" s="331"/>
      <c r="R46" s="331"/>
      <c r="S46" s="331"/>
      <c r="T46" s="331"/>
      <c r="U46" s="331"/>
      <c r="V46" s="331"/>
      <c r="W46" s="331"/>
      <c r="X46" s="331"/>
      <c r="Y46" s="331"/>
      <c r="Z46" s="331"/>
      <c r="AA46" s="331"/>
      <c r="AB46" s="331" t="s">
        <v>4</v>
      </c>
      <c r="AC46" s="283">
        <f t="shared" si="2"/>
        <v>1</v>
      </c>
      <c r="AD46" s="237"/>
      <c r="AE46" s="199"/>
      <c r="AF46" s="29"/>
      <c r="AG46" s="85"/>
      <c r="AH46" s="31"/>
      <c r="AI46" s="29"/>
      <c r="AJ46" s="32" t="s">
        <v>576</v>
      </c>
      <c r="AK46" s="32" t="s">
        <v>576</v>
      </c>
      <c r="AL46" s="31"/>
      <c r="AM46" s="29" t="e">
        <f>AL46/#REF!</f>
        <v>#REF!</v>
      </c>
      <c r="AN46" s="32"/>
      <c r="AO46" s="31"/>
      <c r="AP46" s="29" t="e">
        <f>AO46/#REF!</f>
        <v>#REF!</v>
      </c>
      <c r="AQ46" s="200"/>
      <c r="AR46" s="168" t="s">
        <v>175</v>
      </c>
      <c r="AS46" s="301" t="s">
        <v>176</v>
      </c>
      <c r="AT46" s="307" t="str">
        <f t="shared" si="7"/>
        <v/>
      </c>
      <c r="AU46" s="307" t="str">
        <f t="shared" si="8"/>
        <v/>
      </c>
      <c r="AV46" s="308"/>
      <c r="AW46" s="308"/>
    </row>
    <row r="47" spans="1:49" s="21" customFormat="1" ht="75">
      <c r="A47" s="503"/>
      <c r="B47" s="464"/>
      <c r="C47" s="464"/>
      <c r="D47" s="464"/>
      <c r="E47" s="464"/>
      <c r="F47" s="464"/>
      <c r="G47" s="464"/>
      <c r="H47" s="467"/>
      <c r="I47" s="483"/>
      <c r="J47" s="413"/>
      <c r="K47" s="413"/>
      <c r="L47" s="413"/>
      <c r="M47" s="413"/>
      <c r="N47" s="19" t="s">
        <v>361</v>
      </c>
      <c r="O47" s="223" t="s">
        <v>362</v>
      </c>
      <c r="P47" s="370"/>
      <c r="Q47" s="371"/>
      <c r="R47" s="371"/>
      <c r="S47" s="371"/>
      <c r="T47" s="371"/>
      <c r="U47" s="371"/>
      <c r="V47" s="371"/>
      <c r="W47" s="371"/>
      <c r="X47" s="371" t="s">
        <v>4</v>
      </c>
      <c r="Y47" s="371"/>
      <c r="Z47" s="371"/>
      <c r="AA47" s="371"/>
      <c r="AB47" s="371"/>
      <c r="AC47" s="283">
        <f t="shared" si="2"/>
        <v>1</v>
      </c>
      <c r="AD47" s="237"/>
      <c r="AE47" s="199"/>
      <c r="AF47" s="29"/>
      <c r="AG47" s="85" t="s">
        <v>484</v>
      </c>
      <c r="AH47" s="31">
        <v>0.5</v>
      </c>
      <c r="AI47" s="29" t="e">
        <f>AH47/#REF!</f>
        <v>#REF!</v>
      </c>
      <c r="AJ47" s="84" t="s">
        <v>530</v>
      </c>
      <c r="AK47" s="32" t="s">
        <v>636</v>
      </c>
      <c r="AL47" s="31"/>
      <c r="AM47" s="29" t="e">
        <f>AL47/#REF!</f>
        <v>#REF!</v>
      </c>
      <c r="AN47" s="32"/>
      <c r="AO47" s="31"/>
      <c r="AP47" s="29" t="e">
        <f>AO47/#REF!</f>
        <v>#REF!</v>
      </c>
      <c r="AQ47" s="200"/>
      <c r="AR47" s="168" t="s">
        <v>175</v>
      </c>
      <c r="AS47" s="301" t="s">
        <v>183</v>
      </c>
      <c r="AT47" s="307" t="str">
        <f t="shared" si="7"/>
        <v/>
      </c>
      <c r="AU47" s="307" t="str">
        <f t="shared" si="8"/>
        <v/>
      </c>
      <c r="AV47" s="308"/>
      <c r="AW47" s="308"/>
    </row>
    <row r="48" spans="1:49" ht="285" customHeight="1">
      <c r="A48" s="503"/>
      <c r="B48" s="464"/>
      <c r="C48" s="464"/>
      <c r="D48" s="464"/>
      <c r="E48" s="464"/>
      <c r="F48" s="464"/>
      <c r="G48" s="464"/>
      <c r="H48" s="467"/>
      <c r="I48" s="483"/>
      <c r="J48" s="413"/>
      <c r="K48" s="413"/>
      <c r="L48" s="413"/>
      <c r="M48" s="413"/>
      <c r="N48" s="19" t="s">
        <v>38</v>
      </c>
      <c r="O48" s="223" t="s">
        <v>39</v>
      </c>
      <c r="P48" s="330" t="s">
        <v>4</v>
      </c>
      <c r="Q48" s="331" t="s">
        <v>4</v>
      </c>
      <c r="R48" s="331"/>
      <c r="S48" s="331"/>
      <c r="T48" s="331"/>
      <c r="U48" s="331"/>
      <c r="V48" s="331"/>
      <c r="W48" s="331"/>
      <c r="X48" s="331"/>
      <c r="Y48" s="331" t="s">
        <v>4</v>
      </c>
      <c r="Z48" s="331"/>
      <c r="AA48" s="331"/>
      <c r="AB48" s="331" t="s">
        <v>4</v>
      </c>
      <c r="AC48" s="283">
        <f t="shared" si="2"/>
        <v>4</v>
      </c>
      <c r="AD48" s="236"/>
      <c r="AE48" s="199"/>
      <c r="AF48" s="29"/>
      <c r="AG48" s="85"/>
      <c r="AH48" s="31">
        <v>0</v>
      </c>
      <c r="AI48" s="29" t="e">
        <f>AH48/#REF!</f>
        <v>#REF!</v>
      </c>
      <c r="AJ48" s="84" t="s">
        <v>593</v>
      </c>
      <c r="AK48" s="32" t="s">
        <v>669</v>
      </c>
      <c r="AL48" s="31"/>
      <c r="AM48" s="29" t="e">
        <f>AL48/#REF!</f>
        <v>#REF!</v>
      </c>
      <c r="AN48" s="32"/>
      <c r="AO48" s="31"/>
      <c r="AP48" s="29" t="e">
        <f>AO48/#REF!</f>
        <v>#REF!</v>
      </c>
      <c r="AQ48" s="200"/>
      <c r="AR48" s="168"/>
      <c r="AS48" s="301"/>
      <c r="AT48" s="307" t="str">
        <f t="shared" si="7"/>
        <v/>
      </c>
      <c r="AU48" s="307" t="str">
        <f t="shared" si="8"/>
        <v/>
      </c>
      <c r="AV48" s="307"/>
      <c r="AW48" s="307"/>
    </row>
    <row r="49" spans="1:49" ht="313.5" customHeight="1">
      <c r="A49" s="503"/>
      <c r="B49" s="464"/>
      <c r="C49" s="464"/>
      <c r="D49" s="464"/>
      <c r="E49" s="464"/>
      <c r="F49" s="464"/>
      <c r="G49" s="464"/>
      <c r="H49" s="467"/>
      <c r="I49" s="483"/>
      <c r="J49" s="413"/>
      <c r="K49" s="413"/>
      <c r="L49" s="413"/>
      <c r="M49" s="413"/>
      <c r="N49" s="19" t="s">
        <v>52</v>
      </c>
      <c r="O49" s="223" t="s">
        <v>53</v>
      </c>
      <c r="P49" s="330"/>
      <c r="Q49" s="331" t="s">
        <v>4</v>
      </c>
      <c r="R49" s="331"/>
      <c r="S49" s="331" t="s">
        <v>4</v>
      </c>
      <c r="T49" s="331"/>
      <c r="U49" s="331"/>
      <c r="V49" s="331" t="s">
        <v>4</v>
      </c>
      <c r="W49" s="331"/>
      <c r="X49" s="331"/>
      <c r="Y49" s="331" t="s">
        <v>4</v>
      </c>
      <c r="Z49" s="331"/>
      <c r="AA49" s="331"/>
      <c r="AB49" s="331" t="s">
        <v>4</v>
      </c>
      <c r="AC49" s="283">
        <f t="shared" si="2"/>
        <v>5</v>
      </c>
      <c r="AD49" s="237" t="s">
        <v>157</v>
      </c>
      <c r="AE49" s="199"/>
      <c r="AF49" s="29"/>
      <c r="AG49" s="85"/>
      <c r="AH49" s="31">
        <v>0</v>
      </c>
      <c r="AI49" s="29" t="e">
        <f>AH49/#REF!</f>
        <v>#REF!</v>
      </c>
      <c r="AJ49" s="84" t="s">
        <v>582</v>
      </c>
      <c r="AK49" s="32" t="s">
        <v>670</v>
      </c>
      <c r="AL49" s="31"/>
      <c r="AM49" s="29" t="e">
        <f>AL49/#REF!</f>
        <v>#REF!</v>
      </c>
      <c r="AN49" s="32"/>
      <c r="AO49" s="31"/>
      <c r="AP49" s="29" t="e">
        <f>AO49/#REF!</f>
        <v>#REF!</v>
      </c>
      <c r="AQ49" s="200"/>
      <c r="AR49" s="168"/>
      <c r="AS49" s="301"/>
      <c r="AT49" s="307" t="str">
        <f t="shared" si="7"/>
        <v/>
      </c>
      <c r="AU49" s="307" t="str">
        <f t="shared" si="8"/>
        <v/>
      </c>
      <c r="AV49" s="307"/>
      <c r="AW49" s="307"/>
    </row>
    <row r="50" spans="1:49" ht="78.75" customHeight="1">
      <c r="A50" s="503"/>
      <c r="B50" s="464"/>
      <c r="C50" s="464"/>
      <c r="D50" s="464"/>
      <c r="E50" s="464"/>
      <c r="F50" s="464"/>
      <c r="G50" s="464"/>
      <c r="H50" s="467"/>
      <c r="I50" s="483"/>
      <c r="J50" s="413"/>
      <c r="K50" s="413"/>
      <c r="L50" s="413"/>
      <c r="M50" s="413"/>
      <c r="N50" s="19" t="s">
        <v>98</v>
      </c>
      <c r="O50" s="223" t="s">
        <v>99</v>
      </c>
      <c r="P50" s="330"/>
      <c r="Q50" s="331" t="s">
        <v>4</v>
      </c>
      <c r="R50" s="331"/>
      <c r="S50" s="331"/>
      <c r="T50" s="331"/>
      <c r="U50" s="331"/>
      <c r="V50" s="331"/>
      <c r="W50" s="331"/>
      <c r="X50" s="331"/>
      <c r="Y50" s="331" t="s">
        <v>4</v>
      </c>
      <c r="Z50" s="331"/>
      <c r="AA50" s="331"/>
      <c r="AB50" s="331" t="s">
        <v>4</v>
      </c>
      <c r="AC50" s="283">
        <f t="shared" si="2"/>
        <v>3</v>
      </c>
      <c r="AD50" s="236"/>
      <c r="AE50" s="199"/>
      <c r="AF50" s="29"/>
      <c r="AG50" s="85"/>
      <c r="AH50" s="31">
        <v>0</v>
      </c>
      <c r="AI50" s="29"/>
      <c r="AJ50" s="84" t="s">
        <v>548</v>
      </c>
      <c r="AK50" s="32" t="s">
        <v>682</v>
      </c>
      <c r="AL50" s="31"/>
      <c r="AM50" s="29" t="e">
        <f>AL50/#REF!</f>
        <v>#REF!</v>
      </c>
      <c r="AN50" s="32"/>
      <c r="AO50" s="31"/>
      <c r="AP50" s="29" t="e">
        <f>AO50/#REF!</f>
        <v>#REF!</v>
      </c>
      <c r="AQ50" s="200"/>
      <c r="AR50" s="168"/>
      <c r="AS50" s="301"/>
      <c r="AT50" s="307" t="str">
        <f t="shared" si="7"/>
        <v/>
      </c>
      <c r="AU50" s="307" t="str">
        <f t="shared" si="8"/>
        <v/>
      </c>
      <c r="AV50" s="307"/>
      <c r="AW50" s="307"/>
    </row>
    <row r="51" spans="1:49" ht="174" customHeight="1">
      <c r="A51" s="503"/>
      <c r="B51" s="464"/>
      <c r="C51" s="464"/>
      <c r="D51" s="464"/>
      <c r="E51" s="464"/>
      <c r="F51" s="464"/>
      <c r="G51" s="464"/>
      <c r="H51" s="467"/>
      <c r="I51" s="483"/>
      <c r="J51" s="413"/>
      <c r="K51" s="413"/>
      <c r="L51" s="413"/>
      <c r="M51" s="413"/>
      <c r="N51" s="19" t="s">
        <v>101</v>
      </c>
      <c r="O51" s="223" t="s">
        <v>102</v>
      </c>
      <c r="P51" s="330" t="s">
        <v>4</v>
      </c>
      <c r="Q51" s="331" t="s">
        <v>4</v>
      </c>
      <c r="R51" s="331"/>
      <c r="S51" s="331"/>
      <c r="T51" s="331"/>
      <c r="U51" s="331"/>
      <c r="V51" s="331"/>
      <c r="W51" s="331"/>
      <c r="X51" s="331"/>
      <c r="Y51" s="331" t="s">
        <v>4</v>
      </c>
      <c r="Z51" s="331"/>
      <c r="AA51" s="331"/>
      <c r="AB51" s="331" t="s">
        <v>4</v>
      </c>
      <c r="AC51" s="283">
        <f t="shared" si="2"/>
        <v>4</v>
      </c>
      <c r="AD51" s="236"/>
      <c r="AE51" s="199"/>
      <c r="AF51" s="29"/>
      <c r="AG51" s="85"/>
      <c r="AH51" s="31">
        <f>1/3</f>
        <v>0.33333333333333331</v>
      </c>
      <c r="AI51" s="29" t="e">
        <f>AH51/#REF!</f>
        <v>#REF!</v>
      </c>
      <c r="AJ51" s="84" t="s">
        <v>549</v>
      </c>
      <c r="AK51" s="32" t="s">
        <v>656</v>
      </c>
      <c r="AL51" s="31"/>
      <c r="AM51" s="29" t="e">
        <f>AL51/#REF!</f>
        <v>#REF!</v>
      </c>
      <c r="AN51" s="32"/>
      <c r="AO51" s="31"/>
      <c r="AP51" s="29" t="e">
        <f>AO51/#REF!</f>
        <v>#REF!</v>
      </c>
      <c r="AQ51" s="200"/>
      <c r="AR51" s="168"/>
      <c r="AS51" s="301"/>
      <c r="AT51" s="307" t="str">
        <f t="shared" si="7"/>
        <v/>
      </c>
      <c r="AU51" s="307" t="str">
        <f t="shared" si="8"/>
        <v/>
      </c>
      <c r="AV51" s="307"/>
      <c r="AW51" s="307"/>
    </row>
    <row r="52" spans="1:49" ht="279.75" customHeight="1">
      <c r="A52" s="503"/>
      <c r="B52" s="464"/>
      <c r="C52" s="464"/>
      <c r="D52" s="464"/>
      <c r="E52" s="464"/>
      <c r="F52" s="464"/>
      <c r="G52" s="464"/>
      <c r="H52" s="467"/>
      <c r="I52" s="505" t="s">
        <v>108</v>
      </c>
      <c r="J52" s="426" t="e">
        <f>AVERAGE(AE52:AE53)</f>
        <v>#DIV/0!</v>
      </c>
      <c r="K52" s="426">
        <f>AVERAGE(AH52:AH53)</f>
        <v>0.05</v>
      </c>
      <c r="L52" s="426" t="e">
        <f>AVERAGE(AL52:AL53)</f>
        <v>#DIV/0!</v>
      </c>
      <c r="M52" s="426" t="e">
        <f>AVERAGE(AO52:AO53)</f>
        <v>#DIV/0!</v>
      </c>
      <c r="N52" s="19" t="s">
        <v>75</v>
      </c>
      <c r="O52" s="223" t="s">
        <v>49</v>
      </c>
      <c r="P52" s="330" t="s">
        <v>4</v>
      </c>
      <c r="Q52" s="331" t="s">
        <v>4</v>
      </c>
      <c r="R52" s="331"/>
      <c r="S52" s="331"/>
      <c r="T52" s="331"/>
      <c r="U52" s="331"/>
      <c r="V52" s="331" t="s">
        <v>4</v>
      </c>
      <c r="W52" s="331"/>
      <c r="X52" s="331"/>
      <c r="Y52" s="331" t="s">
        <v>4</v>
      </c>
      <c r="Z52" s="331"/>
      <c r="AA52" s="331"/>
      <c r="AB52" s="331" t="s">
        <v>4</v>
      </c>
      <c r="AC52" s="283">
        <f t="shared" si="2"/>
        <v>5</v>
      </c>
      <c r="AD52" s="237" t="s">
        <v>103</v>
      </c>
      <c r="AE52" s="199"/>
      <c r="AF52" s="29"/>
      <c r="AG52" s="85" t="s">
        <v>589</v>
      </c>
      <c r="AH52" s="31">
        <v>0</v>
      </c>
      <c r="AI52" s="29"/>
      <c r="AJ52" s="84" t="s">
        <v>550</v>
      </c>
      <c r="AK52" s="32" t="s">
        <v>683</v>
      </c>
      <c r="AL52" s="31"/>
      <c r="AM52" s="29"/>
      <c r="AN52" s="32"/>
      <c r="AO52" s="31"/>
      <c r="AP52" s="29" t="e">
        <f>AO52/#REF!</f>
        <v>#REF!</v>
      </c>
      <c r="AQ52" s="200"/>
      <c r="AR52" s="168"/>
      <c r="AS52" s="301"/>
      <c r="AT52" s="307" t="str">
        <f t="shared" si="7"/>
        <v/>
      </c>
      <c r="AU52" s="307" t="str">
        <f t="shared" si="8"/>
        <v/>
      </c>
      <c r="AV52" s="307"/>
      <c r="AW52" s="307"/>
    </row>
    <row r="53" spans="1:49" ht="257.25" customHeight="1">
      <c r="A53" s="503"/>
      <c r="B53" s="464"/>
      <c r="C53" s="464"/>
      <c r="D53" s="464"/>
      <c r="E53" s="464"/>
      <c r="F53" s="464"/>
      <c r="G53" s="464"/>
      <c r="H53" s="467"/>
      <c r="I53" s="505"/>
      <c r="J53" s="413"/>
      <c r="K53" s="413"/>
      <c r="L53" s="413"/>
      <c r="M53" s="413"/>
      <c r="N53" s="19" t="s">
        <v>50</v>
      </c>
      <c r="O53" s="223" t="s">
        <v>51</v>
      </c>
      <c r="P53" s="330"/>
      <c r="Q53" s="331"/>
      <c r="R53" s="331"/>
      <c r="S53" s="331"/>
      <c r="T53" s="331"/>
      <c r="U53" s="331"/>
      <c r="V53" s="331" t="s">
        <v>4</v>
      </c>
      <c r="W53" s="331"/>
      <c r="X53" s="331"/>
      <c r="Y53" s="331" t="s">
        <v>4</v>
      </c>
      <c r="Z53" s="331"/>
      <c r="AA53" s="331"/>
      <c r="AB53" s="331" t="s">
        <v>4</v>
      </c>
      <c r="AC53" s="283">
        <f t="shared" si="2"/>
        <v>3</v>
      </c>
      <c r="AD53" s="237" t="s">
        <v>363</v>
      </c>
      <c r="AE53" s="199"/>
      <c r="AF53" s="29"/>
      <c r="AG53" s="85" t="s">
        <v>590</v>
      </c>
      <c r="AH53" s="31">
        <v>0.1</v>
      </c>
      <c r="AI53" s="29"/>
      <c r="AJ53" s="84" t="s">
        <v>551</v>
      </c>
      <c r="AK53" s="32" t="s">
        <v>684</v>
      </c>
      <c r="AL53" s="31"/>
      <c r="AM53" s="29"/>
      <c r="AN53" s="32"/>
      <c r="AO53" s="31"/>
      <c r="AP53" s="29" t="e">
        <f>AO53/#REF!</f>
        <v>#REF!</v>
      </c>
      <c r="AQ53" s="200"/>
      <c r="AR53" s="168"/>
      <c r="AS53" s="301"/>
      <c r="AT53" s="307" t="str">
        <f t="shared" si="7"/>
        <v/>
      </c>
      <c r="AU53" s="307" t="str">
        <f t="shared" si="8"/>
        <v/>
      </c>
      <c r="AV53" s="307" t="s">
        <v>4</v>
      </c>
      <c r="AW53" s="307" t="s">
        <v>513</v>
      </c>
    </row>
    <row r="54" spans="1:49" ht="256.5" customHeight="1">
      <c r="A54" s="504"/>
      <c r="B54" s="465"/>
      <c r="C54" s="465"/>
      <c r="D54" s="465"/>
      <c r="E54" s="465"/>
      <c r="F54" s="465"/>
      <c r="G54" s="465"/>
      <c r="H54" s="468"/>
      <c r="I54" s="482" t="s">
        <v>135</v>
      </c>
      <c r="J54" s="413">
        <f>AVERAGE(AE54:AE57)</f>
        <v>0.25</v>
      </c>
      <c r="K54" s="413">
        <f>AVERAGE(AH54:AH57)</f>
        <v>8.3333333333333329E-2</v>
      </c>
      <c r="L54" s="413" t="e">
        <f>AVERAGE(AL54:AL57)</f>
        <v>#DIV/0!</v>
      </c>
      <c r="M54" s="413" t="e">
        <f>AVERAGE(AO54:AO57)</f>
        <v>#DIV/0!</v>
      </c>
      <c r="N54" s="19" t="s">
        <v>109</v>
      </c>
      <c r="O54" s="223" t="s">
        <v>110</v>
      </c>
      <c r="P54" s="330"/>
      <c r="Q54" s="331"/>
      <c r="R54" s="331"/>
      <c r="S54" s="331"/>
      <c r="T54" s="331"/>
      <c r="U54" s="331"/>
      <c r="V54" s="331" t="s">
        <v>4</v>
      </c>
      <c r="W54" s="331"/>
      <c r="X54" s="331"/>
      <c r="Y54" s="331" t="s">
        <v>4</v>
      </c>
      <c r="Z54" s="331"/>
      <c r="AA54" s="331"/>
      <c r="AB54" s="331" t="s">
        <v>4</v>
      </c>
      <c r="AC54" s="283">
        <f t="shared" si="2"/>
        <v>3</v>
      </c>
      <c r="AD54" s="236"/>
      <c r="AE54" s="199"/>
      <c r="AF54" s="29"/>
      <c r="AG54" s="85" t="s">
        <v>473</v>
      </c>
      <c r="AH54" s="31">
        <f>1/3</f>
        <v>0.33333333333333331</v>
      </c>
      <c r="AI54" s="29" t="e">
        <f>AH54/#REF!</f>
        <v>#REF!</v>
      </c>
      <c r="AJ54" s="84" t="s">
        <v>552</v>
      </c>
      <c r="AK54" s="32" t="s">
        <v>657</v>
      </c>
      <c r="AL54" s="31"/>
      <c r="AM54" s="29" t="e">
        <f>AL54/#REF!</f>
        <v>#REF!</v>
      </c>
      <c r="AN54" s="32"/>
      <c r="AO54" s="31"/>
      <c r="AP54" s="29" t="e">
        <f>AO54/#REF!</f>
        <v>#REF!</v>
      </c>
      <c r="AQ54" s="200"/>
      <c r="AR54" s="168"/>
      <c r="AS54" s="301"/>
      <c r="AT54" s="307" t="str">
        <f t="shared" si="7"/>
        <v/>
      </c>
      <c r="AU54" s="307" t="str">
        <f t="shared" si="8"/>
        <v/>
      </c>
      <c r="AV54" s="307"/>
      <c r="AW54" s="307"/>
    </row>
    <row r="55" spans="1:49" s="21" customFormat="1" ht="96" customHeight="1">
      <c r="A55" s="504"/>
      <c r="B55" s="465"/>
      <c r="C55" s="465"/>
      <c r="D55" s="465"/>
      <c r="E55" s="465"/>
      <c r="F55" s="465"/>
      <c r="G55" s="465"/>
      <c r="H55" s="468"/>
      <c r="I55" s="483"/>
      <c r="J55" s="413"/>
      <c r="K55" s="413"/>
      <c r="L55" s="413"/>
      <c r="M55" s="413"/>
      <c r="N55" s="19" t="s">
        <v>245</v>
      </c>
      <c r="O55" s="223" t="s">
        <v>282</v>
      </c>
      <c r="P55" s="330"/>
      <c r="Q55" s="331"/>
      <c r="R55" s="331" t="s">
        <v>4</v>
      </c>
      <c r="S55" s="331" t="s">
        <v>4</v>
      </c>
      <c r="T55" s="331"/>
      <c r="U55" s="331"/>
      <c r="V55" s="331"/>
      <c r="W55" s="331"/>
      <c r="X55" s="331"/>
      <c r="Y55" s="331"/>
      <c r="Z55" s="331"/>
      <c r="AA55" s="331"/>
      <c r="AB55" s="331"/>
      <c r="AC55" s="283">
        <f t="shared" si="2"/>
        <v>2</v>
      </c>
      <c r="AD55" s="237"/>
      <c r="AE55" s="199"/>
      <c r="AF55" s="29"/>
      <c r="AG55" s="85" t="s">
        <v>447</v>
      </c>
      <c r="AH55" s="31">
        <v>0</v>
      </c>
      <c r="AI55" s="29"/>
      <c r="AJ55" s="84" t="s">
        <v>570</v>
      </c>
      <c r="AK55" s="32" t="s">
        <v>669</v>
      </c>
      <c r="AL55" s="31"/>
      <c r="AM55" s="29" t="e">
        <f>AL55/#REF!</f>
        <v>#REF!</v>
      </c>
      <c r="AN55" s="32"/>
      <c r="AO55" s="31"/>
      <c r="AP55" s="29" t="e">
        <f>AO55/#REF!</f>
        <v>#REF!</v>
      </c>
      <c r="AQ55" s="200"/>
      <c r="AR55" s="168" t="s">
        <v>249</v>
      </c>
      <c r="AS55" s="301" t="s">
        <v>250</v>
      </c>
      <c r="AT55" s="307" t="str">
        <f t="shared" si="7"/>
        <v/>
      </c>
      <c r="AU55" s="307" t="str">
        <f t="shared" si="8"/>
        <v/>
      </c>
      <c r="AV55" s="308"/>
      <c r="AW55" s="308"/>
    </row>
    <row r="56" spans="1:49" s="21" customFormat="1" ht="224.25" customHeight="1">
      <c r="A56" s="504"/>
      <c r="B56" s="465"/>
      <c r="C56" s="465"/>
      <c r="D56" s="465"/>
      <c r="E56" s="465"/>
      <c r="F56" s="465"/>
      <c r="G56" s="465"/>
      <c r="H56" s="468"/>
      <c r="I56" s="483"/>
      <c r="J56" s="413"/>
      <c r="K56" s="413"/>
      <c r="L56" s="413"/>
      <c r="M56" s="413"/>
      <c r="N56" s="19" t="s">
        <v>246</v>
      </c>
      <c r="O56" s="223" t="s">
        <v>247</v>
      </c>
      <c r="P56" s="330"/>
      <c r="Q56" s="331"/>
      <c r="R56" s="331" t="s">
        <v>4</v>
      </c>
      <c r="S56" s="331"/>
      <c r="T56" s="331"/>
      <c r="U56" s="331"/>
      <c r="V56" s="331" t="s">
        <v>4</v>
      </c>
      <c r="W56" s="331"/>
      <c r="X56" s="331"/>
      <c r="Y56" s="331"/>
      <c r="Z56" s="331"/>
      <c r="AA56" s="331"/>
      <c r="AB56" s="331"/>
      <c r="AC56" s="283">
        <f t="shared" si="2"/>
        <v>2</v>
      </c>
      <c r="AD56" s="237"/>
      <c r="AE56" s="199">
        <v>0.25</v>
      </c>
      <c r="AF56" s="29" t="e">
        <f>AE56/#REF!</f>
        <v>#REF!</v>
      </c>
      <c r="AG56" s="85" t="s">
        <v>448</v>
      </c>
      <c r="AH56" s="31">
        <v>0</v>
      </c>
      <c r="AI56" s="29" t="e">
        <f>AH56/#REF!</f>
        <v>#REF!</v>
      </c>
      <c r="AJ56" s="84" t="s">
        <v>571</v>
      </c>
      <c r="AK56" s="32" t="s">
        <v>669</v>
      </c>
      <c r="AL56" s="31"/>
      <c r="AM56" s="29" t="e">
        <f>AL56/#REF!</f>
        <v>#REF!</v>
      </c>
      <c r="AN56" s="32"/>
      <c r="AO56" s="31"/>
      <c r="AP56" s="29" t="e">
        <f>AO56/#REF!</f>
        <v>#REF!</v>
      </c>
      <c r="AQ56" s="200"/>
      <c r="AR56" s="168" t="s">
        <v>249</v>
      </c>
      <c r="AS56" s="301" t="s">
        <v>250</v>
      </c>
      <c r="AT56" s="307" t="str">
        <f t="shared" si="7"/>
        <v/>
      </c>
      <c r="AU56" s="307" t="e">
        <f t="shared" si="8"/>
        <v>#REF!</v>
      </c>
      <c r="AV56" s="308"/>
      <c r="AW56" s="308"/>
    </row>
    <row r="57" spans="1:49" s="21" customFormat="1" ht="108" customHeight="1" thickBot="1">
      <c r="A57" s="504"/>
      <c r="B57" s="465"/>
      <c r="C57" s="465"/>
      <c r="D57" s="465"/>
      <c r="E57" s="465"/>
      <c r="F57" s="465"/>
      <c r="G57" s="465"/>
      <c r="H57" s="468"/>
      <c r="I57" s="483"/>
      <c r="J57" s="413"/>
      <c r="K57" s="413"/>
      <c r="L57" s="413"/>
      <c r="M57" s="413"/>
      <c r="N57" s="141" t="s">
        <v>322</v>
      </c>
      <c r="O57" s="225" t="s">
        <v>248</v>
      </c>
      <c r="P57" s="334"/>
      <c r="Q57" s="335"/>
      <c r="R57" s="335" t="s">
        <v>4</v>
      </c>
      <c r="S57" s="335"/>
      <c r="T57" s="335"/>
      <c r="U57" s="335"/>
      <c r="V57" s="335"/>
      <c r="W57" s="335"/>
      <c r="X57" s="335"/>
      <c r="Y57" s="335"/>
      <c r="Z57" s="335"/>
      <c r="AA57" s="335"/>
      <c r="AB57" s="335"/>
      <c r="AC57" s="285">
        <f t="shared" si="2"/>
        <v>1</v>
      </c>
      <c r="AD57" s="238"/>
      <c r="AE57" s="269">
        <v>0.25</v>
      </c>
      <c r="AF57" s="143" t="e">
        <f>AE57/#REF!</f>
        <v>#REF!</v>
      </c>
      <c r="AG57" s="142" t="s">
        <v>449</v>
      </c>
      <c r="AH57" s="144">
        <v>0</v>
      </c>
      <c r="AI57" s="143" t="e">
        <f>AH57/#REF!</f>
        <v>#REF!</v>
      </c>
      <c r="AJ57" s="145" t="s">
        <v>572</v>
      </c>
      <c r="AK57" s="32" t="s">
        <v>669</v>
      </c>
      <c r="AL57" s="144"/>
      <c r="AM57" s="143" t="e">
        <f>AL57/#REF!</f>
        <v>#REF!</v>
      </c>
      <c r="AN57" s="146"/>
      <c r="AO57" s="144"/>
      <c r="AP57" s="143" t="e">
        <f>AO57/#REF!</f>
        <v>#REF!</v>
      </c>
      <c r="AQ57" s="201"/>
      <c r="AR57" s="169" t="s">
        <v>249</v>
      </c>
      <c r="AS57" s="302" t="s">
        <v>250</v>
      </c>
      <c r="AT57" s="307" t="str">
        <f t="shared" si="7"/>
        <v/>
      </c>
      <c r="AU57" s="307" t="e">
        <f t="shared" si="8"/>
        <v>#REF!</v>
      </c>
      <c r="AV57" s="308"/>
      <c r="AW57" s="308"/>
    </row>
    <row r="58" spans="1:49" ht="228.75" customHeight="1">
      <c r="A58" s="506" t="s">
        <v>8</v>
      </c>
      <c r="B58" s="446" t="e">
        <f>AVERAGE(AF58:AF79)</f>
        <v>#REF!</v>
      </c>
      <c r="C58" s="446" t="e">
        <f>AVERAGE(AI58:AI79)</f>
        <v>#REF!</v>
      </c>
      <c r="D58" s="446" t="e">
        <f>AVERAGE(AM58:AM79)</f>
        <v>#REF!</v>
      </c>
      <c r="E58" s="446">
        <f>AVERAGE(AE58:AE79)</f>
        <v>0.30357142857142855</v>
      </c>
      <c r="F58" s="446">
        <f>AVERAGE(AH58:AH79)</f>
        <v>0.37619047619047619</v>
      </c>
      <c r="G58" s="446" t="e">
        <f>AVERAGE(AL58:AL79)</f>
        <v>#DIV/0!</v>
      </c>
      <c r="H58" s="431" t="e">
        <f>AVERAGE(AO58:AO79)</f>
        <v>#DIV/0!</v>
      </c>
      <c r="I58" s="435" t="s">
        <v>54</v>
      </c>
      <c r="J58" s="442">
        <f>AVERAGE(AE58:AE61)</f>
        <v>0.25</v>
      </c>
      <c r="K58" s="442">
        <f>AVERAGE(AH58:AH61)</f>
        <v>0.05</v>
      </c>
      <c r="L58" s="442" t="e">
        <f>AVERAGE(AL58:AL61)</f>
        <v>#DIV/0!</v>
      </c>
      <c r="M58" s="442" t="e">
        <f>AVERAGE(AO58:AO61)</f>
        <v>#DIV/0!</v>
      </c>
      <c r="N58" s="47" t="s">
        <v>55</v>
      </c>
      <c r="O58" s="226" t="s">
        <v>56</v>
      </c>
      <c r="P58" s="336" t="s">
        <v>4</v>
      </c>
      <c r="Q58" s="337" t="s">
        <v>4</v>
      </c>
      <c r="R58" s="337"/>
      <c r="S58" s="337" t="s">
        <v>4</v>
      </c>
      <c r="T58" s="337"/>
      <c r="U58" s="337"/>
      <c r="V58" s="337" t="s">
        <v>4</v>
      </c>
      <c r="W58" s="337"/>
      <c r="X58" s="337"/>
      <c r="Y58" s="337" t="s">
        <v>4</v>
      </c>
      <c r="Z58" s="337"/>
      <c r="AA58" s="337"/>
      <c r="AB58" s="337" t="s">
        <v>4</v>
      </c>
      <c r="AC58" s="286">
        <f t="shared" si="2"/>
        <v>6</v>
      </c>
      <c r="AD58" s="239" t="s">
        <v>283</v>
      </c>
      <c r="AE58" s="202"/>
      <c r="AF58" s="48"/>
      <c r="AG58" s="87" t="s">
        <v>591</v>
      </c>
      <c r="AH58" s="147">
        <v>0.1</v>
      </c>
      <c r="AI58" s="48" t="e">
        <f>AH58/#REF!</f>
        <v>#REF!</v>
      </c>
      <c r="AJ58" s="88" t="s">
        <v>553</v>
      </c>
      <c r="AK58" s="88" t="s">
        <v>658</v>
      </c>
      <c r="AL58" s="147"/>
      <c r="AM58" s="48" t="e">
        <f>AL58/#REF!</f>
        <v>#REF!</v>
      </c>
      <c r="AN58" s="88"/>
      <c r="AO58" s="147"/>
      <c r="AP58" s="48" t="e">
        <f>AO58/#REF!</f>
        <v>#REF!</v>
      </c>
      <c r="AQ58" s="203"/>
      <c r="AR58" s="170"/>
      <c r="AS58" s="303"/>
      <c r="AT58" s="307" t="str">
        <f t="shared" si="7"/>
        <v/>
      </c>
      <c r="AU58" s="307" t="str">
        <f t="shared" si="8"/>
        <v/>
      </c>
      <c r="AV58" s="307"/>
      <c r="AW58" s="307"/>
    </row>
    <row r="59" spans="1:49" s="21" customFormat="1" ht="409.5" customHeight="1">
      <c r="A59" s="507"/>
      <c r="B59" s="447"/>
      <c r="C59" s="447"/>
      <c r="D59" s="447"/>
      <c r="E59" s="447"/>
      <c r="F59" s="447"/>
      <c r="G59" s="447"/>
      <c r="H59" s="432"/>
      <c r="I59" s="436"/>
      <c r="J59" s="439"/>
      <c r="K59" s="439"/>
      <c r="L59" s="439"/>
      <c r="M59" s="439"/>
      <c r="N59" s="349" t="s">
        <v>211</v>
      </c>
      <c r="O59" s="227" t="s">
        <v>209</v>
      </c>
      <c r="P59" s="338"/>
      <c r="Q59" s="339" t="s">
        <v>4</v>
      </c>
      <c r="R59" s="339" t="s">
        <v>4</v>
      </c>
      <c r="S59" s="339" t="s">
        <v>4</v>
      </c>
      <c r="T59" s="339" t="s">
        <v>4</v>
      </c>
      <c r="U59" s="339"/>
      <c r="V59" s="339" t="s">
        <v>4</v>
      </c>
      <c r="W59" s="339"/>
      <c r="X59" s="339"/>
      <c r="Y59" s="339" t="s">
        <v>4</v>
      </c>
      <c r="Z59" s="339"/>
      <c r="AA59" s="339"/>
      <c r="AB59" s="339" t="s">
        <v>4</v>
      </c>
      <c r="AC59" s="287">
        <f t="shared" si="2"/>
        <v>7</v>
      </c>
      <c r="AD59" s="240" t="s">
        <v>613</v>
      </c>
      <c r="AE59" s="204">
        <v>0.25</v>
      </c>
      <c r="AF59" s="27" t="e">
        <f>AE59/#REF!</f>
        <v>#REF!</v>
      </c>
      <c r="AG59" s="89" t="s">
        <v>592</v>
      </c>
      <c r="AH59" s="28">
        <v>0</v>
      </c>
      <c r="AI59" s="27" t="e">
        <f>AH59/#REF!</f>
        <v>#REF!</v>
      </c>
      <c r="AJ59" s="90" t="s">
        <v>573</v>
      </c>
      <c r="AK59" s="90" t="s">
        <v>671</v>
      </c>
      <c r="AL59" s="28"/>
      <c r="AM59" s="27" t="e">
        <f>AL59/#REF!</f>
        <v>#REF!</v>
      </c>
      <c r="AN59" s="90"/>
      <c r="AO59" s="28"/>
      <c r="AP59" s="27" t="e">
        <f>AO59/#REF!</f>
        <v>#REF!</v>
      </c>
      <c r="AQ59" s="205"/>
      <c r="AR59" s="171" t="s">
        <v>212</v>
      </c>
      <c r="AS59" s="304" t="s">
        <v>213</v>
      </c>
      <c r="AT59" s="307" t="str">
        <f t="shared" si="7"/>
        <v/>
      </c>
      <c r="AU59" s="307" t="e">
        <f t="shared" si="8"/>
        <v>#REF!</v>
      </c>
      <c r="AV59" s="308"/>
      <c r="AW59" s="308"/>
    </row>
    <row r="60" spans="1:49" s="21" customFormat="1" ht="167.25" customHeight="1">
      <c r="A60" s="507"/>
      <c r="B60" s="447"/>
      <c r="C60" s="447"/>
      <c r="D60" s="447"/>
      <c r="E60" s="447"/>
      <c r="F60" s="447"/>
      <c r="G60" s="447"/>
      <c r="H60" s="432"/>
      <c r="I60" s="436"/>
      <c r="J60" s="439"/>
      <c r="K60" s="439"/>
      <c r="L60" s="439"/>
      <c r="M60" s="439"/>
      <c r="N60" s="349" t="s">
        <v>368</v>
      </c>
      <c r="O60" s="227" t="s">
        <v>338</v>
      </c>
      <c r="P60" s="338"/>
      <c r="Q60" s="339" t="s">
        <v>4</v>
      </c>
      <c r="R60" s="339"/>
      <c r="S60" s="339" t="s">
        <v>4</v>
      </c>
      <c r="T60" s="339"/>
      <c r="U60" s="339"/>
      <c r="V60" s="339" t="s">
        <v>4</v>
      </c>
      <c r="W60" s="339"/>
      <c r="X60" s="339"/>
      <c r="Y60" s="339"/>
      <c r="Z60" s="339"/>
      <c r="AA60" s="339"/>
      <c r="AB60" s="339"/>
      <c r="AC60" s="287">
        <f t="shared" si="2"/>
        <v>3</v>
      </c>
      <c r="AD60" s="350"/>
      <c r="AE60" s="204"/>
      <c r="AF60" s="27" t="e">
        <f>AE60/#REF!</f>
        <v>#REF!</v>
      </c>
      <c r="AG60" s="89" t="s">
        <v>474</v>
      </c>
      <c r="AH60" s="28">
        <v>0</v>
      </c>
      <c r="AI60" s="27" t="e">
        <f>AH60/#REF!</f>
        <v>#REF!</v>
      </c>
      <c r="AJ60" s="90" t="s">
        <v>538</v>
      </c>
      <c r="AK60" s="90" t="s">
        <v>672</v>
      </c>
      <c r="AL60" s="28"/>
      <c r="AM60" s="27" t="e">
        <f>AL60/#REF!</f>
        <v>#REF!</v>
      </c>
      <c r="AN60" s="90"/>
      <c r="AO60" s="28"/>
      <c r="AP60" s="27" t="e">
        <f>AO60/#REF!</f>
        <v>#REF!</v>
      </c>
      <c r="AQ60" s="205"/>
      <c r="AR60" s="171" t="s">
        <v>212</v>
      </c>
      <c r="AS60" s="304" t="s">
        <v>213</v>
      </c>
      <c r="AT60" s="307" t="str">
        <f t="shared" si="7"/>
        <v/>
      </c>
      <c r="AU60" s="307" t="e">
        <f t="shared" si="8"/>
        <v>#REF!</v>
      </c>
      <c r="AV60" s="308"/>
      <c r="AW60" s="308"/>
    </row>
    <row r="61" spans="1:49" s="21" customFormat="1" ht="118.5" customHeight="1">
      <c r="A61" s="507"/>
      <c r="B61" s="447"/>
      <c r="C61" s="447"/>
      <c r="D61" s="447"/>
      <c r="E61" s="447"/>
      <c r="F61" s="447"/>
      <c r="G61" s="447"/>
      <c r="H61" s="432"/>
      <c r="I61" s="437"/>
      <c r="J61" s="441"/>
      <c r="K61" s="441"/>
      <c r="L61" s="441"/>
      <c r="M61" s="441"/>
      <c r="N61" s="20" t="s">
        <v>158</v>
      </c>
      <c r="O61" s="227" t="s">
        <v>159</v>
      </c>
      <c r="P61" s="338"/>
      <c r="Q61" s="339"/>
      <c r="R61" s="339"/>
      <c r="S61" s="339" t="s">
        <v>4</v>
      </c>
      <c r="T61" s="339"/>
      <c r="U61" s="339"/>
      <c r="V61" s="339"/>
      <c r="W61" s="339"/>
      <c r="X61" s="339"/>
      <c r="Y61" s="339" t="s">
        <v>4</v>
      </c>
      <c r="Z61" s="339"/>
      <c r="AA61" s="339"/>
      <c r="AB61" s="339"/>
      <c r="AC61" s="287">
        <f t="shared" si="2"/>
        <v>2</v>
      </c>
      <c r="AD61" s="240"/>
      <c r="AE61" s="204">
        <v>0.25</v>
      </c>
      <c r="AF61" s="27" t="e">
        <f>AE61/#REF!</f>
        <v>#REF!</v>
      </c>
      <c r="AG61" s="89" t="s">
        <v>479</v>
      </c>
      <c r="AH61" s="28">
        <v>0.1</v>
      </c>
      <c r="AI61" s="27" t="e">
        <f>AH61/#REF!</f>
        <v>#REF!</v>
      </c>
      <c r="AJ61" s="90" t="s">
        <v>578</v>
      </c>
      <c r="AK61" s="90" t="s">
        <v>673</v>
      </c>
      <c r="AL61" s="28"/>
      <c r="AM61" s="27" t="e">
        <f>AL61/#REF!</f>
        <v>#REF!</v>
      </c>
      <c r="AN61" s="90"/>
      <c r="AO61" s="28"/>
      <c r="AP61" s="27" t="e">
        <f>AO61/#REF!</f>
        <v>#REF!</v>
      </c>
      <c r="AQ61" s="205"/>
      <c r="AR61" s="171"/>
      <c r="AS61" s="304"/>
      <c r="AT61" s="307" t="str">
        <f t="shared" si="7"/>
        <v/>
      </c>
      <c r="AU61" s="307" t="e">
        <f t="shared" si="8"/>
        <v>#REF!</v>
      </c>
      <c r="AV61" s="308"/>
      <c r="AW61" s="308"/>
    </row>
    <row r="62" spans="1:49" ht="144" customHeight="1">
      <c r="A62" s="507"/>
      <c r="B62" s="447"/>
      <c r="C62" s="447"/>
      <c r="D62" s="447"/>
      <c r="E62" s="447"/>
      <c r="F62" s="447"/>
      <c r="G62" s="447"/>
      <c r="H62" s="432"/>
      <c r="I62" s="510" t="s">
        <v>57</v>
      </c>
      <c r="J62" s="438">
        <f>AVERAGE(AE62:AE69)</f>
        <v>0.375</v>
      </c>
      <c r="K62" s="438">
        <f>AVERAGE(AH62:AH69)</f>
        <v>0.5625</v>
      </c>
      <c r="L62" s="438" t="e">
        <f>AVERAGE(AL62:AL69)</f>
        <v>#DIV/0!</v>
      </c>
      <c r="M62" s="438" t="e">
        <f>AVERAGE(AO62:AO69)</f>
        <v>#DIV/0!</v>
      </c>
      <c r="N62" s="20" t="s">
        <v>58</v>
      </c>
      <c r="O62" s="227" t="s">
        <v>59</v>
      </c>
      <c r="P62" s="373"/>
      <c r="Q62" s="374"/>
      <c r="R62" s="374"/>
      <c r="S62" s="374"/>
      <c r="T62" s="374"/>
      <c r="U62" s="374"/>
      <c r="V62" s="374"/>
      <c r="W62" s="374"/>
      <c r="X62" s="374"/>
      <c r="Y62" s="374" t="s">
        <v>4</v>
      </c>
      <c r="Z62" s="374"/>
      <c r="AA62" s="374"/>
      <c r="AB62" s="374" t="s">
        <v>4</v>
      </c>
      <c r="AC62" s="287">
        <f t="shared" si="2"/>
        <v>2</v>
      </c>
      <c r="AD62" s="241"/>
      <c r="AE62" s="204"/>
      <c r="AF62" s="27"/>
      <c r="AG62" s="89"/>
      <c r="AH62" s="28">
        <v>0.5</v>
      </c>
      <c r="AI62" s="27" t="e">
        <f>AH62/#REF!</f>
        <v>#REF!</v>
      </c>
      <c r="AJ62" s="90" t="s">
        <v>554</v>
      </c>
      <c r="AK62" s="90" t="s">
        <v>637</v>
      </c>
      <c r="AL62" s="28"/>
      <c r="AM62" s="27" t="e">
        <f>AL62/#REF!</f>
        <v>#REF!</v>
      </c>
      <c r="AN62" s="90"/>
      <c r="AO62" s="28"/>
      <c r="AP62" s="27" t="e">
        <f>AO62/#REF!</f>
        <v>#REF!</v>
      </c>
      <c r="AQ62" s="205"/>
      <c r="AR62" s="171"/>
      <c r="AS62" s="304"/>
      <c r="AT62" s="307" t="str">
        <f t="shared" si="7"/>
        <v/>
      </c>
      <c r="AU62" s="307" t="str">
        <f t="shared" si="8"/>
        <v/>
      </c>
      <c r="AV62" s="307"/>
      <c r="AW62" s="307"/>
    </row>
    <row r="63" spans="1:49" ht="99" customHeight="1">
      <c r="A63" s="507"/>
      <c r="B63" s="447"/>
      <c r="C63" s="447"/>
      <c r="D63" s="447"/>
      <c r="E63" s="447"/>
      <c r="F63" s="447"/>
      <c r="G63" s="447"/>
      <c r="H63" s="432"/>
      <c r="I63" s="510"/>
      <c r="J63" s="439"/>
      <c r="K63" s="439"/>
      <c r="L63" s="439"/>
      <c r="M63" s="439"/>
      <c r="N63" s="20" t="s">
        <v>60</v>
      </c>
      <c r="O63" s="227" t="s">
        <v>369</v>
      </c>
      <c r="P63" s="373"/>
      <c r="Q63" s="374"/>
      <c r="R63" s="374"/>
      <c r="S63" s="374"/>
      <c r="T63" s="374"/>
      <c r="U63" s="374"/>
      <c r="V63" s="374"/>
      <c r="W63" s="374"/>
      <c r="X63" s="374"/>
      <c r="Y63" s="374"/>
      <c r="Z63" s="374"/>
      <c r="AA63" s="374" t="s">
        <v>4</v>
      </c>
      <c r="AB63" s="374"/>
      <c r="AC63" s="287">
        <f t="shared" si="2"/>
        <v>1</v>
      </c>
      <c r="AD63" s="240" t="s">
        <v>310</v>
      </c>
      <c r="AE63" s="204">
        <v>0.25</v>
      </c>
      <c r="AF63" s="27" t="e">
        <f>AE63/#REF!</f>
        <v>#REF!</v>
      </c>
      <c r="AG63" s="89" t="s">
        <v>464</v>
      </c>
      <c r="AH63" s="28">
        <v>0.5</v>
      </c>
      <c r="AI63" s="27" t="e">
        <f>AH63/#REF!</f>
        <v>#REF!</v>
      </c>
      <c r="AJ63" s="90" t="s">
        <v>533</v>
      </c>
      <c r="AK63" s="90" t="s">
        <v>637</v>
      </c>
      <c r="AL63" s="28"/>
      <c r="AM63" s="27" t="e">
        <f>AL63/#REF!</f>
        <v>#REF!</v>
      </c>
      <c r="AN63" s="90"/>
      <c r="AO63" s="28"/>
      <c r="AP63" s="27" t="e">
        <f>AO63/#REF!</f>
        <v>#REF!</v>
      </c>
      <c r="AQ63" s="205"/>
      <c r="AR63" s="171"/>
      <c r="AS63" s="304"/>
      <c r="AT63" s="307" t="str">
        <f t="shared" si="7"/>
        <v/>
      </c>
      <c r="AU63" s="307" t="e">
        <f t="shared" si="8"/>
        <v>#REF!</v>
      </c>
      <c r="AV63" s="307"/>
      <c r="AW63" s="307"/>
    </row>
    <row r="64" spans="1:49" ht="136.5" customHeight="1">
      <c r="A64" s="507"/>
      <c r="B64" s="447"/>
      <c r="C64" s="447"/>
      <c r="D64" s="447"/>
      <c r="E64" s="447"/>
      <c r="F64" s="447"/>
      <c r="G64" s="447"/>
      <c r="H64" s="432"/>
      <c r="I64" s="510"/>
      <c r="J64" s="439"/>
      <c r="K64" s="439"/>
      <c r="L64" s="439"/>
      <c r="M64" s="439"/>
      <c r="N64" s="20" t="s">
        <v>327</v>
      </c>
      <c r="O64" s="227" t="s">
        <v>104</v>
      </c>
      <c r="P64" s="373"/>
      <c r="Q64" s="374"/>
      <c r="R64" s="374"/>
      <c r="S64" s="374"/>
      <c r="T64" s="374"/>
      <c r="U64" s="374"/>
      <c r="V64" s="374"/>
      <c r="W64" s="374"/>
      <c r="X64" s="374"/>
      <c r="Y64" s="374"/>
      <c r="Z64" s="374" t="s">
        <v>4</v>
      </c>
      <c r="AA64" s="374"/>
      <c r="AB64" s="374"/>
      <c r="AC64" s="287">
        <f t="shared" si="2"/>
        <v>1</v>
      </c>
      <c r="AD64" s="241"/>
      <c r="AE64" s="204">
        <v>0.25</v>
      </c>
      <c r="AF64" s="27" t="e">
        <f>AE64/#REF!</f>
        <v>#REF!</v>
      </c>
      <c r="AG64" s="89" t="s">
        <v>468</v>
      </c>
      <c r="AH64" s="28">
        <v>0.5</v>
      </c>
      <c r="AI64" s="27" t="e">
        <f>AH64/#REF!</f>
        <v>#REF!</v>
      </c>
      <c r="AJ64" s="90" t="s">
        <v>526</v>
      </c>
      <c r="AK64" s="90" t="s">
        <v>638</v>
      </c>
      <c r="AL64" s="28"/>
      <c r="AM64" s="27" t="e">
        <f>AL64/#REF!</f>
        <v>#REF!</v>
      </c>
      <c r="AN64" s="90"/>
      <c r="AO64" s="28"/>
      <c r="AP64" s="27" t="e">
        <f>AO64/#REF!</f>
        <v>#REF!</v>
      </c>
      <c r="AQ64" s="205"/>
      <c r="AR64" s="171"/>
      <c r="AS64" s="304"/>
      <c r="AT64" s="307" t="str">
        <f t="shared" si="7"/>
        <v/>
      </c>
      <c r="AU64" s="307" t="e">
        <f t="shared" si="8"/>
        <v>#REF!</v>
      </c>
      <c r="AV64" s="307"/>
      <c r="AW64" s="307"/>
    </row>
    <row r="65" spans="1:49" s="21" customFormat="1" ht="75">
      <c r="A65" s="507"/>
      <c r="B65" s="447"/>
      <c r="C65" s="447"/>
      <c r="D65" s="447"/>
      <c r="E65" s="447"/>
      <c r="F65" s="447"/>
      <c r="G65" s="447"/>
      <c r="H65" s="432"/>
      <c r="I65" s="510"/>
      <c r="J65" s="439"/>
      <c r="K65" s="439"/>
      <c r="L65" s="439"/>
      <c r="M65" s="439"/>
      <c r="N65" s="20" t="s">
        <v>201</v>
      </c>
      <c r="O65" s="227" t="s">
        <v>200</v>
      </c>
      <c r="P65" s="373"/>
      <c r="Q65" s="374"/>
      <c r="R65" s="374"/>
      <c r="S65" s="374"/>
      <c r="T65" s="374" t="s">
        <v>4</v>
      </c>
      <c r="U65" s="374"/>
      <c r="V65" s="374"/>
      <c r="W65" s="374"/>
      <c r="X65" s="374"/>
      <c r="Y65" s="374"/>
      <c r="Z65" s="374"/>
      <c r="AA65" s="374"/>
      <c r="AB65" s="374"/>
      <c r="AC65" s="287">
        <f t="shared" si="2"/>
        <v>1</v>
      </c>
      <c r="AD65" s="240"/>
      <c r="AE65" s="204">
        <v>0.25</v>
      </c>
      <c r="AF65" s="27" t="e">
        <f>AE65/#REF!</f>
        <v>#REF!</v>
      </c>
      <c r="AG65" s="89" t="s">
        <v>420</v>
      </c>
      <c r="AH65" s="28">
        <v>0.5</v>
      </c>
      <c r="AI65" s="27" t="e">
        <f>AH65/#REF!</f>
        <v>#REF!</v>
      </c>
      <c r="AJ65" s="90" t="s">
        <v>557</v>
      </c>
      <c r="AK65" s="90" t="s">
        <v>639</v>
      </c>
      <c r="AL65" s="28"/>
      <c r="AM65" s="27" t="e">
        <f>AL65/#REF!</f>
        <v>#REF!</v>
      </c>
      <c r="AN65" s="90"/>
      <c r="AO65" s="28"/>
      <c r="AP65" s="27" t="e">
        <f>AO65/#REF!</f>
        <v>#REF!</v>
      </c>
      <c r="AQ65" s="205"/>
      <c r="AR65" s="171" t="s">
        <v>188</v>
      </c>
      <c r="AS65" s="304" t="s">
        <v>324</v>
      </c>
      <c r="AT65" s="307" t="str">
        <f t="shared" si="7"/>
        <v/>
      </c>
      <c r="AU65" s="307" t="e">
        <f t="shared" si="8"/>
        <v>#REF!</v>
      </c>
      <c r="AV65" s="308"/>
      <c r="AW65" s="308"/>
    </row>
    <row r="66" spans="1:49" s="21" customFormat="1" ht="168.75" customHeight="1">
      <c r="A66" s="507"/>
      <c r="B66" s="447"/>
      <c r="C66" s="447"/>
      <c r="D66" s="447"/>
      <c r="E66" s="447"/>
      <c r="F66" s="447"/>
      <c r="G66" s="447"/>
      <c r="H66" s="432"/>
      <c r="I66" s="510"/>
      <c r="J66" s="439"/>
      <c r="K66" s="439"/>
      <c r="L66" s="439"/>
      <c r="M66" s="439"/>
      <c r="N66" s="20" t="s">
        <v>370</v>
      </c>
      <c r="O66" s="227" t="s">
        <v>371</v>
      </c>
      <c r="P66" s="373"/>
      <c r="Q66" s="374"/>
      <c r="R66" s="374"/>
      <c r="S66" s="374"/>
      <c r="T66" s="374" t="s">
        <v>4</v>
      </c>
      <c r="U66" s="374"/>
      <c r="V66" s="374"/>
      <c r="W66" s="374"/>
      <c r="X66" s="374"/>
      <c r="Y66" s="374"/>
      <c r="Z66" s="374"/>
      <c r="AA66" s="374"/>
      <c r="AB66" s="374"/>
      <c r="AC66" s="287">
        <f t="shared" si="2"/>
        <v>1</v>
      </c>
      <c r="AD66" s="240" t="s">
        <v>284</v>
      </c>
      <c r="AE66" s="204">
        <v>0.25</v>
      </c>
      <c r="AF66" s="27" t="e">
        <f>AE66/#REF!</f>
        <v>#REF!</v>
      </c>
      <c r="AG66" s="89" t="s">
        <v>421</v>
      </c>
      <c r="AH66" s="28">
        <v>0.5</v>
      </c>
      <c r="AI66" s="27" t="e">
        <f>AH66/#REF!</f>
        <v>#REF!</v>
      </c>
      <c r="AJ66" s="90" t="s">
        <v>558</v>
      </c>
      <c r="AK66" s="90" t="s">
        <v>637</v>
      </c>
      <c r="AL66" s="28"/>
      <c r="AM66" s="27" t="e">
        <f>AL66/#REF!</f>
        <v>#REF!</v>
      </c>
      <c r="AN66" s="90"/>
      <c r="AO66" s="28"/>
      <c r="AP66" s="27" t="e">
        <f>AO66/#REF!</f>
        <v>#REF!</v>
      </c>
      <c r="AQ66" s="205"/>
      <c r="AR66" s="171" t="s">
        <v>188</v>
      </c>
      <c r="AS66" s="304" t="s">
        <v>325</v>
      </c>
      <c r="AT66" s="307" t="str">
        <f t="shared" si="7"/>
        <v/>
      </c>
      <c r="AU66" s="307" t="e">
        <f t="shared" si="8"/>
        <v>#REF!</v>
      </c>
      <c r="AV66" s="308"/>
      <c r="AW66" s="308"/>
    </row>
    <row r="67" spans="1:49" s="21" customFormat="1" ht="305.25" customHeight="1">
      <c r="A67" s="507"/>
      <c r="B67" s="447"/>
      <c r="C67" s="447"/>
      <c r="D67" s="447"/>
      <c r="E67" s="447"/>
      <c r="F67" s="447"/>
      <c r="G67" s="447"/>
      <c r="H67" s="432"/>
      <c r="I67" s="510"/>
      <c r="J67" s="439"/>
      <c r="K67" s="439"/>
      <c r="L67" s="439"/>
      <c r="M67" s="439"/>
      <c r="N67" s="346" t="s">
        <v>364</v>
      </c>
      <c r="O67" s="227" t="s">
        <v>365</v>
      </c>
      <c r="P67" s="373"/>
      <c r="Q67" s="374"/>
      <c r="R67" s="374"/>
      <c r="S67" s="374"/>
      <c r="T67" s="374" t="s">
        <v>4</v>
      </c>
      <c r="U67" s="374"/>
      <c r="V67" s="374" t="s">
        <v>4</v>
      </c>
      <c r="W67" s="374"/>
      <c r="X67" s="374"/>
      <c r="Y67" s="374"/>
      <c r="Z67" s="374"/>
      <c r="AA67" s="374"/>
      <c r="AB67" s="374"/>
      <c r="AC67" s="287">
        <f t="shared" si="2"/>
        <v>2</v>
      </c>
      <c r="AD67" s="240" t="s">
        <v>372</v>
      </c>
      <c r="AE67" s="204">
        <v>0.25</v>
      </c>
      <c r="AF67" s="27" t="e">
        <f>AE67/#REF!</f>
        <v>#REF!</v>
      </c>
      <c r="AG67" s="89" t="s">
        <v>422</v>
      </c>
      <c r="AH67" s="28">
        <v>0.5</v>
      </c>
      <c r="AI67" s="27" t="e">
        <f>AH67/#REF!</f>
        <v>#REF!</v>
      </c>
      <c r="AJ67" s="90" t="s">
        <v>559</v>
      </c>
      <c r="AK67" s="90" t="s">
        <v>637</v>
      </c>
      <c r="AL67" s="28"/>
      <c r="AM67" s="27" t="e">
        <f>AL67/#REF!</f>
        <v>#REF!</v>
      </c>
      <c r="AN67" s="90"/>
      <c r="AO67" s="28"/>
      <c r="AP67" s="27" t="e">
        <f>AO67/#REF!</f>
        <v>#REF!</v>
      </c>
      <c r="AQ67" s="205"/>
      <c r="AR67" s="171" t="s">
        <v>222</v>
      </c>
      <c r="AS67" s="304" t="s">
        <v>224</v>
      </c>
      <c r="AT67" s="307" t="str">
        <f t="shared" si="7"/>
        <v/>
      </c>
      <c r="AU67" s="307" t="e">
        <f t="shared" si="8"/>
        <v>#REF!</v>
      </c>
      <c r="AV67" s="308"/>
      <c r="AW67" s="308"/>
    </row>
    <row r="68" spans="1:49" s="52" customFormat="1" ht="45">
      <c r="A68" s="507"/>
      <c r="B68" s="447"/>
      <c r="C68" s="447"/>
      <c r="D68" s="447"/>
      <c r="E68" s="447"/>
      <c r="F68" s="447"/>
      <c r="G68" s="447"/>
      <c r="H68" s="432"/>
      <c r="I68" s="510"/>
      <c r="J68" s="439"/>
      <c r="K68" s="439"/>
      <c r="L68" s="439"/>
      <c r="M68" s="439"/>
      <c r="N68" s="20" t="s">
        <v>315</v>
      </c>
      <c r="O68" s="227" t="s">
        <v>314</v>
      </c>
      <c r="P68" s="373"/>
      <c r="Q68" s="374"/>
      <c r="R68" s="374"/>
      <c r="S68" s="374"/>
      <c r="T68" s="374" t="s">
        <v>4</v>
      </c>
      <c r="U68" s="374"/>
      <c r="V68" s="374"/>
      <c r="W68" s="374"/>
      <c r="X68" s="374"/>
      <c r="Y68" s="374"/>
      <c r="Z68" s="374"/>
      <c r="AA68" s="374"/>
      <c r="AB68" s="374"/>
      <c r="AC68" s="287">
        <f t="shared" si="2"/>
        <v>1</v>
      </c>
      <c r="AD68" s="240" t="s">
        <v>316</v>
      </c>
      <c r="AE68" s="204"/>
      <c r="AF68" s="27"/>
      <c r="AG68" s="89" t="s">
        <v>423</v>
      </c>
      <c r="AH68" s="28">
        <v>0.5</v>
      </c>
      <c r="AI68" s="27" t="e">
        <f>AH68/#REF!</f>
        <v>#REF!</v>
      </c>
      <c r="AJ68" s="90" t="s">
        <v>560</v>
      </c>
      <c r="AK68" s="90" t="s">
        <v>640</v>
      </c>
      <c r="AL68" s="28"/>
      <c r="AM68" s="27" t="e">
        <f>AL68/#REF!</f>
        <v>#REF!</v>
      </c>
      <c r="AN68" s="90"/>
      <c r="AO68" s="28"/>
      <c r="AP68" s="27" t="e">
        <f>AO68/#REF!</f>
        <v>#REF!</v>
      </c>
      <c r="AQ68" s="205"/>
      <c r="AR68" s="171" t="s">
        <v>222</v>
      </c>
      <c r="AS68" s="304" t="s">
        <v>317</v>
      </c>
      <c r="AT68" s="307" t="str">
        <f t="shared" ref="AT68:AT103" si="9">IF(AC68&gt;=10,"X","")</f>
        <v/>
      </c>
      <c r="AU68" s="307" t="str">
        <f t="shared" ref="AU68:AU103" si="10">IF(AF68=0,"",IF(AF68&lt;100%,"X",""))</f>
        <v/>
      </c>
      <c r="AV68" s="310"/>
      <c r="AW68" s="310"/>
    </row>
    <row r="69" spans="1:49" ht="360">
      <c r="A69" s="507"/>
      <c r="B69" s="447"/>
      <c r="C69" s="447"/>
      <c r="D69" s="447"/>
      <c r="E69" s="447"/>
      <c r="F69" s="447"/>
      <c r="G69" s="447"/>
      <c r="H69" s="432"/>
      <c r="I69" s="510"/>
      <c r="J69" s="441"/>
      <c r="K69" s="441"/>
      <c r="L69" s="441"/>
      <c r="M69" s="441"/>
      <c r="N69" s="20" t="s">
        <v>61</v>
      </c>
      <c r="O69" s="227" t="s">
        <v>96</v>
      </c>
      <c r="P69" s="338" t="s">
        <v>4</v>
      </c>
      <c r="Q69" s="339" t="s">
        <v>4</v>
      </c>
      <c r="R69" s="339" t="s">
        <v>4</v>
      </c>
      <c r="S69" s="339" t="s">
        <v>4</v>
      </c>
      <c r="T69" s="339" t="s">
        <v>4</v>
      </c>
      <c r="U69" s="339"/>
      <c r="V69" s="339"/>
      <c r="W69" s="339"/>
      <c r="X69" s="339"/>
      <c r="Y69" s="339"/>
      <c r="Z69" s="339"/>
      <c r="AA69" s="339"/>
      <c r="AB69" s="339" t="s">
        <v>4</v>
      </c>
      <c r="AC69" s="287">
        <f t="shared" ref="AC69:AC103" si="11">COUNTIF(P69:AB69,"x")</f>
        <v>6</v>
      </c>
      <c r="AD69" s="240" t="s">
        <v>285</v>
      </c>
      <c r="AE69" s="204">
        <v>1</v>
      </c>
      <c r="AF69" s="27" t="e">
        <f>AE69/#REF!</f>
        <v>#REF!</v>
      </c>
      <c r="AG69" s="89" t="s">
        <v>458</v>
      </c>
      <c r="AH69" s="28">
        <v>1</v>
      </c>
      <c r="AI69" s="27" t="e">
        <f>AH69/#REF!</f>
        <v>#REF!</v>
      </c>
      <c r="AJ69" s="90" t="s">
        <v>574</v>
      </c>
      <c r="AK69" s="90" t="s">
        <v>620</v>
      </c>
      <c r="AL69" s="28"/>
      <c r="AM69" s="27" t="e">
        <f>AL69/#REF!</f>
        <v>#REF!</v>
      </c>
      <c r="AN69" s="90"/>
      <c r="AO69" s="28"/>
      <c r="AP69" s="27" t="e">
        <f>AO69/#REF!</f>
        <v>#REF!</v>
      </c>
      <c r="AQ69" s="205"/>
      <c r="AR69" s="171"/>
      <c r="AS69" s="304"/>
      <c r="AT69" s="307" t="str">
        <f t="shared" si="9"/>
        <v/>
      </c>
      <c r="AU69" s="307" t="e">
        <f t="shared" si="10"/>
        <v>#REF!</v>
      </c>
      <c r="AV69" s="307"/>
      <c r="AW69" s="307"/>
    </row>
    <row r="70" spans="1:49" ht="409.5" customHeight="1">
      <c r="A70" s="507"/>
      <c r="B70" s="447"/>
      <c r="C70" s="447"/>
      <c r="D70" s="447"/>
      <c r="E70" s="447"/>
      <c r="F70" s="447"/>
      <c r="G70" s="447"/>
      <c r="H70" s="432"/>
      <c r="I70" s="15" t="s">
        <v>62</v>
      </c>
      <c r="J70" s="8">
        <f>AE70</f>
        <v>0</v>
      </c>
      <c r="K70" s="8">
        <f>AH70</f>
        <v>0</v>
      </c>
      <c r="L70" s="8">
        <f>AL70</f>
        <v>0</v>
      </c>
      <c r="M70" s="8">
        <f>AO70</f>
        <v>0</v>
      </c>
      <c r="N70" s="20" t="s">
        <v>63</v>
      </c>
      <c r="O70" s="227" t="s">
        <v>64</v>
      </c>
      <c r="P70" s="338" t="s">
        <v>4</v>
      </c>
      <c r="Q70" s="339" t="s">
        <v>4</v>
      </c>
      <c r="R70" s="339"/>
      <c r="S70" s="339"/>
      <c r="T70" s="339" t="s">
        <v>4</v>
      </c>
      <c r="U70" s="339"/>
      <c r="V70" s="339" t="s">
        <v>4</v>
      </c>
      <c r="W70" s="339"/>
      <c r="X70" s="339"/>
      <c r="Y70" s="339" t="s">
        <v>4</v>
      </c>
      <c r="Z70" s="339"/>
      <c r="AA70" s="339"/>
      <c r="AB70" s="339" t="s">
        <v>4</v>
      </c>
      <c r="AC70" s="287">
        <f t="shared" si="11"/>
        <v>6</v>
      </c>
      <c r="AD70" s="240" t="s">
        <v>373</v>
      </c>
      <c r="AE70" s="204"/>
      <c r="AF70" s="27"/>
      <c r="AG70" s="89" t="s">
        <v>424</v>
      </c>
      <c r="AH70" s="28">
        <v>0</v>
      </c>
      <c r="AI70" s="27" t="e">
        <f>AH70/#REF!</f>
        <v>#REF!</v>
      </c>
      <c r="AJ70" s="90" t="s">
        <v>594</v>
      </c>
      <c r="AK70" s="90" t="s">
        <v>674</v>
      </c>
      <c r="AL70" s="28"/>
      <c r="AM70" s="27" t="e">
        <f>AL70/#REF!</f>
        <v>#REF!</v>
      </c>
      <c r="AN70" s="90"/>
      <c r="AO70" s="28"/>
      <c r="AP70" s="27" t="e">
        <f>AO70/#REF!</f>
        <v>#REF!</v>
      </c>
      <c r="AQ70" s="205"/>
      <c r="AR70" s="171"/>
      <c r="AS70" s="304"/>
      <c r="AT70" s="307" t="str">
        <f t="shared" si="9"/>
        <v/>
      </c>
      <c r="AU70" s="307" t="str">
        <f t="shared" si="10"/>
        <v/>
      </c>
      <c r="AV70" s="307"/>
      <c r="AW70" s="307"/>
    </row>
    <row r="71" spans="1:49" ht="144.75" customHeight="1">
      <c r="A71" s="507"/>
      <c r="B71" s="447"/>
      <c r="C71" s="447"/>
      <c r="D71" s="447"/>
      <c r="E71" s="447"/>
      <c r="F71" s="447"/>
      <c r="G71" s="447"/>
      <c r="H71" s="432"/>
      <c r="I71" s="510" t="s">
        <v>65</v>
      </c>
      <c r="J71" s="438" t="e">
        <f>AVERAGE(AE71:AE73)</f>
        <v>#DIV/0!</v>
      </c>
      <c r="K71" s="438">
        <f>AVERAGE(AH71:AH73)</f>
        <v>0</v>
      </c>
      <c r="L71" s="438" t="e">
        <f>AVERAGE(AL71:AL73)</f>
        <v>#DIV/0!</v>
      </c>
      <c r="M71" s="438" t="e">
        <f>AVERAGE(AO71:AO73)</f>
        <v>#DIV/0!</v>
      </c>
      <c r="N71" s="20" t="s">
        <v>66</v>
      </c>
      <c r="O71" s="227" t="s">
        <v>67</v>
      </c>
      <c r="P71" s="338" t="s">
        <v>4</v>
      </c>
      <c r="Q71" s="339" t="s">
        <v>4</v>
      </c>
      <c r="R71" s="339"/>
      <c r="S71" s="339"/>
      <c r="T71" s="339"/>
      <c r="U71" s="339"/>
      <c r="V71" s="339" t="s">
        <v>4</v>
      </c>
      <c r="W71" s="339"/>
      <c r="X71" s="339"/>
      <c r="Y71" s="339" t="s">
        <v>4</v>
      </c>
      <c r="Z71" s="339"/>
      <c r="AA71" s="339"/>
      <c r="AB71" s="339" t="s">
        <v>4</v>
      </c>
      <c r="AC71" s="287">
        <f t="shared" si="11"/>
        <v>5</v>
      </c>
      <c r="AD71" s="241"/>
      <c r="AE71" s="204"/>
      <c r="AF71" s="27"/>
      <c r="AG71" s="89" t="s">
        <v>475</v>
      </c>
      <c r="AH71" s="28">
        <v>0</v>
      </c>
      <c r="AI71" s="27"/>
      <c r="AJ71" s="90" t="s">
        <v>539</v>
      </c>
      <c r="AK71" s="90" t="s">
        <v>683</v>
      </c>
      <c r="AL71" s="28"/>
      <c r="AM71" s="27" t="e">
        <f>AL71/#REF!</f>
        <v>#REF!</v>
      </c>
      <c r="AN71" s="90"/>
      <c r="AO71" s="28"/>
      <c r="AP71" s="27" t="e">
        <f>AO71/#REF!</f>
        <v>#REF!</v>
      </c>
      <c r="AQ71" s="205"/>
      <c r="AR71" s="171"/>
      <c r="AS71" s="304"/>
      <c r="AT71" s="307" t="str">
        <f t="shared" si="9"/>
        <v/>
      </c>
      <c r="AU71" s="307" t="str">
        <f t="shared" si="10"/>
        <v/>
      </c>
      <c r="AV71" s="307"/>
      <c r="AW71" s="307"/>
    </row>
    <row r="72" spans="1:49" s="21" customFormat="1" ht="108" customHeight="1">
      <c r="A72" s="507"/>
      <c r="B72" s="447"/>
      <c r="C72" s="447"/>
      <c r="D72" s="447"/>
      <c r="E72" s="447"/>
      <c r="F72" s="447"/>
      <c r="G72" s="447"/>
      <c r="H72" s="432"/>
      <c r="I72" s="510"/>
      <c r="J72" s="439"/>
      <c r="K72" s="439"/>
      <c r="L72" s="439"/>
      <c r="M72" s="439"/>
      <c r="N72" s="20" t="s">
        <v>328</v>
      </c>
      <c r="O72" s="227" t="s">
        <v>330</v>
      </c>
      <c r="P72" s="338"/>
      <c r="Q72" s="339"/>
      <c r="R72" s="339"/>
      <c r="S72" s="339" t="s">
        <v>4</v>
      </c>
      <c r="T72" s="339"/>
      <c r="U72" s="339"/>
      <c r="V72" s="339" t="s">
        <v>4</v>
      </c>
      <c r="W72" s="339"/>
      <c r="X72" s="339"/>
      <c r="Y72" s="340" t="s">
        <v>4</v>
      </c>
      <c r="Z72" s="339"/>
      <c r="AA72" s="339"/>
      <c r="AB72" s="339" t="s">
        <v>4</v>
      </c>
      <c r="AC72" s="287">
        <f t="shared" si="11"/>
        <v>4</v>
      </c>
      <c r="AD72" s="240" t="s">
        <v>210</v>
      </c>
      <c r="AE72" s="204"/>
      <c r="AF72" s="27"/>
      <c r="AG72" s="89" t="s">
        <v>476</v>
      </c>
      <c r="AH72" s="28">
        <v>0</v>
      </c>
      <c r="AI72" s="27"/>
      <c r="AJ72" s="90" t="s">
        <v>540</v>
      </c>
      <c r="AK72" s="90" t="s">
        <v>683</v>
      </c>
      <c r="AL72" s="28"/>
      <c r="AM72" s="27" t="e">
        <f>AL72/#REF!</f>
        <v>#REF!</v>
      </c>
      <c r="AN72" s="90"/>
      <c r="AO72" s="28"/>
      <c r="AP72" s="27" t="e">
        <f>AO72/#REF!</f>
        <v>#REF!</v>
      </c>
      <c r="AQ72" s="205"/>
      <c r="AR72" s="171" t="s">
        <v>212</v>
      </c>
      <c r="AS72" s="304" t="s">
        <v>214</v>
      </c>
      <c r="AT72" s="307" t="str">
        <f t="shared" si="9"/>
        <v/>
      </c>
      <c r="AU72" s="307" t="str">
        <f t="shared" si="10"/>
        <v/>
      </c>
      <c r="AV72" s="308"/>
      <c r="AW72" s="308"/>
    </row>
    <row r="73" spans="1:49" ht="34.5" customHeight="1">
      <c r="A73" s="507"/>
      <c r="B73" s="447"/>
      <c r="C73" s="447"/>
      <c r="D73" s="447"/>
      <c r="E73" s="447"/>
      <c r="F73" s="447"/>
      <c r="G73" s="447"/>
      <c r="H73" s="432"/>
      <c r="I73" s="510"/>
      <c r="J73" s="441"/>
      <c r="K73" s="441"/>
      <c r="L73" s="441"/>
      <c r="M73" s="441"/>
      <c r="N73" s="20" t="s">
        <v>150</v>
      </c>
      <c r="O73" s="227" t="s">
        <v>151</v>
      </c>
      <c r="P73" s="338"/>
      <c r="Q73" s="339"/>
      <c r="R73" s="339"/>
      <c r="S73" s="339"/>
      <c r="T73" s="339"/>
      <c r="U73" s="339"/>
      <c r="V73" s="339"/>
      <c r="W73" s="339" t="s">
        <v>4</v>
      </c>
      <c r="X73" s="339"/>
      <c r="Y73" s="339"/>
      <c r="Z73" s="339"/>
      <c r="AA73" s="339"/>
      <c r="AB73" s="339"/>
      <c r="AC73" s="287">
        <f t="shared" si="11"/>
        <v>1</v>
      </c>
      <c r="AD73" s="240" t="s">
        <v>313</v>
      </c>
      <c r="AE73" s="204"/>
      <c r="AF73" s="27"/>
      <c r="AG73" s="89"/>
      <c r="AH73" s="28"/>
      <c r="AI73" s="27"/>
      <c r="AJ73" s="90" t="s">
        <v>576</v>
      </c>
      <c r="AK73" s="90" t="s">
        <v>576</v>
      </c>
      <c r="AL73" s="28"/>
      <c r="AM73" s="27"/>
      <c r="AN73" s="90"/>
      <c r="AO73" s="28"/>
      <c r="AP73" s="27" t="e">
        <f>AO73/#REF!</f>
        <v>#REF!</v>
      </c>
      <c r="AQ73" s="205"/>
      <c r="AR73" s="171"/>
      <c r="AS73" s="304"/>
      <c r="AT73" s="307" t="str">
        <f t="shared" si="9"/>
        <v/>
      </c>
      <c r="AU73" s="307" t="str">
        <f t="shared" si="10"/>
        <v/>
      </c>
      <c r="AV73" s="307"/>
      <c r="AW73" s="307"/>
    </row>
    <row r="74" spans="1:49" s="21" customFormat="1" ht="338.25" customHeight="1">
      <c r="A74" s="507"/>
      <c r="B74" s="447"/>
      <c r="C74" s="447"/>
      <c r="D74" s="447"/>
      <c r="E74" s="447"/>
      <c r="F74" s="447"/>
      <c r="G74" s="447"/>
      <c r="H74" s="432"/>
      <c r="I74" s="510" t="s">
        <v>68</v>
      </c>
      <c r="J74" s="438">
        <f>AVERAGE(AE74:AE79)</f>
        <v>0.25</v>
      </c>
      <c r="K74" s="438">
        <f>AVERAGE(AH74:AH79)</f>
        <v>0.53333333333333333</v>
      </c>
      <c r="L74" s="438" t="e">
        <f>AVERAGE(AL74:AL79)</f>
        <v>#DIV/0!</v>
      </c>
      <c r="M74" s="438" t="e">
        <f>AVERAGE(AO74:AO79)</f>
        <v>#DIV/0!</v>
      </c>
      <c r="N74" s="20" t="s">
        <v>220</v>
      </c>
      <c r="O74" s="227" t="s">
        <v>219</v>
      </c>
      <c r="P74" s="373"/>
      <c r="Q74" s="374" t="s">
        <v>4</v>
      </c>
      <c r="R74" s="374"/>
      <c r="S74" s="374"/>
      <c r="T74" s="374"/>
      <c r="U74" s="374"/>
      <c r="V74" s="374"/>
      <c r="W74" s="374"/>
      <c r="X74" s="374"/>
      <c r="Y74" s="374" t="s">
        <v>4</v>
      </c>
      <c r="Z74" s="374"/>
      <c r="AA74" s="374"/>
      <c r="AB74" s="374" t="s">
        <v>4</v>
      </c>
      <c r="AC74" s="287">
        <f t="shared" si="11"/>
        <v>3</v>
      </c>
      <c r="AD74" s="240"/>
      <c r="AE74" s="204">
        <v>0.25</v>
      </c>
      <c r="AF74" s="27" t="e">
        <f>AE74/#REF!</f>
        <v>#REF!</v>
      </c>
      <c r="AG74" s="89" t="s">
        <v>490</v>
      </c>
      <c r="AH74" s="28">
        <v>1</v>
      </c>
      <c r="AI74" s="27" t="e">
        <f>AH74/#REF!</f>
        <v>#REF!</v>
      </c>
      <c r="AJ74" s="90" t="s">
        <v>583</v>
      </c>
      <c r="AK74" s="90" t="s">
        <v>641</v>
      </c>
      <c r="AL74" s="28"/>
      <c r="AM74" s="27" t="e">
        <f>AL74/#REF!</f>
        <v>#REF!</v>
      </c>
      <c r="AN74" s="90"/>
      <c r="AO74" s="28"/>
      <c r="AP74" s="27" t="e">
        <f>AO74/#REF!</f>
        <v>#REF!</v>
      </c>
      <c r="AQ74" s="205"/>
      <c r="AR74" s="171" t="s">
        <v>222</v>
      </c>
      <c r="AS74" s="304" t="s">
        <v>223</v>
      </c>
      <c r="AT74" s="307" t="str">
        <f t="shared" si="9"/>
        <v/>
      </c>
      <c r="AU74" s="307" t="e">
        <f t="shared" si="10"/>
        <v>#REF!</v>
      </c>
      <c r="AV74" s="308"/>
      <c r="AW74" s="308"/>
    </row>
    <row r="75" spans="1:49" s="21" customFormat="1" ht="295.5" customHeight="1">
      <c r="A75" s="508"/>
      <c r="B75" s="448"/>
      <c r="C75" s="448"/>
      <c r="D75" s="448"/>
      <c r="E75" s="448"/>
      <c r="F75" s="448"/>
      <c r="G75" s="448"/>
      <c r="H75" s="433"/>
      <c r="I75" s="511"/>
      <c r="J75" s="439"/>
      <c r="K75" s="439"/>
      <c r="L75" s="439"/>
      <c r="M75" s="439"/>
      <c r="N75" s="20" t="s">
        <v>300</v>
      </c>
      <c r="O75" s="227" t="s">
        <v>221</v>
      </c>
      <c r="P75" s="373"/>
      <c r="Q75" s="374" t="s">
        <v>4</v>
      </c>
      <c r="R75" s="374"/>
      <c r="S75" s="374"/>
      <c r="T75" s="374"/>
      <c r="U75" s="374"/>
      <c r="V75" s="374"/>
      <c r="W75" s="374"/>
      <c r="X75" s="374"/>
      <c r="Y75" s="374" t="s">
        <v>4</v>
      </c>
      <c r="Z75" s="374"/>
      <c r="AA75" s="374"/>
      <c r="AB75" s="374" t="s">
        <v>4</v>
      </c>
      <c r="AC75" s="287">
        <f t="shared" si="11"/>
        <v>3</v>
      </c>
      <c r="AD75" s="240"/>
      <c r="AE75" s="204">
        <v>0.25</v>
      </c>
      <c r="AF75" s="27" t="e">
        <f>AE75/#REF!</f>
        <v>#REF!</v>
      </c>
      <c r="AG75" s="89" t="s">
        <v>491</v>
      </c>
      <c r="AH75" s="28">
        <v>0.5</v>
      </c>
      <c r="AI75" s="27" t="e">
        <f>AH75/#REF!</f>
        <v>#REF!</v>
      </c>
      <c r="AJ75" s="90" t="s">
        <v>584</v>
      </c>
      <c r="AK75" s="90" t="s">
        <v>642</v>
      </c>
      <c r="AL75" s="28"/>
      <c r="AM75" s="27" t="e">
        <f>AL75/#REF!</f>
        <v>#REF!</v>
      </c>
      <c r="AN75" s="90"/>
      <c r="AO75" s="28"/>
      <c r="AP75" s="27" t="e">
        <f>AO75/#REF!</f>
        <v>#REF!</v>
      </c>
      <c r="AQ75" s="205"/>
      <c r="AR75" s="171" t="s">
        <v>222</v>
      </c>
      <c r="AS75" s="304" t="s">
        <v>223</v>
      </c>
      <c r="AT75" s="307" t="str">
        <f t="shared" si="9"/>
        <v/>
      </c>
      <c r="AU75" s="307" t="e">
        <f t="shared" si="10"/>
        <v>#REF!</v>
      </c>
      <c r="AV75" s="308"/>
      <c r="AW75" s="308"/>
    </row>
    <row r="76" spans="1:49" s="21" customFormat="1" ht="409.5" customHeight="1">
      <c r="A76" s="508"/>
      <c r="B76" s="448"/>
      <c r="C76" s="448"/>
      <c r="D76" s="448"/>
      <c r="E76" s="448"/>
      <c r="F76" s="448"/>
      <c r="G76" s="448"/>
      <c r="H76" s="433"/>
      <c r="I76" s="511"/>
      <c r="J76" s="439"/>
      <c r="K76" s="439"/>
      <c r="L76" s="439"/>
      <c r="M76" s="439"/>
      <c r="N76" s="346" t="s">
        <v>308</v>
      </c>
      <c r="O76" s="227" t="s">
        <v>334</v>
      </c>
      <c r="P76" s="373"/>
      <c r="Q76" s="374" t="s">
        <v>4</v>
      </c>
      <c r="R76" s="374" t="s">
        <v>4</v>
      </c>
      <c r="S76" s="374" t="s">
        <v>4</v>
      </c>
      <c r="T76" s="374" t="s">
        <v>4</v>
      </c>
      <c r="U76" s="374" t="s">
        <v>4</v>
      </c>
      <c r="V76" s="374" t="s">
        <v>4</v>
      </c>
      <c r="W76" s="374" t="s">
        <v>4</v>
      </c>
      <c r="X76" s="374"/>
      <c r="Y76" s="374" t="s">
        <v>4</v>
      </c>
      <c r="Z76" s="374" t="s">
        <v>4</v>
      </c>
      <c r="AA76" s="374" t="s">
        <v>4</v>
      </c>
      <c r="AB76" s="374" t="s">
        <v>4</v>
      </c>
      <c r="AC76" s="287">
        <f t="shared" si="11"/>
        <v>11</v>
      </c>
      <c r="AD76" s="240" t="s">
        <v>339</v>
      </c>
      <c r="AE76" s="204">
        <v>0.25</v>
      </c>
      <c r="AF76" s="27" t="e">
        <f>AE76/#REF!</f>
        <v>#REF!</v>
      </c>
      <c r="AG76" s="89" t="s">
        <v>492</v>
      </c>
      <c r="AH76" s="28">
        <v>0.5</v>
      </c>
      <c r="AI76" s="27" t="e">
        <f>AH76/#REF!</f>
        <v>#REF!</v>
      </c>
      <c r="AJ76" s="90" t="s">
        <v>595</v>
      </c>
      <c r="AK76" s="90" t="s">
        <v>643</v>
      </c>
      <c r="AL76" s="28"/>
      <c r="AM76" s="27" t="e">
        <f>AL76/#REF!</f>
        <v>#REF!</v>
      </c>
      <c r="AN76" s="90"/>
      <c r="AO76" s="28"/>
      <c r="AP76" s="27" t="e">
        <f>AO76/#REF!</f>
        <v>#REF!</v>
      </c>
      <c r="AQ76" s="205"/>
      <c r="AR76" s="171" t="s">
        <v>222</v>
      </c>
      <c r="AS76" s="304" t="s">
        <v>223</v>
      </c>
      <c r="AT76" s="307" t="str">
        <f t="shared" si="9"/>
        <v>X</v>
      </c>
      <c r="AU76" s="307" t="e">
        <f t="shared" si="10"/>
        <v>#REF!</v>
      </c>
      <c r="AV76" s="308"/>
      <c r="AW76" s="307" t="s">
        <v>513</v>
      </c>
    </row>
    <row r="77" spans="1:49" s="21" customFormat="1" ht="66" customHeight="1">
      <c r="A77" s="508"/>
      <c r="B77" s="448"/>
      <c r="C77" s="448"/>
      <c r="D77" s="448"/>
      <c r="E77" s="448"/>
      <c r="F77" s="448"/>
      <c r="G77" s="448"/>
      <c r="H77" s="433"/>
      <c r="I77" s="511"/>
      <c r="J77" s="439"/>
      <c r="K77" s="439"/>
      <c r="L77" s="439"/>
      <c r="M77" s="439"/>
      <c r="N77" s="20" t="s">
        <v>286</v>
      </c>
      <c r="O77" s="227" t="s">
        <v>287</v>
      </c>
      <c r="P77" s="338"/>
      <c r="Q77" s="339"/>
      <c r="R77" s="340"/>
      <c r="S77" s="339" t="s">
        <v>4</v>
      </c>
      <c r="T77" s="339"/>
      <c r="U77" s="339"/>
      <c r="V77" s="339"/>
      <c r="W77" s="339"/>
      <c r="X77" s="339"/>
      <c r="Y77" s="339"/>
      <c r="Z77" s="339"/>
      <c r="AA77" s="340"/>
      <c r="AB77" s="339"/>
      <c r="AC77" s="287">
        <f t="shared" si="11"/>
        <v>1</v>
      </c>
      <c r="AD77" s="240" t="s">
        <v>288</v>
      </c>
      <c r="AE77" s="204">
        <v>0.25</v>
      </c>
      <c r="AF77" s="27" t="e">
        <f>AE77/#REF!</f>
        <v>#REF!</v>
      </c>
      <c r="AG77" s="89" t="s">
        <v>494</v>
      </c>
      <c r="AH77" s="28">
        <v>0.2</v>
      </c>
      <c r="AI77" s="27" t="e">
        <f>AH77/#REF!</f>
        <v>#REF!</v>
      </c>
      <c r="AJ77" s="90" t="s">
        <v>611</v>
      </c>
      <c r="AK77" s="90" t="s">
        <v>661</v>
      </c>
      <c r="AL77" s="28"/>
      <c r="AM77" s="27" t="e">
        <f>AL77/#REF!</f>
        <v>#REF!</v>
      </c>
      <c r="AN77" s="90" t="s">
        <v>415</v>
      </c>
      <c r="AO77" s="28"/>
      <c r="AP77" s="27" t="e">
        <f>AO77/#REF!</f>
        <v>#REF!</v>
      </c>
      <c r="AQ77" s="205"/>
      <c r="AR77" s="171" t="s">
        <v>222</v>
      </c>
      <c r="AS77" s="304" t="s">
        <v>227</v>
      </c>
      <c r="AT77" s="307" t="str">
        <f t="shared" si="9"/>
        <v/>
      </c>
      <c r="AU77" s="307" t="e">
        <f t="shared" si="10"/>
        <v>#REF!</v>
      </c>
      <c r="AV77" s="308"/>
      <c r="AW77" s="308"/>
    </row>
    <row r="78" spans="1:49" s="21" customFormat="1" ht="131.25" customHeight="1">
      <c r="A78" s="508"/>
      <c r="B78" s="448"/>
      <c r="C78" s="448"/>
      <c r="D78" s="448"/>
      <c r="E78" s="448"/>
      <c r="F78" s="448"/>
      <c r="G78" s="448"/>
      <c r="H78" s="433"/>
      <c r="I78" s="511"/>
      <c r="J78" s="439"/>
      <c r="K78" s="439"/>
      <c r="L78" s="439"/>
      <c r="M78" s="439"/>
      <c r="N78" s="20" t="s">
        <v>226</v>
      </c>
      <c r="O78" s="227" t="s">
        <v>225</v>
      </c>
      <c r="P78" s="373"/>
      <c r="Q78" s="374"/>
      <c r="R78" s="374"/>
      <c r="S78" s="374"/>
      <c r="T78" s="374"/>
      <c r="U78" s="374"/>
      <c r="V78" s="374" t="s">
        <v>4</v>
      </c>
      <c r="W78" s="374"/>
      <c r="X78" s="374"/>
      <c r="Y78" s="374"/>
      <c r="Z78" s="374"/>
      <c r="AA78" s="374"/>
      <c r="AB78" s="374"/>
      <c r="AC78" s="287">
        <f t="shared" si="11"/>
        <v>1</v>
      </c>
      <c r="AD78" s="240"/>
      <c r="AE78" s="204">
        <v>0.25</v>
      </c>
      <c r="AF78" s="27" t="e">
        <f>AE78/#REF!</f>
        <v>#REF!</v>
      </c>
      <c r="AG78" s="89" t="s">
        <v>477</v>
      </c>
      <c r="AH78" s="28">
        <v>0.5</v>
      </c>
      <c r="AI78" s="27" t="e">
        <f>AH78/#REF!</f>
        <v>#REF!</v>
      </c>
      <c r="AJ78" s="90" t="s">
        <v>579</v>
      </c>
      <c r="AK78" s="90" t="s">
        <v>637</v>
      </c>
      <c r="AL78" s="28"/>
      <c r="AM78" s="27" t="e">
        <f>AL78/#REF!</f>
        <v>#REF!</v>
      </c>
      <c r="AN78" s="90"/>
      <c r="AO78" s="28"/>
      <c r="AP78" s="27" t="e">
        <f>AO78/#REF!</f>
        <v>#REF!</v>
      </c>
      <c r="AQ78" s="205"/>
      <c r="AR78" s="171" t="s">
        <v>222</v>
      </c>
      <c r="AS78" s="304" t="s">
        <v>228</v>
      </c>
      <c r="AT78" s="307" t="str">
        <f t="shared" si="9"/>
        <v/>
      </c>
      <c r="AU78" s="307" t="e">
        <f t="shared" si="10"/>
        <v>#REF!</v>
      </c>
      <c r="AV78" s="308"/>
      <c r="AW78" s="308"/>
    </row>
    <row r="79" spans="1:49" ht="54.75" customHeight="1" thickBot="1">
      <c r="A79" s="509"/>
      <c r="B79" s="449"/>
      <c r="C79" s="449"/>
      <c r="D79" s="449"/>
      <c r="E79" s="449"/>
      <c r="F79" s="449"/>
      <c r="G79" s="449"/>
      <c r="H79" s="434"/>
      <c r="I79" s="512"/>
      <c r="J79" s="440"/>
      <c r="K79" s="440"/>
      <c r="L79" s="440"/>
      <c r="M79" s="440"/>
      <c r="N79" s="347" t="s">
        <v>69</v>
      </c>
      <c r="O79" s="228" t="s">
        <v>70</v>
      </c>
      <c r="P79" s="375"/>
      <c r="Q79" s="376"/>
      <c r="R79" s="376"/>
      <c r="S79" s="376"/>
      <c r="T79" s="376"/>
      <c r="U79" s="376"/>
      <c r="V79" s="376" t="s">
        <v>4</v>
      </c>
      <c r="W79" s="376"/>
      <c r="X79" s="376"/>
      <c r="Y79" s="376" t="s">
        <v>4</v>
      </c>
      <c r="Z79" s="376"/>
      <c r="AA79" s="376"/>
      <c r="AB79" s="376" t="s">
        <v>4</v>
      </c>
      <c r="AC79" s="288">
        <f t="shared" si="11"/>
        <v>3</v>
      </c>
      <c r="AD79" s="242"/>
      <c r="AE79" s="206">
        <v>0.25</v>
      </c>
      <c r="AF79" s="49" t="e">
        <f>AE79/#REF!</f>
        <v>#REF!</v>
      </c>
      <c r="AG79" s="91" t="s">
        <v>480</v>
      </c>
      <c r="AH79" s="148">
        <v>0.5</v>
      </c>
      <c r="AI79" s="49" t="e">
        <f>AH79/#REF!</f>
        <v>#REF!</v>
      </c>
      <c r="AJ79" s="92" t="s">
        <v>555</v>
      </c>
      <c r="AK79" s="92" t="s">
        <v>644</v>
      </c>
      <c r="AL79" s="148"/>
      <c r="AM79" s="49" t="e">
        <f>AL79/#REF!</f>
        <v>#REF!</v>
      </c>
      <c r="AN79" s="92"/>
      <c r="AO79" s="148"/>
      <c r="AP79" s="49" t="e">
        <f>AO79/#REF!</f>
        <v>#REF!</v>
      </c>
      <c r="AQ79" s="207"/>
      <c r="AR79" s="172"/>
      <c r="AS79" s="305"/>
      <c r="AT79" s="307" t="str">
        <f t="shared" si="9"/>
        <v/>
      </c>
      <c r="AU79" s="307" t="e">
        <f t="shared" si="10"/>
        <v>#REF!</v>
      </c>
      <c r="AV79" s="307"/>
      <c r="AW79" s="307"/>
    </row>
    <row r="80" spans="1:49" s="21" customFormat="1" ht="141" customHeight="1">
      <c r="A80" s="496" t="s">
        <v>71</v>
      </c>
      <c r="B80" s="513" t="e">
        <f>AVERAGE(AF80:AF103)</f>
        <v>#REF!</v>
      </c>
      <c r="C80" s="513" t="e">
        <f>AVERAGE(AI80:AI103)</f>
        <v>#REF!</v>
      </c>
      <c r="D80" s="513" t="e">
        <f>AVERAGE(AM80:AM103)</f>
        <v>#REF!</v>
      </c>
      <c r="E80" s="513">
        <f>AVERAGE(AE80:AE103)</f>
        <v>0.24608499999999997</v>
      </c>
      <c r="F80" s="513">
        <f>AVERAGE(AH80:AH103)</f>
        <v>0.40977272727272729</v>
      </c>
      <c r="G80" s="513" t="e">
        <f>AVERAGE(AL80:AL103)</f>
        <v>#DIV/0!</v>
      </c>
      <c r="H80" s="516" t="e">
        <f>AVERAGE(AO80:AO103)</f>
        <v>#DIV/0!</v>
      </c>
      <c r="I80" s="499" t="s">
        <v>72</v>
      </c>
      <c r="J80" s="134">
        <f>AE80</f>
        <v>0.25</v>
      </c>
      <c r="K80" s="134">
        <f>AH80</f>
        <v>0.5</v>
      </c>
      <c r="L80" s="134">
        <f>AL80</f>
        <v>0</v>
      </c>
      <c r="M80" s="134">
        <f>AO80</f>
        <v>0</v>
      </c>
      <c r="N80" s="93" t="s">
        <v>366</v>
      </c>
      <c r="O80" s="229" t="s">
        <v>367</v>
      </c>
      <c r="P80" s="377"/>
      <c r="Q80" s="378"/>
      <c r="R80" s="378"/>
      <c r="S80" s="378"/>
      <c r="T80" s="378"/>
      <c r="U80" s="378"/>
      <c r="V80" s="378"/>
      <c r="W80" s="378"/>
      <c r="X80" s="378"/>
      <c r="Y80" s="378" t="s">
        <v>4</v>
      </c>
      <c r="Z80" s="378"/>
      <c r="AA80" s="378" t="s">
        <v>4</v>
      </c>
      <c r="AB80" s="378"/>
      <c r="AC80" s="289">
        <f t="shared" si="11"/>
        <v>2</v>
      </c>
      <c r="AD80" s="96" t="s">
        <v>289</v>
      </c>
      <c r="AE80" s="208">
        <v>0.25</v>
      </c>
      <c r="AF80" s="48" t="e">
        <f>AE80/#REF!</f>
        <v>#REF!</v>
      </c>
      <c r="AG80" s="94" t="s">
        <v>465</v>
      </c>
      <c r="AH80" s="137">
        <v>0.5</v>
      </c>
      <c r="AI80" s="48" t="e">
        <f>AH80/#REF!</f>
        <v>#REF!</v>
      </c>
      <c r="AJ80" s="95" t="s">
        <v>596</v>
      </c>
      <c r="AK80" s="95" t="s">
        <v>645</v>
      </c>
      <c r="AL80" s="137"/>
      <c r="AM80" s="48" t="e">
        <f>AL80/#REF!</f>
        <v>#REF!</v>
      </c>
      <c r="AN80" s="95"/>
      <c r="AO80" s="137"/>
      <c r="AP80" s="48" t="e">
        <f>AO80/#REF!</f>
        <v>#REF!</v>
      </c>
      <c r="AQ80" s="209"/>
      <c r="AR80" s="173" t="s">
        <v>188</v>
      </c>
      <c r="AS80" s="229" t="s">
        <v>187</v>
      </c>
      <c r="AT80" s="307" t="str">
        <f t="shared" si="9"/>
        <v/>
      </c>
      <c r="AU80" s="307" t="e">
        <f t="shared" si="10"/>
        <v>#REF!</v>
      </c>
      <c r="AV80" s="308" t="s">
        <v>515</v>
      </c>
      <c r="AW80" s="307" t="s">
        <v>513</v>
      </c>
    </row>
    <row r="81" spans="1:49" s="21" customFormat="1" ht="126.75" customHeight="1">
      <c r="A81" s="497"/>
      <c r="B81" s="514"/>
      <c r="C81" s="514"/>
      <c r="D81" s="514"/>
      <c r="E81" s="514"/>
      <c r="F81" s="514"/>
      <c r="G81" s="514"/>
      <c r="H81" s="517"/>
      <c r="I81" s="500"/>
      <c r="J81" s="135">
        <f t="shared" ref="J81:J103" si="12">AE81</f>
        <v>0.25</v>
      </c>
      <c r="K81" s="135">
        <f t="shared" ref="K81:K103" si="13">AH81</f>
        <v>0</v>
      </c>
      <c r="L81" s="135">
        <f t="shared" ref="L81:L103" si="14">AL81</f>
        <v>0</v>
      </c>
      <c r="M81" s="135">
        <f t="shared" ref="M81:M103" si="15">AO81</f>
        <v>0</v>
      </c>
      <c r="N81" s="97" t="s">
        <v>197</v>
      </c>
      <c r="O81" s="230" t="s">
        <v>189</v>
      </c>
      <c r="P81" s="341"/>
      <c r="Q81" s="342"/>
      <c r="R81" s="342"/>
      <c r="S81" s="342"/>
      <c r="T81" s="342"/>
      <c r="U81" s="342"/>
      <c r="V81" s="342"/>
      <c r="W81" s="342"/>
      <c r="X81" s="342"/>
      <c r="Y81" s="342" t="s">
        <v>4</v>
      </c>
      <c r="Z81" s="342"/>
      <c r="AA81" s="342" t="s">
        <v>4</v>
      </c>
      <c r="AB81" s="342"/>
      <c r="AC81" s="290">
        <f t="shared" si="11"/>
        <v>2</v>
      </c>
      <c r="AD81" s="100" t="s">
        <v>289</v>
      </c>
      <c r="AE81" s="210">
        <v>0.25</v>
      </c>
      <c r="AF81" s="27" t="e">
        <f>AE81/#REF!</f>
        <v>#REF!</v>
      </c>
      <c r="AG81" s="98" t="s">
        <v>466</v>
      </c>
      <c r="AH81" s="136">
        <v>0</v>
      </c>
      <c r="AI81" s="27" t="e">
        <f>AH81/#REF!</f>
        <v>#REF!</v>
      </c>
      <c r="AJ81" s="99" t="s">
        <v>597</v>
      </c>
      <c r="AK81" s="99" t="s">
        <v>659</v>
      </c>
      <c r="AL81" s="136"/>
      <c r="AM81" s="27" t="e">
        <f>AL81/#REF!</f>
        <v>#REF!</v>
      </c>
      <c r="AN81" s="99"/>
      <c r="AO81" s="136"/>
      <c r="AP81" s="27" t="e">
        <f>AO81/#REF!</f>
        <v>#REF!</v>
      </c>
      <c r="AQ81" s="211"/>
      <c r="AR81" s="174" t="s">
        <v>188</v>
      </c>
      <c r="AS81" s="230" t="s">
        <v>187</v>
      </c>
      <c r="AT81" s="307" t="str">
        <f t="shared" si="9"/>
        <v/>
      </c>
      <c r="AU81" s="307" t="e">
        <f t="shared" si="10"/>
        <v>#REF!</v>
      </c>
      <c r="AV81" s="308"/>
      <c r="AW81" s="308"/>
    </row>
    <row r="82" spans="1:49" s="21" customFormat="1" ht="196.5" customHeight="1">
      <c r="A82" s="497"/>
      <c r="B82" s="514"/>
      <c r="C82" s="514"/>
      <c r="D82" s="514"/>
      <c r="E82" s="514"/>
      <c r="F82" s="514"/>
      <c r="G82" s="514"/>
      <c r="H82" s="517"/>
      <c r="I82" s="500"/>
      <c r="J82" s="135">
        <f t="shared" si="12"/>
        <v>1</v>
      </c>
      <c r="K82" s="135">
        <f t="shared" si="13"/>
        <v>1</v>
      </c>
      <c r="L82" s="135">
        <f t="shared" si="14"/>
        <v>0</v>
      </c>
      <c r="M82" s="135">
        <f t="shared" si="15"/>
        <v>0</v>
      </c>
      <c r="N82" s="97" t="s">
        <v>350</v>
      </c>
      <c r="O82" s="230" t="s">
        <v>335</v>
      </c>
      <c r="P82" s="341"/>
      <c r="Q82" s="342"/>
      <c r="R82" s="342"/>
      <c r="S82" s="342"/>
      <c r="T82" s="342" t="s">
        <v>4</v>
      </c>
      <c r="U82" s="342"/>
      <c r="V82" s="342"/>
      <c r="W82" s="342"/>
      <c r="X82" s="342"/>
      <c r="Y82" s="342"/>
      <c r="Z82" s="342"/>
      <c r="AA82" s="342" t="s">
        <v>4</v>
      </c>
      <c r="AB82" s="342"/>
      <c r="AC82" s="290">
        <f t="shared" si="11"/>
        <v>2</v>
      </c>
      <c r="AD82" s="100" t="s">
        <v>284</v>
      </c>
      <c r="AE82" s="210">
        <v>1</v>
      </c>
      <c r="AF82" s="27" t="e">
        <f>AE82/#REF!</f>
        <v>#REF!</v>
      </c>
      <c r="AG82" s="98" t="s">
        <v>467</v>
      </c>
      <c r="AH82" s="136">
        <v>1</v>
      </c>
      <c r="AI82" s="27" t="e">
        <f>AH82/#REF!</f>
        <v>#REF!</v>
      </c>
      <c r="AJ82" s="99" t="s">
        <v>561</v>
      </c>
      <c r="AK82" s="99" t="s">
        <v>621</v>
      </c>
      <c r="AL82" s="136"/>
      <c r="AM82" s="27" t="e">
        <f>AL82/#REF!</f>
        <v>#REF!</v>
      </c>
      <c r="AN82" s="99"/>
      <c r="AO82" s="136"/>
      <c r="AP82" s="27" t="e">
        <f>AO82/#REF!</f>
        <v>#REF!</v>
      </c>
      <c r="AQ82" s="211"/>
      <c r="AR82" s="174" t="s">
        <v>188</v>
      </c>
      <c r="AS82" s="230" t="s">
        <v>191</v>
      </c>
      <c r="AT82" s="307" t="str">
        <f t="shared" si="9"/>
        <v/>
      </c>
      <c r="AU82" s="307" t="e">
        <f t="shared" si="10"/>
        <v>#REF!</v>
      </c>
      <c r="AV82" s="308"/>
      <c r="AW82" s="308"/>
    </row>
    <row r="83" spans="1:49" s="21" customFormat="1" ht="178.5" customHeight="1">
      <c r="A83" s="497"/>
      <c r="B83" s="514"/>
      <c r="C83" s="514"/>
      <c r="D83" s="514"/>
      <c r="E83" s="514"/>
      <c r="F83" s="514"/>
      <c r="G83" s="514"/>
      <c r="H83" s="517"/>
      <c r="I83" s="500"/>
      <c r="J83" s="135">
        <f t="shared" si="12"/>
        <v>0.25</v>
      </c>
      <c r="K83" s="135">
        <f t="shared" si="13"/>
        <v>0.5</v>
      </c>
      <c r="L83" s="135">
        <f t="shared" si="14"/>
        <v>0</v>
      </c>
      <c r="M83" s="135">
        <f t="shared" si="15"/>
        <v>0</v>
      </c>
      <c r="N83" s="97" t="s">
        <v>198</v>
      </c>
      <c r="O83" s="230" t="s">
        <v>199</v>
      </c>
      <c r="P83" s="379"/>
      <c r="Q83" s="380"/>
      <c r="R83" s="380"/>
      <c r="S83" s="380"/>
      <c r="T83" s="380" t="s">
        <v>4</v>
      </c>
      <c r="U83" s="380"/>
      <c r="V83" s="380"/>
      <c r="W83" s="380"/>
      <c r="X83" s="380"/>
      <c r="Y83" s="380"/>
      <c r="Z83" s="380"/>
      <c r="AA83" s="380"/>
      <c r="AB83" s="380"/>
      <c r="AC83" s="290">
        <f t="shared" si="11"/>
        <v>1</v>
      </c>
      <c r="AD83" s="100" t="s">
        <v>284</v>
      </c>
      <c r="AE83" s="210">
        <v>0.25</v>
      </c>
      <c r="AF83" s="27" t="e">
        <f>AE83/#REF!</f>
        <v>#REF!</v>
      </c>
      <c r="AG83" s="98" t="s">
        <v>425</v>
      </c>
      <c r="AH83" s="136">
        <v>0.5</v>
      </c>
      <c r="AI83" s="27" t="e">
        <f>AH83/#REF!</f>
        <v>#REF!</v>
      </c>
      <c r="AJ83" s="99" t="s">
        <v>562</v>
      </c>
      <c r="AK83" s="99" t="s">
        <v>646</v>
      </c>
      <c r="AL83" s="136"/>
      <c r="AM83" s="27" t="e">
        <f>AL83/#REF!</f>
        <v>#REF!</v>
      </c>
      <c r="AN83" s="99"/>
      <c r="AO83" s="136"/>
      <c r="AP83" s="27" t="e">
        <f>AO83/#REF!</f>
        <v>#REF!</v>
      </c>
      <c r="AQ83" s="211"/>
      <c r="AR83" s="174" t="s">
        <v>188</v>
      </c>
      <c r="AS83" s="230" t="s">
        <v>192</v>
      </c>
      <c r="AT83" s="307" t="str">
        <f t="shared" si="9"/>
        <v/>
      </c>
      <c r="AU83" s="307" t="e">
        <f t="shared" si="10"/>
        <v>#REF!</v>
      </c>
      <c r="AV83" s="308"/>
      <c r="AW83" s="308"/>
    </row>
    <row r="84" spans="1:49" s="21" customFormat="1" ht="89.25" customHeight="1">
      <c r="A84" s="497"/>
      <c r="B84" s="514"/>
      <c r="C84" s="514"/>
      <c r="D84" s="514"/>
      <c r="E84" s="514"/>
      <c r="F84" s="514"/>
      <c r="G84" s="514"/>
      <c r="H84" s="517"/>
      <c r="I84" s="500"/>
      <c r="J84" s="135">
        <f t="shared" si="12"/>
        <v>0.25</v>
      </c>
      <c r="K84" s="135">
        <f t="shared" si="13"/>
        <v>0.5</v>
      </c>
      <c r="L84" s="135">
        <f t="shared" si="14"/>
        <v>0</v>
      </c>
      <c r="M84" s="135">
        <f t="shared" si="15"/>
        <v>0</v>
      </c>
      <c r="N84" s="97" t="s">
        <v>290</v>
      </c>
      <c r="O84" s="230" t="s">
        <v>195</v>
      </c>
      <c r="P84" s="379"/>
      <c r="Q84" s="380"/>
      <c r="R84" s="380"/>
      <c r="S84" s="380"/>
      <c r="T84" s="380" t="s">
        <v>4</v>
      </c>
      <c r="U84" s="380"/>
      <c r="V84" s="380"/>
      <c r="W84" s="380"/>
      <c r="X84" s="380"/>
      <c r="Y84" s="380"/>
      <c r="Z84" s="380"/>
      <c r="AA84" s="380"/>
      <c r="AB84" s="380"/>
      <c r="AC84" s="290">
        <f t="shared" si="11"/>
        <v>1</v>
      </c>
      <c r="AD84" s="100"/>
      <c r="AE84" s="210">
        <v>0.25</v>
      </c>
      <c r="AF84" s="27" t="e">
        <f>AE84/#REF!</f>
        <v>#REF!</v>
      </c>
      <c r="AG84" s="98" t="s">
        <v>426</v>
      </c>
      <c r="AH84" s="136">
        <v>0.5</v>
      </c>
      <c r="AI84" s="27" t="e">
        <f>AH84/#REF!</f>
        <v>#REF!</v>
      </c>
      <c r="AJ84" s="99" t="s">
        <v>563</v>
      </c>
      <c r="AK84" s="99" t="s">
        <v>647</v>
      </c>
      <c r="AL84" s="136"/>
      <c r="AM84" s="27" t="e">
        <f>AL84/#REF!</f>
        <v>#REF!</v>
      </c>
      <c r="AN84" s="99"/>
      <c r="AO84" s="136"/>
      <c r="AP84" s="27" t="e">
        <f>AO84/#REF!</f>
        <v>#REF!</v>
      </c>
      <c r="AQ84" s="211"/>
      <c r="AR84" s="174" t="s">
        <v>188</v>
      </c>
      <c r="AS84" s="230" t="s">
        <v>193</v>
      </c>
      <c r="AT84" s="307" t="str">
        <f t="shared" si="9"/>
        <v/>
      </c>
      <c r="AU84" s="307" t="e">
        <f t="shared" si="10"/>
        <v>#REF!</v>
      </c>
      <c r="AV84" s="308"/>
      <c r="AW84" s="308"/>
    </row>
    <row r="85" spans="1:49" s="21" customFormat="1" ht="84.75" customHeight="1">
      <c r="A85" s="497"/>
      <c r="B85" s="514"/>
      <c r="C85" s="514"/>
      <c r="D85" s="514"/>
      <c r="E85" s="514"/>
      <c r="F85" s="514"/>
      <c r="G85" s="514"/>
      <c r="H85" s="517"/>
      <c r="I85" s="500"/>
      <c r="J85" s="135">
        <f t="shared" si="12"/>
        <v>0.25</v>
      </c>
      <c r="K85" s="135">
        <f t="shared" si="13"/>
        <v>0.5</v>
      </c>
      <c r="L85" s="135">
        <f t="shared" si="14"/>
        <v>0</v>
      </c>
      <c r="M85" s="135">
        <f t="shared" si="15"/>
        <v>0</v>
      </c>
      <c r="N85" s="97" t="s">
        <v>290</v>
      </c>
      <c r="O85" s="230" t="s">
        <v>196</v>
      </c>
      <c r="P85" s="379"/>
      <c r="Q85" s="380"/>
      <c r="R85" s="380"/>
      <c r="S85" s="380"/>
      <c r="T85" s="380" t="s">
        <v>4</v>
      </c>
      <c r="U85" s="380"/>
      <c r="V85" s="380"/>
      <c r="W85" s="380"/>
      <c r="X85" s="380"/>
      <c r="Y85" s="380"/>
      <c r="Z85" s="380"/>
      <c r="AA85" s="380"/>
      <c r="AB85" s="380"/>
      <c r="AC85" s="290">
        <f t="shared" si="11"/>
        <v>1</v>
      </c>
      <c r="AD85" s="100"/>
      <c r="AE85" s="210">
        <v>0.25</v>
      </c>
      <c r="AF85" s="27" t="e">
        <f>AE85/#REF!</f>
        <v>#REF!</v>
      </c>
      <c r="AG85" s="98" t="s">
        <v>426</v>
      </c>
      <c r="AH85" s="136">
        <v>0.5</v>
      </c>
      <c r="AI85" s="27" t="e">
        <f>AH85/#REF!</f>
        <v>#REF!</v>
      </c>
      <c r="AJ85" s="99" t="s">
        <v>563</v>
      </c>
      <c r="AK85" s="99" t="s">
        <v>647</v>
      </c>
      <c r="AL85" s="136"/>
      <c r="AM85" s="27" t="e">
        <f>AL85/#REF!</f>
        <v>#REF!</v>
      </c>
      <c r="AN85" s="99"/>
      <c r="AO85" s="136"/>
      <c r="AP85" s="27" t="e">
        <f>AO85/#REF!</f>
        <v>#REF!</v>
      </c>
      <c r="AQ85" s="211"/>
      <c r="AR85" s="174" t="s">
        <v>188</v>
      </c>
      <c r="AS85" s="230" t="s">
        <v>194</v>
      </c>
      <c r="AT85" s="307" t="str">
        <f t="shared" si="9"/>
        <v/>
      </c>
      <c r="AU85" s="307" t="e">
        <f t="shared" si="10"/>
        <v>#REF!</v>
      </c>
      <c r="AV85" s="308"/>
      <c r="AW85" s="308"/>
    </row>
    <row r="86" spans="1:49" s="21" customFormat="1" ht="99" customHeight="1">
      <c r="A86" s="497"/>
      <c r="B86" s="514"/>
      <c r="C86" s="514"/>
      <c r="D86" s="514"/>
      <c r="E86" s="514"/>
      <c r="F86" s="514"/>
      <c r="G86" s="514"/>
      <c r="H86" s="517"/>
      <c r="I86" s="500"/>
      <c r="J86" s="135">
        <f t="shared" si="12"/>
        <v>0.25</v>
      </c>
      <c r="K86" s="135">
        <f t="shared" si="13"/>
        <v>0</v>
      </c>
      <c r="L86" s="135">
        <f t="shared" si="14"/>
        <v>0</v>
      </c>
      <c r="M86" s="135">
        <f t="shared" si="15"/>
        <v>0</v>
      </c>
      <c r="N86" s="97" t="s">
        <v>374</v>
      </c>
      <c r="O86" s="230" t="s">
        <v>190</v>
      </c>
      <c r="P86" s="341"/>
      <c r="Q86" s="342"/>
      <c r="R86" s="342"/>
      <c r="S86" s="342"/>
      <c r="T86" s="342"/>
      <c r="U86" s="342"/>
      <c r="V86" s="342"/>
      <c r="W86" s="342"/>
      <c r="X86" s="342"/>
      <c r="Y86" s="342" t="s">
        <v>4</v>
      </c>
      <c r="Z86" s="342"/>
      <c r="AA86" s="342"/>
      <c r="AB86" s="342"/>
      <c r="AC86" s="290">
        <f t="shared" si="11"/>
        <v>1</v>
      </c>
      <c r="AD86" s="100" t="s">
        <v>95</v>
      </c>
      <c r="AE86" s="210">
        <v>0.25</v>
      </c>
      <c r="AF86" s="27" t="e">
        <f>AE86/#REF!</f>
        <v>#REF!</v>
      </c>
      <c r="AG86" s="98" t="s">
        <v>419</v>
      </c>
      <c r="AH86" s="136">
        <v>0</v>
      </c>
      <c r="AI86" s="27" t="e">
        <f>AH86/#REF!</f>
        <v>#REF!</v>
      </c>
      <c r="AJ86" s="99" t="s">
        <v>598</v>
      </c>
      <c r="AK86" s="99" t="s">
        <v>675</v>
      </c>
      <c r="AL86" s="136"/>
      <c r="AM86" s="27" t="e">
        <f>AL86/#REF!</f>
        <v>#REF!</v>
      </c>
      <c r="AN86" s="99"/>
      <c r="AO86" s="136"/>
      <c r="AP86" s="27" t="e">
        <f>AO86/#REF!</f>
        <v>#REF!</v>
      </c>
      <c r="AQ86" s="211"/>
      <c r="AR86" s="174" t="s">
        <v>188</v>
      </c>
      <c r="AS86" s="230" t="s">
        <v>187</v>
      </c>
      <c r="AT86" s="307" t="str">
        <f t="shared" si="9"/>
        <v/>
      </c>
      <c r="AU86" s="307" t="e">
        <f t="shared" si="10"/>
        <v>#REF!</v>
      </c>
      <c r="AV86" s="308"/>
      <c r="AW86" s="308"/>
    </row>
    <row r="87" spans="1:49" s="21" customFormat="1" ht="120.75" customHeight="1">
      <c r="A87" s="497"/>
      <c r="B87" s="514"/>
      <c r="C87" s="514"/>
      <c r="D87" s="514"/>
      <c r="E87" s="514"/>
      <c r="F87" s="514"/>
      <c r="G87" s="514"/>
      <c r="H87" s="517"/>
      <c r="I87" s="500"/>
      <c r="J87" s="135">
        <f t="shared" si="12"/>
        <v>0.25</v>
      </c>
      <c r="K87" s="135">
        <f t="shared" si="13"/>
        <v>0.66</v>
      </c>
      <c r="L87" s="135">
        <f t="shared" si="14"/>
        <v>0</v>
      </c>
      <c r="M87" s="135">
        <f t="shared" si="15"/>
        <v>0</v>
      </c>
      <c r="N87" s="97" t="s">
        <v>207</v>
      </c>
      <c r="O87" s="230" t="s">
        <v>208</v>
      </c>
      <c r="P87" s="341"/>
      <c r="Q87" s="342"/>
      <c r="R87" s="342"/>
      <c r="S87" s="342"/>
      <c r="T87" s="342" t="s">
        <v>4</v>
      </c>
      <c r="U87" s="342"/>
      <c r="V87" s="342"/>
      <c r="W87" s="342"/>
      <c r="X87" s="342"/>
      <c r="Y87" s="342"/>
      <c r="Z87" s="342"/>
      <c r="AA87" s="342"/>
      <c r="AB87" s="342"/>
      <c r="AC87" s="290">
        <f t="shared" si="11"/>
        <v>1</v>
      </c>
      <c r="AD87" s="100" t="s">
        <v>291</v>
      </c>
      <c r="AE87" s="210">
        <v>0.25</v>
      </c>
      <c r="AF87" s="27" t="e">
        <f>AE87/#REF!</f>
        <v>#REF!</v>
      </c>
      <c r="AG87" s="98" t="s">
        <v>427</v>
      </c>
      <c r="AH87" s="136">
        <v>0.66</v>
      </c>
      <c r="AI87" s="27" t="e">
        <f>AH87/#REF!</f>
        <v>#REF!</v>
      </c>
      <c r="AJ87" s="99" t="s">
        <v>564</v>
      </c>
      <c r="AK87" s="99" t="s">
        <v>676</v>
      </c>
      <c r="AL87" s="136"/>
      <c r="AM87" s="27" t="e">
        <f>AL87/#REF!</f>
        <v>#REF!</v>
      </c>
      <c r="AN87" s="99"/>
      <c r="AO87" s="136"/>
      <c r="AP87" s="27" t="e">
        <f>AO87/#REF!</f>
        <v>#REF!</v>
      </c>
      <c r="AQ87" s="211"/>
      <c r="AR87" s="174" t="s">
        <v>188</v>
      </c>
      <c r="AS87" s="230" t="s">
        <v>202</v>
      </c>
      <c r="AT87" s="307" t="str">
        <f t="shared" si="9"/>
        <v/>
      </c>
      <c r="AU87" s="307" t="e">
        <f t="shared" si="10"/>
        <v>#REF!</v>
      </c>
      <c r="AV87" s="308"/>
      <c r="AW87" s="308"/>
    </row>
    <row r="88" spans="1:49" s="21" customFormat="1" ht="107.25" customHeight="1">
      <c r="A88" s="497"/>
      <c r="B88" s="514"/>
      <c r="C88" s="514"/>
      <c r="D88" s="514"/>
      <c r="E88" s="514"/>
      <c r="F88" s="514"/>
      <c r="G88" s="514"/>
      <c r="H88" s="517"/>
      <c r="I88" s="500"/>
      <c r="J88" s="135">
        <f t="shared" si="12"/>
        <v>0.25</v>
      </c>
      <c r="K88" s="135">
        <f t="shared" si="13"/>
        <v>0.5</v>
      </c>
      <c r="L88" s="135">
        <f t="shared" si="14"/>
        <v>0</v>
      </c>
      <c r="M88" s="135">
        <f t="shared" si="15"/>
        <v>0</v>
      </c>
      <c r="N88" s="97" t="s">
        <v>332</v>
      </c>
      <c r="O88" s="230" t="s">
        <v>333</v>
      </c>
      <c r="P88" s="379"/>
      <c r="Q88" s="380"/>
      <c r="R88" s="380"/>
      <c r="S88" s="380"/>
      <c r="T88" s="380" t="s">
        <v>4</v>
      </c>
      <c r="U88" s="380"/>
      <c r="V88" s="380"/>
      <c r="W88" s="380"/>
      <c r="X88" s="380"/>
      <c r="Y88" s="380"/>
      <c r="Z88" s="380"/>
      <c r="AA88" s="380"/>
      <c r="AB88" s="380"/>
      <c r="AC88" s="290">
        <f t="shared" si="11"/>
        <v>1</v>
      </c>
      <c r="AD88" s="100" t="s">
        <v>291</v>
      </c>
      <c r="AE88" s="210">
        <v>0.25</v>
      </c>
      <c r="AF88" s="27" t="e">
        <f>AE88/#REF!</f>
        <v>#REF!</v>
      </c>
      <c r="AG88" s="98" t="s">
        <v>428</v>
      </c>
      <c r="AH88" s="136">
        <v>0.5</v>
      </c>
      <c r="AI88" s="27" t="e">
        <f>AH88/#REF!</f>
        <v>#REF!</v>
      </c>
      <c r="AJ88" s="99" t="s">
        <v>565</v>
      </c>
      <c r="AK88" s="99" t="s">
        <v>648</v>
      </c>
      <c r="AL88" s="136"/>
      <c r="AM88" s="27" t="e">
        <f>AL88/#REF!</f>
        <v>#REF!</v>
      </c>
      <c r="AN88" s="99"/>
      <c r="AO88" s="136"/>
      <c r="AP88" s="27" t="e">
        <f>AO88/#REF!</f>
        <v>#REF!</v>
      </c>
      <c r="AQ88" s="211"/>
      <c r="AR88" s="174" t="s">
        <v>188</v>
      </c>
      <c r="AS88" s="230" t="s">
        <v>326</v>
      </c>
      <c r="AT88" s="307" t="str">
        <f t="shared" si="9"/>
        <v/>
      </c>
      <c r="AU88" s="307" t="e">
        <f t="shared" si="10"/>
        <v>#REF!</v>
      </c>
      <c r="AV88" s="308"/>
      <c r="AW88" s="308"/>
    </row>
    <row r="89" spans="1:49" s="21" customFormat="1" ht="102" customHeight="1">
      <c r="A89" s="497"/>
      <c r="B89" s="514"/>
      <c r="C89" s="514"/>
      <c r="D89" s="514"/>
      <c r="E89" s="514"/>
      <c r="F89" s="514"/>
      <c r="G89" s="514"/>
      <c r="H89" s="517"/>
      <c r="I89" s="500"/>
      <c r="J89" s="135">
        <f t="shared" si="12"/>
        <v>0.25</v>
      </c>
      <c r="K89" s="135">
        <f t="shared" si="13"/>
        <v>0.5</v>
      </c>
      <c r="L89" s="135">
        <f t="shared" si="14"/>
        <v>0</v>
      </c>
      <c r="M89" s="135">
        <f t="shared" si="15"/>
        <v>0</v>
      </c>
      <c r="N89" s="97" t="s">
        <v>329</v>
      </c>
      <c r="O89" s="230" t="s">
        <v>331</v>
      </c>
      <c r="P89" s="379"/>
      <c r="Q89" s="380"/>
      <c r="R89" s="380"/>
      <c r="S89" s="380"/>
      <c r="T89" s="380" t="s">
        <v>4</v>
      </c>
      <c r="U89" s="380"/>
      <c r="V89" s="380"/>
      <c r="W89" s="380"/>
      <c r="X89" s="380"/>
      <c r="Y89" s="380"/>
      <c r="Z89" s="380"/>
      <c r="AA89" s="380"/>
      <c r="AB89" s="380"/>
      <c r="AC89" s="290">
        <f t="shared" si="11"/>
        <v>1</v>
      </c>
      <c r="AD89" s="100" t="s">
        <v>291</v>
      </c>
      <c r="AE89" s="210">
        <v>0.25</v>
      </c>
      <c r="AF89" s="27" t="e">
        <f>AE89/#REF!</f>
        <v>#REF!</v>
      </c>
      <c r="AG89" s="98" t="s">
        <v>429</v>
      </c>
      <c r="AH89" s="136">
        <v>0.5</v>
      </c>
      <c r="AI89" s="27" t="e">
        <f>AH89/#REF!</f>
        <v>#REF!</v>
      </c>
      <c r="AJ89" s="99" t="s">
        <v>566</v>
      </c>
      <c r="AK89" s="99" t="s">
        <v>646</v>
      </c>
      <c r="AL89" s="136"/>
      <c r="AM89" s="27" t="e">
        <f>AL89/#REF!</f>
        <v>#REF!</v>
      </c>
      <c r="AN89" s="99"/>
      <c r="AO89" s="136"/>
      <c r="AP89" s="27" t="e">
        <f>AO89/#REF!</f>
        <v>#REF!</v>
      </c>
      <c r="AQ89" s="211"/>
      <c r="AR89" s="174" t="s">
        <v>188</v>
      </c>
      <c r="AS89" s="230" t="s">
        <v>203</v>
      </c>
      <c r="AT89" s="307" t="str">
        <f t="shared" si="9"/>
        <v/>
      </c>
      <c r="AU89" s="307" t="e">
        <f t="shared" si="10"/>
        <v>#REF!</v>
      </c>
      <c r="AV89" s="308"/>
      <c r="AW89" s="308"/>
    </row>
    <row r="90" spans="1:49" s="21" customFormat="1" ht="58.5" customHeight="1">
      <c r="A90" s="497"/>
      <c r="B90" s="514"/>
      <c r="C90" s="514"/>
      <c r="D90" s="514"/>
      <c r="E90" s="514"/>
      <c r="F90" s="514"/>
      <c r="G90" s="514"/>
      <c r="H90" s="517"/>
      <c r="I90" s="500"/>
      <c r="J90" s="135">
        <f t="shared" si="12"/>
        <v>0.25</v>
      </c>
      <c r="K90" s="135">
        <f t="shared" si="13"/>
        <v>0.5</v>
      </c>
      <c r="L90" s="135">
        <f t="shared" si="14"/>
        <v>0</v>
      </c>
      <c r="M90" s="135">
        <f t="shared" si="15"/>
        <v>0</v>
      </c>
      <c r="N90" s="97" t="s">
        <v>205</v>
      </c>
      <c r="O90" s="230" t="s">
        <v>206</v>
      </c>
      <c r="P90" s="379"/>
      <c r="Q90" s="380"/>
      <c r="R90" s="380"/>
      <c r="S90" s="380" t="s">
        <v>4</v>
      </c>
      <c r="T90" s="380"/>
      <c r="U90" s="380"/>
      <c r="V90" s="380"/>
      <c r="W90" s="380"/>
      <c r="X90" s="380"/>
      <c r="Y90" s="380"/>
      <c r="Z90" s="380"/>
      <c r="AA90" s="380"/>
      <c r="AB90" s="380"/>
      <c r="AC90" s="290">
        <f t="shared" si="11"/>
        <v>1</v>
      </c>
      <c r="AD90" s="100" t="s">
        <v>336</v>
      </c>
      <c r="AE90" s="210">
        <v>0.25</v>
      </c>
      <c r="AF90" s="27" t="e">
        <f>AE90/#REF!</f>
        <v>#REF!</v>
      </c>
      <c r="AG90" s="98" t="s">
        <v>493</v>
      </c>
      <c r="AH90" s="136">
        <v>0.5</v>
      </c>
      <c r="AI90" s="27" t="e">
        <f>AH90/#REF!</f>
        <v>#REF!</v>
      </c>
      <c r="AJ90" s="99" t="s">
        <v>612</v>
      </c>
      <c r="AK90" s="99" t="s">
        <v>649</v>
      </c>
      <c r="AL90" s="136"/>
      <c r="AM90" s="27" t="e">
        <f>AL90/#REF!</f>
        <v>#REF!</v>
      </c>
      <c r="AN90" s="99"/>
      <c r="AO90" s="136"/>
      <c r="AP90" s="27" t="e">
        <f>AO90/#REF!</f>
        <v>#REF!</v>
      </c>
      <c r="AQ90" s="211"/>
      <c r="AR90" s="174" t="s">
        <v>188</v>
      </c>
      <c r="AS90" s="230" t="s">
        <v>204</v>
      </c>
      <c r="AT90" s="307" t="str">
        <f t="shared" si="9"/>
        <v/>
      </c>
      <c r="AU90" s="307" t="e">
        <f t="shared" si="10"/>
        <v>#REF!</v>
      </c>
      <c r="AV90" s="308"/>
      <c r="AW90" s="308"/>
    </row>
    <row r="91" spans="1:49" s="21" customFormat="1" ht="34.5" customHeight="1">
      <c r="A91" s="497"/>
      <c r="B91" s="514"/>
      <c r="C91" s="514"/>
      <c r="D91" s="514"/>
      <c r="E91" s="514"/>
      <c r="F91" s="514"/>
      <c r="G91" s="514"/>
      <c r="H91" s="517"/>
      <c r="I91" s="500"/>
      <c r="J91" s="135">
        <f t="shared" si="12"/>
        <v>0</v>
      </c>
      <c r="K91" s="135">
        <f t="shared" si="13"/>
        <v>0</v>
      </c>
      <c r="L91" s="135">
        <f t="shared" si="14"/>
        <v>0</v>
      </c>
      <c r="M91" s="135">
        <f t="shared" si="15"/>
        <v>0</v>
      </c>
      <c r="N91" s="97" t="s">
        <v>293</v>
      </c>
      <c r="O91" s="230" t="s">
        <v>337</v>
      </c>
      <c r="P91" s="341"/>
      <c r="Q91" s="342"/>
      <c r="R91" s="342"/>
      <c r="S91" s="342" t="s">
        <v>4</v>
      </c>
      <c r="T91" s="342"/>
      <c r="U91" s="342"/>
      <c r="V91" s="342"/>
      <c r="W91" s="342"/>
      <c r="X91" s="342"/>
      <c r="Y91" s="342"/>
      <c r="Z91" s="342"/>
      <c r="AA91" s="342"/>
      <c r="AB91" s="342"/>
      <c r="AC91" s="290">
        <f t="shared" si="11"/>
        <v>1</v>
      </c>
      <c r="AD91" s="100" t="s">
        <v>292</v>
      </c>
      <c r="AE91" s="210"/>
      <c r="AF91" s="27"/>
      <c r="AG91" s="98"/>
      <c r="AH91" s="136"/>
      <c r="AI91" s="27"/>
      <c r="AJ91" s="99" t="s">
        <v>576</v>
      </c>
      <c r="AK91" s="99" t="s">
        <v>576</v>
      </c>
      <c r="AL91" s="136"/>
      <c r="AM91" s="27"/>
      <c r="AN91" s="99"/>
      <c r="AO91" s="136"/>
      <c r="AP91" s="27" t="e">
        <f>AO91/#REF!</f>
        <v>#REF!</v>
      </c>
      <c r="AQ91" s="211"/>
      <c r="AR91" s="174" t="s">
        <v>212</v>
      </c>
      <c r="AS91" s="230" t="s">
        <v>217</v>
      </c>
      <c r="AT91" s="307" t="str">
        <f t="shared" si="9"/>
        <v/>
      </c>
      <c r="AU91" s="307" t="str">
        <f t="shared" si="10"/>
        <v/>
      </c>
      <c r="AV91" s="308"/>
      <c r="AW91" s="308"/>
    </row>
    <row r="92" spans="1:49" s="21" customFormat="1" ht="34.5" customHeight="1">
      <c r="A92" s="497"/>
      <c r="B92" s="514"/>
      <c r="C92" s="514"/>
      <c r="D92" s="514"/>
      <c r="E92" s="514"/>
      <c r="F92" s="514"/>
      <c r="G92" s="514"/>
      <c r="H92" s="517"/>
      <c r="I92" s="500"/>
      <c r="J92" s="135">
        <f t="shared" si="12"/>
        <v>0</v>
      </c>
      <c r="K92" s="135">
        <f t="shared" si="13"/>
        <v>0</v>
      </c>
      <c r="L92" s="135">
        <f t="shared" si="14"/>
        <v>0</v>
      </c>
      <c r="M92" s="135">
        <f t="shared" si="15"/>
        <v>0</v>
      </c>
      <c r="N92" s="97" t="s">
        <v>216</v>
      </c>
      <c r="O92" s="230" t="s">
        <v>215</v>
      </c>
      <c r="P92" s="341"/>
      <c r="Q92" s="342"/>
      <c r="R92" s="342"/>
      <c r="S92" s="342" t="s">
        <v>4</v>
      </c>
      <c r="T92" s="342"/>
      <c r="U92" s="342"/>
      <c r="V92" s="342"/>
      <c r="W92" s="342"/>
      <c r="X92" s="342"/>
      <c r="Y92" s="342"/>
      <c r="Z92" s="342"/>
      <c r="AA92" s="342"/>
      <c r="AB92" s="342"/>
      <c r="AC92" s="290">
        <f t="shared" si="11"/>
        <v>1</v>
      </c>
      <c r="AD92" s="100" t="s">
        <v>292</v>
      </c>
      <c r="AE92" s="210"/>
      <c r="AF92" s="27"/>
      <c r="AG92" s="98"/>
      <c r="AH92" s="136"/>
      <c r="AI92" s="27"/>
      <c r="AJ92" s="99" t="s">
        <v>576</v>
      </c>
      <c r="AK92" s="99" t="s">
        <v>576</v>
      </c>
      <c r="AL92" s="136"/>
      <c r="AM92" s="27"/>
      <c r="AN92" s="99"/>
      <c r="AO92" s="136"/>
      <c r="AP92" s="27" t="e">
        <f>AO92/#REF!</f>
        <v>#REF!</v>
      </c>
      <c r="AQ92" s="211"/>
      <c r="AR92" s="174" t="s">
        <v>212</v>
      </c>
      <c r="AS92" s="230" t="s">
        <v>218</v>
      </c>
      <c r="AT92" s="307" t="str">
        <f t="shared" si="9"/>
        <v/>
      </c>
      <c r="AU92" s="307" t="str">
        <f t="shared" si="10"/>
        <v/>
      </c>
      <c r="AV92" s="308"/>
      <c r="AW92" s="308"/>
    </row>
    <row r="93" spans="1:49" s="21" customFormat="1" ht="73.5" customHeight="1">
      <c r="A93" s="497"/>
      <c r="B93" s="514"/>
      <c r="C93" s="514"/>
      <c r="D93" s="514"/>
      <c r="E93" s="514"/>
      <c r="F93" s="514"/>
      <c r="G93" s="514"/>
      <c r="H93" s="517"/>
      <c r="I93" s="500"/>
      <c r="J93" s="135">
        <f t="shared" si="12"/>
        <v>0.1</v>
      </c>
      <c r="K93" s="135">
        <f t="shared" si="13"/>
        <v>0.4</v>
      </c>
      <c r="L93" s="135">
        <f t="shared" si="14"/>
        <v>0</v>
      </c>
      <c r="M93" s="135">
        <f t="shared" si="15"/>
        <v>0</v>
      </c>
      <c r="N93" s="97" t="s">
        <v>256</v>
      </c>
      <c r="O93" s="230" t="s">
        <v>255</v>
      </c>
      <c r="P93" s="341"/>
      <c r="Q93" s="342"/>
      <c r="R93" s="342"/>
      <c r="S93" s="342" t="s">
        <v>4</v>
      </c>
      <c r="T93" s="342"/>
      <c r="U93" s="342"/>
      <c r="V93" s="342"/>
      <c r="W93" s="342"/>
      <c r="X93" s="342"/>
      <c r="Y93" s="342"/>
      <c r="Z93" s="342"/>
      <c r="AA93" s="342"/>
      <c r="AB93" s="342"/>
      <c r="AC93" s="290">
        <f t="shared" si="11"/>
        <v>1</v>
      </c>
      <c r="AD93" s="100" t="s">
        <v>294</v>
      </c>
      <c r="AE93" s="210">
        <v>0.1</v>
      </c>
      <c r="AF93" s="27" t="e">
        <f>AE93/#REF!</f>
        <v>#REF!</v>
      </c>
      <c r="AG93" s="98" t="s">
        <v>496</v>
      </c>
      <c r="AH93" s="136">
        <v>0.4</v>
      </c>
      <c r="AI93" s="27" t="e">
        <f>AH93/#REF!</f>
        <v>#REF!</v>
      </c>
      <c r="AJ93" s="99" t="s">
        <v>601</v>
      </c>
      <c r="AK93" s="99" t="s">
        <v>652</v>
      </c>
      <c r="AL93" s="136"/>
      <c r="AM93" s="27" t="e">
        <f>AL93/#REF!</f>
        <v>#REF!</v>
      </c>
      <c r="AN93" s="99"/>
      <c r="AO93" s="136"/>
      <c r="AP93" s="27" t="e">
        <f>AO93/#REF!</f>
        <v>#REF!</v>
      </c>
      <c r="AQ93" s="211"/>
      <c r="AR93" s="174" t="s">
        <v>249</v>
      </c>
      <c r="AS93" s="230" t="s">
        <v>251</v>
      </c>
      <c r="AT93" s="307" t="str">
        <f t="shared" si="9"/>
        <v/>
      </c>
      <c r="AU93" s="307" t="e">
        <f t="shared" si="10"/>
        <v>#REF!</v>
      </c>
      <c r="AV93" s="308" t="s">
        <v>4</v>
      </c>
      <c r="AW93" s="307" t="s">
        <v>513</v>
      </c>
    </row>
    <row r="94" spans="1:49" s="21" customFormat="1" ht="147" customHeight="1">
      <c r="A94" s="497"/>
      <c r="B94" s="514"/>
      <c r="C94" s="514"/>
      <c r="D94" s="514"/>
      <c r="E94" s="514"/>
      <c r="F94" s="514"/>
      <c r="G94" s="514"/>
      <c r="H94" s="517"/>
      <c r="I94" s="500"/>
      <c r="J94" s="135">
        <f t="shared" si="12"/>
        <v>0</v>
      </c>
      <c r="K94" s="135">
        <f t="shared" si="13"/>
        <v>0</v>
      </c>
      <c r="L94" s="135">
        <f t="shared" si="14"/>
        <v>0</v>
      </c>
      <c r="M94" s="135">
        <f t="shared" si="15"/>
        <v>0</v>
      </c>
      <c r="N94" s="97" t="s">
        <v>258</v>
      </c>
      <c r="O94" s="230" t="s">
        <v>257</v>
      </c>
      <c r="P94" s="341"/>
      <c r="Q94" s="342"/>
      <c r="R94" s="342"/>
      <c r="S94" s="342" t="s">
        <v>4</v>
      </c>
      <c r="T94" s="342"/>
      <c r="U94" s="342"/>
      <c r="V94" s="342"/>
      <c r="W94" s="342"/>
      <c r="X94" s="342"/>
      <c r="Y94" s="342"/>
      <c r="Z94" s="342"/>
      <c r="AA94" s="342"/>
      <c r="AB94" s="342"/>
      <c r="AC94" s="290">
        <f t="shared" si="11"/>
        <v>1</v>
      </c>
      <c r="AD94" s="100" t="s">
        <v>294</v>
      </c>
      <c r="AE94" s="210"/>
      <c r="AF94" s="27"/>
      <c r="AG94" s="98" t="s">
        <v>497</v>
      </c>
      <c r="AH94" s="136">
        <v>0</v>
      </c>
      <c r="AI94" s="27" t="e">
        <f>AH94/#REF!</f>
        <v>#REF!</v>
      </c>
      <c r="AJ94" s="99" t="s">
        <v>602</v>
      </c>
      <c r="AK94" s="99" t="s">
        <v>677</v>
      </c>
      <c r="AL94" s="136"/>
      <c r="AM94" s="27" t="e">
        <f>AL94/#REF!</f>
        <v>#REF!</v>
      </c>
      <c r="AN94" s="99"/>
      <c r="AO94" s="136"/>
      <c r="AP94" s="27" t="e">
        <f>AO94/#REF!</f>
        <v>#REF!</v>
      </c>
      <c r="AQ94" s="211"/>
      <c r="AR94" s="174" t="s">
        <v>249</v>
      </c>
      <c r="AS94" s="230" t="s">
        <v>251</v>
      </c>
      <c r="AT94" s="307" t="str">
        <f t="shared" si="9"/>
        <v/>
      </c>
      <c r="AU94" s="307" t="str">
        <f t="shared" si="10"/>
        <v/>
      </c>
      <c r="AV94" s="308"/>
      <c r="AW94" s="308"/>
    </row>
    <row r="95" spans="1:49" s="21" customFormat="1" ht="34.5" customHeight="1">
      <c r="A95" s="497"/>
      <c r="B95" s="514"/>
      <c r="C95" s="514"/>
      <c r="D95" s="514"/>
      <c r="E95" s="514"/>
      <c r="F95" s="514"/>
      <c r="G95" s="514"/>
      <c r="H95" s="517"/>
      <c r="I95" s="500"/>
      <c r="J95" s="135">
        <f t="shared" si="12"/>
        <v>0</v>
      </c>
      <c r="K95" s="135">
        <f t="shared" si="13"/>
        <v>0</v>
      </c>
      <c r="L95" s="135">
        <f t="shared" si="14"/>
        <v>0</v>
      </c>
      <c r="M95" s="135">
        <f t="shared" si="15"/>
        <v>0</v>
      </c>
      <c r="N95" s="97" t="s">
        <v>260</v>
      </c>
      <c r="O95" s="230" t="s">
        <v>259</v>
      </c>
      <c r="P95" s="341"/>
      <c r="Q95" s="342"/>
      <c r="R95" s="342"/>
      <c r="S95" s="342" t="s">
        <v>4</v>
      </c>
      <c r="T95" s="342"/>
      <c r="U95" s="342"/>
      <c r="V95" s="342"/>
      <c r="W95" s="342"/>
      <c r="X95" s="342"/>
      <c r="Y95" s="342"/>
      <c r="Z95" s="342"/>
      <c r="AA95" s="342"/>
      <c r="AB95" s="342"/>
      <c r="AC95" s="290">
        <f t="shared" si="11"/>
        <v>1</v>
      </c>
      <c r="AD95" s="100" t="s">
        <v>294</v>
      </c>
      <c r="AE95" s="210">
        <v>0</v>
      </c>
      <c r="AF95" s="27" t="e">
        <f>AE95/#REF!</f>
        <v>#REF!</v>
      </c>
      <c r="AG95" s="98" t="s">
        <v>498</v>
      </c>
      <c r="AH95" s="136">
        <v>0</v>
      </c>
      <c r="AI95" s="27" t="e">
        <f>AH95/#REF!</f>
        <v>#REF!</v>
      </c>
      <c r="AJ95" s="348" t="s">
        <v>610</v>
      </c>
      <c r="AK95" s="99" t="s">
        <v>677</v>
      </c>
      <c r="AL95" s="136"/>
      <c r="AM95" s="27" t="e">
        <f>AL95/#REF!</f>
        <v>#REF!</v>
      </c>
      <c r="AN95" s="99"/>
      <c r="AO95" s="136"/>
      <c r="AP95" s="27" t="e">
        <f>AO95/#REF!</f>
        <v>#REF!</v>
      </c>
      <c r="AQ95" s="211"/>
      <c r="AR95" s="174" t="s">
        <v>249</v>
      </c>
      <c r="AS95" s="230" t="s">
        <v>252</v>
      </c>
      <c r="AT95" s="307" t="str">
        <f t="shared" si="9"/>
        <v/>
      </c>
      <c r="AU95" s="307" t="e">
        <f t="shared" si="10"/>
        <v>#REF!</v>
      </c>
      <c r="AV95" s="308"/>
      <c r="AW95" s="308"/>
    </row>
    <row r="96" spans="1:49" s="21" customFormat="1" ht="86.25" customHeight="1">
      <c r="A96" s="497"/>
      <c r="B96" s="514"/>
      <c r="C96" s="514"/>
      <c r="D96" s="514"/>
      <c r="E96" s="514"/>
      <c r="F96" s="514"/>
      <c r="G96" s="514"/>
      <c r="H96" s="517"/>
      <c r="I96" s="500"/>
      <c r="J96" s="135">
        <f t="shared" si="12"/>
        <v>0.03</v>
      </c>
      <c r="K96" s="135">
        <f t="shared" si="13"/>
        <v>0.33</v>
      </c>
      <c r="L96" s="135">
        <f t="shared" si="14"/>
        <v>0</v>
      </c>
      <c r="M96" s="135">
        <f t="shared" si="15"/>
        <v>0</v>
      </c>
      <c r="N96" s="97" t="s">
        <v>261</v>
      </c>
      <c r="O96" s="230" t="s">
        <v>295</v>
      </c>
      <c r="P96" s="341"/>
      <c r="Q96" s="342"/>
      <c r="R96" s="342"/>
      <c r="S96" s="342" t="s">
        <v>4</v>
      </c>
      <c r="T96" s="342"/>
      <c r="U96" s="342"/>
      <c r="V96" s="342"/>
      <c r="W96" s="342"/>
      <c r="X96" s="342"/>
      <c r="Y96" s="342"/>
      <c r="Z96" s="342"/>
      <c r="AA96" s="342"/>
      <c r="AB96" s="342"/>
      <c r="AC96" s="290">
        <f t="shared" si="11"/>
        <v>1</v>
      </c>
      <c r="AD96" s="100" t="s">
        <v>294</v>
      </c>
      <c r="AE96" s="210">
        <v>0.03</v>
      </c>
      <c r="AF96" s="27" t="e">
        <f>AE96/#REF!</f>
        <v>#REF!</v>
      </c>
      <c r="AG96" s="98" t="s">
        <v>499</v>
      </c>
      <c r="AH96" s="136">
        <v>0.33</v>
      </c>
      <c r="AI96" s="27" t="e">
        <f>AH96/#REF!</f>
        <v>#REF!</v>
      </c>
      <c r="AJ96" s="99" t="s">
        <v>603</v>
      </c>
      <c r="AK96" s="99" t="s">
        <v>678</v>
      </c>
      <c r="AL96" s="136"/>
      <c r="AM96" s="27" t="e">
        <f>AL96/#REF!</f>
        <v>#REF!</v>
      </c>
      <c r="AN96" s="99"/>
      <c r="AO96" s="136"/>
      <c r="AP96" s="27" t="e">
        <f>AO96/#REF!</f>
        <v>#REF!</v>
      </c>
      <c r="AQ96" s="211"/>
      <c r="AR96" s="174" t="s">
        <v>249</v>
      </c>
      <c r="AS96" s="230" t="s">
        <v>252</v>
      </c>
      <c r="AT96" s="307" t="str">
        <f t="shared" si="9"/>
        <v/>
      </c>
      <c r="AU96" s="307" t="e">
        <f t="shared" si="10"/>
        <v>#REF!</v>
      </c>
      <c r="AV96" s="308"/>
      <c r="AW96" s="308"/>
    </row>
    <row r="97" spans="1:49" s="21" customFormat="1" ht="72" customHeight="1">
      <c r="A97" s="497"/>
      <c r="B97" s="514"/>
      <c r="C97" s="514"/>
      <c r="D97" s="514"/>
      <c r="E97" s="514"/>
      <c r="F97" s="514"/>
      <c r="G97" s="514"/>
      <c r="H97" s="517"/>
      <c r="I97" s="500"/>
      <c r="J97" s="135">
        <f t="shared" si="12"/>
        <v>0.125</v>
      </c>
      <c r="K97" s="135">
        <f t="shared" si="13"/>
        <v>0.375</v>
      </c>
      <c r="L97" s="135">
        <f t="shared" si="14"/>
        <v>0</v>
      </c>
      <c r="M97" s="135">
        <f t="shared" si="15"/>
        <v>0</v>
      </c>
      <c r="N97" s="97" t="s">
        <v>263</v>
      </c>
      <c r="O97" s="230" t="s">
        <v>262</v>
      </c>
      <c r="P97" s="341"/>
      <c r="Q97" s="342"/>
      <c r="R97" s="342"/>
      <c r="S97" s="342" t="s">
        <v>4</v>
      </c>
      <c r="T97" s="342"/>
      <c r="U97" s="342"/>
      <c r="V97" s="342"/>
      <c r="W97" s="342"/>
      <c r="X97" s="342"/>
      <c r="Y97" s="342"/>
      <c r="Z97" s="342"/>
      <c r="AA97" s="342"/>
      <c r="AB97" s="342"/>
      <c r="AC97" s="290">
        <f t="shared" si="11"/>
        <v>1</v>
      </c>
      <c r="AD97" s="100" t="s">
        <v>294</v>
      </c>
      <c r="AE97" s="210">
        <v>0.125</v>
      </c>
      <c r="AF97" s="27" t="e">
        <f>AE97/#REF!</f>
        <v>#REF!</v>
      </c>
      <c r="AG97" s="98" t="s">
        <v>500</v>
      </c>
      <c r="AH97" s="136">
        <v>0.375</v>
      </c>
      <c r="AI97" s="27" t="e">
        <f>AH97/#REF!</f>
        <v>#REF!</v>
      </c>
      <c r="AJ97" s="99" t="s">
        <v>604</v>
      </c>
      <c r="AK97" s="99" t="s">
        <v>653</v>
      </c>
      <c r="AL97" s="136"/>
      <c r="AM97" s="27" t="e">
        <f>AL97/#REF!</f>
        <v>#REF!</v>
      </c>
      <c r="AN97" s="99"/>
      <c r="AO97" s="136"/>
      <c r="AP97" s="27" t="e">
        <f>AO97/#REF!</f>
        <v>#REF!</v>
      </c>
      <c r="AQ97" s="211"/>
      <c r="AR97" s="174" t="s">
        <v>249</v>
      </c>
      <c r="AS97" s="230" t="s">
        <v>252</v>
      </c>
      <c r="AT97" s="307" t="str">
        <f t="shared" si="9"/>
        <v/>
      </c>
      <c r="AU97" s="307" t="e">
        <f t="shared" si="10"/>
        <v>#REF!</v>
      </c>
      <c r="AV97" s="308"/>
      <c r="AW97" s="308"/>
    </row>
    <row r="98" spans="1:49" s="21" customFormat="1" ht="80.25" customHeight="1">
      <c r="A98" s="497"/>
      <c r="B98" s="514"/>
      <c r="C98" s="514"/>
      <c r="D98" s="514"/>
      <c r="E98" s="514"/>
      <c r="F98" s="514"/>
      <c r="G98" s="514"/>
      <c r="H98" s="517"/>
      <c r="I98" s="500"/>
      <c r="J98" s="135">
        <f t="shared" si="12"/>
        <v>0.25</v>
      </c>
      <c r="K98" s="135">
        <f t="shared" si="13"/>
        <v>0.5</v>
      </c>
      <c r="L98" s="135">
        <f t="shared" si="14"/>
        <v>0</v>
      </c>
      <c r="M98" s="135">
        <f t="shared" si="15"/>
        <v>0</v>
      </c>
      <c r="N98" s="97" t="s">
        <v>265</v>
      </c>
      <c r="O98" s="230" t="s">
        <v>264</v>
      </c>
      <c r="P98" s="379"/>
      <c r="Q98" s="380"/>
      <c r="R98" s="380"/>
      <c r="S98" s="380" t="s">
        <v>4</v>
      </c>
      <c r="T98" s="380"/>
      <c r="U98" s="380"/>
      <c r="V98" s="380"/>
      <c r="W98" s="380"/>
      <c r="X98" s="380"/>
      <c r="Y98" s="380"/>
      <c r="Z98" s="380"/>
      <c r="AA98" s="380"/>
      <c r="AB98" s="380"/>
      <c r="AC98" s="290">
        <f t="shared" si="11"/>
        <v>1</v>
      </c>
      <c r="AD98" s="100" t="s">
        <v>294</v>
      </c>
      <c r="AE98" s="210">
        <v>0.25</v>
      </c>
      <c r="AF98" s="27" t="e">
        <f>AE98/#REF!</f>
        <v>#REF!</v>
      </c>
      <c r="AG98" s="98" t="s">
        <v>501</v>
      </c>
      <c r="AH98" s="136">
        <v>0.5</v>
      </c>
      <c r="AI98" s="27" t="e">
        <f>AH98/#REF!</f>
        <v>#REF!</v>
      </c>
      <c r="AJ98" s="99" t="s">
        <v>605</v>
      </c>
      <c r="AK98" s="99" t="s">
        <v>646</v>
      </c>
      <c r="AL98" s="136"/>
      <c r="AM98" s="27" t="e">
        <f>AL98/#REF!</f>
        <v>#REF!</v>
      </c>
      <c r="AN98" s="99"/>
      <c r="AO98" s="136"/>
      <c r="AP98" s="27" t="e">
        <f>AO98/#REF!</f>
        <v>#REF!</v>
      </c>
      <c r="AQ98" s="211"/>
      <c r="AR98" s="174" t="s">
        <v>249</v>
      </c>
      <c r="AS98" s="230" t="s">
        <v>252</v>
      </c>
      <c r="AT98" s="307" t="str">
        <f t="shared" si="9"/>
        <v/>
      </c>
      <c r="AU98" s="307" t="e">
        <f t="shared" si="10"/>
        <v>#REF!</v>
      </c>
      <c r="AV98" s="308"/>
      <c r="AW98" s="308"/>
    </row>
    <row r="99" spans="1:49" s="21" customFormat="1" ht="67.5" customHeight="1">
      <c r="A99" s="497"/>
      <c r="B99" s="514"/>
      <c r="C99" s="514"/>
      <c r="D99" s="514"/>
      <c r="E99" s="514"/>
      <c r="F99" s="514"/>
      <c r="G99" s="514"/>
      <c r="H99" s="517"/>
      <c r="I99" s="500"/>
      <c r="J99" s="135">
        <f t="shared" si="12"/>
        <v>0.25</v>
      </c>
      <c r="K99" s="135">
        <f t="shared" si="13"/>
        <v>0.5</v>
      </c>
      <c r="L99" s="135">
        <f t="shared" si="14"/>
        <v>0</v>
      </c>
      <c r="M99" s="135">
        <f t="shared" si="15"/>
        <v>0</v>
      </c>
      <c r="N99" s="97" t="s">
        <v>296</v>
      </c>
      <c r="O99" s="230" t="s">
        <v>266</v>
      </c>
      <c r="P99" s="379"/>
      <c r="Q99" s="380"/>
      <c r="R99" s="380"/>
      <c r="S99" s="380" t="s">
        <v>4</v>
      </c>
      <c r="T99" s="380"/>
      <c r="U99" s="380"/>
      <c r="V99" s="380"/>
      <c r="W99" s="380"/>
      <c r="X99" s="380"/>
      <c r="Y99" s="380"/>
      <c r="Z99" s="380"/>
      <c r="AA99" s="380"/>
      <c r="AB99" s="380"/>
      <c r="AC99" s="290">
        <f t="shared" si="11"/>
        <v>1</v>
      </c>
      <c r="AD99" s="100" t="s">
        <v>294</v>
      </c>
      <c r="AE99" s="210">
        <v>0.25</v>
      </c>
      <c r="AF99" s="27" t="e">
        <f>AE99/#REF!</f>
        <v>#REF!</v>
      </c>
      <c r="AG99" s="98" t="s">
        <v>502</v>
      </c>
      <c r="AH99" s="136">
        <v>0.5</v>
      </c>
      <c r="AI99" s="27" t="e">
        <f>AH99/#REF!</f>
        <v>#REF!</v>
      </c>
      <c r="AJ99" s="99" t="s">
        <v>606</v>
      </c>
      <c r="AK99" s="99" t="s">
        <v>646</v>
      </c>
      <c r="AL99" s="136"/>
      <c r="AM99" s="27" t="e">
        <f>AL99/#REF!</f>
        <v>#REF!</v>
      </c>
      <c r="AN99" s="99"/>
      <c r="AO99" s="136"/>
      <c r="AP99" s="27" t="e">
        <f>AO99/#REF!</f>
        <v>#REF!</v>
      </c>
      <c r="AQ99" s="211"/>
      <c r="AR99" s="174" t="s">
        <v>249</v>
      </c>
      <c r="AS99" s="230" t="s">
        <v>252</v>
      </c>
      <c r="AT99" s="307" t="str">
        <f t="shared" si="9"/>
        <v/>
      </c>
      <c r="AU99" s="307" t="e">
        <f t="shared" si="10"/>
        <v>#REF!</v>
      </c>
      <c r="AV99" s="308"/>
      <c r="AW99" s="308"/>
    </row>
    <row r="100" spans="1:49" s="21" customFormat="1" ht="110.25" customHeight="1">
      <c r="A100" s="497"/>
      <c r="B100" s="514"/>
      <c r="C100" s="514"/>
      <c r="D100" s="514"/>
      <c r="E100" s="514"/>
      <c r="F100" s="514"/>
      <c r="G100" s="514"/>
      <c r="H100" s="517"/>
      <c r="I100" s="500"/>
      <c r="J100" s="135">
        <f t="shared" si="12"/>
        <v>0.16669999999999999</v>
      </c>
      <c r="K100" s="135">
        <f t="shared" si="13"/>
        <v>0.5</v>
      </c>
      <c r="L100" s="135">
        <f t="shared" si="14"/>
        <v>0</v>
      </c>
      <c r="M100" s="135">
        <f t="shared" si="15"/>
        <v>0</v>
      </c>
      <c r="N100" s="97" t="s">
        <v>269</v>
      </c>
      <c r="O100" s="230" t="s">
        <v>267</v>
      </c>
      <c r="P100" s="341"/>
      <c r="Q100" s="342"/>
      <c r="R100" s="342"/>
      <c r="S100" s="342" t="s">
        <v>4</v>
      </c>
      <c r="T100" s="342"/>
      <c r="U100" s="342"/>
      <c r="V100" s="342"/>
      <c r="W100" s="342"/>
      <c r="X100" s="342"/>
      <c r="Y100" s="342"/>
      <c r="Z100" s="342"/>
      <c r="AA100" s="342"/>
      <c r="AB100" s="342"/>
      <c r="AC100" s="290">
        <f t="shared" si="11"/>
        <v>1</v>
      </c>
      <c r="AD100" s="100" t="s">
        <v>294</v>
      </c>
      <c r="AE100" s="210">
        <f>0.1667/1</f>
        <v>0.16669999999999999</v>
      </c>
      <c r="AF100" s="292" t="e">
        <f>AE100/#REF!</f>
        <v>#REF!</v>
      </c>
      <c r="AG100" s="98" t="s">
        <v>503</v>
      </c>
      <c r="AH100" s="136">
        <v>0.5</v>
      </c>
      <c r="AI100" s="27" t="e">
        <f>AH100/#REF!</f>
        <v>#REF!</v>
      </c>
      <c r="AJ100" s="99" t="s">
        <v>607</v>
      </c>
      <c r="AK100" s="99" t="s">
        <v>646</v>
      </c>
      <c r="AL100" s="136"/>
      <c r="AM100" s="27" t="e">
        <f>AL100/#REF!</f>
        <v>#REF!</v>
      </c>
      <c r="AN100" s="99"/>
      <c r="AO100" s="136"/>
      <c r="AP100" s="27" t="e">
        <f>AO100/#REF!</f>
        <v>#REF!</v>
      </c>
      <c r="AQ100" s="211"/>
      <c r="AR100" s="174" t="s">
        <v>249</v>
      </c>
      <c r="AS100" s="230" t="s">
        <v>253</v>
      </c>
      <c r="AT100" s="307" t="str">
        <f t="shared" si="9"/>
        <v/>
      </c>
      <c r="AU100" s="307" t="e">
        <f t="shared" si="10"/>
        <v>#REF!</v>
      </c>
      <c r="AV100" s="308"/>
      <c r="AW100" s="308"/>
    </row>
    <row r="101" spans="1:49" s="21" customFormat="1" ht="75">
      <c r="A101" s="497"/>
      <c r="B101" s="514"/>
      <c r="C101" s="514"/>
      <c r="D101" s="514"/>
      <c r="E101" s="514"/>
      <c r="F101" s="514"/>
      <c r="G101" s="514"/>
      <c r="H101" s="517"/>
      <c r="I101" s="500"/>
      <c r="J101" s="135">
        <f t="shared" si="12"/>
        <v>0.25</v>
      </c>
      <c r="K101" s="135">
        <f t="shared" si="13"/>
        <v>0.5</v>
      </c>
      <c r="L101" s="135">
        <f t="shared" si="14"/>
        <v>0</v>
      </c>
      <c r="M101" s="135">
        <f t="shared" si="15"/>
        <v>0</v>
      </c>
      <c r="N101" s="97" t="s">
        <v>268</v>
      </c>
      <c r="O101" s="230" t="s">
        <v>270</v>
      </c>
      <c r="P101" s="379"/>
      <c r="Q101" s="380"/>
      <c r="R101" s="380"/>
      <c r="S101" s="380" t="s">
        <v>4</v>
      </c>
      <c r="T101" s="380"/>
      <c r="U101" s="380"/>
      <c r="V101" s="380"/>
      <c r="W101" s="380"/>
      <c r="X101" s="380"/>
      <c r="Y101" s="380"/>
      <c r="Z101" s="380"/>
      <c r="AA101" s="380"/>
      <c r="AB101" s="380"/>
      <c r="AC101" s="290">
        <f t="shared" si="11"/>
        <v>1</v>
      </c>
      <c r="AD101" s="100" t="s">
        <v>294</v>
      </c>
      <c r="AE101" s="210">
        <v>0.25</v>
      </c>
      <c r="AF101" s="27" t="e">
        <f>AE101/#REF!</f>
        <v>#REF!</v>
      </c>
      <c r="AG101" s="98" t="s">
        <v>481</v>
      </c>
      <c r="AH101" s="136">
        <v>0.5</v>
      </c>
      <c r="AI101" s="27" t="e">
        <f>AH101/#REF!</f>
        <v>#REF!</v>
      </c>
      <c r="AJ101" s="99" t="s">
        <v>609</v>
      </c>
      <c r="AK101" s="99" t="s">
        <v>646</v>
      </c>
      <c r="AL101" s="136"/>
      <c r="AM101" s="27" t="e">
        <f>AL101/#REF!</f>
        <v>#REF!</v>
      </c>
      <c r="AN101" s="99"/>
      <c r="AO101" s="136"/>
      <c r="AP101" s="27" t="e">
        <f>AO101/#REF!</f>
        <v>#REF!</v>
      </c>
      <c r="AQ101" s="211"/>
      <c r="AR101" s="174" t="s">
        <v>249</v>
      </c>
      <c r="AS101" s="230" t="s">
        <v>254</v>
      </c>
      <c r="AT101" s="307" t="str">
        <f t="shared" si="9"/>
        <v/>
      </c>
      <c r="AU101" s="307" t="e">
        <f t="shared" si="10"/>
        <v>#REF!</v>
      </c>
      <c r="AV101" s="308"/>
      <c r="AW101" s="308"/>
    </row>
    <row r="102" spans="1:49" s="21" customFormat="1" ht="60">
      <c r="A102" s="497"/>
      <c r="B102" s="514"/>
      <c r="C102" s="514"/>
      <c r="D102" s="514"/>
      <c r="E102" s="514"/>
      <c r="F102" s="514"/>
      <c r="G102" s="514"/>
      <c r="H102" s="517"/>
      <c r="I102" s="500"/>
      <c r="J102" s="135">
        <f t="shared" si="12"/>
        <v>0.25</v>
      </c>
      <c r="K102" s="135">
        <f t="shared" si="13"/>
        <v>0.5</v>
      </c>
      <c r="L102" s="135">
        <f t="shared" si="14"/>
        <v>0</v>
      </c>
      <c r="M102" s="135">
        <f t="shared" si="15"/>
        <v>0</v>
      </c>
      <c r="N102" s="97" t="s">
        <v>272</v>
      </c>
      <c r="O102" s="230" t="s">
        <v>271</v>
      </c>
      <c r="P102" s="379"/>
      <c r="Q102" s="380"/>
      <c r="R102" s="380"/>
      <c r="S102" s="380" t="s">
        <v>4</v>
      </c>
      <c r="T102" s="380"/>
      <c r="U102" s="380"/>
      <c r="V102" s="380"/>
      <c r="W102" s="380"/>
      <c r="X102" s="380"/>
      <c r="Y102" s="380"/>
      <c r="Z102" s="380"/>
      <c r="AA102" s="380"/>
      <c r="AB102" s="380"/>
      <c r="AC102" s="290">
        <f t="shared" si="11"/>
        <v>1</v>
      </c>
      <c r="AD102" s="100" t="s">
        <v>294</v>
      </c>
      <c r="AE102" s="210">
        <v>0.25</v>
      </c>
      <c r="AF102" s="27" t="e">
        <f>AE102/#REF!</f>
        <v>#REF!</v>
      </c>
      <c r="AG102" s="98" t="s">
        <v>482</v>
      </c>
      <c r="AH102" s="136">
        <v>0.5</v>
      </c>
      <c r="AI102" s="27" t="e">
        <f>AH102/#REF!</f>
        <v>#REF!</v>
      </c>
      <c r="AJ102" s="99" t="s">
        <v>608</v>
      </c>
      <c r="AK102" s="99" t="s">
        <v>646</v>
      </c>
      <c r="AL102" s="136"/>
      <c r="AM102" s="27" t="e">
        <f>AL102/#REF!</f>
        <v>#REF!</v>
      </c>
      <c r="AN102" s="99"/>
      <c r="AO102" s="136"/>
      <c r="AP102" s="27" t="e">
        <f>AO102/#REF!</f>
        <v>#REF!</v>
      </c>
      <c r="AQ102" s="211"/>
      <c r="AR102" s="174" t="s">
        <v>249</v>
      </c>
      <c r="AS102" s="230" t="s">
        <v>254</v>
      </c>
      <c r="AT102" s="307" t="str">
        <f t="shared" si="9"/>
        <v/>
      </c>
      <c r="AU102" s="307" t="e">
        <f t="shared" si="10"/>
        <v>#REF!</v>
      </c>
      <c r="AV102" s="308"/>
      <c r="AW102" s="308"/>
    </row>
    <row r="103" spans="1:49" s="21" customFormat="1" ht="174.75" customHeight="1" thickBot="1">
      <c r="A103" s="498"/>
      <c r="B103" s="515"/>
      <c r="C103" s="515"/>
      <c r="D103" s="515"/>
      <c r="E103" s="515"/>
      <c r="F103" s="515"/>
      <c r="G103" s="515"/>
      <c r="H103" s="518"/>
      <c r="I103" s="501"/>
      <c r="J103" s="138">
        <f t="shared" si="12"/>
        <v>0</v>
      </c>
      <c r="K103" s="138">
        <f t="shared" si="13"/>
        <v>0.25</v>
      </c>
      <c r="L103" s="138">
        <f t="shared" si="14"/>
        <v>0</v>
      </c>
      <c r="M103" s="138">
        <f t="shared" si="15"/>
        <v>0</v>
      </c>
      <c r="N103" s="101" t="s">
        <v>172</v>
      </c>
      <c r="O103" s="231" t="s">
        <v>172</v>
      </c>
      <c r="P103" s="343"/>
      <c r="Q103" s="344"/>
      <c r="R103" s="344"/>
      <c r="S103" s="344"/>
      <c r="T103" s="344"/>
      <c r="U103" s="344"/>
      <c r="V103" s="344"/>
      <c r="W103" s="344"/>
      <c r="X103" s="344"/>
      <c r="Y103" s="344" t="s">
        <v>4</v>
      </c>
      <c r="Z103" s="344"/>
      <c r="AA103" s="345"/>
      <c r="AB103" s="344"/>
      <c r="AC103" s="291">
        <f t="shared" si="11"/>
        <v>1</v>
      </c>
      <c r="AD103" s="243" t="s">
        <v>289</v>
      </c>
      <c r="AE103" s="212"/>
      <c r="AF103" s="49"/>
      <c r="AG103" s="139" t="s">
        <v>418</v>
      </c>
      <c r="AH103" s="140">
        <v>0.25</v>
      </c>
      <c r="AI103" s="49" t="e">
        <f>AH103/#REF!</f>
        <v>#REF!</v>
      </c>
      <c r="AJ103" s="99" t="s">
        <v>599</v>
      </c>
      <c r="AK103" s="99" t="s">
        <v>660</v>
      </c>
      <c r="AL103" s="140"/>
      <c r="AM103" s="49" t="e">
        <f>AL103/#REF!</f>
        <v>#REF!</v>
      </c>
      <c r="AN103" s="102"/>
      <c r="AO103" s="140"/>
      <c r="AP103" s="49" t="e">
        <f>AO103/#REF!</f>
        <v>#REF!</v>
      </c>
      <c r="AQ103" s="213"/>
      <c r="AR103" s="175" t="s">
        <v>160</v>
      </c>
      <c r="AS103" s="306" t="s">
        <v>171</v>
      </c>
      <c r="AT103" s="307" t="str">
        <f t="shared" si="9"/>
        <v/>
      </c>
      <c r="AU103" s="307" t="str">
        <f t="shared" si="10"/>
        <v/>
      </c>
      <c r="AV103" s="308"/>
      <c r="AW103" s="308"/>
    </row>
    <row r="104" spans="1:49" ht="15">
      <c r="P104" s="2">
        <f>COUNTIF(P4:P103,"x")</f>
        <v>17</v>
      </c>
      <c r="Q104" s="2">
        <f t="shared" ref="Q104:AB104" si="16">COUNTIF(Q4:Q103,"x")</f>
        <v>32</v>
      </c>
      <c r="R104" s="2">
        <f t="shared" si="16"/>
        <v>16</v>
      </c>
      <c r="S104" s="2">
        <f t="shared" si="16"/>
        <v>38</v>
      </c>
      <c r="T104" s="2">
        <f t="shared" si="16"/>
        <v>22</v>
      </c>
      <c r="U104" s="2">
        <f t="shared" si="16"/>
        <v>18</v>
      </c>
      <c r="V104" s="2">
        <f t="shared" si="16"/>
        <v>27</v>
      </c>
      <c r="W104" s="2">
        <f t="shared" si="16"/>
        <v>10</v>
      </c>
      <c r="X104" s="2">
        <f t="shared" si="16"/>
        <v>6</v>
      </c>
      <c r="Y104" s="2">
        <f t="shared" si="16"/>
        <v>41</v>
      </c>
      <c r="Z104" s="2">
        <f t="shared" si="16"/>
        <v>8</v>
      </c>
      <c r="AA104" s="2">
        <f t="shared" si="16"/>
        <v>16</v>
      </c>
      <c r="AB104" s="2">
        <f t="shared" si="16"/>
        <v>42</v>
      </c>
      <c r="AD104"/>
    </row>
    <row r="105" spans="1:49" ht="15"/>
    <row r="106" spans="1:49" ht="15"/>
    <row r="107" spans="1:49" ht="15">
      <c r="N107"/>
    </row>
    <row r="108" spans="1:49" ht="15">
      <c r="N108"/>
    </row>
    <row r="109" spans="1:49" s="2" customFormat="1" ht="15">
      <c r="A109" s="1"/>
      <c r="B109" s="1"/>
      <c r="C109" s="1"/>
      <c r="D109" s="1"/>
      <c r="E109" s="1"/>
      <c r="F109" s="1"/>
      <c r="G109" s="1"/>
      <c r="H109" s="1"/>
      <c r="I109"/>
      <c r="J109"/>
      <c r="K109"/>
      <c r="L109"/>
      <c r="M109"/>
      <c r="N109"/>
    </row>
    <row r="110" spans="1:49" s="2" customFormat="1" ht="15">
      <c r="A110" s="1"/>
      <c r="B110" s="1"/>
      <c r="C110" s="1"/>
      <c r="D110" s="1"/>
      <c r="E110" s="1"/>
      <c r="F110" s="1"/>
      <c r="G110" s="1"/>
      <c r="H110" s="1"/>
      <c r="I110"/>
      <c r="J110"/>
      <c r="K110"/>
      <c r="L110"/>
      <c r="M110"/>
      <c r="N110"/>
    </row>
    <row r="111" spans="1:49" s="2" customFormat="1" ht="15">
      <c r="A111" s="1"/>
      <c r="B111" s="1"/>
      <c r="C111" s="1"/>
      <c r="D111" s="1"/>
      <c r="E111" s="1"/>
      <c r="F111" s="1"/>
      <c r="G111" s="1"/>
      <c r="H111" s="1"/>
      <c r="I111"/>
      <c r="J111"/>
      <c r="K111"/>
      <c r="L111"/>
      <c r="M111"/>
    </row>
  </sheetData>
  <sheetProtection formatCells="0" sort="0" autoFilter="0"/>
  <autoFilter ref="A3:AW104" xr:uid="{BEB8EAD9-077F-4BA4-852B-552DEAC3139B}"/>
  <mergeCells count="143">
    <mergeCell ref="AR1:AS2"/>
    <mergeCell ref="A80:A103"/>
    <mergeCell ref="I80:I103"/>
    <mergeCell ref="A31:A57"/>
    <mergeCell ref="I39:I43"/>
    <mergeCell ref="I52:I53"/>
    <mergeCell ref="A58:A79"/>
    <mergeCell ref="I62:I69"/>
    <mergeCell ref="I71:I73"/>
    <mergeCell ref="I74:I79"/>
    <mergeCell ref="E58:E79"/>
    <mergeCell ref="B80:B103"/>
    <mergeCell ref="C80:C103"/>
    <mergeCell ref="D80:D103"/>
    <mergeCell ref="E80:E103"/>
    <mergeCell ref="F80:F103"/>
    <mergeCell ref="G80:G103"/>
    <mergeCell ref="H80:H103"/>
    <mergeCell ref="A4:A14"/>
    <mergeCell ref="I8:I10"/>
    <mergeCell ref="I13:I14"/>
    <mergeCell ref="A15:A18"/>
    <mergeCell ref="I15:I18"/>
    <mergeCell ref="B4:B14"/>
    <mergeCell ref="A19:A30"/>
    <mergeCell ref="I19:I21"/>
    <mergeCell ref="I22:I23"/>
    <mergeCell ref="B19:B30"/>
    <mergeCell ref="B31:B57"/>
    <mergeCell ref="E4:E14"/>
    <mergeCell ref="I24:I30"/>
    <mergeCell ref="I44:I51"/>
    <mergeCell ref="C4:C14"/>
    <mergeCell ref="D4:D14"/>
    <mergeCell ref="F4:F14"/>
    <mergeCell ref="G4:G14"/>
    <mergeCell ref="I6:I7"/>
    <mergeCell ref="I54:I57"/>
    <mergeCell ref="H15:H18"/>
    <mergeCell ref="E15:E18"/>
    <mergeCell ref="H4:H14"/>
    <mergeCell ref="AO2:AQ2"/>
    <mergeCell ref="AE1:AQ1"/>
    <mergeCell ref="B58:B79"/>
    <mergeCell ref="AE2:AG2"/>
    <mergeCell ref="P2:AD2"/>
    <mergeCell ref="I31:I38"/>
    <mergeCell ref="C31:C57"/>
    <mergeCell ref="D31:D57"/>
    <mergeCell ref="F31:F57"/>
    <mergeCell ref="G31:G57"/>
    <mergeCell ref="H31:H57"/>
    <mergeCell ref="C19:C30"/>
    <mergeCell ref="D19:D30"/>
    <mergeCell ref="C58:C79"/>
    <mergeCell ref="D58:D79"/>
    <mergeCell ref="C15:C18"/>
    <mergeCell ref="D15:D18"/>
    <mergeCell ref="F15:F18"/>
    <mergeCell ref="G15:G18"/>
    <mergeCell ref="B15:B18"/>
    <mergeCell ref="E31:E57"/>
    <mergeCell ref="E19:E30"/>
    <mergeCell ref="K39:K43"/>
    <mergeCell ref="L39:L43"/>
    <mergeCell ref="L19:L21"/>
    <mergeCell ref="K31:K38"/>
    <mergeCell ref="L31:L38"/>
    <mergeCell ref="F19:F30"/>
    <mergeCell ref="F58:F79"/>
    <mergeCell ref="G58:G79"/>
    <mergeCell ref="J54:J57"/>
    <mergeCell ref="K54:K57"/>
    <mergeCell ref="L54:L57"/>
    <mergeCell ref="G19:G30"/>
    <mergeCell ref="H19:H30"/>
    <mergeCell ref="J74:J79"/>
    <mergeCell ref="K74:K79"/>
    <mergeCell ref="L74:L79"/>
    <mergeCell ref="L44:L51"/>
    <mergeCell ref="J58:J61"/>
    <mergeCell ref="K58:K61"/>
    <mergeCell ref="L58:L61"/>
    <mergeCell ref="J19:J21"/>
    <mergeCell ref="K52:K53"/>
    <mergeCell ref="L52:L53"/>
    <mergeCell ref="M19:M21"/>
    <mergeCell ref="J4:J5"/>
    <mergeCell ref="J6:J7"/>
    <mergeCell ref="K6:K7"/>
    <mergeCell ref="L6:L7"/>
    <mergeCell ref="M6:M7"/>
    <mergeCell ref="J11:J12"/>
    <mergeCell ref="K11:K12"/>
    <mergeCell ref="H58:H79"/>
    <mergeCell ref="I58:I61"/>
    <mergeCell ref="M74:M79"/>
    <mergeCell ref="J62:J69"/>
    <mergeCell ref="K62:K69"/>
    <mergeCell ref="L62:L69"/>
    <mergeCell ref="M62:M69"/>
    <mergeCell ref="J71:J73"/>
    <mergeCell ref="K71:K73"/>
    <mergeCell ref="L71:L73"/>
    <mergeCell ref="M71:M73"/>
    <mergeCell ref="M58:M61"/>
    <mergeCell ref="K24:K30"/>
    <mergeCell ref="L24:L30"/>
    <mergeCell ref="M24:M30"/>
    <mergeCell ref="J31:J38"/>
    <mergeCell ref="M52:M53"/>
    <mergeCell ref="J39:J43"/>
    <mergeCell ref="J52:J53"/>
    <mergeCell ref="J44:J51"/>
    <mergeCell ref="K44:K51"/>
    <mergeCell ref="M44:M51"/>
    <mergeCell ref="J24:J30"/>
    <mergeCell ref="M31:M38"/>
    <mergeCell ref="M39:M43"/>
    <mergeCell ref="AT1:AW2"/>
    <mergeCell ref="L11:L12"/>
    <mergeCell ref="M11:M12"/>
    <mergeCell ref="M54:M57"/>
    <mergeCell ref="I4:I5"/>
    <mergeCell ref="I11:I12"/>
    <mergeCell ref="K4:K5"/>
    <mergeCell ref="L4:L5"/>
    <mergeCell ref="M4:M5"/>
    <mergeCell ref="AH2:AK2"/>
    <mergeCell ref="AL2:AN2"/>
    <mergeCell ref="J8:J10"/>
    <mergeCell ref="K8:K10"/>
    <mergeCell ref="L8:L10"/>
    <mergeCell ref="M8:M10"/>
    <mergeCell ref="J13:J14"/>
    <mergeCell ref="J22:J23"/>
    <mergeCell ref="K22:K23"/>
    <mergeCell ref="L22:L23"/>
    <mergeCell ref="M22:M23"/>
    <mergeCell ref="K13:K14"/>
    <mergeCell ref="L13:L14"/>
    <mergeCell ref="M13:M14"/>
    <mergeCell ref="K19:K21"/>
  </mergeCells>
  <conditionalFormatting sqref="AF4:AF103 AI4:AI103 AM4:AM103 AP4:AP103">
    <cfRule type="cellIs" dxfId="10" priority="13" operator="greaterThan">
      <formula>1</formula>
    </cfRule>
    <cfRule type="cellIs" dxfId="9" priority="50" operator="between">
      <formula>0%</formula>
      <formula>24%</formula>
    </cfRule>
    <cfRule type="cellIs" dxfId="8" priority="51" operator="between">
      <formula>25%</formula>
      <formula>49%</formula>
    </cfRule>
    <cfRule type="cellIs" dxfId="7" priority="52" operator="between">
      <formula>50%</formula>
      <formula>74%</formula>
    </cfRule>
    <cfRule type="cellIs" dxfId="6" priority="53" operator="between">
      <formula>75%</formula>
      <formula>90%</formula>
    </cfRule>
    <cfRule type="cellIs" dxfId="5" priority="54" operator="between">
      <formula>91%</formula>
      <formula>100%</formula>
    </cfRule>
  </conditionalFormatting>
  <conditionalFormatting sqref="AF61 AI61 AM61 AP61">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1687" yWindow="715" count="3">
    <dataValidation allowBlank="1" showInputMessage="1" showErrorMessage="1" prompt="100% aplica solo si se cumplio a cabalidad la actividad programada" sqref="AE58:AE103 AL4:AM103 AO4:AP103 AE4:AE56 AF4:AF103 AH4:AI103" xr:uid="{A9FAC1A4-42E5-4917-8EC5-F7F13BA12686}"/>
    <dataValidation allowBlank="1" showInputMessage="1" showErrorMessage="1" prompt="Favor describir brevemente los resultados de la gestión adelantada (fechas, url, nombre de documenentos generados, aplicativo donde reposa, número de memorandos, etc)" sqref="AQ4:AQ14 AN4:AN17 AG4:AG17 AJ4:AJ17 AK4:AK18" xr:uid="{7B83F0B4-B7BC-4B67-86DD-DA3A15418755}"/>
    <dataValidation allowBlank="1" showInputMessage="1" showErrorMessage="1" prompt="Favor describir brevemente los resultados de la gestión adelantada (fechas, url, nombre de documentos generados, aplicativo donde reposa, número de memorandos, etc)" sqref="AG18:AG103 AN18:AN103 AQ15:AQ103 AJ18:AJ103 AK19:AK103" xr:uid="{E089CDE3-3BC3-4346-91BD-F61694FFD6FB}"/>
  </dataValidations>
  <printOptions horizontalCentered="1" verticalCentered="1"/>
  <pageMargins left="0.70866141732283472" right="0.70866141732283472" top="0.74803149606299213" bottom="0.74803149606299213" header="0.31496062992125984" footer="0.31496062992125984"/>
  <pageSetup scale="15" fitToHeight="7" orientation="portrait" horizontalDpi="300" verticalDpi="300" r:id="rId1"/>
  <headerFooter>
    <oddHeader>&amp;LPág. &amp;P de &amp;N&amp;CImplementación Plan Anticorrupción y de Atención al Ciudadano 2023&amp;RCorte 2° trimestre de 2023</oddHeader>
    <oddFooter>&amp;ROficina Asesora de Planeación
INVIAS</oddFooter>
  </headerFooter>
  <rowBreaks count="1" manualBreakCount="1">
    <brk id="18"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1B56D-AE2A-447B-ACCD-34EA8B3B0276}">
  <dimension ref="A1:AC44"/>
  <sheetViews>
    <sheetView tabSelected="1" workbookViewId="0">
      <selection activeCell="K9" sqref="K9:P11"/>
    </sheetView>
  </sheetViews>
  <sheetFormatPr baseColWidth="10" defaultColWidth="9.140625" defaultRowHeight="15"/>
  <cols>
    <col min="1" max="1" width="4.7109375" bestFit="1" customWidth="1"/>
    <col min="2" max="2" width="16.85546875" bestFit="1" customWidth="1"/>
    <col min="3" max="3" width="8.85546875" bestFit="1" customWidth="1"/>
    <col min="4" max="4" width="1.140625" bestFit="1" customWidth="1"/>
    <col min="5" max="5" width="25.140625" bestFit="1" customWidth="1"/>
    <col min="6" max="6" width="10.85546875" bestFit="1" customWidth="1"/>
    <col min="7" max="8" width="16.85546875" bestFit="1" customWidth="1"/>
    <col min="9" max="9" width="8.85546875" bestFit="1" customWidth="1"/>
    <col min="10" max="10" width="16" bestFit="1" customWidth="1"/>
    <col min="11" max="11" width="0.28515625" bestFit="1" customWidth="1"/>
    <col min="12" max="12" width="16" bestFit="1" customWidth="1"/>
    <col min="13" max="13" width="0.7109375" bestFit="1" customWidth="1"/>
    <col min="14" max="14" width="16.140625" bestFit="1" customWidth="1"/>
    <col min="15" max="15" width="12.5703125" bestFit="1" customWidth="1"/>
    <col min="16" max="16" width="4.42578125" bestFit="1" customWidth="1"/>
    <col min="17" max="17" width="20.85546875" bestFit="1" customWidth="1"/>
    <col min="18" max="18" width="16.85546875" bestFit="1" customWidth="1"/>
    <col min="19" max="19" width="17" bestFit="1" customWidth="1"/>
    <col min="20" max="20" width="20.85546875" bestFit="1" customWidth="1"/>
    <col min="21" max="21" width="22.140625" bestFit="1" customWidth="1"/>
    <col min="22" max="22" width="12.5703125" bestFit="1" customWidth="1"/>
    <col min="23" max="23" width="55.28515625" bestFit="1" customWidth="1"/>
    <col min="24" max="24" width="25.85546875" bestFit="1" customWidth="1"/>
    <col min="25" max="25" width="15.85546875" bestFit="1" customWidth="1"/>
    <col min="26" max="26" width="18.28515625" bestFit="1" customWidth="1"/>
    <col min="27" max="27" width="65.5703125" bestFit="1" customWidth="1"/>
    <col min="28" max="28" width="65.7109375" bestFit="1" customWidth="1"/>
    <col min="29" max="29" width="4.7109375" bestFit="1" customWidth="1"/>
    <col min="257" max="257" width="4.7109375" bestFit="1" customWidth="1"/>
    <col min="258" max="258" width="16.85546875" bestFit="1" customWidth="1"/>
    <col min="259" max="259" width="8.85546875" bestFit="1" customWidth="1"/>
    <col min="260" max="260" width="1.140625" bestFit="1" customWidth="1"/>
    <col min="261" max="261" width="25.140625" bestFit="1" customWidth="1"/>
    <col min="262" max="262" width="10.85546875" bestFit="1" customWidth="1"/>
    <col min="263" max="264" width="16.85546875" bestFit="1" customWidth="1"/>
    <col min="265" max="265" width="8.85546875" bestFit="1" customWidth="1"/>
    <col min="266" max="266" width="16" bestFit="1" customWidth="1"/>
    <col min="267" max="267" width="0.28515625" bestFit="1" customWidth="1"/>
    <col min="268" max="268" width="16" bestFit="1" customWidth="1"/>
    <col min="269" max="269" width="0.7109375" bestFit="1" customWidth="1"/>
    <col min="270" max="270" width="16.140625" bestFit="1" customWidth="1"/>
    <col min="271" max="271" width="12.5703125" bestFit="1" customWidth="1"/>
    <col min="272" max="272" width="4.42578125" bestFit="1" customWidth="1"/>
    <col min="273" max="273" width="20.85546875" bestFit="1" customWidth="1"/>
    <col min="274" max="274" width="16.85546875" bestFit="1" customWidth="1"/>
    <col min="275" max="275" width="17" bestFit="1" customWidth="1"/>
    <col min="276" max="276" width="20.85546875" bestFit="1" customWidth="1"/>
    <col min="277" max="277" width="22.140625" bestFit="1" customWidth="1"/>
    <col min="278" max="278" width="12.5703125" bestFit="1" customWidth="1"/>
    <col min="279" max="279" width="55.28515625" bestFit="1" customWidth="1"/>
    <col min="280" max="280" width="25.85546875" bestFit="1" customWidth="1"/>
    <col min="281" max="281" width="15.85546875" bestFit="1" customWidth="1"/>
    <col min="282" max="282" width="18.28515625" bestFit="1" customWidth="1"/>
    <col min="283" max="283" width="65.5703125" bestFit="1" customWidth="1"/>
    <col min="284" max="284" width="65.7109375" bestFit="1" customWidth="1"/>
    <col min="285" max="285" width="4.7109375" bestFit="1" customWidth="1"/>
    <col min="513" max="513" width="4.7109375" bestFit="1" customWidth="1"/>
    <col min="514" max="514" width="16.85546875" bestFit="1" customWidth="1"/>
    <col min="515" max="515" width="8.85546875" bestFit="1" customWidth="1"/>
    <col min="516" max="516" width="1.140625" bestFit="1" customWidth="1"/>
    <col min="517" max="517" width="25.140625" bestFit="1" customWidth="1"/>
    <col min="518" max="518" width="10.85546875" bestFit="1" customWidth="1"/>
    <col min="519" max="520" width="16.85546875" bestFit="1" customWidth="1"/>
    <col min="521" max="521" width="8.85546875" bestFit="1" customWidth="1"/>
    <col min="522" max="522" width="16" bestFit="1" customWidth="1"/>
    <col min="523" max="523" width="0.28515625" bestFit="1" customWidth="1"/>
    <col min="524" max="524" width="16" bestFit="1" customWidth="1"/>
    <col min="525" max="525" width="0.7109375" bestFit="1" customWidth="1"/>
    <col min="526" max="526" width="16.140625" bestFit="1" customWidth="1"/>
    <col min="527" max="527" width="12.5703125" bestFit="1" customWidth="1"/>
    <col min="528" max="528" width="4.42578125" bestFit="1" customWidth="1"/>
    <col min="529" max="529" width="20.85546875" bestFit="1" customWidth="1"/>
    <col min="530" max="530" width="16.85546875" bestFit="1" customWidth="1"/>
    <col min="531" max="531" width="17" bestFit="1" customWidth="1"/>
    <col min="532" max="532" width="20.85546875" bestFit="1" customWidth="1"/>
    <col min="533" max="533" width="22.140625" bestFit="1" customWidth="1"/>
    <col min="534" max="534" width="12.5703125" bestFit="1" customWidth="1"/>
    <col min="535" max="535" width="55.28515625" bestFit="1" customWidth="1"/>
    <col min="536" max="536" width="25.85546875" bestFit="1" customWidth="1"/>
    <col min="537" max="537" width="15.85546875" bestFit="1" customWidth="1"/>
    <col min="538" max="538" width="18.28515625" bestFit="1" customWidth="1"/>
    <col min="539" max="539" width="65.5703125" bestFit="1" customWidth="1"/>
    <col min="540" max="540" width="65.7109375" bestFit="1" customWidth="1"/>
    <col min="541" max="541" width="4.7109375" bestFit="1" customWidth="1"/>
    <col min="769" max="769" width="4.7109375" bestFit="1" customWidth="1"/>
    <col min="770" max="770" width="16.85546875" bestFit="1" customWidth="1"/>
    <col min="771" max="771" width="8.85546875" bestFit="1" customWidth="1"/>
    <col min="772" max="772" width="1.140625" bestFit="1" customWidth="1"/>
    <col min="773" max="773" width="25.140625" bestFit="1" customWidth="1"/>
    <col min="774" max="774" width="10.85546875" bestFit="1" customWidth="1"/>
    <col min="775" max="776" width="16.85546875" bestFit="1" customWidth="1"/>
    <col min="777" max="777" width="8.85546875" bestFit="1" customWidth="1"/>
    <col min="778" max="778" width="16" bestFit="1" customWidth="1"/>
    <col min="779" max="779" width="0.28515625" bestFit="1" customWidth="1"/>
    <col min="780" max="780" width="16" bestFit="1" customWidth="1"/>
    <col min="781" max="781" width="0.7109375" bestFit="1" customWidth="1"/>
    <col min="782" max="782" width="16.140625" bestFit="1" customWidth="1"/>
    <col min="783" max="783" width="12.5703125" bestFit="1" customWidth="1"/>
    <col min="784" max="784" width="4.42578125" bestFit="1" customWidth="1"/>
    <col min="785" max="785" width="20.85546875" bestFit="1" customWidth="1"/>
    <col min="786" max="786" width="16.85546875" bestFit="1" customWidth="1"/>
    <col min="787" max="787" width="17" bestFit="1" customWidth="1"/>
    <col min="788" max="788" width="20.85546875" bestFit="1" customWidth="1"/>
    <col min="789" max="789" width="22.140625" bestFit="1" customWidth="1"/>
    <col min="790" max="790" width="12.5703125" bestFit="1" customWidth="1"/>
    <col min="791" max="791" width="55.28515625" bestFit="1" customWidth="1"/>
    <col min="792" max="792" width="25.85546875" bestFit="1" customWidth="1"/>
    <col min="793" max="793" width="15.85546875" bestFit="1" customWidth="1"/>
    <col min="794" max="794" width="18.28515625" bestFit="1" customWidth="1"/>
    <col min="795" max="795" width="65.5703125" bestFit="1" customWidth="1"/>
    <col min="796" max="796" width="65.7109375" bestFit="1" customWidth="1"/>
    <col min="797" max="797" width="4.7109375" bestFit="1" customWidth="1"/>
    <col min="1025" max="1025" width="4.7109375" bestFit="1" customWidth="1"/>
    <col min="1026" max="1026" width="16.85546875" bestFit="1" customWidth="1"/>
    <col min="1027" max="1027" width="8.85546875" bestFit="1" customWidth="1"/>
    <col min="1028" max="1028" width="1.140625" bestFit="1" customWidth="1"/>
    <col min="1029" max="1029" width="25.140625" bestFit="1" customWidth="1"/>
    <col min="1030" max="1030" width="10.85546875" bestFit="1" customWidth="1"/>
    <col min="1031" max="1032" width="16.85546875" bestFit="1" customWidth="1"/>
    <col min="1033" max="1033" width="8.85546875" bestFit="1" customWidth="1"/>
    <col min="1034" max="1034" width="16" bestFit="1" customWidth="1"/>
    <col min="1035" max="1035" width="0.28515625" bestFit="1" customWidth="1"/>
    <col min="1036" max="1036" width="16" bestFit="1" customWidth="1"/>
    <col min="1037" max="1037" width="0.7109375" bestFit="1" customWidth="1"/>
    <col min="1038" max="1038" width="16.140625" bestFit="1" customWidth="1"/>
    <col min="1039" max="1039" width="12.5703125" bestFit="1" customWidth="1"/>
    <col min="1040" max="1040" width="4.42578125" bestFit="1" customWidth="1"/>
    <col min="1041" max="1041" width="20.85546875" bestFit="1" customWidth="1"/>
    <col min="1042" max="1042" width="16.85546875" bestFit="1" customWidth="1"/>
    <col min="1043" max="1043" width="17" bestFit="1" customWidth="1"/>
    <col min="1044" max="1044" width="20.85546875" bestFit="1" customWidth="1"/>
    <col min="1045" max="1045" width="22.140625" bestFit="1" customWidth="1"/>
    <col min="1046" max="1046" width="12.5703125" bestFit="1" customWidth="1"/>
    <col min="1047" max="1047" width="55.28515625" bestFit="1" customWidth="1"/>
    <col min="1048" max="1048" width="25.85546875" bestFit="1" customWidth="1"/>
    <col min="1049" max="1049" width="15.85546875" bestFit="1" customWidth="1"/>
    <col min="1050" max="1050" width="18.28515625" bestFit="1" customWidth="1"/>
    <col min="1051" max="1051" width="65.5703125" bestFit="1" customWidth="1"/>
    <col min="1052" max="1052" width="65.7109375" bestFit="1" customWidth="1"/>
    <col min="1053" max="1053" width="4.7109375" bestFit="1" customWidth="1"/>
    <col min="1281" max="1281" width="4.7109375" bestFit="1" customWidth="1"/>
    <col min="1282" max="1282" width="16.85546875" bestFit="1" customWidth="1"/>
    <col min="1283" max="1283" width="8.85546875" bestFit="1" customWidth="1"/>
    <col min="1284" max="1284" width="1.140625" bestFit="1" customWidth="1"/>
    <col min="1285" max="1285" width="25.140625" bestFit="1" customWidth="1"/>
    <col min="1286" max="1286" width="10.85546875" bestFit="1" customWidth="1"/>
    <col min="1287" max="1288" width="16.85546875" bestFit="1" customWidth="1"/>
    <col min="1289" max="1289" width="8.85546875" bestFit="1" customWidth="1"/>
    <col min="1290" max="1290" width="16" bestFit="1" customWidth="1"/>
    <col min="1291" max="1291" width="0.28515625" bestFit="1" customWidth="1"/>
    <col min="1292" max="1292" width="16" bestFit="1" customWidth="1"/>
    <col min="1293" max="1293" width="0.7109375" bestFit="1" customWidth="1"/>
    <col min="1294" max="1294" width="16.140625" bestFit="1" customWidth="1"/>
    <col min="1295" max="1295" width="12.5703125" bestFit="1" customWidth="1"/>
    <col min="1296" max="1296" width="4.42578125" bestFit="1" customWidth="1"/>
    <col min="1297" max="1297" width="20.85546875" bestFit="1" customWidth="1"/>
    <col min="1298" max="1298" width="16.85546875" bestFit="1" customWidth="1"/>
    <col min="1299" max="1299" width="17" bestFit="1" customWidth="1"/>
    <col min="1300" max="1300" width="20.85546875" bestFit="1" customWidth="1"/>
    <col min="1301" max="1301" width="22.140625" bestFit="1" customWidth="1"/>
    <col min="1302" max="1302" width="12.5703125" bestFit="1" customWidth="1"/>
    <col min="1303" max="1303" width="55.28515625" bestFit="1" customWidth="1"/>
    <col min="1304" max="1304" width="25.85546875" bestFit="1" customWidth="1"/>
    <col min="1305" max="1305" width="15.85546875" bestFit="1" customWidth="1"/>
    <col min="1306" max="1306" width="18.28515625" bestFit="1" customWidth="1"/>
    <col min="1307" max="1307" width="65.5703125" bestFit="1" customWidth="1"/>
    <col min="1308" max="1308" width="65.7109375" bestFit="1" customWidth="1"/>
    <col min="1309" max="1309" width="4.7109375" bestFit="1" customWidth="1"/>
    <col min="1537" max="1537" width="4.7109375" bestFit="1" customWidth="1"/>
    <col min="1538" max="1538" width="16.85546875" bestFit="1" customWidth="1"/>
    <col min="1539" max="1539" width="8.85546875" bestFit="1" customWidth="1"/>
    <col min="1540" max="1540" width="1.140625" bestFit="1" customWidth="1"/>
    <col min="1541" max="1541" width="25.140625" bestFit="1" customWidth="1"/>
    <col min="1542" max="1542" width="10.85546875" bestFit="1" customWidth="1"/>
    <col min="1543" max="1544" width="16.85546875" bestFit="1" customWidth="1"/>
    <col min="1545" max="1545" width="8.85546875" bestFit="1" customWidth="1"/>
    <col min="1546" max="1546" width="16" bestFit="1" customWidth="1"/>
    <col min="1547" max="1547" width="0.28515625" bestFit="1" customWidth="1"/>
    <col min="1548" max="1548" width="16" bestFit="1" customWidth="1"/>
    <col min="1549" max="1549" width="0.7109375" bestFit="1" customWidth="1"/>
    <col min="1550" max="1550" width="16.140625" bestFit="1" customWidth="1"/>
    <col min="1551" max="1551" width="12.5703125" bestFit="1" customWidth="1"/>
    <col min="1552" max="1552" width="4.42578125" bestFit="1" customWidth="1"/>
    <col min="1553" max="1553" width="20.85546875" bestFit="1" customWidth="1"/>
    <col min="1554" max="1554" width="16.85546875" bestFit="1" customWidth="1"/>
    <col min="1555" max="1555" width="17" bestFit="1" customWidth="1"/>
    <col min="1556" max="1556" width="20.85546875" bestFit="1" customWidth="1"/>
    <col min="1557" max="1557" width="22.140625" bestFit="1" customWidth="1"/>
    <col min="1558" max="1558" width="12.5703125" bestFit="1" customWidth="1"/>
    <col min="1559" max="1559" width="55.28515625" bestFit="1" customWidth="1"/>
    <col min="1560" max="1560" width="25.85546875" bestFit="1" customWidth="1"/>
    <col min="1561" max="1561" width="15.85546875" bestFit="1" customWidth="1"/>
    <col min="1562" max="1562" width="18.28515625" bestFit="1" customWidth="1"/>
    <col min="1563" max="1563" width="65.5703125" bestFit="1" customWidth="1"/>
    <col min="1564" max="1564" width="65.7109375" bestFit="1" customWidth="1"/>
    <col min="1565" max="1565" width="4.7109375" bestFit="1" customWidth="1"/>
    <col min="1793" max="1793" width="4.7109375" bestFit="1" customWidth="1"/>
    <col min="1794" max="1794" width="16.85546875" bestFit="1" customWidth="1"/>
    <col min="1795" max="1795" width="8.85546875" bestFit="1" customWidth="1"/>
    <col min="1796" max="1796" width="1.140625" bestFit="1" customWidth="1"/>
    <col min="1797" max="1797" width="25.140625" bestFit="1" customWidth="1"/>
    <col min="1798" max="1798" width="10.85546875" bestFit="1" customWidth="1"/>
    <col min="1799" max="1800" width="16.85546875" bestFit="1" customWidth="1"/>
    <col min="1801" max="1801" width="8.85546875" bestFit="1" customWidth="1"/>
    <col min="1802" max="1802" width="16" bestFit="1" customWidth="1"/>
    <col min="1803" max="1803" width="0.28515625" bestFit="1" customWidth="1"/>
    <col min="1804" max="1804" width="16" bestFit="1" customWidth="1"/>
    <col min="1805" max="1805" width="0.7109375" bestFit="1" customWidth="1"/>
    <col min="1806" max="1806" width="16.140625" bestFit="1" customWidth="1"/>
    <col min="1807" max="1807" width="12.5703125" bestFit="1" customWidth="1"/>
    <col min="1808" max="1808" width="4.42578125" bestFit="1" customWidth="1"/>
    <col min="1809" max="1809" width="20.85546875" bestFit="1" customWidth="1"/>
    <col min="1810" max="1810" width="16.85546875" bestFit="1" customWidth="1"/>
    <col min="1811" max="1811" width="17" bestFit="1" customWidth="1"/>
    <col min="1812" max="1812" width="20.85546875" bestFit="1" customWidth="1"/>
    <col min="1813" max="1813" width="22.140625" bestFit="1" customWidth="1"/>
    <col min="1814" max="1814" width="12.5703125" bestFit="1" customWidth="1"/>
    <col min="1815" max="1815" width="55.28515625" bestFit="1" customWidth="1"/>
    <col min="1816" max="1816" width="25.85546875" bestFit="1" customWidth="1"/>
    <col min="1817" max="1817" width="15.85546875" bestFit="1" customWidth="1"/>
    <col min="1818" max="1818" width="18.28515625" bestFit="1" customWidth="1"/>
    <col min="1819" max="1819" width="65.5703125" bestFit="1" customWidth="1"/>
    <col min="1820" max="1820" width="65.7109375" bestFit="1" customWidth="1"/>
    <col min="1821" max="1821" width="4.7109375" bestFit="1" customWidth="1"/>
    <col min="2049" max="2049" width="4.7109375" bestFit="1" customWidth="1"/>
    <col min="2050" max="2050" width="16.85546875" bestFit="1" customWidth="1"/>
    <col min="2051" max="2051" width="8.85546875" bestFit="1" customWidth="1"/>
    <col min="2052" max="2052" width="1.140625" bestFit="1" customWidth="1"/>
    <col min="2053" max="2053" width="25.140625" bestFit="1" customWidth="1"/>
    <col min="2054" max="2054" width="10.85546875" bestFit="1" customWidth="1"/>
    <col min="2055" max="2056" width="16.85546875" bestFit="1" customWidth="1"/>
    <col min="2057" max="2057" width="8.85546875" bestFit="1" customWidth="1"/>
    <col min="2058" max="2058" width="16" bestFit="1" customWidth="1"/>
    <col min="2059" max="2059" width="0.28515625" bestFit="1" customWidth="1"/>
    <col min="2060" max="2060" width="16" bestFit="1" customWidth="1"/>
    <col min="2061" max="2061" width="0.7109375" bestFit="1" customWidth="1"/>
    <col min="2062" max="2062" width="16.140625" bestFit="1" customWidth="1"/>
    <col min="2063" max="2063" width="12.5703125" bestFit="1" customWidth="1"/>
    <col min="2064" max="2064" width="4.42578125" bestFit="1" customWidth="1"/>
    <col min="2065" max="2065" width="20.85546875" bestFit="1" customWidth="1"/>
    <col min="2066" max="2066" width="16.85546875" bestFit="1" customWidth="1"/>
    <col min="2067" max="2067" width="17" bestFit="1" customWidth="1"/>
    <col min="2068" max="2068" width="20.85546875" bestFit="1" customWidth="1"/>
    <col min="2069" max="2069" width="22.140625" bestFit="1" customWidth="1"/>
    <col min="2070" max="2070" width="12.5703125" bestFit="1" customWidth="1"/>
    <col min="2071" max="2071" width="55.28515625" bestFit="1" customWidth="1"/>
    <col min="2072" max="2072" width="25.85546875" bestFit="1" customWidth="1"/>
    <col min="2073" max="2073" width="15.85546875" bestFit="1" customWidth="1"/>
    <col min="2074" max="2074" width="18.28515625" bestFit="1" customWidth="1"/>
    <col min="2075" max="2075" width="65.5703125" bestFit="1" customWidth="1"/>
    <col min="2076" max="2076" width="65.7109375" bestFit="1" customWidth="1"/>
    <col min="2077" max="2077" width="4.7109375" bestFit="1" customWidth="1"/>
    <col min="2305" max="2305" width="4.7109375" bestFit="1" customWidth="1"/>
    <col min="2306" max="2306" width="16.85546875" bestFit="1" customWidth="1"/>
    <col min="2307" max="2307" width="8.85546875" bestFit="1" customWidth="1"/>
    <col min="2308" max="2308" width="1.140625" bestFit="1" customWidth="1"/>
    <col min="2309" max="2309" width="25.140625" bestFit="1" customWidth="1"/>
    <col min="2310" max="2310" width="10.85546875" bestFit="1" customWidth="1"/>
    <col min="2311" max="2312" width="16.85546875" bestFit="1" customWidth="1"/>
    <col min="2313" max="2313" width="8.85546875" bestFit="1" customWidth="1"/>
    <col min="2314" max="2314" width="16" bestFit="1" customWidth="1"/>
    <col min="2315" max="2315" width="0.28515625" bestFit="1" customWidth="1"/>
    <col min="2316" max="2316" width="16" bestFit="1" customWidth="1"/>
    <col min="2317" max="2317" width="0.7109375" bestFit="1" customWidth="1"/>
    <col min="2318" max="2318" width="16.140625" bestFit="1" customWidth="1"/>
    <col min="2319" max="2319" width="12.5703125" bestFit="1" customWidth="1"/>
    <col min="2320" max="2320" width="4.42578125" bestFit="1" customWidth="1"/>
    <col min="2321" max="2321" width="20.85546875" bestFit="1" customWidth="1"/>
    <col min="2322" max="2322" width="16.85546875" bestFit="1" customWidth="1"/>
    <col min="2323" max="2323" width="17" bestFit="1" customWidth="1"/>
    <col min="2324" max="2324" width="20.85546875" bestFit="1" customWidth="1"/>
    <col min="2325" max="2325" width="22.140625" bestFit="1" customWidth="1"/>
    <col min="2326" max="2326" width="12.5703125" bestFit="1" customWidth="1"/>
    <col min="2327" max="2327" width="55.28515625" bestFit="1" customWidth="1"/>
    <col min="2328" max="2328" width="25.85546875" bestFit="1" customWidth="1"/>
    <col min="2329" max="2329" width="15.85546875" bestFit="1" customWidth="1"/>
    <col min="2330" max="2330" width="18.28515625" bestFit="1" customWidth="1"/>
    <col min="2331" max="2331" width="65.5703125" bestFit="1" customWidth="1"/>
    <col min="2332" max="2332" width="65.7109375" bestFit="1" customWidth="1"/>
    <col min="2333" max="2333" width="4.7109375" bestFit="1" customWidth="1"/>
    <col min="2561" max="2561" width="4.7109375" bestFit="1" customWidth="1"/>
    <col min="2562" max="2562" width="16.85546875" bestFit="1" customWidth="1"/>
    <col min="2563" max="2563" width="8.85546875" bestFit="1" customWidth="1"/>
    <col min="2564" max="2564" width="1.140625" bestFit="1" customWidth="1"/>
    <col min="2565" max="2565" width="25.140625" bestFit="1" customWidth="1"/>
    <col min="2566" max="2566" width="10.85546875" bestFit="1" customWidth="1"/>
    <col min="2567" max="2568" width="16.85546875" bestFit="1" customWidth="1"/>
    <col min="2569" max="2569" width="8.85546875" bestFit="1" customWidth="1"/>
    <col min="2570" max="2570" width="16" bestFit="1" customWidth="1"/>
    <col min="2571" max="2571" width="0.28515625" bestFit="1" customWidth="1"/>
    <col min="2572" max="2572" width="16" bestFit="1" customWidth="1"/>
    <col min="2573" max="2573" width="0.7109375" bestFit="1" customWidth="1"/>
    <col min="2574" max="2574" width="16.140625" bestFit="1" customWidth="1"/>
    <col min="2575" max="2575" width="12.5703125" bestFit="1" customWidth="1"/>
    <col min="2576" max="2576" width="4.42578125" bestFit="1" customWidth="1"/>
    <col min="2577" max="2577" width="20.85546875" bestFit="1" customWidth="1"/>
    <col min="2578" max="2578" width="16.85546875" bestFit="1" customWidth="1"/>
    <col min="2579" max="2579" width="17" bestFit="1" customWidth="1"/>
    <col min="2580" max="2580" width="20.85546875" bestFit="1" customWidth="1"/>
    <col min="2581" max="2581" width="22.140625" bestFit="1" customWidth="1"/>
    <col min="2582" max="2582" width="12.5703125" bestFit="1" customWidth="1"/>
    <col min="2583" max="2583" width="55.28515625" bestFit="1" customWidth="1"/>
    <col min="2584" max="2584" width="25.85546875" bestFit="1" customWidth="1"/>
    <col min="2585" max="2585" width="15.85546875" bestFit="1" customWidth="1"/>
    <col min="2586" max="2586" width="18.28515625" bestFit="1" customWidth="1"/>
    <col min="2587" max="2587" width="65.5703125" bestFit="1" customWidth="1"/>
    <col min="2588" max="2588" width="65.7109375" bestFit="1" customWidth="1"/>
    <col min="2589" max="2589" width="4.7109375" bestFit="1" customWidth="1"/>
    <col min="2817" max="2817" width="4.7109375" bestFit="1" customWidth="1"/>
    <col min="2818" max="2818" width="16.85546875" bestFit="1" customWidth="1"/>
    <col min="2819" max="2819" width="8.85546875" bestFit="1" customWidth="1"/>
    <col min="2820" max="2820" width="1.140625" bestFit="1" customWidth="1"/>
    <col min="2821" max="2821" width="25.140625" bestFit="1" customWidth="1"/>
    <col min="2822" max="2822" width="10.85546875" bestFit="1" customWidth="1"/>
    <col min="2823" max="2824" width="16.85546875" bestFit="1" customWidth="1"/>
    <col min="2825" max="2825" width="8.85546875" bestFit="1" customWidth="1"/>
    <col min="2826" max="2826" width="16" bestFit="1" customWidth="1"/>
    <col min="2827" max="2827" width="0.28515625" bestFit="1" customWidth="1"/>
    <col min="2828" max="2828" width="16" bestFit="1" customWidth="1"/>
    <col min="2829" max="2829" width="0.7109375" bestFit="1" customWidth="1"/>
    <col min="2830" max="2830" width="16.140625" bestFit="1" customWidth="1"/>
    <col min="2831" max="2831" width="12.5703125" bestFit="1" customWidth="1"/>
    <col min="2832" max="2832" width="4.42578125" bestFit="1" customWidth="1"/>
    <col min="2833" max="2833" width="20.85546875" bestFit="1" customWidth="1"/>
    <col min="2834" max="2834" width="16.85546875" bestFit="1" customWidth="1"/>
    <col min="2835" max="2835" width="17" bestFit="1" customWidth="1"/>
    <col min="2836" max="2836" width="20.85546875" bestFit="1" customWidth="1"/>
    <col min="2837" max="2837" width="22.140625" bestFit="1" customWidth="1"/>
    <col min="2838" max="2838" width="12.5703125" bestFit="1" customWidth="1"/>
    <col min="2839" max="2839" width="55.28515625" bestFit="1" customWidth="1"/>
    <col min="2840" max="2840" width="25.85546875" bestFit="1" customWidth="1"/>
    <col min="2841" max="2841" width="15.85546875" bestFit="1" customWidth="1"/>
    <col min="2842" max="2842" width="18.28515625" bestFit="1" customWidth="1"/>
    <col min="2843" max="2843" width="65.5703125" bestFit="1" customWidth="1"/>
    <col min="2844" max="2844" width="65.7109375" bestFit="1" customWidth="1"/>
    <col min="2845" max="2845" width="4.7109375" bestFit="1" customWidth="1"/>
    <col min="3073" max="3073" width="4.7109375" bestFit="1" customWidth="1"/>
    <col min="3074" max="3074" width="16.85546875" bestFit="1" customWidth="1"/>
    <col min="3075" max="3075" width="8.85546875" bestFit="1" customWidth="1"/>
    <col min="3076" max="3076" width="1.140625" bestFit="1" customWidth="1"/>
    <col min="3077" max="3077" width="25.140625" bestFit="1" customWidth="1"/>
    <col min="3078" max="3078" width="10.85546875" bestFit="1" customWidth="1"/>
    <col min="3079" max="3080" width="16.85546875" bestFit="1" customWidth="1"/>
    <col min="3081" max="3081" width="8.85546875" bestFit="1" customWidth="1"/>
    <col min="3082" max="3082" width="16" bestFit="1" customWidth="1"/>
    <col min="3083" max="3083" width="0.28515625" bestFit="1" customWidth="1"/>
    <col min="3084" max="3084" width="16" bestFit="1" customWidth="1"/>
    <col min="3085" max="3085" width="0.7109375" bestFit="1" customWidth="1"/>
    <col min="3086" max="3086" width="16.140625" bestFit="1" customWidth="1"/>
    <col min="3087" max="3087" width="12.5703125" bestFit="1" customWidth="1"/>
    <col min="3088" max="3088" width="4.42578125" bestFit="1" customWidth="1"/>
    <col min="3089" max="3089" width="20.85546875" bestFit="1" customWidth="1"/>
    <col min="3090" max="3090" width="16.85546875" bestFit="1" customWidth="1"/>
    <col min="3091" max="3091" width="17" bestFit="1" customWidth="1"/>
    <col min="3092" max="3092" width="20.85546875" bestFit="1" customWidth="1"/>
    <col min="3093" max="3093" width="22.140625" bestFit="1" customWidth="1"/>
    <col min="3094" max="3094" width="12.5703125" bestFit="1" customWidth="1"/>
    <col min="3095" max="3095" width="55.28515625" bestFit="1" customWidth="1"/>
    <col min="3096" max="3096" width="25.85546875" bestFit="1" customWidth="1"/>
    <col min="3097" max="3097" width="15.85546875" bestFit="1" customWidth="1"/>
    <col min="3098" max="3098" width="18.28515625" bestFit="1" customWidth="1"/>
    <col min="3099" max="3099" width="65.5703125" bestFit="1" customWidth="1"/>
    <col min="3100" max="3100" width="65.7109375" bestFit="1" customWidth="1"/>
    <col min="3101" max="3101" width="4.7109375" bestFit="1" customWidth="1"/>
    <col min="3329" max="3329" width="4.7109375" bestFit="1" customWidth="1"/>
    <col min="3330" max="3330" width="16.85546875" bestFit="1" customWidth="1"/>
    <col min="3331" max="3331" width="8.85546875" bestFit="1" customWidth="1"/>
    <col min="3332" max="3332" width="1.140625" bestFit="1" customWidth="1"/>
    <col min="3333" max="3333" width="25.140625" bestFit="1" customWidth="1"/>
    <col min="3334" max="3334" width="10.85546875" bestFit="1" customWidth="1"/>
    <col min="3335" max="3336" width="16.85546875" bestFit="1" customWidth="1"/>
    <col min="3337" max="3337" width="8.85546875" bestFit="1" customWidth="1"/>
    <col min="3338" max="3338" width="16" bestFit="1" customWidth="1"/>
    <col min="3339" max="3339" width="0.28515625" bestFit="1" customWidth="1"/>
    <col min="3340" max="3340" width="16" bestFit="1" customWidth="1"/>
    <col min="3341" max="3341" width="0.7109375" bestFit="1" customWidth="1"/>
    <col min="3342" max="3342" width="16.140625" bestFit="1" customWidth="1"/>
    <col min="3343" max="3343" width="12.5703125" bestFit="1" customWidth="1"/>
    <col min="3344" max="3344" width="4.42578125" bestFit="1" customWidth="1"/>
    <col min="3345" max="3345" width="20.85546875" bestFit="1" customWidth="1"/>
    <col min="3346" max="3346" width="16.85546875" bestFit="1" customWidth="1"/>
    <col min="3347" max="3347" width="17" bestFit="1" customWidth="1"/>
    <col min="3348" max="3348" width="20.85546875" bestFit="1" customWidth="1"/>
    <col min="3349" max="3349" width="22.140625" bestFit="1" customWidth="1"/>
    <col min="3350" max="3350" width="12.5703125" bestFit="1" customWidth="1"/>
    <col min="3351" max="3351" width="55.28515625" bestFit="1" customWidth="1"/>
    <col min="3352" max="3352" width="25.85546875" bestFit="1" customWidth="1"/>
    <col min="3353" max="3353" width="15.85546875" bestFit="1" customWidth="1"/>
    <col min="3354" max="3354" width="18.28515625" bestFit="1" customWidth="1"/>
    <col min="3355" max="3355" width="65.5703125" bestFit="1" customWidth="1"/>
    <col min="3356" max="3356" width="65.7109375" bestFit="1" customWidth="1"/>
    <col min="3357" max="3357" width="4.7109375" bestFit="1" customWidth="1"/>
    <col min="3585" max="3585" width="4.7109375" bestFit="1" customWidth="1"/>
    <col min="3586" max="3586" width="16.85546875" bestFit="1" customWidth="1"/>
    <col min="3587" max="3587" width="8.85546875" bestFit="1" customWidth="1"/>
    <col min="3588" max="3588" width="1.140625" bestFit="1" customWidth="1"/>
    <col min="3589" max="3589" width="25.140625" bestFit="1" customWidth="1"/>
    <col min="3590" max="3590" width="10.85546875" bestFit="1" customWidth="1"/>
    <col min="3591" max="3592" width="16.85546875" bestFit="1" customWidth="1"/>
    <col min="3593" max="3593" width="8.85546875" bestFit="1" customWidth="1"/>
    <col min="3594" max="3594" width="16" bestFit="1" customWidth="1"/>
    <col min="3595" max="3595" width="0.28515625" bestFit="1" customWidth="1"/>
    <col min="3596" max="3596" width="16" bestFit="1" customWidth="1"/>
    <col min="3597" max="3597" width="0.7109375" bestFit="1" customWidth="1"/>
    <col min="3598" max="3598" width="16.140625" bestFit="1" customWidth="1"/>
    <col min="3599" max="3599" width="12.5703125" bestFit="1" customWidth="1"/>
    <col min="3600" max="3600" width="4.42578125" bestFit="1" customWidth="1"/>
    <col min="3601" max="3601" width="20.85546875" bestFit="1" customWidth="1"/>
    <col min="3602" max="3602" width="16.85546875" bestFit="1" customWidth="1"/>
    <col min="3603" max="3603" width="17" bestFit="1" customWidth="1"/>
    <col min="3604" max="3604" width="20.85546875" bestFit="1" customWidth="1"/>
    <col min="3605" max="3605" width="22.140625" bestFit="1" customWidth="1"/>
    <col min="3606" max="3606" width="12.5703125" bestFit="1" customWidth="1"/>
    <col min="3607" max="3607" width="55.28515625" bestFit="1" customWidth="1"/>
    <col min="3608" max="3608" width="25.85546875" bestFit="1" customWidth="1"/>
    <col min="3609" max="3609" width="15.85546875" bestFit="1" customWidth="1"/>
    <col min="3610" max="3610" width="18.28515625" bestFit="1" customWidth="1"/>
    <col min="3611" max="3611" width="65.5703125" bestFit="1" customWidth="1"/>
    <col min="3612" max="3612" width="65.7109375" bestFit="1" customWidth="1"/>
    <col min="3613" max="3613" width="4.7109375" bestFit="1" customWidth="1"/>
    <col min="3841" max="3841" width="4.7109375" bestFit="1" customWidth="1"/>
    <col min="3842" max="3842" width="16.85546875" bestFit="1" customWidth="1"/>
    <col min="3843" max="3843" width="8.85546875" bestFit="1" customWidth="1"/>
    <col min="3844" max="3844" width="1.140625" bestFit="1" customWidth="1"/>
    <col min="3845" max="3845" width="25.140625" bestFit="1" customWidth="1"/>
    <col min="3846" max="3846" width="10.85546875" bestFit="1" customWidth="1"/>
    <col min="3847" max="3848" width="16.85546875" bestFit="1" customWidth="1"/>
    <col min="3849" max="3849" width="8.85546875" bestFit="1" customWidth="1"/>
    <col min="3850" max="3850" width="16" bestFit="1" customWidth="1"/>
    <col min="3851" max="3851" width="0.28515625" bestFit="1" customWidth="1"/>
    <col min="3852" max="3852" width="16" bestFit="1" customWidth="1"/>
    <col min="3853" max="3853" width="0.7109375" bestFit="1" customWidth="1"/>
    <col min="3854" max="3854" width="16.140625" bestFit="1" customWidth="1"/>
    <col min="3855" max="3855" width="12.5703125" bestFit="1" customWidth="1"/>
    <col min="3856" max="3856" width="4.42578125" bestFit="1" customWidth="1"/>
    <col min="3857" max="3857" width="20.85546875" bestFit="1" customWidth="1"/>
    <col min="3858" max="3858" width="16.85546875" bestFit="1" customWidth="1"/>
    <col min="3859" max="3859" width="17" bestFit="1" customWidth="1"/>
    <col min="3860" max="3860" width="20.85546875" bestFit="1" customWidth="1"/>
    <col min="3861" max="3861" width="22.140625" bestFit="1" customWidth="1"/>
    <col min="3862" max="3862" width="12.5703125" bestFit="1" customWidth="1"/>
    <col min="3863" max="3863" width="55.28515625" bestFit="1" customWidth="1"/>
    <col min="3864" max="3864" width="25.85546875" bestFit="1" customWidth="1"/>
    <col min="3865" max="3865" width="15.85546875" bestFit="1" customWidth="1"/>
    <col min="3866" max="3866" width="18.28515625" bestFit="1" customWidth="1"/>
    <col min="3867" max="3867" width="65.5703125" bestFit="1" customWidth="1"/>
    <col min="3868" max="3868" width="65.7109375" bestFit="1" customWidth="1"/>
    <col min="3869" max="3869" width="4.7109375" bestFit="1" customWidth="1"/>
    <col min="4097" max="4097" width="4.7109375" bestFit="1" customWidth="1"/>
    <col min="4098" max="4098" width="16.85546875" bestFit="1" customWidth="1"/>
    <col min="4099" max="4099" width="8.85546875" bestFit="1" customWidth="1"/>
    <col min="4100" max="4100" width="1.140625" bestFit="1" customWidth="1"/>
    <col min="4101" max="4101" width="25.140625" bestFit="1" customWidth="1"/>
    <col min="4102" max="4102" width="10.85546875" bestFit="1" customWidth="1"/>
    <col min="4103" max="4104" width="16.85546875" bestFit="1" customWidth="1"/>
    <col min="4105" max="4105" width="8.85546875" bestFit="1" customWidth="1"/>
    <col min="4106" max="4106" width="16" bestFit="1" customWidth="1"/>
    <col min="4107" max="4107" width="0.28515625" bestFit="1" customWidth="1"/>
    <col min="4108" max="4108" width="16" bestFit="1" customWidth="1"/>
    <col min="4109" max="4109" width="0.7109375" bestFit="1" customWidth="1"/>
    <col min="4110" max="4110" width="16.140625" bestFit="1" customWidth="1"/>
    <col min="4111" max="4111" width="12.5703125" bestFit="1" customWidth="1"/>
    <col min="4112" max="4112" width="4.42578125" bestFit="1" customWidth="1"/>
    <col min="4113" max="4113" width="20.85546875" bestFit="1" customWidth="1"/>
    <col min="4114" max="4114" width="16.85546875" bestFit="1" customWidth="1"/>
    <col min="4115" max="4115" width="17" bestFit="1" customWidth="1"/>
    <col min="4116" max="4116" width="20.85546875" bestFit="1" customWidth="1"/>
    <col min="4117" max="4117" width="22.140625" bestFit="1" customWidth="1"/>
    <col min="4118" max="4118" width="12.5703125" bestFit="1" customWidth="1"/>
    <col min="4119" max="4119" width="55.28515625" bestFit="1" customWidth="1"/>
    <col min="4120" max="4120" width="25.85546875" bestFit="1" customWidth="1"/>
    <col min="4121" max="4121" width="15.85546875" bestFit="1" customWidth="1"/>
    <col min="4122" max="4122" width="18.28515625" bestFit="1" customWidth="1"/>
    <col min="4123" max="4123" width="65.5703125" bestFit="1" customWidth="1"/>
    <col min="4124" max="4124" width="65.7109375" bestFit="1" customWidth="1"/>
    <col min="4125" max="4125" width="4.7109375" bestFit="1" customWidth="1"/>
    <col min="4353" max="4353" width="4.7109375" bestFit="1" customWidth="1"/>
    <col min="4354" max="4354" width="16.85546875" bestFit="1" customWidth="1"/>
    <col min="4355" max="4355" width="8.85546875" bestFit="1" customWidth="1"/>
    <col min="4356" max="4356" width="1.140625" bestFit="1" customWidth="1"/>
    <col min="4357" max="4357" width="25.140625" bestFit="1" customWidth="1"/>
    <col min="4358" max="4358" width="10.85546875" bestFit="1" customWidth="1"/>
    <col min="4359" max="4360" width="16.85546875" bestFit="1" customWidth="1"/>
    <col min="4361" max="4361" width="8.85546875" bestFit="1" customWidth="1"/>
    <col min="4362" max="4362" width="16" bestFit="1" customWidth="1"/>
    <col min="4363" max="4363" width="0.28515625" bestFit="1" customWidth="1"/>
    <col min="4364" max="4364" width="16" bestFit="1" customWidth="1"/>
    <col min="4365" max="4365" width="0.7109375" bestFit="1" customWidth="1"/>
    <col min="4366" max="4366" width="16.140625" bestFit="1" customWidth="1"/>
    <col min="4367" max="4367" width="12.5703125" bestFit="1" customWidth="1"/>
    <col min="4368" max="4368" width="4.42578125" bestFit="1" customWidth="1"/>
    <col min="4369" max="4369" width="20.85546875" bestFit="1" customWidth="1"/>
    <col min="4370" max="4370" width="16.85546875" bestFit="1" customWidth="1"/>
    <col min="4371" max="4371" width="17" bestFit="1" customWidth="1"/>
    <col min="4372" max="4372" width="20.85546875" bestFit="1" customWidth="1"/>
    <col min="4373" max="4373" width="22.140625" bestFit="1" customWidth="1"/>
    <col min="4374" max="4374" width="12.5703125" bestFit="1" customWidth="1"/>
    <col min="4375" max="4375" width="55.28515625" bestFit="1" customWidth="1"/>
    <col min="4376" max="4376" width="25.85546875" bestFit="1" customWidth="1"/>
    <col min="4377" max="4377" width="15.85546875" bestFit="1" customWidth="1"/>
    <col min="4378" max="4378" width="18.28515625" bestFit="1" customWidth="1"/>
    <col min="4379" max="4379" width="65.5703125" bestFit="1" customWidth="1"/>
    <col min="4380" max="4380" width="65.7109375" bestFit="1" customWidth="1"/>
    <col min="4381" max="4381" width="4.7109375" bestFit="1" customWidth="1"/>
    <col min="4609" max="4609" width="4.7109375" bestFit="1" customWidth="1"/>
    <col min="4610" max="4610" width="16.85546875" bestFit="1" customWidth="1"/>
    <col min="4611" max="4611" width="8.85546875" bestFit="1" customWidth="1"/>
    <col min="4612" max="4612" width="1.140625" bestFit="1" customWidth="1"/>
    <col min="4613" max="4613" width="25.140625" bestFit="1" customWidth="1"/>
    <col min="4614" max="4614" width="10.85546875" bestFit="1" customWidth="1"/>
    <col min="4615" max="4616" width="16.85546875" bestFit="1" customWidth="1"/>
    <col min="4617" max="4617" width="8.85546875" bestFit="1" customWidth="1"/>
    <col min="4618" max="4618" width="16" bestFit="1" customWidth="1"/>
    <col min="4619" max="4619" width="0.28515625" bestFit="1" customWidth="1"/>
    <col min="4620" max="4620" width="16" bestFit="1" customWidth="1"/>
    <col min="4621" max="4621" width="0.7109375" bestFit="1" customWidth="1"/>
    <col min="4622" max="4622" width="16.140625" bestFit="1" customWidth="1"/>
    <col min="4623" max="4623" width="12.5703125" bestFit="1" customWidth="1"/>
    <col min="4624" max="4624" width="4.42578125" bestFit="1" customWidth="1"/>
    <col min="4625" max="4625" width="20.85546875" bestFit="1" customWidth="1"/>
    <col min="4626" max="4626" width="16.85546875" bestFit="1" customWidth="1"/>
    <col min="4627" max="4627" width="17" bestFit="1" customWidth="1"/>
    <col min="4628" max="4628" width="20.85546875" bestFit="1" customWidth="1"/>
    <col min="4629" max="4629" width="22.140625" bestFit="1" customWidth="1"/>
    <col min="4630" max="4630" width="12.5703125" bestFit="1" customWidth="1"/>
    <col min="4631" max="4631" width="55.28515625" bestFit="1" customWidth="1"/>
    <col min="4632" max="4632" width="25.85546875" bestFit="1" customWidth="1"/>
    <col min="4633" max="4633" width="15.85546875" bestFit="1" customWidth="1"/>
    <col min="4634" max="4634" width="18.28515625" bestFit="1" customWidth="1"/>
    <col min="4635" max="4635" width="65.5703125" bestFit="1" customWidth="1"/>
    <col min="4636" max="4636" width="65.7109375" bestFit="1" customWidth="1"/>
    <col min="4637" max="4637" width="4.7109375" bestFit="1" customWidth="1"/>
    <col min="4865" max="4865" width="4.7109375" bestFit="1" customWidth="1"/>
    <col min="4866" max="4866" width="16.85546875" bestFit="1" customWidth="1"/>
    <col min="4867" max="4867" width="8.85546875" bestFit="1" customWidth="1"/>
    <col min="4868" max="4868" width="1.140625" bestFit="1" customWidth="1"/>
    <col min="4869" max="4869" width="25.140625" bestFit="1" customWidth="1"/>
    <col min="4870" max="4870" width="10.85546875" bestFit="1" customWidth="1"/>
    <col min="4871" max="4872" width="16.85546875" bestFit="1" customWidth="1"/>
    <col min="4873" max="4873" width="8.85546875" bestFit="1" customWidth="1"/>
    <col min="4874" max="4874" width="16" bestFit="1" customWidth="1"/>
    <col min="4875" max="4875" width="0.28515625" bestFit="1" customWidth="1"/>
    <col min="4876" max="4876" width="16" bestFit="1" customWidth="1"/>
    <col min="4877" max="4877" width="0.7109375" bestFit="1" customWidth="1"/>
    <col min="4878" max="4878" width="16.140625" bestFit="1" customWidth="1"/>
    <col min="4879" max="4879" width="12.5703125" bestFit="1" customWidth="1"/>
    <col min="4880" max="4880" width="4.42578125" bestFit="1" customWidth="1"/>
    <col min="4881" max="4881" width="20.85546875" bestFit="1" customWidth="1"/>
    <col min="4882" max="4882" width="16.85546875" bestFit="1" customWidth="1"/>
    <col min="4883" max="4883" width="17" bestFit="1" customWidth="1"/>
    <col min="4884" max="4884" width="20.85546875" bestFit="1" customWidth="1"/>
    <col min="4885" max="4885" width="22.140625" bestFit="1" customWidth="1"/>
    <col min="4886" max="4886" width="12.5703125" bestFit="1" customWidth="1"/>
    <col min="4887" max="4887" width="55.28515625" bestFit="1" customWidth="1"/>
    <col min="4888" max="4888" width="25.85546875" bestFit="1" customWidth="1"/>
    <col min="4889" max="4889" width="15.85546875" bestFit="1" customWidth="1"/>
    <col min="4890" max="4890" width="18.28515625" bestFit="1" customWidth="1"/>
    <col min="4891" max="4891" width="65.5703125" bestFit="1" customWidth="1"/>
    <col min="4892" max="4892" width="65.7109375" bestFit="1" customWidth="1"/>
    <col min="4893" max="4893" width="4.7109375" bestFit="1" customWidth="1"/>
    <col min="5121" max="5121" width="4.7109375" bestFit="1" customWidth="1"/>
    <col min="5122" max="5122" width="16.85546875" bestFit="1" customWidth="1"/>
    <col min="5123" max="5123" width="8.85546875" bestFit="1" customWidth="1"/>
    <col min="5124" max="5124" width="1.140625" bestFit="1" customWidth="1"/>
    <col min="5125" max="5125" width="25.140625" bestFit="1" customWidth="1"/>
    <col min="5126" max="5126" width="10.85546875" bestFit="1" customWidth="1"/>
    <col min="5127" max="5128" width="16.85546875" bestFit="1" customWidth="1"/>
    <col min="5129" max="5129" width="8.85546875" bestFit="1" customWidth="1"/>
    <col min="5130" max="5130" width="16" bestFit="1" customWidth="1"/>
    <col min="5131" max="5131" width="0.28515625" bestFit="1" customWidth="1"/>
    <col min="5132" max="5132" width="16" bestFit="1" customWidth="1"/>
    <col min="5133" max="5133" width="0.7109375" bestFit="1" customWidth="1"/>
    <col min="5134" max="5134" width="16.140625" bestFit="1" customWidth="1"/>
    <col min="5135" max="5135" width="12.5703125" bestFit="1" customWidth="1"/>
    <col min="5136" max="5136" width="4.42578125" bestFit="1" customWidth="1"/>
    <col min="5137" max="5137" width="20.85546875" bestFit="1" customWidth="1"/>
    <col min="5138" max="5138" width="16.85546875" bestFit="1" customWidth="1"/>
    <col min="5139" max="5139" width="17" bestFit="1" customWidth="1"/>
    <col min="5140" max="5140" width="20.85546875" bestFit="1" customWidth="1"/>
    <col min="5141" max="5141" width="22.140625" bestFit="1" customWidth="1"/>
    <col min="5142" max="5142" width="12.5703125" bestFit="1" customWidth="1"/>
    <col min="5143" max="5143" width="55.28515625" bestFit="1" customWidth="1"/>
    <col min="5144" max="5144" width="25.85546875" bestFit="1" customWidth="1"/>
    <col min="5145" max="5145" width="15.85546875" bestFit="1" customWidth="1"/>
    <col min="5146" max="5146" width="18.28515625" bestFit="1" customWidth="1"/>
    <col min="5147" max="5147" width="65.5703125" bestFit="1" customWidth="1"/>
    <col min="5148" max="5148" width="65.7109375" bestFit="1" customWidth="1"/>
    <col min="5149" max="5149" width="4.7109375" bestFit="1" customWidth="1"/>
    <col min="5377" max="5377" width="4.7109375" bestFit="1" customWidth="1"/>
    <col min="5378" max="5378" width="16.85546875" bestFit="1" customWidth="1"/>
    <col min="5379" max="5379" width="8.85546875" bestFit="1" customWidth="1"/>
    <col min="5380" max="5380" width="1.140625" bestFit="1" customWidth="1"/>
    <col min="5381" max="5381" width="25.140625" bestFit="1" customWidth="1"/>
    <col min="5382" max="5382" width="10.85546875" bestFit="1" customWidth="1"/>
    <col min="5383" max="5384" width="16.85546875" bestFit="1" customWidth="1"/>
    <col min="5385" max="5385" width="8.85546875" bestFit="1" customWidth="1"/>
    <col min="5386" max="5386" width="16" bestFit="1" customWidth="1"/>
    <col min="5387" max="5387" width="0.28515625" bestFit="1" customWidth="1"/>
    <col min="5388" max="5388" width="16" bestFit="1" customWidth="1"/>
    <col min="5389" max="5389" width="0.7109375" bestFit="1" customWidth="1"/>
    <col min="5390" max="5390" width="16.140625" bestFit="1" customWidth="1"/>
    <col min="5391" max="5391" width="12.5703125" bestFit="1" customWidth="1"/>
    <col min="5392" max="5392" width="4.42578125" bestFit="1" customWidth="1"/>
    <col min="5393" max="5393" width="20.85546875" bestFit="1" customWidth="1"/>
    <col min="5394" max="5394" width="16.85546875" bestFit="1" customWidth="1"/>
    <col min="5395" max="5395" width="17" bestFit="1" customWidth="1"/>
    <col min="5396" max="5396" width="20.85546875" bestFit="1" customWidth="1"/>
    <col min="5397" max="5397" width="22.140625" bestFit="1" customWidth="1"/>
    <col min="5398" max="5398" width="12.5703125" bestFit="1" customWidth="1"/>
    <col min="5399" max="5399" width="55.28515625" bestFit="1" customWidth="1"/>
    <col min="5400" max="5400" width="25.85546875" bestFit="1" customWidth="1"/>
    <col min="5401" max="5401" width="15.85546875" bestFit="1" customWidth="1"/>
    <col min="5402" max="5402" width="18.28515625" bestFit="1" customWidth="1"/>
    <col min="5403" max="5403" width="65.5703125" bestFit="1" customWidth="1"/>
    <col min="5404" max="5404" width="65.7109375" bestFit="1" customWidth="1"/>
    <col min="5405" max="5405" width="4.7109375" bestFit="1" customWidth="1"/>
    <col min="5633" max="5633" width="4.7109375" bestFit="1" customWidth="1"/>
    <col min="5634" max="5634" width="16.85546875" bestFit="1" customWidth="1"/>
    <col min="5635" max="5635" width="8.85546875" bestFit="1" customWidth="1"/>
    <col min="5636" max="5636" width="1.140625" bestFit="1" customWidth="1"/>
    <col min="5637" max="5637" width="25.140625" bestFit="1" customWidth="1"/>
    <col min="5638" max="5638" width="10.85546875" bestFit="1" customWidth="1"/>
    <col min="5639" max="5640" width="16.85546875" bestFit="1" customWidth="1"/>
    <col min="5641" max="5641" width="8.85546875" bestFit="1" customWidth="1"/>
    <col min="5642" max="5642" width="16" bestFit="1" customWidth="1"/>
    <col min="5643" max="5643" width="0.28515625" bestFit="1" customWidth="1"/>
    <col min="5644" max="5644" width="16" bestFit="1" customWidth="1"/>
    <col min="5645" max="5645" width="0.7109375" bestFit="1" customWidth="1"/>
    <col min="5646" max="5646" width="16.140625" bestFit="1" customWidth="1"/>
    <col min="5647" max="5647" width="12.5703125" bestFit="1" customWidth="1"/>
    <col min="5648" max="5648" width="4.42578125" bestFit="1" customWidth="1"/>
    <col min="5649" max="5649" width="20.85546875" bestFit="1" customWidth="1"/>
    <col min="5650" max="5650" width="16.85546875" bestFit="1" customWidth="1"/>
    <col min="5651" max="5651" width="17" bestFit="1" customWidth="1"/>
    <col min="5652" max="5652" width="20.85546875" bestFit="1" customWidth="1"/>
    <col min="5653" max="5653" width="22.140625" bestFit="1" customWidth="1"/>
    <col min="5654" max="5654" width="12.5703125" bestFit="1" customWidth="1"/>
    <col min="5655" max="5655" width="55.28515625" bestFit="1" customWidth="1"/>
    <col min="5656" max="5656" width="25.85546875" bestFit="1" customWidth="1"/>
    <col min="5657" max="5657" width="15.85546875" bestFit="1" customWidth="1"/>
    <col min="5658" max="5658" width="18.28515625" bestFit="1" customWidth="1"/>
    <col min="5659" max="5659" width="65.5703125" bestFit="1" customWidth="1"/>
    <col min="5660" max="5660" width="65.7109375" bestFit="1" customWidth="1"/>
    <col min="5661" max="5661" width="4.7109375" bestFit="1" customWidth="1"/>
    <col min="5889" max="5889" width="4.7109375" bestFit="1" customWidth="1"/>
    <col min="5890" max="5890" width="16.85546875" bestFit="1" customWidth="1"/>
    <col min="5891" max="5891" width="8.85546875" bestFit="1" customWidth="1"/>
    <col min="5892" max="5892" width="1.140625" bestFit="1" customWidth="1"/>
    <col min="5893" max="5893" width="25.140625" bestFit="1" customWidth="1"/>
    <col min="5894" max="5894" width="10.85546875" bestFit="1" customWidth="1"/>
    <col min="5895" max="5896" width="16.85546875" bestFit="1" customWidth="1"/>
    <col min="5897" max="5897" width="8.85546875" bestFit="1" customWidth="1"/>
    <col min="5898" max="5898" width="16" bestFit="1" customWidth="1"/>
    <col min="5899" max="5899" width="0.28515625" bestFit="1" customWidth="1"/>
    <col min="5900" max="5900" width="16" bestFit="1" customWidth="1"/>
    <col min="5901" max="5901" width="0.7109375" bestFit="1" customWidth="1"/>
    <col min="5902" max="5902" width="16.140625" bestFit="1" customWidth="1"/>
    <col min="5903" max="5903" width="12.5703125" bestFit="1" customWidth="1"/>
    <col min="5904" max="5904" width="4.42578125" bestFit="1" customWidth="1"/>
    <col min="5905" max="5905" width="20.85546875" bestFit="1" customWidth="1"/>
    <col min="5906" max="5906" width="16.85546875" bestFit="1" customWidth="1"/>
    <col min="5907" max="5907" width="17" bestFit="1" customWidth="1"/>
    <col min="5908" max="5908" width="20.85546875" bestFit="1" customWidth="1"/>
    <col min="5909" max="5909" width="22.140625" bestFit="1" customWidth="1"/>
    <col min="5910" max="5910" width="12.5703125" bestFit="1" customWidth="1"/>
    <col min="5911" max="5911" width="55.28515625" bestFit="1" customWidth="1"/>
    <col min="5912" max="5912" width="25.85546875" bestFit="1" customWidth="1"/>
    <col min="5913" max="5913" width="15.85546875" bestFit="1" customWidth="1"/>
    <col min="5914" max="5914" width="18.28515625" bestFit="1" customWidth="1"/>
    <col min="5915" max="5915" width="65.5703125" bestFit="1" customWidth="1"/>
    <col min="5916" max="5916" width="65.7109375" bestFit="1" customWidth="1"/>
    <col min="5917" max="5917" width="4.7109375" bestFit="1" customWidth="1"/>
    <col min="6145" max="6145" width="4.7109375" bestFit="1" customWidth="1"/>
    <col min="6146" max="6146" width="16.85546875" bestFit="1" customWidth="1"/>
    <col min="6147" max="6147" width="8.85546875" bestFit="1" customWidth="1"/>
    <col min="6148" max="6148" width="1.140625" bestFit="1" customWidth="1"/>
    <col min="6149" max="6149" width="25.140625" bestFit="1" customWidth="1"/>
    <col min="6150" max="6150" width="10.85546875" bestFit="1" customWidth="1"/>
    <col min="6151" max="6152" width="16.85546875" bestFit="1" customWidth="1"/>
    <col min="6153" max="6153" width="8.85546875" bestFit="1" customWidth="1"/>
    <col min="6154" max="6154" width="16" bestFit="1" customWidth="1"/>
    <col min="6155" max="6155" width="0.28515625" bestFit="1" customWidth="1"/>
    <col min="6156" max="6156" width="16" bestFit="1" customWidth="1"/>
    <col min="6157" max="6157" width="0.7109375" bestFit="1" customWidth="1"/>
    <col min="6158" max="6158" width="16.140625" bestFit="1" customWidth="1"/>
    <col min="6159" max="6159" width="12.5703125" bestFit="1" customWidth="1"/>
    <col min="6160" max="6160" width="4.42578125" bestFit="1" customWidth="1"/>
    <col min="6161" max="6161" width="20.85546875" bestFit="1" customWidth="1"/>
    <col min="6162" max="6162" width="16.85546875" bestFit="1" customWidth="1"/>
    <col min="6163" max="6163" width="17" bestFit="1" customWidth="1"/>
    <col min="6164" max="6164" width="20.85546875" bestFit="1" customWidth="1"/>
    <col min="6165" max="6165" width="22.140625" bestFit="1" customWidth="1"/>
    <col min="6166" max="6166" width="12.5703125" bestFit="1" customWidth="1"/>
    <col min="6167" max="6167" width="55.28515625" bestFit="1" customWidth="1"/>
    <col min="6168" max="6168" width="25.85546875" bestFit="1" customWidth="1"/>
    <col min="6169" max="6169" width="15.85546875" bestFit="1" customWidth="1"/>
    <col min="6170" max="6170" width="18.28515625" bestFit="1" customWidth="1"/>
    <col min="6171" max="6171" width="65.5703125" bestFit="1" customWidth="1"/>
    <col min="6172" max="6172" width="65.7109375" bestFit="1" customWidth="1"/>
    <col min="6173" max="6173" width="4.7109375" bestFit="1" customWidth="1"/>
    <col min="6401" max="6401" width="4.7109375" bestFit="1" customWidth="1"/>
    <col min="6402" max="6402" width="16.85546875" bestFit="1" customWidth="1"/>
    <col min="6403" max="6403" width="8.85546875" bestFit="1" customWidth="1"/>
    <col min="6404" max="6404" width="1.140625" bestFit="1" customWidth="1"/>
    <col min="6405" max="6405" width="25.140625" bestFit="1" customWidth="1"/>
    <col min="6406" max="6406" width="10.85546875" bestFit="1" customWidth="1"/>
    <col min="6407" max="6408" width="16.85546875" bestFit="1" customWidth="1"/>
    <col min="6409" max="6409" width="8.85546875" bestFit="1" customWidth="1"/>
    <col min="6410" max="6410" width="16" bestFit="1" customWidth="1"/>
    <col min="6411" max="6411" width="0.28515625" bestFit="1" customWidth="1"/>
    <col min="6412" max="6412" width="16" bestFit="1" customWidth="1"/>
    <col min="6413" max="6413" width="0.7109375" bestFit="1" customWidth="1"/>
    <col min="6414" max="6414" width="16.140625" bestFit="1" customWidth="1"/>
    <col min="6415" max="6415" width="12.5703125" bestFit="1" customWidth="1"/>
    <col min="6416" max="6416" width="4.42578125" bestFit="1" customWidth="1"/>
    <col min="6417" max="6417" width="20.85546875" bestFit="1" customWidth="1"/>
    <col min="6418" max="6418" width="16.85546875" bestFit="1" customWidth="1"/>
    <col min="6419" max="6419" width="17" bestFit="1" customWidth="1"/>
    <col min="6420" max="6420" width="20.85546875" bestFit="1" customWidth="1"/>
    <col min="6421" max="6421" width="22.140625" bestFit="1" customWidth="1"/>
    <col min="6422" max="6422" width="12.5703125" bestFit="1" customWidth="1"/>
    <col min="6423" max="6423" width="55.28515625" bestFit="1" customWidth="1"/>
    <col min="6424" max="6424" width="25.85546875" bestFit="1" customWidth="1"/>
    <col min="6425" max="6425" width="15.85546875" bestFit="1" customWidth="1"/>
    <col min="6426" max="6426" width="18.28515625" bestFit="1" customWidth="1"/>
    <col min="6427" max="6427" width="65.5703125" bestFit="1" customWidth="1"/>
    <col min="6428" max="6428" width="65.7109375" bestFit="1" customWidth="1"/>
    <col min="6429" max="6429" width="4.7109375" bestFit="1" customWidth="1"/>
    <col min="6657" max="6657" width="4.7109375" bestFit="1" customWidth="1"/>
    <col min="6658" max="6658" width="16.85546875" bestFit="1" customWidth="1"/>
    <col min="6659" max="6659" width="8.85546875" bestFit="1" customWidth="1"/>
    <col min="6660" max="6660" width="1.140625" bestFit="1" customWidth="1"/>
    <col min="6661" max="6661" width="25.140625" bestFit="1" customWidth="1"/>
    <col min="6662" max="6662" width="10.85546875" bestFit="1" customWidth="1"/>
    <col min="6663" max="6664" width="16.85546875" bestFit="1" customWidth="1"/>
    <col min="6665" max="6665" width="8.85546875" bestFit="1" customWidth="1"/>
    <col min="6666" max="6666" width="16" bestFit="1" customWidth="1"/>
    <col min="6667" max="6667" width="0.28515625" bestFit="1" customWidth="1"/>
    <col min="6668" max="6668" width="16" bestFit="1" customWidth="1"/>
    <col min="6669" max="6669" width="0.7109375" bestFit="1" customWidth="1"/>
    <col min="6670" max="6670" width="16.140625" bestFit="1" customWidth="1"/>
    <col min="6671" max="6671" width="12.5703125" bestFit="1" customWidth="1"/>
    <col min="6672" max="6672" width="4.42578125" bestFit="1" customWidth="1"/>
    <col min="6673" max="6673" width="20.85546875" bestFit="1" customWidth="1"/>
    <col min="6674" max="6674" width="16.85546875" bestFit="1" customWidth="1"/>
    <col min="6675" max="6675" width="17" bestFit="1" customWidth="1"/>
    <col min="6676" max="6676" width="20.85546875" bestFit="1" customWidth="1"/>
    <col min="6677" max="6677" width="22.140625" bestFit="1" customWidth="1"/>
    <col min="6678" max="6678" width="12.5703125" bestFit="1" customWidth="1"/>
    <col min="6679" max="6679" width="55.28515625" bestFit="1" customWidth="1"/>
    <col min="6680" max="6680" width="25.85546875" bestFit="1" customWidth="1"/>
    <col min="6681" max="6681" width="15.85546875" bestFit="1" customWidth="1"/>
    <col min="6682" max="6682" width="18.28515625" bestFit="1" customWidth="1"/>
    <col min="6683" max="6683" width="65.5703125" bestFit="1" customWidth="1"/>
    <col min="6684" max="6684" width="65.7109375" bestFit="1" customWidth="1"/>
    <col min="6685" max="6685" width="4.7109375" bestFit="1" customWidth="1"/>
    <col min="6913" max="6913" width="4.7109375" bestFit="1" customWidth="1"/>
    <col min="6914" max="6914" width="16.85546875" bestFit="1" customWidth="1"/>
    <col min="6915" max="6915" width="8.85546875" bestFit="1" customWidth="1"/>
    <col min="6916" max="6916" width="1.140625" bestFit="1" customWidth="1"/>
    <col min="6917" max="6917" width="25.140625" bestFit="1" customWidth="1"/>
    <col min="6918" max="6918" width="10.85546875" bestFit="1" customWidth="1"/>
    <col min="6919" max="6920" width="16.85546875" bestFit="1" customWidth="1"/>
    <col min="6921" max="6921" width="8.85546875" bestFit="1" customWidth="1"/>
    <col min="6922" max="6922" width="16" bestFit="1" customWidth="1"/>
    <col min="6923" max="6923" width="0.28515625" bestFit="1" customWidth="1"/>
    <col min="6924" max="6924" width="16" bestFit="1" customWidth="1"/>
    <col min="6925" max="6925" width="0.7109375" bestFit="1" customWidth="1"/>
    <col min="6926" max="6926" width="16.140625" bestFit="1" customWidth="1"/>
    <col min="6927" max="6927" width="12.5703125" bestFit="1" customWidth="1"/>
    <col min="6928" max="6928" width="4.42578125" bestFit="1" customWidth="1"/>
    <col min="6929" max="6929" width="20.85546875" bestFit="1" customWidth="1"/>
    <col min="6930" max="6930" width="16.85546875" bestFit="1" customWidth="1"/>
    <col min="6931" max="6931" width="17" bestFit="1" customWidth="1"/>
    <col min="6932" max="6932" width="20.85546875" bestFit="1" customWidth="1"/>
    <col min="6933" max="6933" width="22.140625" bestFit="1" customWidth="1"/>
    <col min="6934" max="6934" width="12.5703125" bestFit="1" customWidth="1"/>
    <col min="6935" max="6935" width="55.28515625" bestFit="1" customWidth="1"/>
    <col min="6936" max="6936" width="25.85546875" bestFit="1" customWidth="1"/>
    <col min="6937" max="6937" width="15.85546875" bestFit="1" customWidth="1"/>
    <col min="6938" max="6938" width="18.28515625" bestFit="1" customWidth="1"/>
    <col min="6939" max="6939" width="65.5703125" bestFit="1" customWidth="1"/>
    <col min="6940" max="6940" width="65.7109375" bestFit="1" customWidth="1"/>
    <col min="6941" max="6941" width="4.7109375" bestFit="1" customWidth="1"/>
    <col min="7169" max="7169" width="4.7109375" bestFit="1" customWidth="1"/>
    <col min="7170" max="7170" width="16.85546875" bestFit="1" customWidth="1"/>
    <col min="7171" max="7171" width="8.85546875" bestFit="1" customWidth="1"/>
    <col min="7172" max="7172" width="1.140625" bestFit="1" customWidth="1"/>
    <col min="7173" max="7173" width="25.140625" bestFit="1" customWidth="1"/>
    <col min="7174" max="7174" width="10.85546875" bestFit="1" customWidth="1"/>
    <col min="7175" max="7176" width="16.85546875" bestFit="1" customWidth="1"/>
    <col min="7177" max="7177" width="8.85546875" bestFit="1" customWidth="1"/>
    <col min="7178" max="7178" width="16" bestFit="1" customWidth="1"/>
    <col min="7179" max="7179" width="0.28515625" bestFit="1" customWidth="1"/>
    <col min="7180" max="7180" width="16" bestFit="1" customWidth="1"/>
    <col min="7181" max="7181" width="0.7109375" bestFit="1" customWidth="1"/>
    <col min="7182" max="7182" width="16.140625" bestFit="1" customWidth="1"/>
    <col min="7183" max="7183" width="12.5703125" bestFit="1" customWidth="1"/>
    <col min="7184" max="7184" width="4.42578125" bestFit="1" customWidth="1"/>
    <col min="7185" max="7185" width="20.85546875" bestFit="1" customWidth="1"/>
    <col min="7186" max="7186" width="16.85546875" bestFit="1" customWidth="1"/>
    <col min="7187" max="7187" width="17" bestFit="1" customWidth="1"/>
    <col min="7188" max="7188" width="20.85546875" bestFit="1" customWidth="1"/>
    <col min="7189" max="7189" width="22.140625" bestFit="1" customWidth="1"/>
    <col min="7190" max="7190" width="12.5703125" bestFit="1" customWidth="1"/>
    <col min="7191" max="7191" width="55.28515625" bestFit="1" customWidth="1"/>
    <col min="7192" max="7192" width="25.85546875" bestFit="1" customWidth="1"/>
    <col min="7193" max="7193" width="15.85546875" bestFit="1" customWidth="1"/>
    <col min="7194" max="7194" width="18.28515625" bestFit="1" customWidth="1"/>
    <col min="7195" max="7195" width="65.5703125" bestFit="1" customWidth="1"/>
    <col min="7196" max="7196" width="65.7109375" bestFit="1" customWidth="1"/>
    <col min="7197" max="7197" width="4.7109375" bestFit="1" customWidth="1"/>
    <col min="7425" max="7425" width="4.7109375" bestFit="1" customWidth="1"/>
    <col min="7426" max="7426" width="16.85546875" bestFit="1" customWidth="1"/>
    <col min="7427" max="7427" width="8.85546875" bestFit="1" customWidth="1"/>
    <col min="7428" max="7428" width="1.140625" bestFit="1" customWidth="1"/>
    <col min="7429" max="7429" width="25.140625" bestFit="1" customWidth="1"/>
    <col min="7430" max="7430" width="10.85546875" bestFit="1" customWidth="1"/>
    <col min="7431" max="7432" width="16.85546875" bestFit="1" customWidth="1"/>
    <col min="7433" max="7433" width="8.85546875" bestFit="1" customWidth="1"/>
    <col min="7434" max="7434" width="16" bestFit="1" customWidth="1"/>
    <col min="7435" max="7435" width="0.28515625" bestFit="1" customWidth="1"/>
    <col min="7436" max="7436" width="16" bestFit="1" customWidth="1"/>
    <col min="7437" max="7437" width="0.7109375" bestFit="1" customWidth="1"/>
    <col min="7438" max="7438" width="16.140625" bestFit="1" customWidth="1"/>
    <col min="7439" max="7439" width="12.5703125" bestFit="1" customWidth="1"/>
    <col min="7440" max="7440" width="4.42578125" bestFit="1" customWidth="1"/>
    <col min="7441" max="7441" width="20.85546875" bestFit="1" customWidth="1"/>
    <col min="7442" max="7442" width="16.85546875" bestFit="1" customWidth="1"/>
    <col min="7443" max="7443" width="17" bestFit="1" customWidth="1"/>
    <col min="7444" max="7444" width="20.85546875" bestFit="1" customWidth="1"/>
    <col min="7445" max="7445" width="22.140625" bestFit="1" customWidth="1"/>
    <col min="7446" max="7446" width="12.5703125" bestFit="1" customWidth="1"/>
    <col min="7447" max="7447" width="55.28515625" bestFit="1" customWidth="1"/>
    <col min="7448" max="7448" width="25.85546875" bestFit="1" customWidth="1"/>
    <col min="7449" max="7449" width="15.85546875" bestFit="1" customWidth="1"/>
    <col min="7450" max="7450" width="18.28515625" bestFit="1" customWidth="1"/>
    <col min="7451" max="7451" width="65.5703125" bestFit="1" customWidth="1"/>
    <col min="7452" max="7452" width="65.7109375" bestFit="1" customWidth="1"/>
    <col min="7453" max="7453" width="4.7109375" bestFit="1" customWidth="1"/>
    <col min="7681" max="7681" width="4.7109375" bestFit="1" customWidth="1"/>
    <col min="7682" max="7682" width="16.85546875" bestFit="1" customWidth="1"/>
    <col min="7683" max="7683" width="8.85546875" bestFit="1" customWidth="1"/>
    <col min="7684" max="7684" width="1.140625" bestFit="1" customWidth="1"/>
    <col min="7685" max="7685" width="25.140625" bestFit="1" customWidth="1"/>
    <col min="7686" max="7686" width="10.85546875" bestFit="1" customWidth="1"/>
    <col min="7687" max="7688" width="16.85546875" bestFit="1" customWidth="1"/>
    <col min="7689" max="7689" width="8.85546875" bestFit="1" customWidth="1"/>
    <col min="7690" max="7690" width="16" bestFit="1" customWidth="1"/>
    <col min="7691" max="7691" width="0.28515625" bestFit="1" customWidth="1"/>
    <col min="7692" max="7692" width="16" bestFit="1" customWidth="1"/>
    <col min="7693" max="7693" width="0.7109375" bestFit="1" customWidth="1"/>
    <col min="7694" max="7694" width="16.140625" bestFit="1" customWidth="1"/>
    <col min="7695" max="7695" width="12.5703125" bestFit="1" customWidth="1"/>
    <col min="7696" max="7696" width="4.42578125" bestFit="1" customWidth="1"/>
    <col min="7697" max="7697" width="20.85546875" bestFit="1" customWidth="1"/>
    <col min="7698" max="7698" width="16.85546875" bestFit="1" customWidth="1"/>
    <col min="7699" max="7699" width="17" bestFit="1" customWidth="1"/>
    <col min="7700" max="7700" width="20.85546875" bestFit="1" customWidth="1"/>
    <col min="7701" max="7701" width="22.140625" bestFit="1" customWidth="1"/>
    <col min="7702" max="7702" width="12.5703125" bestFit="1" customWidth="1"/>
    <col min="7703" max="7703" width="55.28515625" bestFit="1" customWidth="1"/>
    <col min="7704" max="7704" width="25.85546875" bestFit="1" customWidth="1"/>
    <col min="7705" max="7705" width="15.85546875" bestFit="1" customWidth="1"/>
    <col min="7706" max="7706" width="18.28515625" bestFit="1" customWidth="1"/>
    <col min="7707" max="7707" width="65.5703125" bestFit="1" customWidth="1"/>
    <col min="7708" max="7708" width="65.7109375" bestFit="1" customWidth="1"/>
    <col min="7709" max="7709" width="4.7109375" bestFit="1" customWidth="1"/>
    <col min="7937" max="7937" width="4.7109375" bestFit="1" customWidth="1"/>
    <col min="7938" max="7938" width="16.85546875" bestFit="1" customWidth="1"/>
    <col min="7939" max="7939" width="8.85546875" bestFit="1" customWidth="1"/>
    <col min="7940" max="7940" width="1.140625" bestFit="1" customWidth="1"/>
    <col min="7941" max="7941" width="25.140625" bestFit="1" customWidth="1"/>
    <col min="7942" max="7942" width="10.85546875" bestFit="1" customWidth="1"/>
    <col min="7943" max="7944" width="16.85546875" bestFit="1" customWidth="1"/>
    <col min="7945" max="7945" width="8.85546875" bestFit="1" customWidth="1"/>
    <col min="7946" max="7946" width="16" bestFit="1" customWidth="1"/>
    <col min="7947" max="7947" width="0.28515625" bestFit="1" customWidth="1"/>
    <col min="7948" max="7948" width="16" bestFit="1" customWidth="1"/>
    <col min="7949" max="7949" width="0.7109375" bestFit="1" customWidth="1"/>
    <col min="7950" max="7950" width="16.140625" bestFit="1" customWidth="1"/>
    <col min="7951" max="7951" width="12.5703125" bestFit="1" customWidth="1"/>
    <col min="7952" max="7952" width="4.42578125" bestFit="1" customWidth="1"/>
    <col min="7953" max="7953" width="20.85546875" bestFit="1" customWidth="1"/>
    <col min="7954" max="7954" width="16.85546875" bestFit="1" customWidth="1"/>
    <col min="7955" max="7955" width="17" bestFit="1" customWidth="1"/>
    <col min="7956" max="7956" width="20.85546875" bestFit="1" customWidth="1"/>
    <col min="7957" max="7957" width="22.140625" bestFit="1" customWidth="1"/>
    <col min="7958" max="7958" width="12.5703125" bestFit="1" customWidth="1"/>
    <col min="7959" max="7959" width="55.28515625" bestFit="1" customWidth="1"/>
    <col min="7960" max="7960" width="25.85546875" bestFit="1" customWidth="1"/>
    <col min="7961" max="7961" width="15.85546875" bestFit="1" customWidth="1"/>
    <col min="7962" max="7962" width="18.28515625" bestFit="1" customWidth="1"/>
    <col min="7963" max="7963" width="65.5703125" bestFit="1" customWidth="1"/>
    <col min="7964" max="7964" width="65.7109375" bestFit="1" customWidth="1"/>
    <col min="7965" max="7965" width="4.7109375" bestFit="1" customWidth="1"/>
    <col min="8193" max="8193" width="4.7109375" bestFit="1" customWidth="1"/>
    <col min="8194" max="8194" width="16.85546875" bestFit="1" customWidth="1"/>
    <col min="8195" max="8195" width="8.85546875" bestFit="1" customWidth="1"/>
    <col min="8196" max="8196" width="1.140625" bestFit="1" customWidth="1"/>
    <col min="8197" max="8197" width="25.140625" bestFit="1" customWidth="1"/>
    <col min="8198" max="8198" width="10.85546875" bestFit="1" customWidth="1"/>
    <col min="8199" max="8200" width="16.85546875" bestFit="1" customWidth="1"/>
    <col min="8201" max="8201" width="8.85546875" bestFit="1" customWidth="1"/>
    <col min="8202" max="8202" width="16" bestFit="1" customWidth="1"/>
    <col min="8203" max="8203" width="0.28515625" bestFit="1" customWidth="1"/>
    <col min="8204" max="8204" width="16" bestFit="1" customWidth="1"/>
    <col min="8205" max="8205" width="0.7109375" bestFit="1" customWidth="1"/>
    <col min="8206" max="8206" width="16.140625" bestFit="1" customWidth="1"/>
    <col min="8207" max="8207" width="12.5703125" bestFit="1" customWidth="1"/>
    <col min="8208" max="8208" width="4.42578125" bestFit="1" customWidth="1"/>
    <col min="8209" max="8209" width="20.85546875" bestFit="1" customWidth="1"/>
    <col min="8210" max="8210" width="16.85546875" bestFit="1" customWidth="1"/>
    <col min="8211" max="8211" width="17" bestFit="1" customWidth="1"/>
    <col min="8212" max="8212" width="20.85546875" bestFit="1" customWidth="1"/>
    <col min="8213" max="8213" width="22.140625" bestFit="1" customWidth="1"/>
    <col min="8214" max="8214" width="12.5703125" bestFit="1" customWidth="1"/>
    <col min="8215" max="8215" width="55.28515625" bestFit="1" customWidth="1"/>
    <col min="8216" max="8216" width="25.85546875" bestFit="1" customWidth="1"/>
    <col min="8217" max="8217" width="15.85546875" bestFit="1" customWidth="1"/>
    <col min="8218" max="8218" width="18.28515625" bestFit="1" customWidth="1"/>
    <col min="8219" max="8219" width="65.5703125" bestFit="1" customWidth="1"/>
    <col min="8220" max="8220" width="65.7109375" bestFit="1" customWidth="1"/>
    <col min="8221" max="8221" width="4.7109375" bestFit="1" customWidth="1"/>
    <col min="8449" max="8449" width="4.7109375" bestFit="1" customWidth="1"/>
    <col min="8450" max="8450" width="16.85546875" bestFit="1" customWidth="1"/>
    <col min="8451" max="8451" width="8.85546875" bestFit="1" customWidth="1"/>
    <col min="8452" max="8452" width="1.140625" bestFit="1" customWidth="1"/>
    <col min="8453" max="8453" width="25.140625" bestFit="1" customWidth="1"/>
    <col min="8454" max="8454" width="10.85546875" bestFit="1" customWidth="1"/>
    <col min="8455" max="8456" width="16.85546875" bestFit="1" customWidth="1"/>
    <col min="8457" max="8457" width="8.85546875" bestFit="1" customWidth="1"/>
    <col min="8458" max="8458" width="16" bestFit="1" customWidth="1"/>
    <col min="8459" max="8459" width="0.28515625" bestFit="1" customWidth="1"/>
    <col min="8460" max="8460" width="16" bestFit="1" customWidth="1"/>
    <col min="8461" max="8461" width="0.7109375" bestFit="1" customWidth="1"/>
    <col min="8462" max="8462" width="16.140625" bestFit="1" customWidth="1"/>
    <col min="8463" max="8463" width="12.5703125" bestFit="1" customWidth="1"/>
    <col min="8464" max="8464" width="4.42578125" bestFit="1" customWidth="1"/>
    <col min="8465" max="8465" width="20.85546875" bestFit="1" customWidth="1"/>
    <col min="8466" max="8466" width="16.85546875" bestFit="1" customWidth="1"/>
    <col min="8467" max="8467" width="17" bestFit="1" customWidth="1"/>
    <col min="8468" max="8468" width="20.85546875" bestFit="1" customWidth="1"/>
    <col min="8469" max="8469" width="22.140625" bestFit="1" customWidth="1"/>
    <col min="8470" max="8470" width="12.5703125" bestFit="1" customWidth="1"/>
    <col min="8471" max="8471" width="55.28515625" bestFit="1" customWidth="1"/>
    <col min="8472" max="8472" width="25.85546875" bestFit="1" customWidth="1"/>
    <col min="8473" max="8473" width="15.85546875" bestFit="1" customWidth="1"/>
    <col min="8474" max="8474" width="18.28515625" bestFit="1" customWidth="1"/>
    <col min="8475" max="8475" width="65.5703125" bestFit="1" customWidth="1"/>
    <col min="8476" max="8476" width="65.7109375" bestFit="1" customWidth="1"/>
    <col min="8477" max="8477" width="4.7109375" bestFit="1" customWidth="1"/>
    <col min="8705" max="8705" width="4.7109375" bestFit="1" customWidth="1"/>
    <col min="8706" max="8706" width="16.85546875" bestFit="1" customWidth="1"/>
    <col min="8707" max="8707" width="8.85546875" bestFit="1" customWidth="1"/>
    <col min="8708" max="8708" width="1.140625" bestFit="1" customWidth="1"/>
    <col min="8709" max="8709" width="25.140625" bestFit="1" customWidth="1"/>
    <col min="8710" max="8710" width="10.85546875" bestFit="1" customWidth="1"/>
    <col min="8711" max="8712" width="16.85546875" bestFit="1" customWidth="1"/>
    <col min="8713" max="8713" width="8.85546875" bestFit="1" customWidth="1"/>
    <col min="8714" max="8714" width="16" bestFit="1" customWidth="1"/>
    <col min="8715" max="8715" width="0.28515625" bestFit="1" customWidth="1"/>
    <col min="8716" max="8716" width="16" bestFit="1" customWidth="1"/>
    <col min="8717" max="8717" width="0.7109375" bestFit="1" customWidth="1"/>
    <col min="8718" max="8718" width="16.140625" bestFit="1" customWidth="1"/>
    <col min="8719" max="8719" width="12.5703125" bestFit="1" customWidth="1"/>
    <col min="8720" max="8720" width="4.42578125" bestFit="1" customWidth="1"/>
    <col min="8721" max="8721" width="20.85546875" bestFit="1" customWidth="1"/>
    <col min="8722" max="8722" width="16.85546875" bestFit="1" customWidth="1"/>
    <col min="8723" max="8723" width="17" bestFit="1" customWidth="1"/>
    <col min="8724" max="8724" width="20.85546875" bestFit="1" customWidth="1"/>
    <col min="8725" max="8725" width="22.140625" bestFit="1" customWidth="1"/>
    <col min="8726" max="8726" width="12.5703125" bestFit="1" customWidth="1"/>
    <col min="8727" max="8727" width="55.28515625" bestFit="1" customWidth="1"/>
    <col min="8728" max="8728" width="25.85546875" bestFit="1" customWidth="1"/>
    <col min="8729" max="8729" width="15.85546875" bestFit="1" customWidth="1"/>
    <col min="8730" max="8730" width="18.28515625" bestFit="1" customWidth="1"/>
    <col min="8731" max="8731" width="65.5703125" bestFit="1" customWidth="1"/>
    <col min="8732" max="8732" width="65.7109375" bestFit="1" customWidth="1"/>
    <col min="8733" max="8733" width="4.7109375" bestFit="1" customWidth="1"/>
    <col min="8961" max="8961" width="4.7109375" bestFit="1" customWidth="1"/>
    <col min="8962" max="8962" width="16.85546875" bestFit="1" customWidth="1"/>
    <col min="8963" max="8963" width="8.85546875" bestFit="1" customWidth="1"/>
    <col min="8964" max="8964" width="1.140625" bestFit="1" customWidth="1"/>
    <col min="8965" max="8965" width="25.140625" bestFit="1" customWidth="1"/>
    <col min="8966" max="8966" width="10.85546875" bestFit="1" customWidth="1"/>
    <col min="8967" max="8968" width="16.85546875" bestFit="1" customWidth="1"/>
    <col min="8969" max="8969" width="8.85546875" bestFit="1" customWidth="1"/>
    <col min="8970" max="8970" width="16" bestFit="1" customWidth="1"/>
    <col min="8971" max="8971" width="0.28515625" bestFit="1" customWidth="1"/>
    <col min="8972" max="8972" width="16" bestFit="1" customWidth="1"/>
    <col min="8973" max="8973" width="0.7109375" bestFit="1" customWidth="1"/>
    <col min="8974" max="8974" width="16.140625" bestFit="1" customWidth="1"/>
    <col min="8975" max="8975" width="12.5703125" bestFit="1" customWidth="1"/>
    <col min="8976" max="8976" width="4.42578125" bestFit="1" customWidth="1"/>
    <col min="8977" max="8977" width="20.85546875" bestFit="1" customWidth="1"/>
    <col min="8978" max="8978" width="16.85546875" bestFit="1" customWidth="1"/>
    <col min="8979" max="8979" width="17" bestFit="1" customWidth="1"/>
    <col min="8980" max="8980" width="20.85546875" bestFit="1" customWidth="1"/>
    <col min="8981" max="8981" width="22.140625" bestFit="1" customWidth="1"/>
    <col min="8982" max="8982" width="12.5703125" bestFit="1" customWidth="1"/>
    <col min="8983" max="8983" width="55.28515625" bestFit="1" customWidth="1"/>
    <col min="8984" max="8984" width="25.85546875" bestFit="1" customWidth="1"/>
    <col min="8985" max="8985" width="15.85546875" bestFit="1" customWidth="1"/>
    <col min="8986" max="8986" width="18.28515625" bestFit="1" customWidth="1"/>
    <col min="8987" max="8987" width="65.5703125" bestFit="1" customWidth="1"/>
    <col min="8988" max="8988" width="65.7109375" bestFit="1" customWidth="1"/>
    <col min="8989" max="8989" width="4.7109375" bestFit="1" customWidth="1"/>
    <col min="9217" max="9217" width="4.7109375" bestFit="1" customWidth="1"/>
    <col min="9218" max="9218" width="16.85546875" bestFit="1" customWidth="1"/>
    <col min="9219" max="9219" width="8.85546875" bestFit="1" customWidth="1"/>
    <col min="9220" max="9220" width="1.140625" bestFit="1" customWidth="1"/>
    <col min="9221" max="9221" width="25.140625" bestFit="1" customWidth="1"/>
    <col min="9222" max="9222" width="10.85546875" bestFit="1" customWidth="1"/>
    <col min="9223" max="9224" width="16.85546875" bestFit="1" customWidth="1"/>
    <col min="9225" max="9225" width="8.85546875" bestFit="1" customWidth="1"/>
    <col min="9226" max="9226" width="16" bestFit="1" customWidth="1"/>
    <col min="9227" max="9227" width="0.28515625" bestFit="1" customWidth="1"/>
    <col min="9228" max="9228" width="16" bestFit="1" customWidth="1"/>
    <col min="9229" max="9229" width="0.7109375" bestFit="1" customWidth="1"/>
    <col min="9230" max="9230" width="16.140625" bestFit="1" customWidth="1"/>
    <col min="9231" max="9231" width="12.5703125" bestFit="1" customWidth="1"/>
    <col min="9232" max="9232" width="4.42578125" bestFit="1" customWidth="1"/>
    <col min="9233" max="9233" width="20.85546875" bestFit="1" customWidth="1"/>
    <col min="9234" max="9234" width="16.85546875" bestFit="1" customWidth="1"/>
    <col min="9235" max="9235" width="17" bestFit="1" customWidth="1"/>
    <col min="9236" max="9236" width="20.85546875" bestFit="1" customWidth="1"/>
    <col min="9237" max="9237" width="22.140625" bestFit="1" customWidth="1"/>
    <col min="9238" max="9238" width="12.5703125" bestFit="1" customWidth="1"/>
    <col min="9239" max="9239" width="55.28515625" bestFit="1" customWidth="1"/>
    <col min="9240" max="9240" width="25.85546875" bestFit="1" customWidth="1"/>
    <col min="9241" max="9241" width="15.85546875" bestFit="1" customWidth="1"/>
    <col min="9242" max="9242" width="18.28515625" bestFit="1" customWidth="1"/>
    <col min="9243" max="9243" width="65.5703125" bestFit="1" customWidth="1"/>
    <col min="9244" max="9244" width="65.7109375" bestFit="1" customWidth="1"/>
    <col min="9245" max="9245" width="4.7109375" bestFit="1" customWidth="1"/>
    <col min="9473" max="9473" width="4.7109375" bestFit="1" customWidth="1"/>
    <col min="9474" max="9474" width="16.85546875" bestFit="1" customWidth="1"/>
    <col min="9475" max="9475" width="8.85546875" bestFit="1" customWidth="1"/>
    <col min="9476" max="9476" width="1.140625" bestFit="1" customWidth="1"/>
    <col min="9477" max="9477" width="25.140625" bestFit="1" customWidth="1"/>
    <col min="9478" max="9478" width="10.85546875" bestFit="1" customWidth="1"/>
    <col min="9479" max="9480" width="16.85546875" bestFit="1" customWidth="1"/>
    <col min="9481" max="9481" width="8.85546875" bestFit="1" customWidth="1"/>
    <col min="9482" max="9482" width="16" bestFit="1" customWidth="1"/>
    <col min="9483" max="9483" width="0.28515625" bestFit="1" customWidth="1"/>
    <col min="9484" max="9484" width="16" bestFit="1" customWidth="1"/>
    <col min="9485" max="9485" width="0.7109375" bestFit="1" customWidth="1"/>
    <col min="9486" max="9486" width="16.140625" bestFit="1" customWidth="1"/>
    <col min="9487" max="9487" width="12.5703125" bestFit="1" customWidth="1"/>
    <col min="9488" max="9488" width="4.42578125" bestFit="1" customWidth="1"/>
    <col min="9489" max="9489" width="20.85546875" bestFit="1" customWidth="1"/>
    <col min="9490" max="9490" width="16.85546875" bestFit="1" customWidth="1"/>
    <col min="9491" max="9491" width="17" bestFit="1" customWidth="1"/>
    <col min="9492" max="9492" width="20.85546875" bestFit="1" customWidth="1"/>
    <col min="9493" max="9493" width="22.140625" bestFit="1" customWidth="1"/>
    <col min="9494" max="9494" width="12.5703125" bestFit="1" customWidth="1"/>
    <col min="9495" max="9495" width="55.28515625" bestFit="1" customWidth="1"/>
    <col min="9496" max="9496" width="25.85546875" bestFit="1" customWidth="1"/>
    <col min="9497" max="9497" width="15.85546875" bestFit="1" customWidth="1"/>
    <col min="9498" max="9498" width="18.28515625" bestFit="1" customWidth="1"/>
    <col min="9499" max="9499" width="65.5703125" bestFit="1" customWidth="1"/>
    <col min="9500" max="9500" width="65.7109375" bestFit="1" customWidth="1"/>
    <col min="9501" max="9501" width="4.7109375" bestFit="1" customWidth="1"/>
    <col min="9729" max="9729" width="4.7109375" bestFit="1" customWidth="1"/>
    <col min="9730" max="9730" width="16.85546875" bestFit="1" customWidth="1"/>
    <col min="9731" max="9731" width="8.85546875" bestFit="1" customWidth="1"/>
    <col min="9732" max="9732" width="1.140625" bestFit="1" customWidth="1"/>
    <col min="9733" max="9733" width="25.140625" bestFit="1" customWidth="1"/>
    <col min="9734" max="9734" width="10.85546875" bestFit="1" customWidth="1"/>
    <col min="9735" max="9736" width="16.85546875" bestFit="1" customWidth="1"/>
    <col min="9737" max="9737" width="8.85546875" bestFit="1" customWidth="1"/>
    <col min="9738" max="9738" width="16" bestFit="1" customWidth="1"/>
    <col min="9739" max="9739" width="0.28515625" bestFit="1" customWidth="1"/>
    <col min="9740" max="9740" width="16" bestFit="1" customWidth="1"/>
    <col min="9741" max="9741" width="0.7109375" bestFit="1" customWidth="1"/>
    <col min="9742" max="9742" width="16.140625" bestFit="1" customWidth="1"/>
    <col min="9743" max="9743" width="12.5703125" bestFit="1" customWidth="1"/>
    <col min="9744" max="9744" width="4.42578125" bestFit="1" customWidth="1"/>
    <col min="9745" max="9745" width="20.85546875" bestFit="1" customWidth="1"/>
    <col min="9746" max="9746" width="16.85546875" bestFit="1" customWidth="1"/>
    <col min="9747" max="9747" width="17" bestFit="1" customWidth="1"/>
    <col min="9748" max="9748" width="20.85546875" bestFit="1" customWidth="1"/>
    <col min="9749" max="9749" width="22.140625" bestFit="1" customWidth="1"/>
    <col min="9750" max="9750" width="12.5703125" bestFit="1" customWidth="1"/>
    <col min="9751" max="9751" width="55.28515625" bestFit="1" customWidth="1"/>
    <col min="9752" max="9752" width="25.85546875" bestFit="1" customWidth="1"/>
    <col min="9753" max="9753" width="15.85546875" bestFit="1" customWidth="1"/>
    <col min="9754" max="9754" width="18.28515625" bestFit="1" customWidth="1"/>
    <col min="9755" max="9755" width="65.5703125" bestFit="1" customWidth="1"/>
    <col min="9756" max="9756" width="65.7109375" bestFit="1" customWidth="1"/>
    <col min="9757" max="9757" width="4.7109375" bestFit="1" customWidth="1"/>
    <col min="9985" max="9985" width="4.7109375" bestFit="1" customWidth="1"/>
    <col min="9986" max="9986" width="16.85546875" bestFit="1" customWidth="1"/>
    <col min="9987" max="9987" width="8.85546875" bestFit="1" customWidth="1"/>
    <col min="9988" max="9988" width="1.140625" bestFit="1" customWidth="1"/>
    <col min="9989" max="9989" width="25.140625" bestFit="1" customWidth="1"/>
    <col min="9990" max="9990" width="10.85546875" bestFit="1" customWidth="1"/>
    <col min="9991" max="9992" width="16.85546875" bestFit="1" customWidth="1"/>
    <col min="9993" max="9993" width="8.85546875" bestFit="1" customWidth="1"/>
    <col min="9994" max="9994" width="16" bestFit="1" customWidth="1"/>
    <col min="9995" max="9995" width="0.28515625" bestFit="1" customWidth="1"/>
    <col min="9996" max="9996" width="16" bestFit="1" customWidth="1"/>
    <col min="9997" max="9997" width="0.7109375" bestFit="1" customWidth="1"/>
    <col min="9998" max="9998" width="16.140625" bestFit="1" customWidth="1"/>
    <col min="9999" max="9999" width="12.5703125" bestFit="1" customWidth="1"/>
    <col min="10000" max="10000" width="4.42578125" bestFit="1" customWidth="1"/>
    <col min="10001" max="10001" width="20.85546875" bestFit="1" customWidth="1"/>
    <col min="10002" max="10002" width="16.85546875" bestFit="1" customWidth="1"/>
    <col min="10003" max="10003" width="17" bestFit="1" customWidth="1"/>
    <col min="10004" max="10004" width="20.85546875" bestFit="1" customWidth="1"/>
    <col min="10005" max="10005" width="22.140625" bestFit="1" customWidth="1"/>
    <col min="10006" max="10006" width="12.5703125" bestFit="1" customWidth="1"/>
    <col min="10007" max="10007" width="55.28515625" bestFit="1" customWidth="1"/>
    <col min="10008" max="10008" width="25.85546875" bestFit="1" customWidth="1"/>
    <col min="10009" max="10009" width="15.85546875" bestFit="1" customWidth="1"/>
    <col min="10010" max="10010" width="18.28515625" bestFit="1" customWidth="1"/>
    <col min="10011" max="10011" width="65.5703125" bestFit="1" customWidth="1"/>
    <col min="10012" max="10012" width="65.7109375" bestFit="1" customWidth="1"/>
    <col min="10013" max="10013" width="4.7109375" bestFit="1" customWidth="1"/>
    <col min="10241" max="10241" width="4.7109375" bestFit="1" customWidth="1"/>
    <col min="10242" max="10242" width="16.85546875" bestFit="1" customWidth="1"/>
    <col min="10243" max="10243" width="8.85546875" bestFit="1" customWidth="1"/>
    <col min="10244" max="10244" width="1.140625" bestFit="1" customWidth="1"/>
    <col min="10245" max="10245" width="25.140625" bestFit="1" customWidth="1"/>
    <col min="10246" max="10246" width="10.85546875" bestFit="1" customWidth="1"/>
    <col min="10247" max="10248" width="16.85546875" bestFit="1" customWidth="1"/>
    <col min="10249" max="10249" width="8.85546875" bestFit="1" customWidth="1"/>
    <col min="10250" max="10250" width="16" bestFit="1" customWidth="1"/>
    <col min="10251" max="10251" width="0.28515625" bestFit="1" customWidth="1"/>
    <col min="10252" max="10252" width="16" bestFit="1" customWidth="1"/>
    <col min="10253" max="10253" width="0.7109375" bestFit="1" customWidth="1"/>
    <col min="10254" max="10254" width="16.140625" bestFit="1" customWidth="1"/>
    <col min="10255" max="10255" width="12.5703125" bestFit="1" customWidth="1"/>
    <col min="10256" max="10256" width="4.42578125" bestFit="1" customWidth="1"/>
    <col min="10257" max="10257" width="20.85546875" bestFit="1" customWidth="1"/>
    <col min="10258" max="10258" width="16.85546875" bestFit="1" customWidth="1"/>
    <col min="10259" max="10259" width="17" bestFit="1" customWidth="1"/>
    <col min="10260" max="10260" width="20.85546875" bestFit="1" customWidth="1"/>
    <col min="10261" max="10261" width="22.140625" bestFit="1" customWidth="1"/>
    <col min="10262" max="10262" width="12.5703125" bestFit="1" customWidth="1"/>
    <col min="10263" max="10263" width="55.28515625" bestFit="1" customWidth="1"/>
    <col min="10264" max="10264" width="25.85546875" bestFit="1" customWidth="1"/>
    <col min="10265" max="10265" width="15.85546875" bestFit="1" customWidth="1"/>
    <col min="10266" max="10266" width="18.28515625" bestFit="1" customWidth="1"/>
    <col min="10267" max="10267" width="65.5703125" bestFit="1" customWidth="1"/>
    <col min="10268" max="10268" width="65.7109375" bestFit="1" customWidth="1"/>
    <col min="10269" max="10269" width="4.7109375" bestFit="1" customWidth="1"/>
    <col min="10497" max="10497" width="4.7109375" bestFit="1" customWidth="1"/>
    <col min="10498" max="10498" width="16.85546875" bestFit="1" customWidth="1"/>
    <col min="10499" max="10499" width="8.85546875" bestFit="1" customWidth="1"/>
    <col min="10500" max="10500" width="1.140625" bestFit="1" customWidth="1"/>
    <col min="10501" max="10501" width="25.140625" bestFit="1" customWidth="1"/>
    <col min="10502" max="10502" width="10.85546875" bestFit="1" customWidth="1"/>
    <col min="10503" max="10504" width="16.85546875" bestFit="1" customWidth="1"/>
    <col min="10505" max="10505" width="8.85546875" bestFit="1" customWidth="1"/>
    <col min="10506" max="10506" width="16" bestFit="1" customWidth="1"/>
    <col min="10507" max="10507" width="0.28515625" bestFit="1" customWidth="1"/>
    <col min="10508" max="10508" width="16" bestFit="1" customWidth="1"/>
    <col min="10509" max="10509" width="0.7109375" bestFit="1" customWidth="1"/>
    <col min="10510" max="10510" width="16.140625" bestFit="1" customWidth="1"/>
    <col min="10511" max="10511" width="12.5703125" bestFit="1" customWidth="1"/>
    <col min="10512" max="10512" width="4.42578125" bestFit="1" customWidth="1"/>
    <col min="10513" max="10513" width="20.85546875" bestFit="1" customWidth="1"/>
    <col min="10514" max="10514" width="16.85546875" bestFit="1" customWidth="1"/>
    <col min="10515" max="10515" width="17" bestFit="1" customWidth="1"/>
    <col min="10516" max="10516" width="20.85546875" bestFit="1" customWidth="1"/>
    <col min="10517" max="10517" width="22.140625" bestFit="1" customWidth="1"/>
    <col min="10518" max="10518" width="12.5703125" bestFit="1" customWidth="1"/>
    <col min="10519" max="10519" width="55.28515625" bestFit="1" customWidth="1"/>
    <col min="10520" max="10520" width="25.85546875" bestFit="1" customWidth="1"/>
    <col min="10521" max="10521" width="15.85546875" bestFit="1" customWidth="1"/>
    <col min="10522" max="10522" width="18.28515625" bestFit="1" customWidth="1"/>
    <col min="10523" max="10523" width="65.5703125" bestFit="1" customWidth="1"/>
    <col min="10524" max="10524" width="65.7109375" bestFit="1" customWidth="1"/>
    <col min="10525" max="10525" width="4.7109375" bestFit="1" customWidth="1"/>
    <col min="10753" max="10753" width="4.7109375" bestFit="1" customWidth="1"/>
    <col min="10754" max="10754" width="16.85546875" bestFit="1" customWidth="1"/>
    <col min="10755" max="10755" width="8.85546875" bestFit="1" customWidth="1"/>
    <col min="10756" max="10756" width="1.140625" bestFit="1" customWidth="1"/>
    <col min="10757" max="10757" width="25.140625" bestFit="1" customWidth="1"/>
    <col min="10758" max="10758" width="10.85546875" bestFit="1" customWidth="1"/>
    <col min="10759" max="10760" width="16.85546875" bestFit="1" customWidth="1"/>
    <col min="10761" max="10761" width="8.85546875" bestFit="1" customWidth="1"/>
    <col min="10762" max="10762" width="16" bestFit="1" customWidth="1"/>
    <col min="10763" max="10763" width="0.28515625" bestFit="1" customWidth="1"/>
    <col min="10764" max="10764" width="16" bestFit="1" customWidth="1"/>
    <col min="10765" max="10765" width="0.7109375" bestFit="1" customWidth="1"/>
    <col min="10766" max="10766" width="16.140625" bestFit="1" customWidth="1"/>
    <col min="10767" max="10767" width="12.5703125" bestFit="1" customWidth="1"/>
    <col min="10768" max="10768" width="4.42578125" bestFit="1" customWidth="1"/>
    <col min="10769" max="10769" width="20.85546875" bestFit="1" customWidth="1"/>
    <col min="10770" max="10770" width="16.85546875" bestFit="1" customWidth="1"/>
    <col min="10771" max="10771" width="17" bestFit="1" customWidth="1"/>
    <col min="10772" max="10772" width="20.85546875" bestFit="1" customWidth="1"/>
    <col min="10773" max="10773" width="22.140625" bestFit="1" customWidth="1"/>
    <col min="10774" max="10774" width="12.5703125" bestFit="1" customWidth="1"/>
    <col min="10775" max="10775" width="55.28515625" bestFit="1" customWidth="1"/>
    <col min="10776" max="10776" width="25.85546875" bestFit="1" customWidth="1"/>
    <col min="10777" max="10777" width="15.85546875" bestFit="1" customWidth="1"/>
    <col min="10778" max="10778" width="18.28515625" bestFit="1" customWidth="1"/>
    <col min="10779" max="10779" width="65.5703125" bestFit="1" customWidth="1"/>
    <col min="10780" max="10780" width="65.7109375" bestFit="1" customWidth="1"/>
    <col min="10781" max="10781" width="4.7109375" bestFit="1" customWidth="1"/>
    <col min="11009" max="11009" width="4.7109375" bestFit="1" customWidth="1"/>
    <col min="11010" max="11010" width="16.85546875" bestFit="1" customWidth="1"/>
    <col min="11011" max="11011" width="8.85546875" bestFit="1" customWidth="1"/>
    <col min="11012" max="11012" width="1.140625" bestFit="1" customWidth="1"/>
    <col min="11013" max="11013" width="25.140625" bestFit="1" customWidth="1"/>
    <col min="11014" max="11014" width="10.85546875" bestFit="1" customWidth="1"/>
    <col min="11015" max="11016" width="16.85546875" bestFit="1" customWidth="1"/>
    <col min="11017" max="11017" width="8.85546875" bestFit="1" customWidth="1"/>
    <col min="11018" max="11018" width="16" bestFit="1" customWidth="1"/>
    <col min="11019" max="11019" width="0.28515625" bestFit="1" customWidth="1"/>
    <col min="11020" max="11020" width="16" bestFit="1" customWidth="1"/>
    <col min="11021" max="11021" width="0.7109375" bestFit="1" customWidth="1"/>
    <col min="11022" max="11022" width="16.140625" bestFit="1" customWidth="1"/>
    <col min="11023" max="11023" width="12.5703125" bestFit="1" customWidth="1"/>
    <col min="11024" max="11024" width="4.42578125" bestFit="1" customWidth="1"/>
    <col min="11025" max="11025" width="20.85546875" bestFit="1" customWidth="1"/>
    <col min="11026" max="11026" width="16.85546875" bestFit="1" customWidth="1"/>
    <col min="11027" max="11027" width="17" bestFit="1" customWidth="1"/>
    <col min="11028" max="11028" width="20.85546875" bestFit="1" customWidth="1"/>
    <col min="11029" max="11029" width="22.140625" bestFit="1" customWidth="1"/>
    <col min="11030" max="11030" width="12.5703125" bestFit="1" customWidth="1"/>
    <col min="11031" max="11031" width="55.28515625" bestFit="1" customWidth="1"/>
    <col min="11032" max="11032" width="25.85546875" bestFit="1" customWidth="1"/>
    <col min="11033" max="11033" width="15.85546875" bestFit="1" customWidth="1"/>
    <col min="11034" max="11034" width="18.28515625" bestFit="1" customWidth="1"/>
    <col min="11035" max="11035" width="65.5703125" bestFit="1" customWidth="1"/>
    <col min="11036" max="11036" width="65.7109375" bestFit="1" customWidth="1"/>
    <col min="11037" max="11037" width="4.7109375" bestFit="1" customWidth="1"/>
    <col min="11265" max="11265" width="4.7109375" bestFit="1" customWidth="1"/>
    <col min="11266" max="11266" width="16.85546875" bestFit="1" customWidth="1"/>
    <col min="11267" max="11267" width="8.85546875" bestFit="1" customWidth="1"/>
    <col min="11268" max="11268" width="1.140625" bestFit="1" customWidth="1"/>
    <col min="11269" max="11269" width="25.140625" bestFit="1" customWidth="1"/>
    <col min="11270" max="11270" width="10.85546875" bestFit="1" customWidth="1"/>
    <col min="11271" max="11272" width="16.85546875" bestFit="1" customWidth="1"/>
    <col min="11273" max="11273" width="8.85546875" bestFit="1" customWidth="1"/>
    <col min="11274" max="11274" width="16" bestFit="1" customWidth="1"/>
    <col min="11275" max="11275" width="0.28515625" bestFit="1" customWidth="1"/>
    <col min="11276" max="11276" width="16" bestFit="1" customWidth="1"/>
    <col min="11277" max="11277" width="0.7109375" bestFit="1" customWidth="1"/>
    <col min="11278" max="11278" width="16.140625" bestFit="1" customWidth="1"/>
    <col min="11279" max="11279" width="12.5703125" bestFit="1" customWidth="1"/>
    <col min="11280" max="11280" width="4.42578125" bestFit="1" customWidth="1"/>
    <col min="11281" max="11281" width="20.85546875" bestFit="1" customWidth="1"/>
    <col min="11282" max="11282" width="16.85546875" bestFit="1" customWidth="1"/>
    <col min="11283" max="11283" width="17" bestFit="1" customWidth="1"/>
    <col min="11284" max="11284" width="20.85546875" bestFit="1" customWidth="1"/>
    <col min="11285" max="11285" width="22.140625" bestFit="1" customWidth="1"/>
    <col min="11286" max="11286" width="12.5703125" bestFit="1" customWidth="1"/>
    <col min="11287" max="11287" width="55.28515625" bestFit="1" customWidth="1"/>
    <col min="11288" max="11288" width="25.85546875" bestFit="1" customWidth="1"/>
    <col min="11289" max="11289" width="15.85546875" bestFit="1" customWidth="1"/>
    <col min="11290" max="11290" width="18.28515625" bestFit="1" customWidth="1"/>
    <col min="11291" max="11291" width="65.5703125" bestFit="1" customWidth="1"/>
    <col min="11292" max="11292" width="65.7109375" bestFit="1" customWidth="1"/>
    <col min="11293" max="11293" width="4.7109375" bestFit="1" customWidth="1"/>
    <col min="11521" max="11521" width="4.7109375" bestFit="1" customWidth="1"/>
    <col min="11522" max="11522" width="16.85546875" bestFit="1" customWidth="1"/>
    <col min="11523" max="11523" width="8.85546875" bestFit="1" customWidth="1"/>
    <col min="11524" max="11524" width="1.140625" bestFit="1" customWidth="1"/>
    <col min="11525" max="11525" width="25.140625" bestFit="1" customWidth="1"/>
    <col min="11526" max="11526" width="10.85546875" bestFit="1" customWidth="1"/>
    <col min="11527" max="11528" width="16.85546875" bestFit="1" customWidth="1"/>
    <col min="11529" max="11529" width="8.85546875" bestFit="1" customWidth="1"/>
    <col min="11530" max="11530" width="16" bestFit="1" customWidth="1"/>
    <col min="11531" max="11531" width="0.28515625" bestFit="1" customWidth="1"/>
    <col min="11532" max="11532" width="16" bestFit="1" customWidth="1"/>
    <col min="11533" max="11533" width="0.7109375" bestFit="1" customWidth="1"/>
    <col min="11534" max="11534" width="16.140625" bestFit="1" customWidth="1"/>
    <col min="11535" max="11535" width="12.5703125" bestFit="1" customWidth="1"/>
    <col min="11536" max="11536" width="4.42578125" bestFit="1" customWidth="1"/>
    <col min="11537" max="11537" width="20.85546875" bestFit="1" customWidth="1"/>
    <col min="11538" max="11538" width="16.85546875" bestFit="1" customWidth="1"/>
    <col min="11539" max="11539" width="17" bestFit="1" customWidth="1"/>
    <col min="11540" max="11540" width="20.85546875" bestFit="1" customWidth="1"/>
    <col min="11541" max="11541" width="22.140625" bestFit="1" customWidth="1"/>
    <col min="11542" max="11542" width="12.5703125" bestFit="1" customWidth="1"/>
    <col min="11543" max="11543" width="55.28515625" bestFit="1" customWidth="1"/>
    <col min="11544" max="11544" width="25.85546875" bestFit="1" customWidth="1"/>
    <col min="11545" max="11545" width="15.85546875" bestFit="1" customWidth="1"/>
    <col min="11546" max="11546" width="18.28515625" bestFit="1" customWidth="1"/>
    <col min="11547" max="11547" width="65.5703125" bestFit="1" customWidth="1"/>
    <col min="11548" max="11548" width="65.7109375" bestFit="1" customWidth="1"/>
    <col min="11549" max="11549" width="4.7109375" bestFit="1" customWidth="1"/>
    <col min="11777" max="11777" width="4.7109375" bestFit="1" customWidth="1"/>
    <col min="11778" max="11778" width="16.85546875" bestFit="1" customWidth="1"/>
    <col min="11779" max="11779" width="8.85546875" bestFit="1" customWidth="1"/>
    <col min="11780" max="11780" width="1.140625" bestFit="1" customWidth="1"/>
    <col min="11781" max="11781" width="25.140625" bestFit="1" customWidth="1"/>
    <col min="11782" max="11782" width="10.85546875" bestFit="1" customWidth="1"/>
    <col min="11783" max="11784" width="16.85546875" bestFit="1" customWidth="1"/>
    <col min="11785" max="11785" width="8.85546875" bestFit="1" customWidth="1"/>
    <col min="11786" max="11786" width="16" bestFit="1" customWidth="1"/>
    <col min="11787" max="11787" width="0.28515625" bestFit="1" customWidth="1"/>
    <col min="11788" max="11788" width="16" bestFit="1" customWidth="1"/>
    <col min="11789" max="11789" width="0.7109375" bestFit="1" customWidth="1"/>
    <col min="11790" max="11790" width="16.140625" bestFit="1" customWidth="1"/>
    <col min="11791" max="11791" width="12.5703125" bestFit="1" customWidth="1"/>
    <col min="11792" max="11792" width="4.42578125" bestFit="1" customWidth="1"/>
    <col min="11793" max="11793" width="20.85546875" bestFit="1" customWidth="1"/>
    <col min="11794" max="11794" width="16.85546875" bestFit="1" customWidth="1"/>
    <col min="11795" max="11795" width="17" bestFit="1" customWidth="1"/>
    <col min="11796" max="11796" width="20.85546875" bestFit="1" customWidth="1"/>
    <col min="11797" max="11797" width="22.140625" bestFit="1" customWidth="1"/>
    <col min="11798" max="11798" width="12.5703125" bestFit="1" customWidth="1"/>
    <col min="11799" max="11799" width="55.28515625" bestFit="1" customWidth="1"/>
    <col min="11800" max="11800" width="25.85546875" bestFit="1" customWidth="1"/>
    <col min="11801" max="11801" width="15.85546875" bestFit="1" customWidth="1"/>
    <col min="11802" max="11802" width="18.28515625" bestFit="1" customWidth="1"/>
    <col min="11803" max="11803" width="65.5703125" bestFit="1" customWidth="1"/>
    <col min="11804" max="11804" width="65.7109375" bestFit="1" customWidth="1"/>
    <col min="11805" max="11805" width="4.7109375" bestFit="1" customWidth="1"/>
    <col min="12033" max="12033" width="4.7109375" bestFit="1" customWidth="1"/>
    <col min="12034" max="12034" width="16.85546875" bestFit="1" customWidth="1"/>
    <col min="12035" max="12035" width="8.85546875" bestFit="1" customWidth="1"/>
    <col min="12036" max="12036" width="1.140625" bestFit="1" customWidth="1"/>
    <col min="12037" max="12037" width="25.140625" bestFit="1" customWidth="1"/>
    <col min="12038" max="12038" width="10.85546875" bestFit="1" customWidth="1"/>
    <col min="12039" max="12040" width="16.85546875" bestFit="1" customWidth="1"/>
    <col min="12041" max="12041" width="8.85546875" bestFit="1" customWidth="1"/>
    <col min="12042" max="12042" width="16" bestFit="1" customWidth="1"/>
    <col min="12043" max="12043" width="0.28515625" bestFit="1" customWidth="1"/>
    <col min="12044" max="12044" width="16" bestFit="1" customWidth="1"/>
    <col min="12045" max="12045" width="0.7109375" bestFit="1" customWidth="1"/>
    <col min="12046" max="12046" width="16.140625" bestFit="1" customWidth="1"/>
    <col min="12047" max="12047" width="12.5703125" bestFit="1" customWidth="1"/>
    <col min="12048" max="12048" width="4.42578125" bestFit="1" customWidth="1"/>
    <col min="12049" max="12049" width="20.85546875" bestFit="1" customWidth="1"/>
    <col min="12050" max="12050" width="16.85546875" bestFit="1" customWidth="1"/>
    <col min="12051" max="12051" width="17" bestFit="1" customWidth="1"/>
    <col min="12052" max="12052" width="20.85546875" bestFit="1" customWidth="1"/>
    <col min="12053" max="12053" width="22.140625" bestFit="1" customWidth="1"/>
    <col min="12054" max="12054" width="12.5703125" bestFit="1" customWidth="1"/>
    <col min="12055" max="12055" width="55.28515625" bestFit="1" customWidth="1"/>
    <col min="12056" max="12056" width="25.85546875" bestFit="1" customWidth="1"/>
    <col min="12057" max="12057" width="15.85546875" bestFit="1" customWidth="1"/>
    <col min="12058" max="12058" width="18.28515625" bestFit="1" customWidth="1"/>
    <col min="12059" max="12059" width="65.5703125" bestFit="1" customWidth="1"/>
    <col min="12060" max="12060" width="65.7109375" bestFit="1" customWidth="1"/>
    <col min="12061" max="12061" width="4.7109375" bestFit="1" customWidth="1"/>
    <col min="12289" max="12289" width="4.7109375" bestFit="1" customWidth="1"/>
    <col min="12290" max="12290" width="16.85546875" bestFit="1" customWidth="1"/>
    <col min="12291" max="12291" width="8.85546875" bestFit="1" customWidth="1"/>
    <col min="12292" max="12292" width="1.140625" bestFit="1" customWidth="1"/>
    <col min="12293" max="12293" width="25.140625" bestFit="1" customWidth="1"/>
    <col min="12294" max="12294" width="10.85546875" bestFit="1" customWidth="1"/>
    <col min="12295" max="12296" width="16.85546875" bestFit="1" customWidth="1"/>
    <col min="12297" max="12297" width="8.85546875" bestFit="1" customWidth="1"/>
    <col min="12298" max="12298" width="16" bestFit="1" customWidth="1"/>
    <col min="12299" max="12299" width="0.28515625" bestFit="1" customWidth="1"/>
    <col min="12300" max="12300" width="16" bestFit="1" customWidth="1"/>
    <col min="12301" max="12301" width="0.7109375" bestFit="1" customWidth="1"/>
    <col min="12302" max="12302" width="16.140625" bestFit="1" customWidth="1"/>
    <col min="12303" max="12303" width="12.5703125" bestFit="1" customWidth="1"/>
    <col min="12304" max="12304" width="4.42578125" bestFit="1" customWidth="1"/>
    <col min="12305" max="12305" width="20.85546875" bestFit="1" customWidth="1"/>
    <col min="12306" max="12306" width="16.85546875" bestFit="1" customWidth="1"/>
    <col min="12307" max="12307" width="17" bestFit="1" customWidth="1"/>
    <col min="12308" max="12308" width="20.85546875" bestFit="1" customWidth="1"/>
    <col min="12309" max="12309" width="22.140625" bestFit="1" customWidth="1"/>
    <col min="12310" max="12310" width="12.5703125" bestFit="1" customWidth="1"/>
    <col min="12311" max="12311" width="55.28515625" bestFit="1" customWidth="1"/>
    <col min="12312" max="12312" width="25.85546875" bestFit="1" customWidth="1"/>
    <col min="12313" max="12313" width="15.85546875" bestFit="1" customWidth="1"/>
    <col min="12314" max="12314" width="18.28515625" bestFit="1" customWidth="1"/>
    <col min="12315" max="12315" width="65.5703125" bestFit="1" customWidth="1"/>
    <col min="12316" max="12316" width="65.7109375" bestFit="1" customWidth="1"/>
    <col min="12317" max="12317" width="4.7109375" bestFit="1" customWidth="1"/>
    <col min="12545" max="12545" width="4.7109375" bestFit="1" customWidth="1"/>
    <col min="12546" max="12546" width="16.85546875" bestFit="1" customWidth="1"/>
    <col min="12547" max="12547" width="8.85546875" bestFit="1" customWidth="1"/>
    <col min="12548" max="12548" width="1.140625" bestFit="1" customWidth="1"/>
    <col min="12549" max="12549" width="25.140625" bestFit="1" customWidth="1"/>
    <col min="12550" max="12550" width="10.85546875" bestFit="1" customWidth="1"/>
    <col min="12551" max="12552" width="16.85546875" bestFit="1" customWidth="1"/>
    <col min="12553" max="12553" width="8.85546875" bestFit="1" customWidth="1"/>
    <col min="12554" max="12554" width="16" bestFit="1" customWidth="1"/>
    <col min="12555" max="12555" width="0.28515625" bestFit="1" customWidth="1"/>
    <col min="12556" max="12556" width="16" bestFit="1" customWidth="1"/>
    <col min="12557" max="12557" width="0.7109375" bestFit="1" customWidth="1"/>
    <col min="12558" max="12558" width="16.140625" bestFit="1" customWidth="1"/>
    <col min="12559" max="12559" width="12.5703125" bestFit="1" customWidth="1"/>
    <col min="12560" max="12560" width="4.42578125" bestFit="1" customWidth="1"/>
    <col min="12561" max="12561" width="20.85546875" bestFit="1" customWidth="1"/>
    <col min="12562" max="12562" width="16.85546875" bestFit="1" customWidth="1"/>
    <col min="12563" max="12563" width="17" bestFit="1" customWidth="1"/>
    <col min="12564" max="12564" width="20.85546875" bestFit="1" customWidth="1"/>
    <col min="12565" max="12565" width="22.140625" bestFit="1" customWidth="1"/>
    <col min="12566" max="12566" width="12.5703125" bestFit="1" customWidth="1"/>
    <col min="12567" max="12567" width="55.28515625" bestFit="1" customWidth="1"/>
    <col min="12568" max="12568" width="25.85546875" bestFit="1" customWidth="1"/>
    <col min="12569" max="12569" width="15.85546875" bestFit="1" customWidth="1"/>
    <col min="12570" max="12570" width="18.28515625" bestFit="1" customWidth="1"/>
    <col min="12571" max="12571" width="65.5703125" bestFit="1" customWidth="1"/>
    <col min="12572" max="12572" width="65.7109375" bestFit="1" customWidth="1"/>
    <col min="12573" max="12573" width="4.7109375" bestFit="1" customWidth="1"/>
    <col min="12801" max="12801" width="4.7109375" bestFit="1" customWidth="1"/>
    <col min="12802" max="12802" width="16.85546875" bestFit="1" customWidth="1"/>
    <col min="12803" max="12803" width="8.85546875" bestFit="1" customWidth="1"/>
    <col min="12804" max="12804" width="1.140625" bestFit="1" customWidth="1"/>
    <col min="12805" max="12805" width="25.140625" bestFit="1" customWidth="1"/>
    <col min="12806" max="12806" width="10.85546875" bestFit="1" customWidth="1"/>
    <col min="12807" max="12808" width="16.85546875" bestFit="1" customWidth="1"/>
    <col min="12809" max="12809" width="8.85546875" bestFit="1" customWidth="1"/>
    <col min="12810" max="12810" width="16" bestFit="1" customWidth="1"/>
    <col min="12811" max="12811" width="0.28515625" bestFit="1" customWidth="1"/>
    <col min="12812" max="12812" width="16" bestFit="1" customWidth="1"/>
    <col min="12813" max="12813" width="0.7109375" bestFit="1" customWidth="1"/>
    <col min="12814" max="12814" width="16.140625" bestFit="1" customWidth="1"/>
    <col min="12815" max="12815" width="12.5703125" bestFit="1" customWidth="1"/>
    <col min="12816" max="12816" width="4.42578125" bestFit="1" customWidth="1"/>
    <col min="12817" max="12817" width="20.85546875" bestFit="1" customWidth="1"/>
    <col min="12818" max="12818" width="16.85546875" bestFit="1" customWidth="1"/>
    <col min="12819" max="12819" width="17" bestFit="1" customWidth="1"/>
    <col min="12820" max="12820" width="20.85546875" bestFit="1" customWidth="1"/>
    <col min="12821" max="12821" width="22.140625" bestFit="1" customWidth="1"/>
    <col min="12822" max="12822" width="12.5703125" bestFit="1" customWidth="1"/>
    <col min="12823" max="12823" width="55.28515625" bestFit="1" customWidth="1"/>
    <col min="12824" max="12824" width="25.85546875" bestFit="1" customWidth="1"/>
    <col min="12825" max="12825" width="15.85546875" bestFit="1" customWidth="1"/>
    <col min="12826" max="12826" width="18.28515625" bestFit="1" customWidth="1"/>
    <col min="12827" max="12827" width="65.5703125" bestFit="1" customWidth="1"/>
    <col min="12828" max="12828" width="65.7109375" bestFit="1" customWidth="1"/>
    <col min="12829" max="12829" width="4.7109375" bestFit="1" customWidth="1"/>
    <col min="13057" max="13057" width="4.7109375" bestFit="1" customWidth="1"/>
    <col min="13058" max="13058" width="16.85546875" bestFit="1" customWidth="1"/>
    <col min="13059" max="13059" width="8.85546875" bestFit="1" customWidth="1"/>
    <col min="13060" max="13060" width="1.140625" bestFit="1" customWidth="1"/>
    <col min="13061" max="13061" width="25.140625" bestFit="1" customWidth="1"/>
    <col min="13062" max="13062" width="10.85546875" bestFit="1" customWidth="1"/>
    <col min="13063" max="13064" width="16.85546875" bestFit="1" customWidth="1"/>
    <col min="13065" max="13065" width="8.85546875" bestFit="1" customWidth="1"/>
    <col min="13066" max="13066" width="16" bestFit="1" customWidth="1"/>
    <col min="13067" max="13067" width="0.28515625" bestFit="1" customWidth="1"/>
    <col min="13068" max="13068" width="16" bestFit="1" customWidth="1"/>
    <col min="13069" max="13069" width="0.7109375" bestFit="1" customWidth="1"/>
    <col min="13070" max="13070" width="16.140625" bestFit="1" customWidth="1"/>
    <col min="13071" max="13071" width="12.5703125" bestFit="1" customWidth="1"/>
    <col min="13072" max="13072" width="4.42578125" bestFit="1" customWidth="1"/>
    <col min="13073" max="13073" width="20.85546875" bestFit="1" customWidth="1"/>
    <col min="13074" max="13074" width="16.85546875" bestFit="1" customWidth="1"/>
    <col min="13075" max="13075" width="17" bestFit="1" customWidth="1"/>
    <col min="13076" max="13076" width="20.85546875" bestFit="1" customWidth="1"/>
    <col min="13077" max="13077" width="22.140625" bestFit="1" customWidth="1"/>
    <col min="13078" max="13078" width="12.5703125" bestFit="1" customWidth="1"/>
    <col min="13079" max="13079" width="55.28515625" bestFit="1" customWidth="1"/>
    <col min="13080" max="13080" width="25.85546875" bestFit="1" customWidth="1"/>
    <col min="13081" max="13081" width="15.85546875" bestFit="1" customWidth="1"/>
    <col min="13082" max="13082" width="18.28515625" bestFit="1" customWidth="1"/>
    <col min="13083" max="13083" width="65.5703125" bestFit="1" customWidth="1"/>
    <col min="13084" max="13084" width="65.7109375" bestFit="1" customWidth="1"/>
    <col min="13085" max="13085" width="4.7109375" bestFit="1" customWidth="1"/>
    <col min="13313" max="13313" width="4.7109375" bestFit="1" customWidth="1"/>
    <col min="13314" max="13314" width="16.85546875" bestFit="1" customWidth="1"/>
    <col min="13315" max="13315" width="8.85546875" bestFit="1" customWidth="1"/>
    <col min="13316" max="13316" width="1.140625" bestFit="1" customWidth="1"/>
    <col min="13317" max="13317" width="25.140625" bestFit="1" customWidth="1"/>
    <col min="13318" max="13318" width="10.85546875" bestFit="1" customWidth="1"/>
    <col min="13319" max="13320" width="16.85546875" bestFit="1" customWidth="1"/>
    <col min="13321" max="13321" width="8.85546875" bestFit="1" customWidth="1"/>
    <col min="13322" max="13322" width="16" bestFit="1" customWidth="1"/>
    <col min="13323" max="13323" width="0.28515625" bestFit="1" customWidth="1"/>
    <col min="13324" max="13324" width="16" bestFit="1" customWidth="1"/>
    <col min="13325" max="13325" width="0.7109375" bestFit="1" customWidth="1"/>
    <col min="13326" max="13326" width="16.140625" bestFit="1" customWidth="1"/>
    <col min="13327" max="13327" width="12.5703125" bestFit="1" customWidth="1"/>
    <col min="13328" max="13328" width="4.42578125" bestFit="1" customWidth="1"/>
    <col min="13329" max="13329" width="20.85546875" bestFit="1" customWidth="1"/>
    <col min="13330" max="13330" width="16.85546875" bestFit="1" customWidth="1"/>
    <col min="13331" max="13331" width="17" bestFit="1" customWidth="1"/>
    <col min="13332" max="13332" width="20.85546875" bestFit="1" customWidth="1"/>
    <col min="13333" max="13333" width="22.140625" bestFit="1" customWidth="1"/>
    <col min="13334" max="13334" width="12.5703125" bestFit="1" customWidth="1"/>
    <col min="13335" max="13335" width="55.28515625" bestFit="1" customWidth="1"/>
    <col min="13336" max="13336" width="25.85546875" bestFit="1" customWidth="1"/>
    <col min="13337" max="13337" width="15.85546875" bestFit="1" customWidth="1"/>
    <col min="13338" max="13338" width="18.28515625" bestFit="1" customWidth="1"/>
    <col min="13339" max="13339" width="65.5703125" bestFit="1" customWidth="1"/>
    <col min="13340" max="13340" width="65.7109375" bestFit="1" customWidth="1"/>
    <col min="13341" max="13341" width="4.7109375" bestFit="1" customWidth="1"/>
    <col min="13569" max="13569" width="4.7109375" bestFit="1" customWidth="1"/>
    <col min="13570" max="13570" width="16.85546875" bestFit="1" customWidth="1"/>
    <col min="13571" max="13571" width="8.85546875" bestFit="1" customWidth="1"/>
    <col min="13572" max="13572" width="1.140625" bestFit="1" customWidth="1"/>
    <col min="13573" max="13573" width="25.140625" bestFit="1" customWidth="1"/>
    <col min="13574" max="13574" width="10.85546875" bestFit="1" customWidth="1"/>
    <col min="13575" max="13576" width="16.85546875" bestFit="1" customWidth="1"/>
    <col min="13577" max="13577" width="8.85546875" bestFit="1" customWidth="1"/>
    <col min="13578" max="13578" width="16" bestFit="1" customWidth="1"/>
    <col min="13579" max="13579" width="0.28515625" bestFit="1" customWidth="1"/>
    <col min="13580" max="13580" width="16" bestFit="1" customWidth="1"/>
    <col min="13581" max="13581" width="0.7109375" bestFit="1" customWidth="1"/>
    <col min="13582" max="13582" width="16.140625" bestFit="1" customWidth="1"/>
    <col min="13583" max="13583" width="12.5703125" bestFit="1" customWidth="1"/>
    <col min="13584" max="13584" width="4.42578125" bestFit="1" customWidth="1"/>
    <col min="13585" max="13585" width="20.85546875" bestFit="1" customWidth="1"/>
    <col min="13586" max="13586" width="16.85546875" bestFit="1" customWidth="1"/>
    <col min="13587" max="13587" width="17" bestFit="1" customWidth="1"/>
    <col min="13588" max="13588" width="20.85546875" bestFit="1" customWidth="1"/>
    <col min="13589" max="13589" width="22.140625" bestFit="1" customWidth="1"/>
    <col min="13590" max="13590" width="12.5703125" bestFit="1" customWidth="1"/>
    <col min="13591" max="13591" width="55.28515625" bestFit="1" customWidth="1"/>
    <col min="13592" max="13592" width="25.85546875" bestFit="1" customWidth="1"/>
    <col min="13593" max="13593" width="15.85546875" bestFit="1" customWidth="1"/>
    <col min="13594" max="13594" width="18.28515625" bestFit="1" customWidth="1"/>
    <col min="13595" max="13595" width="65.5703125" bestFit="1" customWidth="1"/>
    <col min="13596" max="13596" width="65.7109375" bestFit="1" customWidth="1"/>
    <col min="13597" max="13597" width="4.7109375" bestFit="1" customWidth="1"/>
    <col min="13825" max="13825" width="4.7109375" bestFit="1" customWidth="1"/>
    <col min="13826" max="13826" width="16.85546875" bestFit="1" customWidth="1"/>
    <col min="13827" max="13827" width="8.85546875" bestFit="1" customWidth="1"/>
    <col min="13828" max="13828" width="1.140625" bestFit="1" customWidth="1"/>
    <col min="13829" max="13829" width="25.140625" bestFit="1" customWidth="1"/>
    <col min="13830" max="13830" width="10.85546875" bestFit="1" customWidth="1"/>
    <col min="13831" max="13832" width="16.85546875" bestFit="1" customWidth="1"/>
    <col min="13833" max="13833" width="8.85546875" bestFit="1" customWidth="1"/>
    <col min="13834" max="13834" width="16" bestFit="1" customWidth="1"/>
    <col min="13835" max="13835" width="0.28515625" bestFit="1" customWidth="1"/>
    <col min="13836" max="13836" width="16" bestFit="1" customWidth="1"/>
    <col min="13837" max="13837" width="0.7109375" bestFit="1" customWidth="1"/>
    <col min="13838" max="13838" width="16.140625" bestFit="1" customWidth="1"/>
    <col min="13839" max="13839" width="12.5703125" bestFit="1" customWidth="1"/>
    <col min="13840" max="13840" width="4.42578125" bestFit="1" customWidth="1"/>
    <col min="13841" max="13841" width="20.85546875" bestFit="1" customWidth="1"/>
    <col min="13842" max="13842" width="16.85546875" bestFit="1" customWidth="1"/>
    <col min="13843" max="13843" width="17" bestFit="1" customWidth="1"/>
    <col min="13844" max="13844" width="20.85546875" bestFit="1" customWidth="1"/>
    <col min="13845" max="13845" width="22.140625" bestFit="1" customWidth="1"/>
    <col min="13846" max="13846" width="12.5703125" bestFit="1" customWidth="1"/>
    <col min="13847" max="13847" width="55.28515625" bestFit="1" customWidth="1"/>
    <col min="13848" max="13848" width="25.85546875" bestFit="1" customWidth="1"/>
    <col min="13849" max="13849" width="15.85546875" bestFit="1" customWidth="1"/>
    <col min="13850" max="13850" width="18.28515625" bestFit="1" customWidth="1"/>
    <col min="13851" max="13851" width="65.5703125" bestFit="1" customWidth="1"/>
    <col min="13852" max="13852" width="65.7109375" bestFit="1" customWidth="1"/>
    <col min="13853" max="13853" width="4.7109375" bestFit="1" customWidth="1"/>
    <col min="14081" max="14081" width="4.7109375" bestFit="1" customWidth="1"/>
    <col min="14082" max="14082" width="16.85546875" bestFit="1" customWidth="1"/>
    <col min="14083" max="14083" width="8.85546875" bestFit="1" customWidth="1"/>
    <col min="14084" max="14084" width="1.140625" bestFit="1" customWidth="1"/>
    <col min="14085" max="14085" width="25.140625" bestFit="1" customWidth="1"/>
    <col min="14086" max="14086" width="10.85546875" bestFit="1" customWidth="1"/>
    <col min="14087" max="14088" width="16.85546875" bestFit="1" customWidth="1"/>
    <col min="14089" max="14089" width="8.85546875" bestFit="1" customWidth="1"/>
    <col min="14090" max="14090" width="16" bestFit="1" customWidth="1"/>
    <col min="14091" max="14091" width="0.28515625" bestFit="1" customWidth="1"/>
    <col min="14092" max="14092" width="16" bestFit="1" customWidth="1"/>
    <col min="14093" max="14093" width="0.7109375" bestFit="1" customWidth="1"/>
    <col min="14094" max="14094" width="16.140625" bestFit="1" customWidth="1"/>
    <col min="14095" max="14095" width="12.5703125" bestFit="1" customWidth="1"/>
    <col min="14096" max="14096" width="4.42578125" bestFit="1" customWidth="1"/>
    <col min="14097" max="14097" width="20.85546875" bestFit="1" customWidth="1"/>
    <col min="14098" max="14098" width="16.85546875" bestFit="1" customWidth="1"/>
    <col min="14099" max="14099" width="17" bestFit="1" customWidth="1"/>
    <col min="14100" max="14100" width="20.85546875" bestFit="1" customWidth="1"/>
    <col min="14101" max="14101" width="22.140625" bestFit="1" customWidth="1"/>
    <col min="14102" max="14102" width="12.5703125" bestFit="1" customWidth="1"/>
    <col min="14103" max="14103" width="55.28515625" bestFit="1" customWidth="1"/>
    <col min="14104" max="14104" width="25.85546875" bestFit="1" customWidth="1"/>
    <col min="14105" max="14105" width="15.85546875" bestFit="1" customWidth="1"/>
    <col min="14106" max="14106" width="18.28515625" bestFit="1" customWidth="1"/>
    <col min="14107" max="14107" width="65.5703125" bestFit="1" customWidth="1"/>
    <col min="14108" max="14108" width="65.7109375" bestFit="1" customWidth="1"/>
    <col min="14109" max="14109" width="4.7109375" bestFit="1" customWidth="1"/>
    <col min="14337" max="14337" width="4.7109375" bestFit="1" customWidth="1"/>
    <col min="14338" max="14338" width="16.85546875" bestFit="1" customWidth="1"/>
    <col min="14339" max="14339" width="8.85546875" bestFit="1" customWidth="1"/>
    <col min="14340" max="14340" width="1.140625" bestFit="1" customWidth="1"/>
    <col min="14341" max="14341" width="25.140625" bestFit="1" customWidth="1"/>
    <col min="14342" max="14342" width="10.85546875" bestFit="1" customWidth="1"/>
    <col min="14343" max="14344" width="16.85546875" bestFit="1" customWidth="1"/>
    <col min="14345" max="14345" width="8.85546875" bestFit="1" customWidth="1"/>
    <col min="14346" max="14346" width="16" bestFit="1" customWidth="1"/>
    <col min="14347" max="14347" width="0.28515625" bestFit="1" customWidth="1"/>
    <col min="14348" max="14348" width="16" bestFit="1" customWidth="1"/>
    <col min="14349" max="14349" width="0.7109375" bestFit="1" customWidth="1"/>
    <col min="14350" max="14350" width="16.140625" bestFit="1" customWidth="1"/>
    <col min="14351" max="14351" width="12.5703125" bestFit="1" customWidth="1"/>
    <col min="14352" max="14352" width="4.42578125" bestFit="1" customWidth="1"/>
    <col min="14353" max="14353" width="20.85546875" bestFit="1" customWidth="1"/>
    <col min="14354" max="14354" width="16.85546875" bestFit="1" customWidth="1"/>
    <col min="14355" max="14355" width="17" bestFit="1" customWidth="1"/>
    <col min="14356" max="14356" width="20.85546875" bestFit="1" customWidth="1"/>
    <col min="14357" max="14357" width="22.140625" bestFit="1" customWidth="1"/>
    <col min="14358" max="14358" width="12.5703125" bestFit="1" customWidth="1"/>
    <col min="14359" max="14359" width="55.28515625" bestFit="1" customWidth="1"/>
    <col min="14360" max="14360" width="25.85546875" bestFit="1" customWidth="1"/>
    <col min="14361" max="14361" width="15.85546875" bestFit="1" customWidth="1"/>
    <col min="14362" max="14362" width="18.28515625" bestFit="1" customWidth="1"/>
    <col min="14363" max="14363" width="65.5703125" bestFit="1" customWidth="1"/>
    <col min="14364" max="14364" width="65.7109375" bestFit="1" customWidth="1"/>
    <col min="14365" max="14365" width="4.7109375" bestFit="1" customWidth="1"/>
    <col min="14593" max="14593" width="4.7109375" bestFit="1" customWidth="1"/>
    <col min="14594" max="14594" width="16.85546875" bestFit="1" customWidth="1"/>
    <col min="14595" max="14595" width="8.85546875" bestFit="1" customWidth="1"/>
    <col min="14596" max="14596" width="1.140625" bestFit="1" customWidth="1"/>
    <col min="14597" max="14597" width="25.140625" bestFit="1" customWidth="1"/>
    <col min="14598" max="14598" width="10.85546875" bestFit="1" customWidth="1"/>
    <col min="14599" max="14600" width="16.85546875" bestFit="1" customWidth="1"/>
    <col min="14601" max="14601" width="8.85546875" bestFit="1" customWidth="1"/>
    <col min="14602" max="14602" width="16" bestFit="1" customWidth="1"/>
    <col min="14603" max="14603" width="0.28515625" bestFit="1" customWidth="1"/>
    <col min="14604" max="14604" width="16" bestFit="1" customWidth="1"/>
    <col min="14605" max="14605" width="0.7109375" bestFit="1" customWidth="1"/>
    <col min="14606" max="14606" width="16.140625" bestFit="1" customWidth="1"/>
    <col min="14607" max="14607" width="12.5703125" bestFit="1" customWidth="1"/>
    <col min="14608" max="14608" width="4.42578125" bestFit="1" customWidth="1"/>
    <col min="14609" max="14609" width="20.85546875" bestFit="1" customWidth="1"/>
    <col min="14610" max="14610" width="16.85546875" bestFit="1" customWidth="1"/>
    <col min="14611" max="14611" width="17" bestFit="1" customWidth="1"/>
    <col min="14612" max="14612" width="20.85546875" bestFit="1" customWidth="1"/>
    <col min="14613" max="14613" width="22.140625" bestFit="1" customWidth="1"/>
    <col min="14614" max="14614" width="12.5703125" bestFit="1" customWidth="1"/>
    <col min="14615" max="14615" width="55.28515625" bestFit="1" customWidth="1"/>
    <col min="14616" max="14616" width="25.85546875" bestFit="1" customWidth="1"/>
    <col min="14617" max="14617" width="15.85546875" bestFit="1" customWidth="1"/>
    <col min="14618" max="14618" width="18.28515625" bestFit="1" customWidth="1"/>
    <col min="14619" max="14619" width="65.5703125" bestFit="1" customWidth="1"/>
    <col min="14620" max="14620" width="65.7109375" bestFit="1" customWidth="1"/>
    <col min="14621" max="14621" width="4.7109375" bestFit="1" customWidth="1"/>
    <col min="14849" max="14849" width="4.7109375" bestFit="1" customWidth="1"/>
    <col min="14850" max="14850" width="16.85546875" bestFit="1" customWidth="1"/>
    <col min="14851" max="14851" width="8.85546875" bestFit="1" customWidth="1"/>
    <col min="14852" max="14852" width="1.140625" bestFit="1" customWidth="1"/>
    <col min="14853" max="14853" width="25.140625" bestFit="1" customWidth="1"/>
    <col min="14854" max="14854" width="10.85546875" bestFit="1" customWidth="1"/>
    <col min="14855" max="14856" width="16.85546875" bestFit="1" customWidth="1"/>
    <col min="14857" max="14857" width="8.85546875" bestFit="1" customWidth="1"/>
    <col min="14858" max="14858" width="16" bestFit="1" customWidth="1"/>
    <col min="14859" max="14859" width="0.28515625" bestFit="1" customWidth="1"/>
    <col min="14860" max="14860" width="16" bestFit="1" customWidth="1"/>
    <col min="14861" max="14861" width="0.7109375" bestFit="1" customWidth="1"/>
    <col min="14862" max="14862" width="16.140625" bestFit="1" customWidth="1"/>
    <col min="14863" max="14863" width="12.5703125" bestFit="1" customWidth="1"/>
    <col min="14864" max="14864" width="4.42578125" bestFit="1" customWidth="1"/>
    <col min="14865" max="14865" width="20.85546875" bestFit="1" customWidth="1"/>
    <col min="14866" max="14866" width="16.85546875" bestFit="1" customWidth="1"/>
    <col min="14867" max="14867" width="17" bestFit="1" customWidth="1"/>
    <col min="14868" max="14868" width="20.85546875" bestFit="1" customWidth="1"/>
    <col min="14869" max="14869" width="22.140625" bestFit="1" customWidth="1"/>
    <col min="14870" max="14870" width="12.5703125" bestFit="1" customWidth="1"/>
    <col min="14871" max="14871" width="55.28515625" bestFit="1" customWidth="1"/>
    <col min="14872" max="14872" width="25.85546875" bestFit="1" customWidth="1"/>
    <col min="14873" max="14873" width="15.85546875" bestFit="1" customWidth="1"/>
    <col min="14874" max="14874" width="18.28515625" bestFit="1" customWidth="1"/>
    <col min="14875" max="14875" width="65.5703125" bestFit="1" customWidth="1"/>
    <col min="14876" max="14876" width="65.7109375" bestFit="1" customWidth="1"/>
    <col min="14877" max="14877" width="4.7109375" bestFit="1" customWidth="1"/>
    <col min="15105" max="15105" width="4.7109375" bestFit="1" customWidth="1"/>
    <col min="15106" max="15106" width="16.85546875" bestFit="1" customWidth="1"/>
    <col min="15107" max="15107" width="8.85546875" bestFit="1" customWidth="1"/>
    <col min="15108" max="15108" width="1.140625" bestFit="1" customWidth="1"/>
    <col min="15109" max="15109" width="25.140625" bestFit="1" customWidth="1"/>
    <col min="15110" max="15110" width="10.85546875" bestFit="1" customWidth="1"/>
    <col min="15111" max="15112" width="16.85546875" bestFit="1" customWidth="1"/>
    <col min="15113" max="15113" width="8.85546875" bestFit="1" customWidth="1"/>
    <col min="15114" max="15114" width="16" bestFit="1" customWidth="1"/>
    <col min="15115" max="15115" width="0.28515625" bestFit="1" customWidth="1"/>
    <col min="15116" max="15116" width="16" bestFit="1" customWidth="1"/>
    <col min="15117" max="15117" width="0.7109375" bestFit="1" customWidth="1"/>
    <col min="15118" max="15118" width="16.140625" bestFit="1" customWidth="1"/>
    <col min="15119" max="15119" width="12.5703125" bestFit="1" customWidth="1"/>
    <col min="15120" max="15120" width="4.42578125" bestFit="1" customWidth="1"/>
    <col min="15121" max="15121" width="20.85546875" bestFit="1" customWidth="1"/>
    <col min="15122" max="15122" width="16.85546875" bestFit="1" customWidth="1"/>
    <col min="15123" max="15123" width="17" bestFit="1" customWidth="1"/>
    <col min="15124" max="15124" width="20.85546875" bestFit="1" customWidth="1"/>
    <col min="15125" max="15125" width="22.140625" bestFit="1" customWidth="1"/>
    <col min="15126" max="15126" width="12.5703125" bestFit="1" customWidth="1"/>
    <col min="15127" max="15127" width="55.28515625" bestFit="1" customWidth="1"/>
    <col min="15128" max="15128" width="25.85546875" bestFit="1" customWidth="1"/>
    <col min="15129" max="15129" width="15.85546875" bestFit="1" customWidth="1"/>
    <col min="15130" max="15130" width="18.28515625" bestFit="1" customWidth="1"/>
    <col min="15131" max="15131" width="65.5703125" bestFit="1" customWidth="1"/>
    <col min="15132" max="15132" width="65.7109375" bestFit="1" customWidth="1"/>
    <col min="15133" max="15133" width="4.7109375" bestFit="1" customWidth="1"/>
    <col min="15361" max="15361" width="4.7109375" bestFit="1" customWidth="1"/>
    <col min="15362" max="15362" width="16.85546875" bestFit="1" customWidth="1"/>
    <col min="15363" max="15363" width="8.85546875" bestFit="1" customWidth="1"/>
    <col min="15364" max="15364" width="1.140625" bestFit="1" customWidth="1"/>
    <col min="15365" max="15365" width="25.140625" bestFit="1" customWidth="1"/>
    <col min="15366" max="15366" width="10.85546875" bestFit="1" customWidth="1"/>
    <col min="15367" max="15368" width="16.85546875" bestFit="1" customWidth="1"/>
    <col min="15369" max="15369" width="8.85546875" bestFit="1" customWidth="1"/>
    <col min="15370" max="15370" width="16" bestFit="1" customWidth="1"/>
    <col min="15371" max="15371" width="0.28515625" bestFit="1" customWidth="1"/>
    <col min="15372" max="15372" width="16" bestFit="1" customWidth="1"/>
    <col min="15373" max="15373" width="0.7109375" bestFit="1" customWidth="1"/>
    <col min="15374" max="15374" width="16.140625" bestFit="1" customWidth="1"/>
    <col min="15375" max="15375" width="12.5703125" bestFit="1" customWidth="1"/>
    <col min="15376" max="15376" width="4.42578125" bestFit="1" customWidth="1"/>
    <col min="15377" max="15377" width="20.85546875" bestFit="1" customWidth="1"/>
    <col min="15378" max="15378" width="16.85546875" bestFit="1" customWidth="1"/>
    <col min="15379" max="15379" width="17" bestFit="1" customWidth="1"/>
    <col min="15380" max="15380" width="20.85546875" bestFit="1" customWidth="1"/>
    <col min="15381" max="15381" width="22.140625" bestFit="1" customWidth="1"/>
    <col min="15382" max="15382" width="12.5703125" bestFit="1" customWidth="1"/>
    <col min="15383" max="15383" width="55.28515625" bestFit="1" customWidth="1"/>
    <col min="15384" max="15384" width="25.85546875" bestFit="1" customWidth="1"/>
    <col min="15385" max="15385" width="15.85546875" bestFit="1" customWidth="1"/>
    <col min="15386" max="15386" width="18.28515625" bestFit="1" customWidth="1"/>
    <col min="15387" max="15387" width="65.5703125" bestFit="1" customWidth="1"/>
    <col min="15388" max="15388" width="65.7109375" bestFit="1" customWidth="1"/>
    <col min="15389" max="15389" width="4.7109375" bestFit="1" customWidth="1"/>
    <col min="15617" max="15617" width="4.7109375" bestFit="1" customWidth="1"/>
    <col min="15618" max="15618" width="16.85546875" bestFit="1" customWidth="1"/>
    <col min="15619" max="15619" width="8.85546875" bestFit="1" customWidth="1"/>
    <col min="15620" max="15620" width="1.140625" bestFit="1" customWidth="1"/>
    <col min="15621" max="15621" width="25.140625" bestFit="1" customWidth="1"/>
    <col min="15622" max="15622" width="10.85546875" bestFit="1" customWidth="1"/>
    <col min="15623" max="15624" width="16.85546875" bestFit="1" customWidth="1"/>
    <col min="15625" max="15625" width="8.85546875" bestFit="1" customWidth="1"/>
    <col min="15626" max="15626" width="16" bestFit="1" customWidth="1"/>
    <col min="15627" max="15627" width="0.28515625" bestFit="1" customWidth="1"/>
    <col min="15628" max="15628" width="16" bestFit="1" customWidth="1"/>
    <col min="15629" max="15629" width="0.7109375" bestFit="1" customWidth="1"/>
    <col min="15630" max="15630" width="16.140625" bestFit="1" customWidth="1"/>
    <col min="15631" max="15631" width="12.5703125" bestFit="1" customWidth="1"/>
    <col min="15632" max="15632" width="4.42578125" bestFit="1" customWidth="1"/>
    <col min="15633" max="15633" width="20.85546875" bestFit="1" customWidth="1"/>
    <col min="15634" max="15634" width="16.85546875" bestFit="1" customWidth="1"/>
    <col min="15635" max="15635" width="17" bestFit="1" customWidth="1"/>
    <col min="15636" max="15636" width="20.85546875" bestFit="1" customWidth="1"/>
    <col min="15637" max="15637" width="22.140625" bestFit="1" customWidth="1"/>
    <col min="15638" max="15638" width="12.5703125" bestFit="1" customWidth="1"/>
    <col min="15639" max="15639" width="55.28515625" bestFit="1" customWidth="1"/>
    <col min="15640" max="15640" width="25.85546875" bestFit="1" customWidth="1"/>
    <col min="15641" max="15641" width="15.85546875" bestFit="1" customWidth="1"/>
    <col min="15642" max="15642" width="18.28515625" bestFit="1" customWidth="1"/>
    <col min="15643" max="15643" width="65.5703125" bestFit="1" customWidth="1"/>
    <col min="15644" max="15644" width="65.7109375" bestFit="1" customWidth="1"/>
    <col min="15645" max="15645" width="4.7109375" bestFit="1" customWidth="1"/>
    <col min="15873" max="15873" width="4.7109375" bestFit="1" customWidth="1"/>
    <col min="15874" max="15874" width="16.85546875" bestFit="1" customWidth="1"/>
    <col min="15875" max="15875" width="8.85546875" bestFit="1" customWidth="1"/>
    <col min="15876" max="15876" width="1.140625" bestFit="1" customWidth="1"/>
    <col min="15877" max="15877" width="25.140625" bestFit="1" customWidth="1"/>
    <col min="15878" max="15878" width="10.85546875" bestFit="1" customWidth="1"/>
    <col min="15879" max="15880" width="16.85546875" bestFit="1" customWidth="1"/>
    <col min="15881" max="15881" width="8.85546875" bestFit="1" customWidth="1"/>
    <col min="15882" max="15882" width="16" bestFit="1" customWidth="1"/>
    <col min="15883" max="15883" width="0.28515625" bestFit="1" customWidth="1"/>
    <col min="15884" max="15884" width="16" bestFit="1" customWidth="1"/>
    <col min="15885" max="15885" width="0.7109375" bestFit="1" customWidth="1"/>
    <col min="15886" max="15886" width="16.140625" bestFit="1" customWidth="1"/>
    <col min="15887" max="15887" width="12.5703125" bestFit="1" customWidth="1"/>
    <col min="15888" max="15888" width="4.42578125" bestFit="1" customWidth="1"/>
    <col min="15889" max="15889" width="20.85546875" bestFit="1" customWidth="1"/>
    <col min="15890" max="15890" width="16.85546875" bestFit="1" customWidth="1"/>
    <col min="15891" max="15891" width="17" bestFit="1" customWidth="1"/>
    <col min="15892" max="15892" width="20.85546875" bestFit="1" customWidth="1"/>
    <col min="15893" max="15893" width="22.140625" bestFit="1" customWidth="1"/>
    <col min="15894" max="15894" width="12.5703125" bestFit="1" customWidth="1"/>
    <col min="15895" max="15895" width="55.28515625" bestFit="1" customWidth="1"/>
    <col min="15896" max="15896" width="25.85546875" bestFit="1" customWidth="1"/>
    <col min="15897" max="15897" width="15.85546875" bestFit="1" customWidth="1"/>
    <col min="15898" max="15898" width="18.28515625" bestFit="1" customWidth="1"/>
    <col min="15899" max="15899" width="65.5703125" bestFit="1" customWidth="1"/>
    <col min="15900" max="15900" width="65.7109375" bestFit="1" customWidth="1"/>
    <col min="15901" max="15901" width="4.7109375" bestFit="1" customWidth="1"/>
    <col min="16129" max="16129" width="4.7109375" bestFit="1" customWidth="1"/>
    <col min="16130" max="16130" width="16.85546875" bestFit="1" customWidth="1"/>
    <col min="16131" max="16131" width="8.85546875" bestFit="1" customWidth="1"/>
    <col min="16132" max="16132" width="1.140625" bestFit="1" customWidth="1"/>
    <col min="16133" max="16133" width="25.140625" bestFit="1" customWidth="1"/>
    <col min="16134" max="16134" width="10.85546875" bestFit="1" customWidth="1"/>
    <col min="16135" max="16136" width="16.85546875" bestFit="1" customWidth="1"/>
    <col min="16137" max="16137" width="8.85546875" bestFit="1" customWidth="1"/>
    <col min="16138" max="16138" width="16" bestFit="1" customWidth="1"/>
    <col min="16139" max="16139" width="0.28515625" bestFit="1" customWidth="1"/>
    <col min="16140" max="16140" width="16" bestFit="1" customWidth="1"/>
    <col min="16141" max="16141" width="0.7109375" bestFit="1" customWidth="1"/>
    <col min="16142" max="16142" width="16.140625" bestFit="1" customWidth="1"/>
    <col min="16143" max="16143" width="12.5703125" bestFit="1" customWidth="1"/>
    <col min="16144" max="16144" width="4.42578125" bestFit="1" customWidth="1"/>
    <col min="16145" max="16145" width="20.85546875" bestFit="1" customWidth="1"/>
    <col min="16146" max="16146" width="16.85546875" bestFit="1" customWidth="1"/>
    <col min="16147" max="16147" width="17" bestFit="1" customWidth="1"/>
    <col min="16148" max="16148" width="20.85546875" bestFit="1" customWidth="1"/>
    <col min="16149" max="16149" width="22.140625" bestFit="1" customWidth="1"/>
    <col min="16150" max="16150" width="12.5703125" bestFit="1" customWidth="1"/>
    <col min="16151" max="16151" width="55.28515625" bestFit="1" customWidth="1"/>
    <col min="16152" max="16152" width="25.85546875" bestFit="1" customWidth="1"/>
    <col min="16153" max="16153" width="15.85546875" bestFit="1" customWidth="1"/>
    <col min="16154" max="16154" width="18.28515625" bestFit="1" customWidth="1"/>
    <col min="16155" max="16155" width="65.5703125" bestFit="1" customWidth="1"/>
    <col min="16156" max="16156" width="65.7109375" bestFit="1" customWidth="1"/>
    <col min="16157" max="16157" width="4.7109375" bestFit="1" customWidth="1"/>
  </cols>
  <sheetData>
    <row r="1" spans="1:29" ht="15.75" thickBot="1">
      <c r="A1" s="383"/>
      <c r="B1" s="531" t="s">
        <v>685</v>
      </c>
      <c r="C1" s="532"/>
      <c r="D1" s="532"/>
      <c r="E1" s="532"/>
      <c r="F1" s="532"/>
      <c r="G1" s="532"/>
      <c r="H1" s="532"/>
      <c r="I1" s="532"/>
      <c r="J1" s="532"/>
      <c r="K1" s="532"/>
      <c r="L1" s="532"/>
      <c r="M1" s="532"/>
      <c r="N1" s="532"/>
      <c r="O1" s="532"/>
      <c r="P1" s="532"/>
      <c r="Q1" s="383"/>
      <c r="R1" s="383"/>
      <c r="S1" s="383"/>
      <c r="T1" s="383"/>
      <c r="U1" s="383"/>
      <c r="V1" s="383"/>
      <c r="W1" s="383"/>
      <c r="X1" s="383"/>
      <c r="Y1" s="383"/>
      <c r="Z1" s="383"/>
      <c r="AA1" s="383"/>
      <c r="AB1" s="383"/>
      <c r="AC1" s="383"/>
    </row>
    <row r="2" spans="1:29" ht="15.75" thickBot="1">
      <c r="A2" s="383"/>
      <c r="B2" s="533" t="s">
        <v>686</v>
      </c>
      <c r="C2" s="532"/>
      <c r="D2" s="534" t="s">
        <v>687</v>
      </c>
      <c r="E2" s="535"/>
      <c r="F2" s="535"/>
      <c r="G2" s="535"/>
      <c r="H2" s="535"/>
      <c r="I2" s="536"/>
      <c r="J2" s="383"/>
      <c r="K2" s="383"/>
      <c r="L2" s="383"/>
      <c r="M2" s="383"/>
      <c r="N2" s="383"/>
      <c r="O2" s="383"/>
      <c r="P2" s="383"/>
      <c r="Q2" s="383"/>
      <c r="R2" s="383"/>
      <c r="S2" s="383"/>
      <c r="T2" s="383"/>
      <c r="U2" s="383"/>
      <c r="V2" s="383"/>
      <c r="W2" s="383"/>
      <c r="X2" s="383"/>
      <c r="Y2" s="383"/>
      <c r="Z2" s="383"/>
      <c r="AA2" s="383"/>
      <c r="AB2" s="383"/>
      <c r="AC2" s="383"/>
    </row>
    <row r="3" spans="1:29" ht="15.75" thickBot="1">
      <c r="A3" s="383"/>
      <c r="B3" s="383"/>
      <c r="C3" s="383"/>
      <c r="D3" s="383"/>
      <c r="E3" s="383"/>
      <c r="F3" s="383"/>
      <c r="G3" s="383"/>
      <c r="H3" s="383"/>
      <c r="I3" s="383"/>
      <c r="J3" s="383"/>
      <c r="K3" s="533" t="s">
        <v>688</v>
      </c>
      <c r="L3" s="532"/>
      <c r="M3" s="532"/>
      <c r="N3" s="537" t="s">
        <v>689</v>
      </c>
      <c r="O3" s="538"/>
      <c r="P3" s="539"/>
      <c r="Q3" s="383"/>
      <c r="R3" s="383"/>
      <c r="S3" s="383"/>
      <c r="T3" s="383"/>
      <c r="U3" s="383"/>
      <c r="V3" s="383"/>
      <c r="W3" s="383"/>
      <c r="X3" s="383"/>
      <c r="Y3" s="383"/>
      <c r="Z3" s="383"/>
      <c r="AA3" s="383"/>
      <c r="AB3" s="383"/>
      <c r="AC3" s="383"/>
    </row>
    <row r="4" spans="1:29" ht="15.75" thickBot="1">
      <c r="A4" s="383"/>
      <c r="B4" s="533" t="s">
        <v>690</v>
      </c>
      <c r="C4" s="532"/>
      <c r="D4" s="537" t="s">
        <v>691</v>
      </c>
      <c r="E4" s="538"/>
      <c r="F4" s="538"/>
      <c r="G4" s="538"/>
      <c r="H4" s="538"/>
      <c r="I4" s="539"/>
      <c r="J4" s="383"/>
      <c r="K4" s="532"/>
      <c r="L4" s="532"/>
      <c r="M4" s="532"/>
      <c r="N4" s="540"/>
      <c r="O4" s="541"/>
      <c r="P4" s="542"/>
      <c r="Q4" s="383"/>
      <c r="R4" s="383"/>
      <c r="S4" s="383"/>
      <c r="T4" s="383"/>
      <c r="U4" s="383"/>
      <c r="V4" s="383"/>
      <c r="W4" s="383"/>
      <c r="X4" s="383"/>
      <c r="Y4" s="383"/>
      <c r="Z4" s="383"/>
      <c r="AA4" s="383"/>
      <c r="AB4" s="383"/>
      <c r="AC4" s="383"/>
    </row>
    <row r="5" spans="1:29" ht="15.75" thickBot="1">
      <c r="A5" s="383"/>
      <c r="B5" s="532"/>
      <c r="C5" s="532"/>
      <c r="D5" s="540"/>
      <c r="E5" s="541"/>
      <c r="F5" s="541"/>
      <c r="G5" s="541"/>
      <c r="H5" s="541"/>
      <c r="I5" s="542"/>
      <c r="J5" s="383"/>
      <c r="K5" s="383"/>
      <c r="L5" s="383"/>
      <c r="M5" s="383"/>
      <c r="N5" s="383"/>
      <c r="O5" s="383"/>
      <c r="P5" s="383"/>
      <c r="Q5" s="383"/>
      <c r="R5" s="383"/>
      <c r="S5" s="383"/>
      <c r="T5" s="383"/>
      <c r="U5" s="383"/>
      <c r="V5" s="383"/>
      <c r="W5" s="383"/>
      <c r="X5" s="383"/>
      <c r="Y5" s="383"/>
      <c r="Z5" s="383"/>
      <c r="AA5" s="383"/>
      <c r="AB5" s="383"/>
      <c r="AC5" s="383"/>
    </row>
    <row r="6" spans="1:29" ht="15.75" thickBot="1">
      <c r="A6" s="383"/>
      <c r="B6" s="383"/>
      <c r="C6" s="383"/>
      <c r="D6" s="383"/>
      <c r="E6" s="383"/>
      <c r="F6" s="383"/>
      <c r="G6" s="383"/>
      <c r="H6" s="383"/>
      <c r="I6" s="383"/>
      <c r="J6" s="383"/>
      <c r="K6" s="533" t="s">
        <v>692</v>
      </c>
      <c r="L6" s="532"/>
      <c r="M6" s="532"/>
      <c r="N6" s="537" t="s">
        <v>693</v>
      </c>
      <c r="O6" s="538"/>
      <c r="P6" s="539"/>
      <c r="Q6" s="383"/>
      <c r="R6" s="383"/>
      <c r="S6" s="383"/>
      <c r="T6" s="383"/>
      <c r="U6" s="383"/>
      <c r="V6" s="383"/>
      <c r="W6" s="383"/>
      <c r="X6" s="383"/>
      <c r="Y6" s="383"/>
      <c r="Z6" s="383"/>
      <c r="AA6" s="383"/>
      <c r="AB6" s="383"/>
      <c r="AC6" s="383"/>
    </row>
    <row r="7" spans="1:29" ht="15.75" thickBot="1">
      <c r="A7" s="383"/>
      <c r="B7" s="533" t="s">
        <v>694</v>
      </c>
      <c r="C7" s="532"/>
      <c r="D7" s="537" t="s">
        <v>695</v>
      </c>
      <c r="E7" s="538"/>
      <c r="F7" s="538"/>
      <c r="G7" s="538"/>
      <c r="H7" s="538"/>
      <c r="I7" s="539"/>
      <c r="J7" s="383"/>
      <c r="K7" s="532"/>
      <c r="L7" s="532"/>
      <c r="M7" s="532"/>
      <c r="N7" s="540"/>
      <c r="O7" s="541"/>
      <c r="P7" s="542"/>
      <c r="Q7" s="383"/>
      <c r="R7" s="383"/>
      <c r="S7" s="383"/>
      <c r="T7" s="383"/>
      <c r="U7" s="383"/>
      <c r="V7" s="383"/>
      <c r="W7" s="383"/>
      <c r="X7" s="383"/>
      <c r="Y7" s="383"/>
      <c r="Z7" s="383"/>
      <c r="AA7" s="383"/>
      <c r="AB7" s="383"/>
      <c r="AC7" s="383"/>
    </row>
    <row r="8" spans="1:29">
      <c r="A8" s="383"/>
      <c r="B8" s="532"/>
      <c r="C8" s="532"/>
      <c r="D8" s="546"/>
      <c r="E8" s="532"/>
      <c r="F8" s="532"/>
      <c r="G8" s="532"/>
      <c r="H8" s="532"/>
      <c r="I8" s="547"/>
      <c r="J8" s="383"/>
      <c r="K8" s="383"/>
      <c r="L8" s="383"/>
      <c r="M8" s="383"/>
      <c r="N8" s="383"/>
      <c r="O8" s="383"/>
      <c r="P8" s="383"/>
      <c r="Q8" s="383"/>
      <c r="R8" s="383"/>
      <c r="S8" s="383"/>
      <c r="T8" s="383"/>
      <c r="U8" s="383"/>
      <c r="V8" s="383"/>
      <c r="W8" s="383"/>
      <c r="X8" s="383"/>
      <c r="Y8" s="383"/>
      <c r="Z8" s="383"/>
      <c r="AA8" s="383"/>
      <c r="AB8" s="383"/>
      <c r="AC8" s="383"/>
    </row>
    <row r="9" spans="1:29" ht="15.75" thickBot="1">
      <c r="A9" s="383"/>
      <c r="B9" s="532"/>
      <c r="C9" s="532"/>
      <c r="D9" s="540"/>
      <c r="E9" s="541"/>
      <c r="F9" s="541"/>
      <c r="G9" s="541"/>
      <c r="H9" s="541"/>
      <c r="I9" s="542"/>
      <c r="J9" s="383"/>
      <c r="K9" s="531" t="s">
        <v>685</v>
      </c>
      <c r="L9" s="532"/>
      <c r="M9" s="532"/>
      <c r="N9" s="532"/>
      <c r="O9" s="532"/>
      <c r="P9" s="532"/>
      <c r="Q9" s="383"/>
      <c r="R9" s="383"/>
      <c r="S9" s="383"/>
      <c r="T9" s="383"/>
      <c r="U9" s="383"/>
      <c r="V9" s="383"/>
      <c r="W9" s="383"/>
      <c r="X9" s="383"/>
      <c r="Y9" s="383"/>
      <c r="Z9" s="383"/>
      <c r="AA9" s="383"/>
      <c r="AB9" s="383"/>
      <c r="AC9" s="383"/>
    </row>
    <row r="10" spans="1:29" ht="15.75" thickBot="1">
      <c r="A10" s="383"/>
      <c r="B10" s="383"/>
      <c r="C10" s="383"/>
      <c r="D10" s="383"/>
      <c r="E10" s="383"/>
      <c r="F10" s="383"/>
      <c r="G10" s="383"/>
      <c r="H10" s="383"/>
      <c r="I10" s="383"/>
      <c r="J10" s="383"/>
      <c r="K10" s="532"/>
      <c r="L10" s="532"/>
      <c r="M10" s="532"/>
      <c r="N10" s="532"/>
      <c r="O10" s="532"/>
      <c r="P10" s="532"/>
      <c r="Q10" s="383"/>
      <c r="R10" s="383"/>
      <c r="S10" s="383"/>
      <c r="T10" s="383"/>
      <c r="U10" s="383"/>
      <c r="V10" s="383"/>
      <c r="W10" s="383"/>
      <c r="X10" s="383"/>
      <c r="Y10" s="383"/>
      <c r="Z10" s="383"/>
      <c r="AA10" s="383"/>
      <c r="AB10" s="383"/>
      <c r="AC10" s="383"/>
    </row>
    <row r="11" spans="1:29">
      <c r="A11" s="383"/>
      <c r="B11" s="533" t="s">
        <v>696</v>
      </c>
      <c r="C11" s="532"/>
      <c r="D11" s="537" t="s">
        <v>697</v>
      </c>
      <c r="E11" s="538"/>
      <c r="F11" s="538"/>
      <c r="G11" s="538"/>
      <c r="H11" s="538"/>
      <c r="I11" s="539"/>
      <c r="J11" s="383"/>
      <c r="K11" s="532"/>
      <c r="L11" s="532"/>
      <c r="M11" s="532"/>
      <c r="N11" s="532"/>
      <c r="O11" s="532"/>
      <c r="P11" s="532"/>
      <c r="Q11" s="383"/>
      <c r="R11" s="383"/>
      <c r="S11" s="383"/>
      <c r="T11" s="383"/>
      <c r="U11" s="383"/>
      <c r="V11" s="383"/>
      <c r="W11" s="383"/>
      <c r="X11" s="383"/>
      <c r="Y11" s="383"/>
      <c r="Z11" s="383"/>
      <c r="AA11" s="383"/>
      <c r="AB11" s="383"/>
      <c r="AC11" s="383"/>
    </row>
    <row r="12" spans="1:29" ht="15.75" thickBot="1">
      <c r="A12" s="383"/>
      <c r="B12" s="532"/>
      <c r="C12" s="532"/>
      <c r="D12" s="540"/>
      <c r="E12" s="541"/>
      <c r="F12" s="541"/>
      <c r="G12" s="541"/>
      <c r="H12" s="541"/>
      <c r="I12" s="542"/>
      <c r="J12" s="383"/>
      <c r="K12" s="383"/>
      <c r="L12" s="383"/>
      <c r="M12" s="383"/>
      <c r="N12" s="383"/>
      <c r="O12" s="383"/>
      <c r="P12" s="383"/>
      <c r="Q12" s="383"/>
      <c r="R12" s="383"/>
      <c r="S12" s="383"/>
      <c r="T12" s="383"/>
      <c r="U12" s="383"/>
      <c r="V12" s="383"/>
      <c r="W12" s="383"/>
      <c r="X12" s="383"/>
      <c r="Y12" s="383"/>
      <c r="Z12" s="383"/>
      <c r="AA12" s="383"/>
      <c r="AB12" s="383"/>
      <c r="AC12" s="383"/>
    </row>
    <row r="13" spans="1:29" ht="15.75" thickBot="1">
      <c r="A13" s="383"/>
      <c r="B13" s="531" t="s">
        <v>685</v>
      </c>
      <c r="C13" s="532"/>
      <c r="D13" s="532"/>
      <c r="E13" s="532"/>
      <c r="F13" s="532"/>
      <c r="G13" s="532"/>
      <c r="H13" s="532"/>
      <c r="I13" s="532"/>
      <c r="J13" s="532"/>
      <c r="K13" s="532"/>
      <c r="L13" s="532"/>
      <c r="M13" s="532"/>
      <c r="N13" s="532"/>
      <c r="O13" s="532"/>
      <c r="P13" s="532"/>
      <c r="Q13" s="383"/>
      <c r="R13" s="383"/>
      <c r="S13" s="383"/>
      <c r="T13" s="383"/>
      <c r="U13" s="383"/>
      <c r="V13" s="383"/>
      <c r="W13" s="383"/>
      <c r="X13" s="383"/>
      <c r="Y13" s="383"/>
      <c r="Z13" s="383"/>
      <c r="AA13" s="383"/>
      <c r="AB13" s="383"/>
      <c r="AC13" s="383"/>
    </row>
    <row r="14" spans="1:29" ht="15.75" thickBot="1">
      <c r="A14" s="383"/>
      <c r="B14" s="543" t="s">
        <v>698</v>
      </c>
      <c r="C14" s="544"/>
      <c r="D14" s="544"/>
      <c r="E14" s="544"/>
      <c r="F14" s="545"/>
      <c r="G14" s="543" t="s">
        <v>699</v>
      </c>
      <c r="H14" s="544"/>
      <c r="I14" s="544"/>
      <c r="J14" s="544"/>
      <c r="K14" s="544"/>
      <c r="L14" s="544"/>
      <c r="M14" s="544"/>
      <c r="N14" s="545"/>
      <c r="O14" s="543" t="s">
        <v>700</v>
      </c>
      <c r="P14" s="544"/>
      <c r="Q14" s="544"/>
      <c r="R14" s="544"/>
      <c r="S14" s="544"/>
      <c r="T14" s="545"/>
      <c r="U14" s="543" t="s">
        <v>92</v>
      </c>
      <c r="V14" s="544"/>
      <c r="W14" s="544"/>
      <c r="X14" s="545"/>
      <c r="Y14" s="543" t="s">
        <v>701</v>
      </c>
      <c r="Z14" s="544"/>
      <c r="AA14" s="544"/>
      <c r="AB14" s="545"/>
      <c r="AC14" s="383"/>
    </row>
    <row r="15" spans="1:29" ht="24.75" thickBot="1">
      <c r="A15" s="383"/>
      <c r="B15" s="384" t="s">
        <v>702</v>
      </c>
      <c r="C15" s="543" t="s">
        <v>703</v>
      </c>
      <c r="D15" s="545"/>
      <c r="E15" s="384" t="s">
        <v>704</v>
      </c>
      <c r="F15" s="384" t="s">
        <v>705</v>
      </c>
      <c r="G15" s="384" t="s">
        <v>706</v>
      </c>
      <c r="H15" s="384" t="s">
        <v>707</v>
      </c>
      <c r="I15" s="543" t="s">
        <v>708</v>
      </c>
      <c r="J15" s="544"/>
      <c r="K15" s="545"/>
      <c r="L15" s="384" t="s">
        <v>709</v>
      </c>
      <c r="M15" s="543" t="s">
        <v>710</v>
      </c>
      <c r="N15" s="545"/>
      <c r="O15" s="384" t="s">
        <v>711</v>
      </c>
      <c r="P15" s="543" t="s">
        <v>712</v>
      </c>
      <c r="Q15" s="545"/>
      <c r="R15" s="384" t="s">
        <v>713</v>
      </c>
      <c r="S15" s="384" t="s">
        <v>381</v>
      </c>
      <c r="T15" s="384" t="s">
        <v>714</v>
      </c>
      <c r="U15" s="384" t="s">
        <v>715</v>
      </c>
      <c r="V15" s="384" t="s">
        <v>716</v>
      </c>
      <c r="W15" s="384" t="s">
        <v>717</v>
      </c>
      <c r="X15" s="384" t="s">
        <v>714</v>
      </c>
      <c r="Y15" s="384" t="s">
        <v>718</v>
      </c>
      <c r="Z15" s="543" t="s">
        <v>717</v>
      </c>
      <c r="AA15" s="544"/>
      <c r="AB15" s="545"/>
      <c r="AC15" s="383"/>
    </row>
    <row r="16" spans="1:29" ht="15.75" thickBot="1">
      <c r="A16" s="383"/>
      <c r="B16" s="548" t="s">
        <v>719</v>
      </c>
      <c r="C16" s="551" t="s">
        <v>720</v>
      </c>
      <c r="D16" s="552"/>
      <c r="E16" s="548" t="s">
        <v>721</v>
      </c>
      <c r="F16" s="548" t="s">
        <v>722</v>
      </c>
      <c r="G16" s="548" t="s">
        <v>723</v>
      </c>
      <c r="H16" s="548" t="s">
        <v>724</v>
      </c>
      <c r="I16" s="551" t="s">
        <v>725</v>
      </c>
      <c r="J16" s="563"/>
      <c r="K16" s="552"/>
      <c r="L16" s="565" t="s">
        <v>726</v>
      </c>
      <c r="M16" s="551" t="s">
        <v>727</v>
      </c>
      <c r="N16" s="552"/>
      <c r="O16" s="560" t="s">
        <v>728</v>
      </c>
      <c r="P16" s="568" t="s">
        <v>729</v>
      </c>
      <c r="Q16" s="569"/>
      <c r="R16" s="548" t="s">
        <v>415</v>
      </c>
      <c r="S16" s="548" t="s">
        <v>730</v>
      </c>
      <c r="T16" s="548" t="s">
        <v>415</v>
      </c>
      <c r="U16" s="560" t="s">
        <v>731</v>
      </c>
      <c r="V16" s="560">
        <v>20</v>
      </c>
      <c r="W16" s="557" t="s">
        <v>732</v>
      </c>
      <c r="X16" s="557" t="s">
        <v>685</v>
      </c>
      <c r="Y16" s="560" t="s">
        <v>731</v>
      </c>
      <c r="Z16" s="385" t="s">
        <v>733</v>
      </c>
      <c r="AA16" s="385" t="s">
        <v>734</v>
      </c>
      <c r="AB16" s="385" t="s">
        <v>735</v>
      </c>
      <c r="AC16" s="383"/>
    </row>
    <row r="17" spans="1:29" ht="84.75" thickBot="1">
      <c r="A17" s="383"/>
      <c r="B17" s="549"/>
      <c r="C17" s="553"/>
      <c r="D17" s="554"/>
      <c r="E17" s="549"/>
      <c r="F17" s="549"/>
      <c r="G17" s="549"/>
      <c r="H17" s="549"/>
      <c r="I17" s="553"/>
      <c r="J17" s="532"/>
      <c r="K17" s="554"/>
      <c r="L17" s="566"/>
      <c r="M17" s="553"/>
      <c r="N17" s="554"/>
      <c r="O17" s="561"/>
      <c r="P17" s="570"/>
      <c r="Q17" s="571"/>
      <c r="R17" s="549"/>
      <c r="S17" s="549"/>
      <c r="T17" s="549"/>
      <c r="U17" s="561"/>
      <c r="V17" s="561"/>
      <c r="W17" s="558"/>
      <c r="X17" s="558"/>
      <c r="Y17" s="561"/>
      <c r="Z17" s="386" t="s">
        <v>731</v>
      </c>
      <c r="AA17" s="387" t="s">
        <v>736</v>
      </c>
      <c r="AB17" s="388" t="s">
        <v>737</v>
      </c>
      <c r="AC17" s="383"/>
    </row>
    <row r="18" spans="1:29" ht="48.75" thickBot="1">
      <c r="A18" s="383"/>
      <c r="B18" s="549"/>
      <c r="C18" s="553"/>
      <c r="D18" s="554"/>
      <c r="E18" s="549"/>
      <c r="F18" s="549"/>
      <c r="G18" s="549"/>
      <c r="H18" s="549"/>
      <c r="I18" s="553"/>
      <c r="J18" s="532"/>
      <c r="K18" s="554"/>
      <c r="L18" s="566"/>
      <c r="M18" s="553"/>
      <c r="N18" s="554"/>
      <c r="O18" s="561"/>
      <c r="P18" s="570"/>
      <c r="Q18" s="571"/>
      <c r="R18" s="549"/>
      <c r="S18" s="549"/>
      <c r="T18" s="549"/>
      <c r="U18" s="561"/>
      <c r="V18" s="561"/>
      <c r="W18" s="558"/>
      <c r="X18" s="558"/>
      <c r="Y18" s="561"/>
      <c r="Z18" s="386" t="s">
        <v>731</v>
      </c>
      <c r="AA18" s="387" t="s">
        <v>738</v>
      </c>
      <c r="AB18" s="388" t="s">
        <v>739</v>
      </c>
      <c r="AC18" s="383"/>
    </row>
    <row r="19" spans="1:29" ht="96.75" thickBot="1">
      <c r="A19" s="383"/>
      <c r="B19" s="549"/>
      <c r="C19" s="553"/>
      <c r="D19" s="554"/>
      <c r="E19" s="549"/>
      <c r="F19" s="549"/>
      <c r="G19" s="549"/>
      <c r="H19" s="549"/>
      <c r="I19" s="553"/>
      <c r="J19" s="532"/>
      <c r="K19" s="554"/>
      <c r="L19" s="566"/>
      <c r="M19" s="553"/>
      <c r="N19" s="554"/>
      <c r="O19" s="561"/>
      <c r="P19" s="570"/>
      <c r="Q19" s="571"/>
      <c r="R19" s="549"/>
      <c r="S19" s="549"/>
      <c r="T19" s="549"/>
      <c r="U19" s="561"/>
      <c r="V19" s="561"/>
      <c r="W19" s="558"/>
      <c r="X19" s="558"/>
      <c r="Y19" s="561"/>
      <c r="Z19" s="386" t="s">
        <v>731</v>
      </c>
      <c r="AA19" s="387" t="s">
        <v>740</v>
      </c>
      <c r="AB19" s="388" t="s">
        <v>741</v>
      </c>
      <c r="AC19" s="383"/>
    </row>
    <row r="20" spans="1:29" ht="36.75" thickBot="1">
      <c r="A20" s="383"/>
      <c r="B20" s="549"/>
      <c r="C20" s="553"/>
      <c r="D20" s="554"/>
      <c r="E20" s="549"/>
      <c r="F20" s="549"/>
      <c r="G20" s="549"/>
      <c r="H20" s="549"/>
      <c r="I20" s="553"/>
      <c r="J20" s="532"/>
      <c r="K20" s="554"/>
      <c r="L20" s="566"/>
      <c r="M20" s="553"/>
      <c r="N20" s="554"/>
      <c r="O20" s="561"/>
      <c r="P20" s="570"/>
      <c r="Q20" s="571"/>
      <c r="R20" s="549"/>
      <c r="S20" s="549"/>
      <c r="T20" s="549"/>
      <c r="U20" s="561"/>
      <c r="V20" s="561"/>
      <c r="W20" s="558"/>
      <c r="X20" s="558"/>
      <c r="Y20" s="561"/>
      <c r="Z20" s="386" t="s">
        <v>731</v>
      </c>
      <c r="AA20" s="387" t="s">
        <v>742</v>
      </c>
      <c r="AB20" s="388" t="s">
        <v>743</v>
      </c>
      <c r="AC20" s="383"/>
    </row>
    <row r="21" spans="1:29" ht="36.75" thickBot="1">
      <c r="A21" s="383"/>
      <c r="B21" s="549"/>
      <c r="C21" s="553"/>
      <c r="D21" s="554"/>
      <c r="E21" s="549"/>
      <c r="F21" s="549"/>
      <c r="G21" s="549"/>
      <c r="H21" s="549"/>
      <c r="I21" s="553"/>
      <c r="J21" s="532"/>
      <c r="K21" s="554"/>
      <c r="L21" s="566"/>
      <c r="M21" s="553"/>
      <c r="N21" s="554"/>
      <c r="O21" s="561"/>
      <c r="P21" s="570"/>
      <c r="Q21" s="571"/>
      <c r="R21" s="549"/>
      <c r="S21" s="549"/>
      <c r="T21" s="549"/>
      <c r="U21" s="561"/>
      <c r="V21" s="561"/>
      <c r="W21" s="558"/>
      <c r="X21" s="558"/>
      <c r="Y21" s="561"/>
      <c r="Z21" s="386" t="s">
        <v>731</v>
      </c>
      <c r="AA21" s="387" t="s">
        <v>744</v>
      </c>
      <c r="AB21" s="388" t="s">
        <v>745</v>
      </c>
      <c r="AC21" s="383"/>
    </row>
    <row r="22" spans="1:29" ht="36.75" thickBot="1">
      <c r="A22" s="383"/>
      <c r="B22" s="550"/>
      <c r="C22" s="555"/>
      <c r="D22" s="556"/>
      <c r="E22" s="550"/>
      <c r="F22" s="550"/>
      <c r="G22" s="550"/>
      <c r="H22" s="550"/>
      <c r="I22" s="555"/>
      <c r="J22" s="564"/>
      <c r="K22" s="556"/>
      <c r="L22" s="567"/>
      <c r="M22" s="555"/>
      <c r="N22" s="556"/>
      <c r="O22" s="562"/>
      <c r="P22" s="572"/>
      <c r="Q22" s="573"/>
      <c r="R22" s="550"/>
      <c r="S22" s="550"/>
      <c r="T22" s="550"/>
      <c r="U22" s="562"/>
      <c r="V22" s="562"/>
      <c r="W22" s="559"/>
      <c r="X22" s="559"/>
      <c r="Y22" s="562"/>
      <c r="Z22" s="386" t="s">
        <v>731</v>
      </c>
      <c r="AA22" s="387" t="s">
        <v>746</v>
      </c>
      <c r="AB22" s="388" t="s">
        <v>747</v>
      </c>
      <c r="AC22" s="383"/>
    </row>
    <row r="23" spans="1:29" ht="15.75" thickBot="1">
      <c r="A23" s="383"/>
      <c r="B23" s="548" t="s">
        <v>719</v>
      </c>
      <c r="C23" s="551" t="s">
        <v>748</v>
      </c>
      <c r="D23" s="552"/>
      <c r="E23" s="548" t="s">
        <v>749</v>
      </c>
      <c r="F23" s="548" t="s">
        <v>722</v>
      </c>
      <c r="G23" s="548" t="s">
        <v>750</v>
      </c>
      <c r="H23" s="548" t="s">
        <v>751</v>
      </c>
      <c r="I23" s="551" t="s">
        <v>752</v>
      </c>
      <c r="J23" s="563"/>
      <c r="K23" s="552"/>
      <c r="L23" s="565" t="s">
        <v>726</v>
      </c>
      <c r="M23" s="551" t="s">
        <v>727</v>
      </c>
      <c r="N23" s="552"/>
      <c r="O23" s="560" t="s">
        <v>728</v>
      </c>
      <c r="P23" s="568" t="s">
        <v>753</v>
      </c>
      <c r="Q23" s="569"/>
      <c r="R23" s="548" t="s">
        <v>415</v>
      </c>
      <c r="S23" s="548" t="s">
        <v>754</v>
      </c>
      <c r="T23" s="548" t="s">
        <v>415</v>
      </c>
      <c r="U23" s="560" t="s">
        <v>731</v>
      </c>
      <c r="V23" s="560">
        <v>20</v>
      </c>
      <c r="W23" s="557" t="s">
        <v>755</v>
      </c>
      <c r="X23" s="557" t="s">
        <v>685</v>
      </c>
      <c r="Y23" s="560" t="s">
        <v>731</v>
      </c>
      <c r="Z23" s="385" t="s">
        <v>733</v>
      </c>
      <c r="AA23" s="385" t="s">
        <v>734</v>
      </c>
      <c r="AB23" s="385" t="s">
        <v>735</v>
      </c>
      <c r="AC23" s="383"/>
    </row>
    <row r="24" spans="1:29" ht="108.75" thickBot="1">
      <c r="A24" s="383"/>
      <c r="B24" s="549"/>
      <c r="C24" s="553"/>
      <c r="D24" s="554"/>
      <c r="E24" s="549"/>
      <c r="F24" s="549"/>
      <c r="G24" s="549"/>
      <c r="H24" s="549"/>
      <c r="I24" s="553"/>
      <c r="J24" s="532"/>
      <c r="K24" s="554"/>
      <c r="L24" s="566"/>
      <c r="M24" s="553"/>
      <c r="N24" s="554"/>
      <c r="O24" s="561"/>
      <c r="P24" s="570"/>
      <c r="Q24" s="571"/>
      <c r="R24" s="549"/>
      <c r="S24" s="549"/>
      <c r="T24" s="549"/>
      <c r="U24" s="561"/>
      <c r="V24" s="561"/>
      <c r="W24" s="558"/>
      <c r="X24" s="558"/>
      <c r="Y24" s="561"/>
      <c r="Z24" s="386" t="s">
        <v>731</v>
      </c>
      <c r="AA24" s="387" t="s">
        <v>736</v>
      </c>
      <c r="AB24" s="388" t="s">
        <v>756</v>
      </c>
      <c r="AC24" s="383"/>
    </row>
    <row r="25" spans="1:29" ht="120.75" thickBot="1">
      <c r="A25" s="383"/>
      <c r="B25" s="549"/>
      <c r="C25" s="553"/>
      <c r="D25" s="554"/>
      <c r="E25" s="549"/>
      <c r="F25" s="549"/>
      <c r="G25" s="549"/>
      <c r="H25" s="549"/>
      <c r="I25" s="553"/>
      <c r="J25" s="532"/>
      <c r="K25" s="554"/>
      <c r="L25" s="566"/>
      <c r="M25" s="553"/>
      <c r="N25" s="554"/>
      <c r="O25" s="561"/>
      <c r="P25" s="570"/>
      <c r="Q25" s="571"/>
      <c r="R25" s="549"/>
      <c r="S25" s="549"/>
      <c r="T25" s="549"/>
      <c r="U25" s="561"/>
      <c r="V25" s="561"/>
      <c r="W25" s="558"/>
      <c r="X25" s="558"/>
      <c r="Y25" s="561"/>
      <c r="Z25" s="386" t="s">
        <v>731</v>
      </c>
      <c r="AA25" s="387" t="s">
        <v>738</v>
      </c>
      <c r="AB25" s="388" t="s">
        <v>757</v>
      </c>
      <c r="AC25" s="383"/>
    </row>
    <row r="26" spans="1:29" ht="120.75" thickBot="1">
      <c r="A26" s="383"/>
      <c r="B26" s="549"/>
      <c r="C26" s="553"/>
      <c r="D26" s="554"/>
      <c r="E26" s="549"/>
      <c r="F26" s="549"/>
      <c r="G26" s="549"/>
      <c r="H26" s="549"/>
      <c r="I26" s="553"/>
      <c r="J26" s="532"/>
      <c r="K26" s="554"/>
      <c r="L26" s="566"/>
      <c r="M26" s="553"/>
      <c r="N26" s="554"/>
      <c r="O26" s="561"/>
      <c r="P26" s="570"/>
      <c r="Q26" s="571"/>
      <c r="R26" s="549"/>
      <c r="S26" s="549"/>
      <c r="T26" s="549"/>
      <c r="U26" s="561"/>
      <c r="V26" s="561"/>
      <c r="W26" s="558"/>
      <c r="X26" s="558"/>
      <c r="Y26" s="561"/>
      <c r="Z26" s="386" t="s">
        <v>731</v>
      </c>
      <c r="AA26" s="387" t="s">
        <v>740</v>
      </c>
      <c r="AB26" s="388" t="s">
        <v>758</v>
      </c>
      <c r="AC26" s="383"/>
    </row>
    <row r="27" spans="1:29" ht="36.75" thickBot="1">
      <c r="A27" s="383"/>
      <c r="B27" s="549"/>
      <c r="C27" s="553"/>
      <c r="D27" s="554"/>
      <c r="E27" s="549"/>
      <c r="F27" s="549"/>
      <c r="G27" s="549"/>
      <c r="H27" s="549"/>
      <c r="I27" s="553"/>
      <c r="J27" s="532"/>
      <c r="K27" s="554"/>
      <c r="L27" s="566"/>
      <c r="M27" s="553"/>
      <c r="N27" s="554"/>
      <c r="O27" s="561"/>
      <c r="P27" s="570"/>
      <c r="Q27" s="571"/>
      <c r="R27" s="549"/>
      <c r="S27" s="549"/>
      <c r="T27" s="549"/>
      <c r="U27" s="561"/>
      <c r="V27" s="561"/>
      <c r="W27" s="558"/>
      <c r="X27" s="558"/>
      <c r="Y27" s="561"/>
      <c r="Z27" s="386" t="s">
        <v>731</v>
      </c>
      <c r="AA27" s="387" t="s">
        <v>742</v>
      </c>
      <c r="AB27" s="388" t="s">
        <v>759</v>
      </c>
      <c r="AC27" s="383"/>
    </row>
    <row r="28" spans="1:29" ht="48.75" thickBot="1">
      <c r="A28" s="383"/>
      <c r="B28" s="549"/>
      <c r="C28" s="553"/>
      <c r="D28" s="554"/>
      <c r="E28" s="549"/>
      <c r="F28" s="549"/>
      <c r="G28" s="549"/>
      <c r="H28" s="549"/>
      <c r="I28" s="553"/>
      <c r="J28" s="532"/>
      <c r="K28" s="554"/>
      <c r="L28" s="566"/>
      <c r="M28" s="553"/>
      <c r="N28" s="554"/>
      <c r="O28" s="561"/>
      <c r="P28" s="570"/>
      <c r="Q28" s="571"/>
      <c r="R28" s="549"/>
      <c r="S28" s="549"/>
      <c r="T28" s="549"/>
      <c r="U28" s="561"/>
      <c r="V28" s="561"/>
      <c r="W28" s="558"/>
      <c r="X28" s="558"/>
      <c r="Y28" s="561"/>
      <c r="Z28" s="386" t="s">
        <v>731</v>
      </c>
      <c r="AA28" s="387" t="s">
        <v>744</v>
      </c>
      <c r="AB28" s="388" t="s">
        <v>760</v>
      </c>
      <c r="AC28" s="383"/>
    </row>
    <row r="29" spans="1:29" ht="60.75" thickBot="1">
      <c r="A29" s="383"/>
      <c r="B29" s="550"/>
      <c r="C29" s="555"/>
      <c r="D29" s="556"/>
      <c r="E29" s="550"/>
      <c r="F29" s="550"/>
      <c r="G29" s="550"/>
      <c r="H29" s="550"/>
      <c r="I29" s="555"/>
      <c r="J29" s="564"/>
      <c r="K29" s="556"/>
      <c r="L29" s="567"/>
      <c r="M29" s="555"/>
      <c r="N29" s="556"/>
      <c r="O29" s="562"/>
      <c r="P29" s="572"/>
      <c r="Q29" s="573"/>
      <c r="R29" s="550"/>
      <c r="S29" s="550"/>
      <c r="T29" s="550"/>
      <c r="U29" s="562"/>
      <c r="V29" s="562"/>
      <c r="W29" s="559"/>
      <c r="X29" s="559"/>
      <c r="Y29" s="562"/>
      <c r="Z29" s="386" t="s">
        <v>731</v>
      </c>
      <c r="AA29" s="387" t="s">
        <v>746</v>
      </c>
      <c r="AB29" s="388" t="s">
        <v>761</v>
      </c>
      <c r="AC29" s="383"/>
    </row>
    <row r="30" spans="1:29" ht="15.75" thickBot="1">
      <c r="A30" s="383"/>
      <c r="B30" s="548" t="s">
        <v>762</v>
      </c>
      <c r="C30" s="551" t="s">
        <v>763</v>
      </c>
      <c r="D30" s="552"/>
      <c r="E30" s="548" t="s">
        <v>764</v>
      </c>
      <c r="F30" s="548" t="s">
        <v>722</v>
      </c>
      <c r="G30" s="548" t="s">
        <v>765</v>
      </c>
      <c r="H30" s="548" t="s">
        <v>724</v>
      </c>
      <c r="I30" s="551" t="s">
        <v>725</v>
      </c>
      <c r="J30" s="563"/>
      <c r="K30" s="552"/>
      <c r="L30" s="565" t="s">
        <v>726</v>
      </c>
      <c r="M30" s="551" t="s">
        <v>727</v>
      </c>
      <c r="N30" s="552"/>
      <c r="O30" s="560" t="s">
        <v>766</v>
      </c>
      <c r="P30" s="568" t="s">
        <v>729</v>
      </c>
      <c r="Q30" s="569"/>
      <c r="R30" s="548" t="s">
        <v>415</v>
      </c>
      <c r="S30" s="548" t="s">
        <v>767</v>
      </c>
      <c r="T30" s="548" t="s">
        <v>415</v>
      </c>
      <c r="U30" s="560" t="s">
        <v>768</v>
      </c>
      <c r="V30" s="560">
        <v>0</v>
      </c>
      <c r="W30" s="557" t="s">
        <v>769</v>
      </c>
      <c r="X30" s="557" t="s">
        <v>685</v>
      </c>
      <c r="Y30" s="560" t="s">
        <v>731</v>
      </c>
      <c r="Z30" s="385" t="s">
        <v>733</v>
      </c>
      <c r="AA30" s="385" t="s">
        <v>734</v>
      </c>
      <c r="AB30" s="385" t="s">
        <v>735</v>
      </c>
      <c r="AC30" s="383"/>
    </row>
    <row r="31" spans="1:29" ht="96.75" thickBot="1">
      <c r="A31" s="383"/>
      <c r="B31" s="549"/>
      <c r="C31" s="553"/>
      <c r="D31" s="554"/>
      <c r="E31" s="549"/>
      <c r="F31" s="549"/>
      <c r="G31" s="549"/>
      <c r="H31" s="549"/>
      <c r="I31" s="553"/>
      <c r="J31" s="532"/>
      <c r="K31" s="554"/>
      <c r="L31" s="566"/>
      <c r="M31" s="553"/>
      <c r="N31" s="554"/>
      <c r="O31" s="561"/>
      <c r="P31" s="570"/>
      <c r="Q31" s="571"/>
      <c r="R31" s="549"/>
      <c r="S31" s="549"/>
      <c r="T31" s="549"/>
      <c r="U31" s="561"/>
      <c r="V31" s="561"/>
      <c r="W31" s="558"/>
      <c r="X31" s="558"/>
      <c r="Y31" s="561"/>
      <c r="Z31" s="386" t="s">
        <v>731</v>
      </c>
      <c r="AA31" s="387" t="s">
        <v>736</v>
      </c>
      <c r="AB31" s="388" t="s">
        <v>770</v>
      </c>
      <c r="AC31" s="383"/>
    </row>
    <row r="32" spans="1:29" ht="72.75" thickBot="1">
      <c r="A32" s="383"/>
      <c r="B32" s="549"/>
      <c r="C32" s="553"/>
      <c r="D32" s="554"/>
      <c r="E32" s="549"/>
      <c r="F32" s="549"/>
      <c r="G32" s="549"/>
      <c r="H32" s="549"/>
      <c r="I32" s="553"/>
      <c r="J32" s="532"/>
      <c r="K32" s="554"/>
      <c r="L32" s="566"/>
      <c r="M32" s="553"/>
      <c r="N32" s="554"/>
      <c r="O32" s="561"/>
      <c r="P32" s="570"/>
      <c r="Q32" s="571"/>
      <c r="R32" s="549"/>
      <c r="S32" s="549"/>
      <c r="T32" s="549"/>
      <c r="U32" s="561"/>
      <c r="V32" s="561"/>
      <c r="W32" s="558"/>
      <c r="X32" s="558"/>
      <c r="Y32" s="561"/>
      <c r="Z32" s="386" t="s">
        <v>731</v>
      </c>
      <c r="AA32" s="387" t="s">
        <v>738</v>
      </c>
      <c r="AB32" s="388" t="s">
        <v>771</v>
      </c>
      <c r="AC32" s="383"/>
    </row>
    <row r="33" spans="1:29" ht="72.75" thickBot="1">
      <c r="A33" s="383"/>
      <c r="B33" s="549"/>
      <c r="C33" s="553"/>
      <c r="D33" s="554"/>
      <c r="E33" s="549"/>
      <c r="F33" s="549"/>
      <c r="G33" s="549"/>
      <c r="H33" s="549"/>
      <c r="I33" s="553"/>
      <c r="J33" s="532"/>
      <c r="K33" s="554"/>
      <c r="L33" s="566"/>
      <c r="M33" s="553"/>
      <c r="N33" s="554"/>
      <c r="O33" s="561"/>
      <c r="P33" s="570"/>
      <c r="Q33" s="571"/>
      <c r="R33" s="549"/>
      <c r="S33" s="549"/>
      <c r="T33" s="549"/>
      <c r="U33" s="561"/>
      <c r="V33" s="561"/>
      <c r="W33" s="558"/>
      <c r="X33" s="558"/>
      <c r="Y33" s="561"/>
      <c r="Z33" s="386" t="s">
        <v>731</v>
      </c>
      <c r="AA33" s="387" t="s">
        <v>740</v>
      </c>
      <c r="AB33" s="388" t="s">
        <v>772</v>
      </c>
      <c r="AC33" s="383"/>
    </row>
    <row r="34" spans="1:29" ht="60.75" thickBot="1">
      <c r="A34" s="383"/>
      <c r="B34" s="549"/>
      <c r="C34" s="553"/>
      <c r="D34" s="554"/>
      <c r="E34" s="549"/>
      <c r="F34" s="549"/>
      <c r="G34" s="549"/>
      <c r="H34" s="549"/>
      <c r="I34" s="553"/>
      <c r="J34" s="532"/>
      <c r="K34" s="554"/>
      <c r="L34" s="566"/>
      <c r="M34" s="553"/>
      <c r="N34" s="554"/>
      <c r="O34" s="561"/>
      <c r="P34" s="570"/>
      <c r="Q34" s="571"/>
      <c r="R34" s="549"/>
      <c r="S34" s="549"/>
      <c r="T34" s="549"/>
      <c r="U34" s="561"/>
      <c r="V34" s="561"/>
      <c r="W34" s="558"/>
      <c r="X34" s="558"/>
      <c r="Y34" s="561"/>
      <c r="Z34" s="386" t="s">
        <v>731</v>
      </c>
      <c r="AA34" s="387" t="s">
        <v>742</v>
      </c>
      <c r="AB34" s="388" t="s">
        <v>773</v>
      </c>
      <c r="AC34" s="383"/>
    </row>
    <row r="35" spans="1:29" ht="48.75" thickBot="1">
      <c r="A35" s="383"/>
      <c r="B35" s="549"/>
      <c r="C35" s="553"/>
      <c r="D35" s="554"/>
      <c r="E35" s="549"/>
      <c r="F35" s="549"/>
      <c r="G35" s="549"/>
      <c r="H35" s="549"/>
      <c r="I35" s="553"/>
      <c r="J35" s="532"/>
      <c r="K35" s="554"/>
      <c r="L35" s="566"/>
      <c r="M35" s="553"/>
      <c r="N35" s="554"/>
      <c r="O35" s="561"/>
      <c r="P35" s="570"/>
      <c r="Q35" s="571"/>
      <c r="R35" s="549"/>
      <c r="S35" s="549"/>
      <c r="T35" s="549"/>
      <c r="U35" s="561"/>
      <c r="V35" s="561"/>
      <c r="W35" s="558"/>
      <c r="X35" s="558"/>
      <c r="Y35" s="561"/>
      <c r="Z35" s="386" t="s">
        <v>731</v>
      </c>
      <c r="AA35" s="387" t="s">
        <v>744</v>
      </c>
      <c r="AB35" s="388" t="s">
        <v>774</v>
      </c>
      <c r="AC35" s="383"/>
    </row>
    <row r="36" spans="1:29" ht="60.75" thickBot="1">
      <c r="A36" s="383"/>
      <c r="B36" s="550"/>
      <c r="C36" s="555"/>
      <c r="D36" s="556"/>
      <c r="E36" s="550"/>
      <c r="F36" s="550"/>
      <c r="G36" s="550"/>
      <c r="H36" s="550"/>
      <c r="I36" s="555"/>
      <c r="J36" s="564"/>
      <c r="K36" s="556"/>
      <c r="L36" s="567"/>
      <c r="M36" s="555"/>
      <c r="N36" s="556"/>
      <c r="O36" s="562"/>
      <c r="P36" s="572"/>
      <c r="Q36" s="573"/>
      <c r="R36" s="550"/>
      <c r="S36" s="550"/>
      <c r="T36" s="550"/>
      <c r="U36" s="562"/>
      <c r="V36" s="562"/>
      <c r="W36" s="559"/>
      <c r="X36" s="559"/>
      <c r="Y36" s="562"/>
      <c r="Z36" s="386" t="s">
        <v>731</v>
      </c>
      <c r="AA36" s="387" t="s">
        <v>746</v>
      </c>
      <c r="AB36" s="388" t="s">
        <v>775</v>
      </c>
      <c r="AC36" s="383"/>
    </row>
    <row r="37" spans="1:29" ht="15.75" thickBot="1">
      <c r="A37" s="383"/>
      <c r="B37" s="548" t="s">
        <v>719</v>
      </c>
      <c r="C37" s="551" t="s">
        <v>776</v>
      </c>
      <c r="D37" s="552"/>
      <c r="E37" s="548" t="s">
        <v>777</v>
      </c>
      <c r="F37" s="548" t="s">
        <v>722</v>
      </c>
      <c r="G37" s="548" t="s">
        <v>778</v>
      </c>
      <c r="H37" s="548" t="s">
        <v>724</v>
      </c>
      <c r="I37" s="551" t="s">
        <v>725</v>
      </c>
      <c r="J37" s="563"/>
      <c r="K37" s="552"/>
      <c r="L37" s="565" t="s">
        <v>726</v>
      </c>
      <c r="M37" s="551" t="s">
        <v>727</v>
      </c>
      <c r="N37" s="552"/>
      <c r="O37" s="560" t="s">
        <v>766</v>
      </c>
      <c r="P37" s="568" t="s">
        <v>753</v>
      </c>
      <c r="Q37" s="569"/>
      <c r="R37" s="548" t="s">
        <v>415</v>
      </c>
      <c r="S37" s="548" t="s">
        <v>779</v>
      </c>
      <c r="T37" s="548" t="s">
        <v>415</v>
      </c>
      <c r="U37" s="560" t="s">
        <v>768</v>
      </c>
      <c r="V37" s="560">
        <v>0</v>
      </c>
      <c r="W37" s="557" t="s">
        <v>780</v>
      </c>
      <c r="X37" s="557" t="s">
        <v>685</v>
      </c>
      <c r="Y37" s="560" t="s">
        <v>731</v>
      </c>
      <c r="Z37" s="385" t="s">
        <v>733</v>
      </c>
      <c r="AA37" s="385" t="s">
        <v>734</v>
      </c>
      <c r="AB37" s="385" t="s">
        <v>735</v>
      </c>
      <c r="AC37" s="383"/>
    </row>
    <row r="38" spans="1:29" ht="120.75" thickBot="1">
      <c r="A38" s="383"/>
      <c r="B38" s="549"/>
      <c r="C38" s="553"/>
      <c r="D38" s="554"/>
      <c r="E38" s="549"/>
      <c r="F38" s="549"/>
      <c r="G38" s="549"/>
      <c r="H38" s="549"/>
      <c r="I38" s="553"/>
      <c r="J38" s="532"/>
      <c r="K38" s="554"/>
      <c r="L38" s="566"/>
      <c r="M38" s="553"/>
      <c r="N38" s="554"/>
      <c r="O38" s="561"/>
      <c r="P38" s="570"/>
      <c r="Q38" s="571"/>
      <c r="R38" s="549"/>
      <c r="S38" s="549"/>
      <c r="T38" s="549"/>
      <c r="U38" s="561"/>
      <c r="V38" s="561"/>
      <c r="W38" s="558"/>
      <c r="X38" s="558"/>
      <c r="Y38" s="561"/>
      <c r="Z38" s="386" t="s">
        <v>731</v>
      </c>
      <c r="AA38" s="387" t="s">
        <v>736</v>
      </c>
      <c r="AB38" s="388" t="s">
        <v>781</v>
      </c>
      <c r="AC38" s="383"/>
    </row>
    <row r="39" spans="1:29" ht="48.75" thickBot="1">
      <c r="A39" s="383"/>
      <c r="B39" s="549"/>
      <c r="C39" s="553"/>
      <c r="D39" s="554"/>
      <c r="E39" s="549"/>
      <c r="F39" s="549"/>
      <c r="G39" s="549"/>
      <c r="H39" s="549"/>
      <c r="I39" s="553"/>
      <c r="J39" s="532"/>
      <c r="K39" s="554"/>
      <c r="L39" s="566"/>
      <c r="M39" s="553"/>
      <c r="N39" s="554"/>
      <c r="O39" s="561"/>
      <c r="P39" s="570"/>
      <c r="Q39" s="571"/>
      <c r="R39" s="549"/>
      <c r="S39" s="549"/>
      <c r="T39" s="549"/>
      <c r="U39" s="561"/>
      <c r="V39" s="561"/>
      <c r="W39" s="558"/>
      <c r="X39" s="558"/>
      <c r="Y39" s="561"/>
      <c r="Z39" s="386" t="s">
        <v>731</v>
      </c>
      <c r="AA39" s="387" t="s">
        <v>738</v>
      </c>
      <c r="AB39" s="388" t="s">
        <v>782</v>
      </c>
      <c r="AC39" s="383"/>
    </row>
    <row r="40" spans="1:29" ht="36.75" thickBot="1">
      <c r="A40" s="383"/>
      <c r="B40" s="549"/>
      <c r="C40" s="553"/>
      <c r="D40" s="554"/>
      <c r="E40" s="549"/>
      <c r="F40" s="549"/>
      <c r="G40" s="549"/>
      <c r="H40" s="549"/>
      <c r="I40" s="553"/>
      <c r="J40" s="532"/>
      <c r="K40" s="554"/>
      <c r="L40" s="566"/>
      <c r="M40" s="553"/>
      <c r="N40" s="554"/>
      <c r="O40" s="561"/>
      <c r="P40" s="570"/>
      <c r="Q40" s="571"/>
      <c r="R40" s="549"/>
      <c r="S40" s="549"/>
      <c r="T40" s="549"/>
      <c r="U40" s="561"/>
      <c r="V40" s="561"/>
      <c r="W40" s="558"/>
      <c r="X40" s="558"/>
      <c r="Y40" s="561"/>
      <c r="Z40" s="386" t="s">
        <v>731</v>
      </c>
      <c r="AA40" s="387" t="s">
        <v>740</v>
      </c>
      <c r="AB40" s="388" t="s">
        <v>783</v>
      </c>
      <c r="AC40" s="383"/>
    </row>
    <row r="41" spans="1:29" ht="60.75" thickBot="1">
      <c r="A41" s="383"/>
      <c r="B41" s="549"/>
      <c r="C41" s="553"/>
      <c r="D41" s="554"/>
      <c r="E41" s="549"/>
      <c r="F41" s="549"/>
      <c r="G41" s="549"/>
      <c r="H41" s="549"/>
      <c r="I41" s="553"/>
      <c r="J41" s="532"/>
      <c r="K41" s="554"/>
      <c r="L41" s="566"/>
      <c r="M41" s="553"/>
      <c r="N41" s="554"/>
      <c r="O41" s="561"/>
      <c r="P41" s="570"/>
      <c r="Q41" s="571"/>
      <c r="R41" s="549"/>
      <c r="S41" s="549"/>
      <c r="T41" s="549"/>
      <c r="U41" s="561"/>
      <c r="V41" s="561"/>
      <c r="W41" s="558"/>
      <c r="X41" s="558"/>
      <c r="Y41" s="561"/>
      <c r="Z41" s="386" t="s">
        <v>731</v>
      </c>
      <c r="AA41" s="387" t="s">
        <v>742</v>
      </c>
      <c r="AB41" s="388" t="s">
        <v>784</v>
      </c>
      <c r="AC41" s="383"/>
    </row>
    <row r="42" spans="1:29" ht="96.75" thickBot="1">
      <c r="A42" s="383"/>
      <c r="B42" s="549"/>
      <c r="C42" s="553"/>
      <c r="D42" s="554"/>
      <c r="E42" s="549"/>
      <c r="F42" s="549"/>
      <c r="G42" s="549"/>
      <c r="H42" s="549"/>
      <c r="I42" s="553"/>
      <c r="J42" s="532"/>
      <c r="K42" s="554"/>
      <c r="L42" s="566"/>
      <c r="M42" s="553"/>
      <c r="N42" s="554"/>
      <c r="O42" s="561"/>
      <c r="P42" s="570"/>
      <c r="Q42" s="571"/>
      <c r="R42" s="549"/>
      <c r="S42" s="549"/>
      <c r="T42" s="549"/>
      <c r="U42" s="561"/>
      <c r="V42" s="561"/>
      <c r="W42" s="558"/>
      <c r="X42" s="558"/>
      <c r="Y42" s="561"/>
      <c r="Z42" s="386" t="s">
        <v>731</v>
      </c>
      <c r="AA42" s="387" t="s">
        <v>744</v>
      </c>
      <c r="AB42" s="388" t="s">
        <v>785</v>
      </c>
      <c r="AC42" s="383"/>
    </row>
    <row r="43" spans="1:29" ht="60.75" thickBot="1">
      <c r="A43" s="383"/>
      <c r="B43" s="549"/>
      <c r="C43" s="553"/>
      <c r="D43" s="554"/>
      <c r="E43" s="549"/>
      <c r="F43" s="549"/>
      <c r="G43" s="549"/>
      <c r="H43" s="549"/>
      <c r="I43" s="553"/>
      <c r="J43" s="532"/>
      <c r="K43" s="554"/>
      <c r="L43" s="566"/>
      <c r="M43" s="553"/>
      <c r="N43" s="554"/>
      <c r="O43" s="561"/>
      <c r="P43" s="570"/>
      <c r="Q43" s="571"/>
      <c r="R43" s="549"/>
      <c r="S43" s="549"/>
      <c r="T43" s="549"/>
      <c r="U43" s="561"/>
      <c r="V43" s="561"/>
      <c r="W43" s="558"/>
      <c r="X43" s="558"/>
      <c r="Y43" s="561"/>
      <c r="Z43" s="386" t="s">
        <v>731</v>
      </c>
      <c r="AA43" s="387" t="s">
        <v>746</v>
      </c>
      <c r="AB43" s="388" t="s">
        <v>786</v>
      </c>
      <c r="AC43" s="383"/>
    </row>
    <row r="44" spans="1:29" ht="15.75" thickBot="1">
      <c r="A44" s="383"/>
      <c r="B44" s="550"/>
      <c r="C44" s="555"/>
      <c r="D44" s="556"/>
      <c r="E44" s="550"/>
      <c r="F44" s="550"/>
      <c r="G44" s="550"/>
      <c r="H44" s="550"/>
      <c r="I44" s="555"/>
      <c r="J44" s="564"/>
      <c r="K44" s="556"/>
      <c r="L44" s="567"/>
      <c r="M44" s="555"/>
      <c r="N44" s="556"/>
      <c r="O44" s="562"/>
      <c r="P44" s="572"/>
      <c r="Q44" s="573"/>
      <c r="R44" s="550"/>
      <c r="S44" s="550"/>
      <c r="T44" s="550"/>
      <c r="U44" s="562"/>
      <c r="V44" s="562"/>
      <c r="W44" s="559"/>
      <c r="X44" s="559"/>
      <c r="Y44" s="562"/>
      <c r="Z44" s="383"/>
      <c r="AA44" s="383"/>
      <c r="AB44" s="383"/>
      <c r="AC44" s="383"/>
    </row>
  </sheetData>
  <mergeCells count="101">
    <mergeCell ref="U37:U44"/>
    <mergeCell ref="V37:V44"/>
    <mergeCell ref="W37:W44"/>
    <mergeCell ref="X37:X44"/>
    <mergeCell ref="Y37:Y44"/>
    <mergeCell ref="M37:N44"/>
    <mergeCell ref="O37:O44"/>
    <mergeCell ref="P37:Q44"/>
    <mergeCell ref="R37:R44"/>
    <mergeCell ref="S37:S44"/>
    <mergeCell ref="T37:T44"/>
    <mergeCell ref="B37:B44"/>
    <mergeCell ref="C37:D44"/>
    <mergeCell ref="E37:E44"/>
    <mergeCell ref="F37:F44"/>
    <mergeCell ref="G37:G44"/>
    <mergeCell ref="H37:H44"/>
    <mergeCell ref="I37:K44"/>
    <mergeCell ref="L37:L44"/>
    <mergeCell ref="R30:R36"/>
    <mergeCell ref="H30:H36"/>
    <mergeCell ref="I30:K36"/>
    <mergeCell ref="L30:L36"/>
    <mergeCell ref="M30:N36"/>
    <mergeCell ref="O30:O36"/>
    <mergeCell ref="P30:Q36"/>
    <mergeCell ref="U23:U29"/>
    <mergeCell ref="V23:V29"/>
    <mergeCell ref="W23:W29"/>
    <mergeCell ref="X23:X29"/>
    <mergeCell ref="Y23:Y29"/>
    <mergeCell ref="B30:B36"/>
    <mergeCell ref="C30:D36"/>
    <mergeCell ref="E30:E36"/>
    <mergeCell ref="F30:F36"/>
    <mergeCell ref="G30:G36"/>
    <mergeCell ref="M23:N29"/>
    <mergeCell ref="O23:O29"/>
    <mergeCell ref="P23:Q29"/>
    <mergeCell ref="R23:R29"/>
    <mergeCell ref="S23:S29"/>
    <mergeCell ref="T23:T29"/>
    <mergeCell ref="X30:X36"/>
    <mergeCell ref="Y30:Y36"/>
    <mergeCell ref="S30:S36"/>
    <mergeCell ref="T30:T36"/>
    <mergeCell ref="U30:U36"/>
    <mergeCell ref="V30:V36"/>
    <mergeCell ref="W30:W36"/>
    <mergeCell ref="B23:B29"/>
    <mergeCell ref="C23:D29"/>
    <mergeCell ref="E23:E29"/>
    <mergeCell ref="F23:F29"/>
    <mergeCell ref="G23:G29"/>
    <mergeCell ref="H23:H29"/>
    <mergeCell ref="I23:K29"/>
    <mergeCell ref="L23:L29"/>
    <mergeCell ref="R16:R22"/>
    <mergeCell ref="H16:H22"/>
    <mergeCell ref="I16:K22"/>
    <mergeCell ref="L16:L22"/>
    <mergeCell ref="M16:N22"/>
    <mergeCell ref="O16:O22"/>
    <mergeCell ref="P16:Q22"/>
    <mergeCell ref="C15:D15"/>
    <mergeCell ref="I15:K15"/>
    <mergeCell ref="M15:N15"/>
    <mergeCell ref="P15:Q15"/>
    <mergeCell ref="Z15:AB15"/>
    <mergeCell ref="B16:B22"/>
    <mergeCell ref="C16:D22"/>
    <mergeCell ref="E16:E22"/>
    <mergeCell ref="F16:F22"/>
    <mergeCell ref="G16:G22"/>
    <mergeCell ref="X16:X22"/>
    <mergeCell ref="Y16:Y22"/>
    <mergeCell ref="S16:S22"/>
    <mergeCell ref="T16:T22"/>
    <mergeCell ref="U16:U22"/>
    <mergeCell ref="V16:V22"/>
    <mergeCell ref="W16:W22"/>
    <mergeCell ref="U14:X14"/>
    <mergeCell ref="Y14:AB14"/>
    <mergeCell ref="K6:M7"/>
    <mergeCell ref="N6:P7"/>
    <mergeCell ref="B7:C9"/>
    <mergeCell ref="D7:I9"/>
    <mergeCell ref="K9:P11"/>
    <mergeCell ref="B11:C12"/>
    <mergeCell ref="D11:I12"/>
    <mergeCell ref="B1:P1"/>
    <mergeCell ref="B2:C2"/>
    <mergeCell ref="D2:I2"/>
    <mergeCell ref="K3:M4"/>
    <mergeCell ref="N3:P4"/>
    <mergeCell ref="B4:C5"/>
    <mergeCell ref="D4:I5"/>
    <mergeCell ref="B13:P13"/>
    <mergeCell ref="B14:F14"/>
    <mergeCell ref="G14:N14"/>
    <mergeCell ref="O14:T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25"/>
  <sheetViews>
    <sheetView zoomScale="80" zoomScaleNormal="80" workbookViewId="0">
      <selection activeCell="J75" sqref="J75"/>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c r="A1" s="575" t="s">
        <v>414</v>
      </c>
      <c r="B1" s="575"/>
      <c r="C1" s="575"/>
      <c r="D1" s="575"/>
      <c r="E1" s="575"/>
      <c r="F1" s="575"/>
      <c r="G1" s="575"/>
      <c r="H1" s="575"/>
    </row>
    <row r="2" spans="1:8">
      <c r="A2" s="246"/>
      <c r="B2" s="246"/>
      <c r="C2" s="246"/>
      <c r="D2" s="246"/>
      <c r="E2" s="246"/>
      <c r="F2" s="246"/>
      <c r="G2" s="246"/>
      <c r="H2" s="246"/>
    </row>
    <row r="3" spans="1:8">
      <c r="A3" s="246"/>
      <c r="B3" s="574" t="s">
        <v>436</v>
      </c>
      <c r="C3" s="574"/>
      <c r="D3" s="574"/>
      <c r="E3" s="247"/>
      <c r="F3" s="247"/>
      <c r="G3" s="247"/>
      <c r="H3" s="247"/>
    </row>
    <row r="4" spans="1:8">
      <c r="A4" s="246"/>
      <c r="B4" s="247"/>
      <c r="C4" s="247"/>
      <c r="D4" s="247"/>
      <c r="E4" s="247"/>
      <c r="F4" s="248"/>
      <c r="G4" s="248"/>
      <c r="H4" s="248"/>
    </row>
    <row r="5" spans="1:8">
      <c r="A5" s="246"/>
      <c r="B5" s="249" t="s">
        <v>437</v>
      </c>
      <c r="C5" s="249" t="s">
        <v>438</v>
      </c>
      <c r="D5" s="249" t="s">
        <v>439</v>
      </c>
      <c r="E5" s="249"/>
      <c r="F5" s="249"/>
      <c r="G5" s="246"/>
      <c r="H5" s="246"/>
    </row>
    <row r="6" spans="1:8">
      <c r="A6" s="246"/>
      <c r="B6" s="255">
        <f>F38</f>
        <v>0.39049107864357863</v>
      </c>
      <c r="C6" s="249">
        <v>2</v>
      </c>
      <c r="D6" s="250">
        <f>SUM(B9:F9)-B6-C6</f>
        <v>197.60950892135642</v>
      </c>
      <c r="E6" s="249"/>
      <c r="F6" s="249"/>
      <c r="G6" s="246"/>
      <c r="H6" s="246"/>
    </row>
    <row r="7" spans="1:8">
      <c r="A7" s="246"/>
      <c r="B7" s="249" t="s">
        <v>440</v>
      </c>
      <c r="C7" s="249"/>
      <c r="D7" s="249"/>
      <c r="E7" s="249"/>
      <c r="F7" s="249"/>
      <c r="G7" s="248"/>
      <c r="H7" s="248"/>
    </row>
    <row r="8" spans="1:8">
      <c r="A8" s="246"/>
      <c r="B8" s="249" t="s">
        <v>441</v>
      </c>
      <c r="C8" s="249" t="s">
        <v>442</v>
      </c>
      <c r="D8" s="249" t="s">
        <v>443</v>
      </c>
      <c r="E8" s="249" t="s">
        <v>444</v>
      </c>
      <c r="F8" s="249" t="s">
        <v>445</v>
      </c>
      <c r="G8" s="248"/>
      <c r="H8" s="248"/>
    </row>
    <row r="9" spans="1:8">
      <c r="A9" s="246"/>
      <c r="B9" s="249">
        <v>25</v>
      </c>
      <c r="C9" s="249">
        <v>25</v>
      </c>
      <c r="D9" s="249">
        <v>25</v>
      </c>
      <c r="E9" s="251">
        <v>25</v>
      </c>
      <c r="F9" s="249">
        <f>SUM(B9:E9)</f>
        <v>100</v>
      </c>
      <c r="G9" s="248"/>
      <c r="H9" s="248"/>
    </row>
    <row r="10" spans="1:8">
      <c r="A10" s="246"/>
      <c r="B10" s="249"/>
      <c r="C10" s="249"/>
      <c r="D10" s="249"/>
      <c r="E10" s="249"/>
      <c r="F10" s="246"/>
      <c r="G10" s="246"/>
      <c r="H10" s="246"/>
    </row>
    <row r="11" spans="1:8">
      <c r="A11" s="246"/>
      <c r="B11" s="249"/>
      <c r="C11" s="249"/>
      <c r="D11" s="249"/>
      <c r="E11" s="249"/>
      <c r="F11" s="246"/>
      <c r="G11" s="246"/>
      <c r="H11" s="246"/>
    </row>
    <row r="12" spans="1:8">
      <c r="A12" s="246"/>
      <c r="B12" s="247"/>
      <c r="C12" s="247"/>
      <c r="D12" s="247"/>
      <c r="E12" s="247"/>
      <c r="F12" s="246"/>
      <c r="G12" s="246"/>
      <c r="H12" s="246"/>
    </row>
    <row r="13" spans="1:8">
      <c r="A13" s="246"/>
      <c r="B13" s="248"/>
      <c r="C13" s="248"/>
      <c r="D13" s="248"/>
      <c r="E13" s="248"/>
      <c r="F13" s="248"/>
      <c r="G13" s="248"/>
      <c r="H13" s="248"/>
    </row>
    <row r="14" spans="1:8">
      <c r="A14" s="246"/>
      <c r="B14" s="248"/>
      <c r="C14" s="248"/>
      <c r="D14" s="248"/>
      <c r="E14" s="248"/>
      <c r="F14" s="248"/>
      <c r="G14" s="248"/>
      <c r="H14" s="248"/>
    </row>
    <row r="15" spans="1:8" ht="15" customHeight="1">
      <c r="A15" s="246"/>
      <c r="B15" s="248"/>
      <c r="C15" s="248"/>
      <c r="D15" s="248"/>
      <c r="E15" s="248"/>
      <c r="F15" s="248"/>
      <c r="G15" s="248"/>
      <c r="H15" s="248"/>
    </row>
    <row r="16" spans="1:8">
      <c r="A16" s="246"/>
      <c r="B16" s="248"/>
      <c r="C16" s="248"/>
      <c r="D16" s="252"/>
      <c r="E16" s="253"/>
      <c r="F16" s="253"/>
      <c r="G16" s="253"/>
      <c r="H16" s="253"/>
    </row>
    <row r="17" spans="1:8">
      <c r="A17" s="246"/>
      <c r="B17" s="248"/>
      <c r="C17" s="248"/>
      <c r="D17" s="248"/>
      <c r="E17" s="248"/>
      <c r="F17" s="248"/>
      <c r="G17" s="248"/>
      <c r="H17" s="248"/>
    </row>
    <row r="18" spans="1:8">
      <c r="A18" s="246"/>
      <c r="B18" s="248"/>
      <c r="C18" s="248"/>
      <c r="D18" s="248"/>
      <c r="E18" s="254"/>
      <c r="F18" s="248"/>
      <c r="G18" s="248"/>
      <c r="H18" s="248"/>
    </row>
    <row r="19" spans="1:8">
      <c r="A19" s="246"/>
      <c r="B19" s="248"/>
      <c r="C19" s="248"/>
      <c r="D19" s="248"/>
      <c r="E19" s="248"/>
      <c r="F19" s="248"/>
      <c r="G19" s="248"/>
      <c r="H19" s="248"/>
    </row>
    <row r="20" spans="1:8">
      <c r="A20" s="246"/>
      <c r="B20" s="248"/>
      <c r="C20" s="248"/>
      <c r="D20" s="248"/>
      <c r="E20" s="248"/>
      <c r="F20" s="248"/>
      <c r="G20" s="248"/>
      <c r="H20" s="248"/>
    </row>
    <row r="21" spans="1:8">
      <c r="A21" s="246"/>
      <c r="B21" s="248"/>
      <c r="C21" s="248"/>
      <c r="D21" s="248"/>
      <c r="E21" s="248"/>
      <c r="F21" s="248"/>
      <c r="G21" s="248"/>
      <c r="H21" s="248"/>
    </row>
    <row r="22" spans="1:8">
      <c r="A22" s="246"/>
      <c r="B22" s="248"/>
      <c r="C22" s="248"/>
      <c r="D22" s="248"/>
      <c r="E22" s="248"/>
      <c r="F22" s="248"/>
      <c r="G22" s="248"/>
      <c r="H22" s="248"/>
    </row>
    <row r="23" spans="1:8">
      <c r="A23" s="246"/>
      <c r="B23" s="246"/>
      <c r="C23" s="246"/>
      <c r="D23" s="246"/>
      <c r="E23" s="246"/>
      <c r="F23" s="246"/>
      <c r="G23" s="246"/>
      <c r="H23" s="246"/>
    </row>
    <row r="24" spans="1:8">
      <c r="A24" s="246"/>
      <c r="B24" s="246"/>
      <c r="C24" s="246"/>
      <c r="D24" s="246"/>
      <c r="E24" s="246"/>
      <c r="F24" s="246"/>
      <c r="G24" s="246"/>
      <c r="H24" s="246"/>
    </row>
    <row r="25" spans="1:8">
      <c r="A25" s="246"/>
      <c r="B25" s="246"/>
      <c r="C25" s="246"/>
      <c r="D25" s="246"/>
      <c r="E25" s="246"/>
      <c r="F25" s="246"/>
      <c r="G25" s="246"/>
      <c r="H25" s="246"/>
    </row>
    <row r="26" spans="1:8">
      <c r="A26" s="246"/>
      <c r="B26" s="246"/>
      <c r="C26" s="246"/>
      <c r="D26" s="246"/>
      <c r="E26" s="246"/>
      <c r="F26" s="246"/>
      <c r="G26" s="246"/>
      <c r="H26" s="246"/>
    </row>
    <row r="27" spans="1:8">
      <c r="A27" s="246"/>
      <c r="B27" s="246"/>
      <c r="C27" s="246"/>
      <c r="D27" s="246"/>
      <c r="E27" s="246"/>
      <c r="F27" s="246"/>
      <c r="G27" s="246"/>
      <c r="H27" s="246"/>
    </row>
    <row r="28" spans="1:8">
      <c r="A28" s="246"/>
      <c r="B28" s="246"/>
      <c r="C28" s="246"/>
      <c r="D28" s="246"/>
      <c r="E28" s="246"/>
      <c r="F28" s="246"/>
      <c r="G28" s="246"/>
      <c r="H28" s="246"/>
    </row>
    <row r="29" spans="1:8">
      <c r="A29" s="246"/>
      <c r="B29" s="246"/>
      <c r="C29" s="246"/>
      <c r="D29" s="246"/>
      <c r="E29" s="246"/>
      <c r="F29" s="246"/>
      <c r="G29" s="246"/>
      <c r="H29" s="246"/>
    </row>
    <row r="30" spans="1:8">
      <c r="A30" s="246"/>
      <c r="B30" s="576"/>
      <c r="C30" s="576"/>
      <c r="D30" s="576"/>
      <c r="E30" s="576"/>
      <c r="F30" s="576"/>
      <c r="G30" s="576"/>
      <c r="H30" s="246"/>
    </row>
    <row r="31" spans="1:8">
      <c r="A31" s="246"/>
      <c r="B31" s="256" t="s">
        <v>77</v>
      </c>
      <c r="C31" s="257" t="s">
        <v>76</v>
      </c>
      <c r="D31" s="258" t="s">
        <v>78</v>
      </c>
      <c r="E31" s="258" t="s">
        <v>79</v>
      </c>
      <c r="F31" s="258" t="s">
        <v>80</v>
      </c>
      <c r="G31" s="258" t="s">
        <v>81</v>
      </c>
      <c r="H31" s="246"/>
    </row>
    <row r="32" spans="1:8">
      <c r="A32" s="246"/>
      <c r="B32" s="259" t="s">
        <v>84</v>
      </c>
      <c r="C32" s="260">
        <v>44954</v>
      </c>
      <c r="D32" s="260">
        <v>45291</v>
      </c>
      <c r="E32" s="261">
        <f>D32-C32+1</f>
        <v>338</v>
      </c>
      <c r="F32" s="262">
        <f>C45</f>
        <v>0.38030303030303031</v>
      </c>
      <c r="G32" s="263">
        <f>E32*F32</f>
        <v>128.54242424242423</v>
      </c>
      <c r="H32" s="246"/>
    </row>
    <row r="33" spans="1:8">
      <c r="A33" s="246"/>
      <c r="B33" s="259" t="s">
        <v>5</v>
      </c>
      <c r="C33" s="260">
        <v>44954</v>
      </c>
      <c r="D33" s="260">
        <v>45291</v>
      </c>
      <c r="E33" s="261">
        <f t="shared" ref="E33:E37" si="0">D33-C33+1</f>
        <v>338</v>
      </c>
      <c r="F33" s="262">
        <f t="shared" ref="F33:F37" si="1">C46</f>
        <v>0.9</v>
      </c>
      <c r="G33" s="263">
        <f t="shared" ref="G33:G37" si="2">E33*F33</f>
        <v>304.2</v>
      </c>
      <c r="H33" s="246"/>
    </row>
    <row r="34" spans="1:8">
      <c r="A34" s="246"/>
      <c r="B34" s="259" t="s">
        <v>6</v>
      </c>
      <c r="C34" s="260">
        <v>44954</v>
      </c>
      <c r="D34" s="260">
        <v>45291</v>
      </c>
      <c r="E34" s="261">
        <f t="shared" si="0"/>
        <v>338</v>
      </c>
      <c r="F34" s="262">
        <f t="shared" si="1"/>
        <v>0.26298701298701299</v>
      </c>
      <c r="G34" s="263">
        <f t="shared" si="2"/>
        <v>88.889610389610397</v>
      </c>
      <c r="H34" s="246"/>
    </row>
    <row r="35" spans="1:8">
      <c r="A35" s="246"/>
      <c r="B35" s="259" t="s">
        <v>7</v>
      </c>
      <c r="C35" s="260">
        <v>44954</v>
      </c>
      <c r="D35" s="260">
        <v>45291</v>
      </c>
      <c r="E35" s="261">
        <f t="shared" si="0"/>
        <v>338</v>
      </c>
      <c r="F35" s="262">
        <f t="shared" si="1"/>
        <v>0.25</v>
      </c>
      <c r="G35" s="263">
        <f t="shared" si="2"/>
        <v>84.5</v>
      </c>
      <c r="H35" s="246"/>
    </row>
    <row r="36" spans="1:8">
      <c r="A36" s="246"/>
      <c r="B36" s="259" t="s">
        <v>8</v>
      </c>
      <c r="C36" s="260">
        <v>44954</v>
      </c>
      <c r="D36" s="260">
        <v>45291</v>
      </c>
      <c r="E36" s="261">
        <f t="shared" si="0"/>
        <v>338</v>
      </c>
      <c r="F36" s="262">
        <f t="shared" si="1"/>
        <v>0.30357142857142855</v>
      </c>
      <c r="G36" s="263">
        <f t="shared" si="2"/>
        <v>102.60714285714285</v>
      </c>
      <c r="H36" s="246"/>
    </row>
    <row r="37" spans="1:8">
      <c r="A37" s="246"/>
      <c r="B37" s="259" t="s">
        <v>71</v>
      </c>
      <c r="C37" s="260">
        <v>44954</v>
      </c>
      <c r="D37" s="260">
        <v>45291</v>
      </c>
      <c r="E37" s="261">
        <f t="shared" si="0"/>
        <v>338</v>
      </c>
      <c r="F37" s="262">
        <f t="shared" si="1"/>
        <v>0.24608499999999997</v>
      </c>
      <c r="G37" s="263">
        <f t="shared" si="2"/>
        <v>83.176729999999992</v>
      </c>
      <c r="H37" s="246"/>
    </row>
    <row r="38" spans="1:8">
      <c r="A38" s="246"/>
      <c r="B38" s="246"/>
      <c r="C38" s="246"/>
      <c r="D38" s="246"/>
      <c r="E38" s="246"/>
      <c r="F38" s="264">
        <f>AVERAGE(F32:F37)</f>
        <v>0.39049107864357863</v>
      </c>
      <c r="G38" s="246"/>
      <c r="H38" s="246"/>
    </row>
    <row r="39" spans="1:8">
      <c r="A39" s="246"/>
      <c r="B39" s="246"/>
      <c r="C39" s="246"/>
      <c r="D39" s="246"/>
      <c r="E39" s="246"/>
      <c r="F39" s="246"/>
      <c r="G39" s="246"/>
      <c r="H39" s="246"/>
    </row>
    <row r="40" spans="1:8">
      <c r="A40" s="246"/>
      <c r="B40" s="246"/>
      <c r="C40" s="246"/>
      <c r="D40" s="246"/>
      <c r="E40" s="246"/>
      <c r="F40" s="246"/>
      <c r="G40" s="246"/>
      <c r="H40" s="246"/>
    </row>
    <row r="41" spans="1:8" ht="18.75">
      <c r="A41" s="575" t="s">
        <v>129</v>
      </c>
      <c r="B41" s="575"/>
      <c r="C41" s="575"/>
      <c r="D41" s="575"/>
      <c r="E41" s="575"/>
      <c r="F41" s="575"/>
      <c r="G41" s="575"/>
      <c r="H41" s="575"/>
    </row>
    <row r="42" spans="1:8">
      <c r="A42" s="246"/>
      <c r="B42" s="246"/>
      <c r="C42" s="246"/>
      <c r="D42" s="246"/>
      <c r="E42" s="246"/>
      <c r="F42" s="246"/>
      <c r="G42" s="246"/>
      <c r="H42" s="246"/>
    </row>
    <row r="43" spans="1:8">
      <c r="A43" s="246"/>
      <c r="B43" s="246"/>
      <c r="C43" s="246"/>
      <c r="D43" s="246"/>
      <c r="E43" s="246"/>
      <c r="F43" s="246"/>
      <c r="G43" s="246"/>
      <c r="H43" s="246"/>
    </row>
    <row r="44" spans="1:8">
      <c r="A44" s="246"/>
      <c r="B44" s="246"/>
      <c r="C44" s="246"/>
      <c r="D44" s="246"/>
      <c r="E44" s="246"/>
      <c r="F44" s="246"/>
      <c r="G44" s="246"/>
      <c r="H44" s="246"/>
    </row>
    <row r="45" spans="1:8">
      <c r="A45" s="246"/>
      <c r="B45" s="246" t="str">
        <f t="shared" ref="B45:B50" si="3">B32</f>
        <v>1 - Gestión del Riesgo de Corrupción “MAPA DE RIESGOS DE CORRUPCIÓN"</v>
      </c>
      <c r="C45" s="265">
        <f>'PAAC 2023-2'!E4</f>
        <v>0.38030303030303031</v>
      </c>
      <c r="D45" s="246"/>
      <c r="E45" s="246"/>
      <c r="F45" s="246"/>
      <c r="G45" s="246"/>
      <c r="H45" s="246"/>
    </row>
    <row r="46" spans="1:8">
      <c r="A46" s="246"/>
      <c r="B46" s="246" t="str">
        <f t="shared" si="3"/>
        <v xml:space="preserve"> 2 - Racionalización de Trámites</v>
      </c>
      <c r="C46" s="265">
        <f>'PAAC 2023-2'!E15</f>
        <v>0.9</v>
      </c>
      <c r="D46" s="246"/>
      <c r="E46" s="246"/>
      <c r="F46" s="246"/>
      <c r="G46" s="246"/>
      <c r="H46" s="246"/>
    </row>
    <row r="47" spans="1:8">
      <c r="A47" s="246"/>
      <c r="B47" s="246" t="str">
        <f t="shared" si="3"/>
        <v xml:space="preserve"> 3 - Rendición de Cuentas (RdC)</v>
      </c>
      <c r="C47" s="265">
        <f>'PAAC 2023-2'!E19</f>
        <v>0.26298701298701299</v>
      </c>
      <c r="D47" s="246"/>
      <c r="E47" s="246"/>
      <c r="F47" s="246"/>
      <c r="G47" s="246"/>
      <c r="H47" s="246"/>
    </row>
    <row r="48" spans="1:8">
      <c r="A48" s="246"/>
      <c r="B48" s="246" t="str">
        <f t="shared" si="3"/>
        <v xml:space="preserve"> 4 - Mecanismos para mejorar la Atención al Ciudadano</v>
      </c>
      <c r="C48" s="265">
        <f>'PAAC 2023-2'!E31</f>
        <v>0.25</v>
      </c>
      <c r="D48" s="246"/>
      <c r="E48" s="246"/>
      <c r="F48" s="246"/>
      <c r="G48" s="246"/>
      <c r="H48" s="246"/>
    </row>
    <row r="49" spans="1:8">
      <c r="A49" s="246"/>
      <c r="B49" s="246" t="str">
        <f t="shared" si="3"/>
        <v xml:space="preserve"> 5 - Mecanismos para la Transparencia y Acceso a la Información</v>
      </c>
      <c r="C49" s="265">
        <f>'PAAC 2023-2'!E58</f>
        <v>0.30357142857142855</v>
      </c>
      <c r="D49" s="246"/>
      <c r="E49" s="246"/>
      <c r="F49" s="246"/>
      <c r="G49" s="246"/>
      <c r="H49" s="246"/>
    </row>
    <row r="50" spans="1:8">
      <c r="A50" s="246"/>
      <c r="B50" s="246" t="str">
        <f t="shared" si="3"/>
        <v>6- Iniciativas adicionales</v>
      </c>
      <c r="C50" s="265">
        <f>'PAAC 2023-2'!E80</f>
        <v>0.24608499999999997</v>
      </c>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ht="18.75">
      <c r="A65" s="575" t="s">
        <v>130</v>
      </c>
      <c r="B65" s="575"/>
      <c r="C65" s="575"/>
      <c r="D65" s="575"/>
      <c r="E65" s="575"/>
      <c r="F65" s="575"/>
      <c r="G65" s="575"/>
      <c r="H65" s="575"/>
    </row>
    <row r="66" spans="1:8">
      <c r="A66" s="246"/>
      <c r="B66" s="246"/>
      <c r="C66" s="246"/>
      <c r="D66" s="246"/>
      <c r="E66" s="246"/>
      <c r="F66" s="246"/>
      <c r="G66" s="246"/>
      <c r="H66" s="246"/>
    </row>
    <row r="67" spans="1:8">
      <c r="A67" s="246"/>
      <c r="B67" s="246" t="str">
        <f>B45</f>
        <v>1 - Gestión del Riesgo de Corrupción “MAPA DE RIESGOS DE CORRUPCIÓN"</v>
      </c>
      <c r="C67" s="266" t="e">
        <f>'PAAC 2023-2'!B4</f>
        <v>#REF!</v>
      </c>
      <c r="D67" s="246"/>
      <c r="E67" s="246"/>
      <c r="F67" s="246"/>
      <c r="G67" s="246"/>
      <c r="H67" s="246"/>
    </row>
    <row r="68" spans="1:8">
      <c r="A68" s="246"/>
      <c r="B68" s="246" t="str">
        <f t="shared" ref="B68:B72" si="4">B46</f>
        <v xml:space="preserve"> 2 - Racionalización de Trámites</v>
      </c>
      <c r="C68" s="266" t="e">
        <f>'PAAC 2023-2'!B15</f>
        <v>#REF!</v>
      </c>
      <c r="D68" s="246"/>
      <c r="E68" s="246"/>
      <c r="F68" s="246"/>
      <c r="G68" s="246"/>
      <c r="H68" s="246"/>
    </row>
    <row r="69" spans="1:8">
      <c r="A69" s="246"/>
      <c r="B69" s="246" t="str">
        <f t="shared" si="4"/>
        <v xml:space="preserve"> 3 - Rendición de Cuentas (RdC)</v>
      </c>
      <c r="C69" s="266" t="e">
        <f>'PAAC 2023-2'!B19</f>
        <v>#REF!</v>
      </c>
      <c r="D69" s="246"/>
      <c r="E69" s="246"/>
      <c r="F69" s="246"/>
      <c r="G69" s="246"/>
      <c r="H69" s="246"/>
    </row>
    <row r="70" spans="1:8">
      <c r="A70" s="246"/>
      <c r="B70" s="246" t="str">
        <f t="shared" si="4"/>
        <v xml:space="preserve"> 4 - Mecanismos para mejorar la Atención al Ciudadano</v>
      </c>
      <c r="C70" s="266" t="e">
        <f>'PAAC 2023-2'!B31</f>
        <v>#REF!</v>
      </c>
      <c r="D70" s="246"/>
      <c r="E70" s="246"/>
      <c r="F70" s="246"/>
      <c r="G70" s="246"/>
      <c r="H70" s="246"/>
    </row>
    <row r="71" spans="1:8">
      <c r="A71" s="246"/>
      <c r="B71" s="246" t="str">
        <f t="shared" si="4"/>
        <v xml:space="preserve"> 5 - Mecanismos para la Transparencia y Acceso a la Información</v>
      </c>
      <c r="C71" s="266" t="e">
        <f>'PAAC 2023-2'!B58</f>
        <v>#REF!</v>
      </c>
      <c r="D71" s="246"/>
      <c r="E71" s="246"/>
      <c r="F71" s="246"/>
      <c r="G71" s="246"/>
      <c r="H71" s="246"/>
    </row>
    <row r="72" spans="1:8">
      <c r="A72" s="246"/>
      <c r="B72" s="246" t="str">
        <f t="shared" si="4"/>
        <v>6- Iniciativas adicionales</v>
      </c>
      <c r="C72" s="266" t="e">
        <f>'PAAC 2023-2'!B80</f>
        <v>#REF!</v>
      </c>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row r="86" spans="1:8">
      <c r="A86" s="246"/>
      <c r="B86" s="246"/>
      <c r="C86" s="246"/>
      <c r="D86" s="246"/>
      <c r="E86" s="246"/>
      <c r="F86" s="246"/>
      <c r="G86" s="246"/>
      <c r="H86" s="246"/>
    </row>
    <row r="87" spans="1:8">
      <c r="A87" s="246"/>
      <c r="B87" s="246"/>
      <c r="C87" s="246"/>
      <c r="D87" s="246"/>
      <c r="E87" s="246"/>
      <c r="F87" s="246"/>
      <c r="G87" s="246"/>
      <c r="H87" s="246"/>
    </row>
    <row r="88" spans="1:8" ht="18.75">
      <c r="A88" s="575" t="s">
        <v>131</v>
      </c>
      <c r="B88" s="575"/>
      <c r="C88" s="575"/>
      <c r="D88" s="575"/>
      <c r="E88" s="575"/>
      <c r="F88" s="575"/>
      <c r="G88" s="575"/>
      <c r="H88" s="575"/>
    </row>
    <row r="89" spans="1:8">
      <c r="A89" s="246"/>
      <c r="B89" s="246"/>
      <c r="C89" s="246"/>
      <c r="D89" s="246"/>
      <c r="E89" s="246"/>
      <c r="F89" s="246"/>
      <c r="G89" s="246"/>
      <c r="H89" s="246"/>
    </row>
    <row r="90" spans="1:8">
      <c r="A90" s="246"/>
      <c r="B90" s="246" t="s">
        <v>18</v>
      </c>
      <c r="C90" s="267">
        <f>'PAAC 2023-2'!J4</f>
        <v>0.25</v>
      </c>
      <c r="D90" s="246"/>
      <c r="E90" s="246"/>
      <c r="F90" s="246"/>
      <c r="G90" s="246"/>
      <c r="H90" s="246"/>
    </row>
    <row r="91" spans="1:8">
      <c r="A91" s="246"/>
      <c r="B91" s="246" t="s">
        <v>21</v>
      </c>
      <c r="C91" s="267">
        <f>'PAAC 2023-2'!J6</f>
        <v>0.55000000000000004</v>
      </c>
      <c r="D91" s="246"/>
      <c r="E91" s="246"/>
      <c r="F91" s="246"/>
      <c r="G91" s="246"/>
      <c r="H91" s="246"/>
    </row>
    <row r="92" spans="1:8">
      <c r="A92" s="246"/>
      <c r="B92" s="246" t="s">
        <v>23</v>
      </c>
      <c r="C92" s="267">
        <f>'PAAC 2023-2'!J8</f>
        <v>0.5</v>
      </c>
      <c r="D92" s="246"/>
      <c r="E92" s="246"/>
      <c r="F92" s="246"/>
      <c r="G92" s="246"/>
      <c r="H92" s="246"/>
    </row>
    <row r="93" spans="1:8">
      <c r="A93" s="246"/>
      <c r="B93" s="246" t="s">
        <v>26</v>
      </c>
      <c r="C93" s="267">
        <f>'PAAC 2023-2'!J11</f>
        <v>0.25</v>
      </c>
      <c r="D93" s="246"/>
      <c r="E93" s="246"/>
      <c r="F93" s="246"/>
      <c r="G93" s="246"/>
      <c r="H93" s="246"/>
    </row>
    <row r="94" spans="1:8">
      <c r="A94" s="246"/>
      <c r="B94" s="246" t="s">
        <v>29</v>
      </c>
      <c r="C94" s="267">
        <f>'PAAC 2023-2'!J13</f>
        <v>0.29166666666666663</v>
      </c>
      <c r="D94" s="246"/>
      <c r="E94" s="246"/>
      <c r="F94" s="246"/>
      <c r="G94" s="246"/>
      <c r="H94" s="246"/>
    </row>
    <row r="95" spans="1:8">
      <c r="A95" s="246"/>
      <c r="B95" s="246"/>
      <c r="C95" s="267">
        <f>AVERAGE(C90:C94)</f>
        <v>0.36833333333333335</v>
      </c>
      <c r="D95" s="246"/>
      <c r="E95" s="246"/>
      <c r="F95" s="246"/>
      <c r="G95" s="246"/>
      <c r="H95" s="246"/>
    </row>
    <row r="96" spans="1:8">
      <c r="A96" s="246"/>
      <c r="B96" s="246"/>
      <c r="C96" s="246" t="e">
        <f>'PAAC 2023-2'!B4</f>
        <v>#REF!</v>
      </c>
      <c r="D96" s="246"/>
      <c r="E96" s="246"/>
      <c r="F96" s="246"/>
      <c r="G96" s="246"/>
      <c r="H96" s="246"/>
    </row>
    <row r="97" spans="1:8">
      <c r="A97" s="246"/>
      <c r="B97" s="246"/>
      <c r="C97" s="268" t="e">
        <f>C95-C96</f>
        <v>#REF!</v>
      </c>
      <c r="D97" s="246"/>
      <c r="E97" s="246"/>
      <c r="F97" s="246"/>
      <c r="G97" s="246"/>
      <c r="H97" s="246"/>
    </row>
    <row r="98" spans="1:8">
      <c r="A98" s="246"/>
      <c r="B98" s="246"/>
      <c r="C98" s="246"/>
      <c r="D98" s="246"/>
      <c r="E98" s="246"/>
      <c r="F98" s="246"/>
      <c r="G98" s="246"/>
      <c r="H98" s="246"/>
    </row>
    <row r="99" spans="1:8">
      <c r="A99" s="246"/>
      <c r="B99" s="246"/>
      <c r="C99" s="246"/>
      <c r="D99" s="246"/>
      <c r="E99" s="246"/>
      <c r="F99" s="246"/>
      <c r="G99" s="246"/>
      <c r="H99" s="246"/>
    </row>
    <row r="100" spans="1:8">
      <c r="A100" s="246"/>
      <c r="B100" s="246"/>
      <c r="C100" s="246"/>
      <c r="D100" s="246"/>
      <c r="E100" s="246"/>
      <c r="F100" s="246"/>
      <c r="G100" s="246"/>
      <c r="H100" s="246"/>
    </row>
    <row r="101" spans="1:8">
      <c r="A101" s="246"/>
      <c r="B101" s="246"/>
      <c r="C101" s="246"/>
      <c r="D101" s="246"/>
      <c r="E101" s="246"/>
      <c r="F101" s="246"/>
      <c r="G101" s="246"/>
      <c r="H101" s="246"/>
    </row>
    <row r="102" spans="1:8">
      <c r="A102" s="246"/>
      <c r="B102" s="246"/>
      <c r="C102" s="246"/>
      <c r="D102" s="246"/>
      <c r="E102" s="246"/>
      <c r="F102" s="246"/>
      <c r="G102" s="246"/>
      <c r="H102" s="246"/>
    </row>
    <row r="103" spans="1:8">
      <c r="A103" s="246"/>
      <c r="B103" s="246"/>
      <c r="C103" s="246"/>
      <c r="D103" s="246"/>
      <c r="E103" s="246"/>
      <c r="F103" s="246"/>
      <c r="G103" s="246"/>
      <c r="H103" s="246"/>
    </row>
    <row r="104" spans="1:8">
      <c r="A104" s="246"/>
      <c r="B104" s="246"/>
      <c r="C104" s="246"/>
      <c r="D104" s="246"/>
      <c r="E104" s="246"/>
      <c r="F104" s="246"/>
      <c r="G104" s="246"/>
      <c r="H104" s="246"/>
    </row>
    <row r="105" spans="1:8">
      <c r="A105" s="246"/>
      <c r="B105" s="246"/>
      <c r="C105" s="246"/>
      <c r="D105" s="246"/>
      <c r="E105" s="246"/>
      <c r="F105" s="246"/>
      <c r="G105" s="246"/>
      <c r="H105" s="246"/>
    </row>
    <row r="106" spans="1:8">
      <c r="A106" s="246"/>
      <c r="B106" s="246"/>
      <c r="C106" s="246"/>
      <c r="D106" s="246"/>
      <c r="E106" s="246"/>
      <c r="F106" s="246"/>
      <c r="G106" s="246"/>
      <c r="H106" s="246"/>
    </row>
    <row r="107" spans="1:8">
      <c r="A107" s="246"/>
      <c r="B107" s="246"/>
      <c r="C107" s="246"/>
      <c r="D107" s="246"/>
      <c r="E107" s="246"/>
      <c r="F107" s="246"/>
      <c r="G107" s="246"/>
      <c r="H107" s="246"/>
    </row>
    <row r="108" spans="1:8">
      <c r="A108" s="246"/>
      <c r="B108" s="246"/>
      <c r="C108" s="246"/>
      <c r="D108" s="246"/>
      <c r="E108" s="246"/>
      <c r="F108" s="246"/>
      <c r="G108" s="246"/>
      <c r="H108" s="246"/>
    </row>
    <row r="109" spans="1:8">
      <c r="A109" s="246"/>
      <c r="B109" s="246"/>
      <c r="C109" s="246"/>
      <c r="D109" s="246"/>
      <c r="E109" s="246"/>
      <c r="F109" s="246"/>
      <c r="G109" s="246"/>
      <c r="H109" s="246"/>
    </row>
    <row r="110" spans="1:8">
      <c r="A110" s="246"/>
      <c r="B110" s="246"/>
      <c r="C110" s="246"/>
      <c r="D110" s="246"/>
      <c r="E110" s="246"/>
      <c r="F110" s="246"/>
      <c r="G110" s="246"/>
      <c r="H110" s="246"/>
    </row>
    <row r="111" spans="1:8">
      <c r="A111" s="246"/>
      <c r="B111" s="246"/>
      <c r="C111" s="246"/>
      <c r="D111" s="246"/>
      <c r="E111" s="246"/>
      <c r="F111" s="246"/>
      <c r="G111" s="246"/>
      <c r="H111" s="246"/>
    </row>
    <row r="112" spans="1:8">
      <c r="A112" s="246"/>
      <c r="B112" s="246"/>
      <c r="C112" s="246"/>
      <c r="D112" s="246"/>
      <c r="E112" s="246"/>
      <c r="F112" s="246"/>
      <c r="G112" s="246"/>
      <c r="H112" s="246"/>
    </row>
    <row r="113" spans="1:8">
      <c r="A113" s="246"/>
      <c r="B113" s="246" t="str">
        <f>'PAAC 2023-2'!N15</f>
        <v>Implementar racionalización tecnológica para que el trámite "Permiso para movilización de carga extra dimensionada por las vías nacionales"  esté disponible totalmente en línea para los usuarios</v>
      </c>
      <c r="C113" s="267" t="e">
        <f>'PAAC 2023-2'!J15</f>
        <v>#REF!</v>
      </c>
      <c r="D113" s="246"/>
      <c r="E113" s="246"/>
      <c r="F113" s="246"/>
      <c r="G113" s="246"/>
      <c r="H113" s="246"/>
    </row>
    <row r="114" spans="1:8">
      <c r="A114" s="246"/>
      <c r="B114" s="246" t="str">
        <f>'PAAC 2023-2'!N16</f>
        <v>Implementar racionalización tecnológica para que el trámite "Concepto técnico de ubicación de estaciones de servicios "  esté disponible totalmente en línea para los usuarios</v>
      </c>
      <c r="C114" s="267">
        <f>'PAAC 2023-2'!J16</f>
        <v>0</v>
      </c>
      <c r="D114" s="246"/>
      <c r="E114" s="246"/>
      <c r="F114" s="246"/>
      <c r="G114" s="246"/>
      <c r="H114" s="246"/>
    </row>
    <row r="115" spans="1:8">
      <c r="A115" s="246"/>
      <c r="B115" s="246" t="str">
        <f>'PAAC 2023-2'!N17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15" s="267">
        <f>'PAAC 2023-2'!J17</f>
        <v>0</v>
      </c>
      <c r="D115" s="246"/>
      <c r="E115" s="246"/>
      <c r="F115" s="246"/>
      <c r="G115" s="246"/>
      <c r="H115" s="246"/>
    </row>
    <row r="116" spans="1:8">
      <c r="A116" s="246"/>
      <c r="B116" s="246" t="str">
        <f>'PAAC 2023-2'!N18</f>
        <v>Implementar racionalización tecnológica para que el trámite "Beneficio de tarifa diferencial o exenta en las estaciones de peaje a cargo del INVIAS"  esté disponible totalmente en línea para los usuarios</v>
      </c>
      <c r="C116" s="267" t="e">
        <f>'PAAC 2023-2'!J18</f>
        <v>#REF!</v>
      </c>
      <c r="D116" s="246"/>
      <c r="E116" s="246"/>
      <c r="F116" s="246"/>
      <c r="G116" s="246"/>
      <c r="H116" s="246"/>
    </row>
    <row r="117" spans="1:8">
      <c r="A117" s="246"/>
      <c r="B117" s="246"/>
      <c r="C117" s="267"/>
      <c r="D117" s="246"/>
      <c r="E117" s="246"/>
      <c r="F117" s="246"/>
      <c r="G117" s="246"/>
      <c r="H117" s="246"/>
    </row>
    <row r="118" spans="1:8">
      <c r="A118" s="246"/>
      <c r="B118" s="246"/>
      <c r="C118" s="267"/>
      <c r="D118" s="246"/>
      <c r="E118" s="246"/>
      <c r="F118" s="246"/>
      <c r="G118" s="246"/>
      <c r="H118" s="246"/>
    </row>
    <row r="119" spans="1:8">
      <c r="A119" s="246"/>
      <c r="B119" s="246"/>
      <c r="C119" s="267"/>
      <c r="D119" s="246"/>
      <c r="E119" s="246"/>
      <c r="F119" s="246"/>
      <c r="G119" s="246"/>
      <c r="H119" s="246"/>
    </row>
    <row r="120" spans="1:8">
      <c r="A120" s="246"/>
      <c r="B120" s="246"/>
      <c r="C120" s="246"/>
      <c r="D120" s="246"/>
      <c r="E120" s="246"/>
      <c r="F120" s="246"/>
      <c r="G120" s="246"/>
      <c r="H120" s="246"/>
    </row>
    <row r="121" spans="1:8">
      <c r="A121" s="246"/>
      <c r="B121" s="246"/>
      <c r="C121" s="246"/>
      <c r="D121" s="246"/>
      <c r="E121" s="246"/>
      <c r="F121" s="246"/>
      <c r="G121" s="246"/>
      <c r="H121" s="246"/>
    </row>
    <row r="122" spans="1:8">
      <c r="A122" s="246"/>
      <c r="B122" s="246"/>
      <c r="C122" s="246"/>
      <c r="D122" s="246"/>
      <c r="E122" s="246"/>
      <c r="F122" s="246"/>
      <c r="G122" s="246"/>
      <c r="H122" s="246"/>
    </row>
    <row r="123" spans="1:8">
      <c r="A123" s="246"/>
      <c r="B123" s="246"/>
      <c r="C123" s="246"/>
      <c r="D123" s="246"/>
      <c r="E123" s="246"/>
      <c r="F123" s="246"/>
      <c r="G123" s="246"/>
      <c r="H123" s="246"/>
    </row>
    <row r="124" spans="1:8">
      <c r="A124" s="246"/>
      <c r="B124" s="246"/>
      <c r="C124" s="246"/>
      <c r="D124" s="246"/>
      <c r="E124" s="246"/>
      <c r="F124" s="246"/>
      <c r="G124" s="246"/>
      <c r="H124" s="246"/>
    </row>
    <row r="125" spans="1:8">
      <c r="A125" s="246"/>
      <c r="B125" s="246"/>
      <c r="C125" s="246"/>
      <c r="D125" s="246"/>
      <c r="E125" s="246"/>
      <c r="F125" s="246"/>
      <c r="G125" s="246"/>
      <c r="H125" s="246"/>
    </row>
    <row r="126" spans="1:8">
      <c r="A126" s="246"/>
      <c r="B126" s="246"/>
      <c r="C126" s="246"/>
      <c r="D126" s="246"/>
      <c r="E126" s="246"/>
      <c r="F126" s="246"/>
      <c r="G126" s="246"/>
      <c r="H126" s="246"/>
    </row>
    <row r="127" spans="1:8">
      <c r="A127" s="246"/>
      <c r="B127" s="246"/>
      <c r="C127" s="246"/>
      <c r="D127" s="246"/>
      <c r="E127" s="246"/>
      <c r="F127" s="246"/>
      <c r="G127" s="246"/>
      <c r="H127" s="246"/>
    </row>
    <row r="128" spans="1:8">
      <c r="A128" s="246"/>
      <c r="B128" s="246"/>
      <c r="C128" s="246"/>
      <c r="D128" s="246"/>
      <c r="E128" s="246"/>
      <c r="F128" s="246"/>
      <c r="G128" s="246"/>
      <c r="H128" s="246"/>
    </row>
    <row r="129" spans="1:8">
      <c r="A129" s="246"/>
      <c r="B129" s="246"/>
      <c r="C129" s="246"/>
      <c r="D129" s="246"/>
      <c r="E129" s="246"/>
      <c r="F129" s="246"/>
      <c r="G129" s="246"/>
      <c r="H129" s="246"/>
    </row>
    <row r="130" spans="1:8">
      <c r="A130" s="246"/>
      <c r="B130" s="246"/>
      <c r="C130" s="246"/>
      <c r="D130" s="246"/>
      <c r="E130" s="246"/>
      <c r="F130" s="246"/>
      <c r="G130" s="246"/>
      <c r="H130" s="246"/>
    </row>
    <row r="131" spans="1:8">
      <c r="A131" s="246"/>
      <c r="B131" s="246"/>
      <c r="C131" s="246"/>
      <c r="D131" s="246"/>
      <c r="E131" s="246"/>
      <c r="F131" s="246"/>
      <c r="G131" s="246"/>
      <c r="H131" s="246"/>
    </row>
    <row r="132" spans="1:8">
      <c r="A132" s="246"/>
      <c r="B132" s="246"/>
      <c r="C132" s="246"/>
      <c r="D132" s="246"/>
      <c r="E132" s="246"/>
      <c r="F132" s="246"/>
      <c r="G132" s="246"/>
      <c r="H132" s="246"/>
    </row>
    <row r="133" spans="1:8">
      <c r="A133" s="246"/>
      <c r="B133" s="246"/>
      <c r="C133" s="246"/>
      <c r="D133" s="246"/>
      <c r="E133" s="246"/>
      <c r="F133" s="246"/>
      <c r="G133" s="246"/>
      <c r="H133" s="246"/>
    </row>
    <row r="134" spans="1:8">
      <c r="A134" s="246"/>
      <c r="B134" s="246"/>
      <c r="C134" s="246"/>
      <c r="D134" s="246"/>
      <c r="E134" s="246"/>
      <c r="F134" s="246"/>
      <c r="G134" s="246"/>
      <c r="H134" s="246"/>
    </row>
    <row r="135" spans="1:8">
      <c r="A135" s="246"/>
      <c r="B135" s="246" t="str">
        <f>'PAAC 2023-2'!I19</f>
        <v>Información</v>
      </c>
      <c r="C135" s="267">
        <f>'PAAC 2023-2'!J19</f>
        <v>0.25</v>
      </c>
      <c r="D135" s="246"/>
      <c r="E135" s="246"/>
      <c r="F135" s="246"/>
      <c r="G135" s="246"/>
      <c r="H135" s="246"/>
    </row>
    <row r="136" spans="1:8">
      <c r="A136" s="246"/>
      <c r="B136" s="246" t="str">
        <f>'PAAC 2023-2'!I22</f>
        <v>Diálogo</v>
      </c>
      <c r="C136" s="267">
        <f>'PAAC 2023-2'!J22</f>
        <v>9.0909090909090912E-2</v>
      </c>
      <c r="D136" s="246"/>
      <c r="E136" s="246"/>
      <c r="F136" s="246"/>
      <c r="G136" s="246"/>
      <c r="H136" s="246"/>
    </row>
    <row r="137" spans="1:8">
      <c r="A137" s="246"/>
      <c r="B137" s="246" t="str">
        <f>'PAAC 2023-2'!I24</f>
        <v>Responsabilidad</v>
      </c>
      <c r="C137" s="267">
        <f>'PAAC 2023-2'!J24</f>
        <v>0.3125</v>
      </c>
      <c r="D137" s="246"/>
      <c r="E137" s="246"/>
      <c r="F137" s="246"/>
      <c r="G137" s="246"/>
      <c r="H137" s="246"/>
    </row>
    <row r="138" spans="1:8">
      <c r="A138" s="246"/>
      <c r="B138" s="246"/>
      <c r="C138" s="267">
        <f>AVERAGE(C135:C137)</f>
        <v>0.2178030303030303</v>
      </c>
      <c r="D138" s="246"/>
      <c r="E138" s="246"/>
      <c r="F138" s="246"/>
      <c r="G138" s="246"/>
      <c r="H138" s="246"/>
    </row>
    <row r="139" spans="1:8">
      <c r="A139" s="246"/>
      <c r="B139" s="246"/>
      <c r="C139" s="246"/>
      <c r="D139" s="246"/>
      <c r="E139" s="246"/>
      <c r="F139" s="246"/>
      <c r="G139" s="246"/>
      <c r="H139" s="246"/>
    </row>
    <row r="140" spans="1:8">
      <c r="A140" s="246"/>
      <c r="B140" s="246"/>
      <c r="C140" s="246"/>
      <c r="D140" s="246"/>
      <c r="E140" s="246"/>
      <c r="F140" s="246"/>
      <c r="G140" s="246"/>
      <c r="H140" s="246"/>
    </row>
    <row r="141" spans="1:8">
      <c r="A141" s="246"/>
      <c r="B141" s="246"/>
      <c r="C141" s="246"/>
      <c r="D141" s="246"/>
      <c r="E141" s="246"/>
      <c r="F141" s="246"/>
      <c r="G141" s="246"/>
      <c r="H141" s="246"/>
    </row>
    <row r="142" spans="1:8">
      <c r="A142" s="246"/>
      <c r="B142" s="246"/>
      <c r="C142" s="246"/>
      <c r="D142" s="246"/>
      <c r="E142" s="246"/>
      <c r="F142" s="246"/>
      <c r="G142" s="246"/>
      <c r="H142" s="246"/>
    </row>
    <row r="143" spans="1:8">
      <c r="A143" s="246"/>
      <c r="B143" s="246"/>
      <c r="C143" s="246"/>
      <c r="D143" s="246"/>
      <c r="E143" s="246"/>
      <c r="F143" s="246"/>
      <c r="G143" s="246"/>
      <c r="H143" s="246"/>
    </row>
    <row r="144" spans="1:8">
      <c r="A144" s="246"/>
      <c r="B144" s="246"/>
      <c r="C144" s="246"/>
      <c r="D144" s="246"/>
      <c r="E144" s="246"/>
      <c r="F144" s="246"/>
      <c r="G144" s="246"/>
      <c r="H144" s="246"/>
    </row>
    <row r="145" spans="1:8">
      <c r="A145" s="246"/>
      <c r="B145" s="246"/>
      <c r="C145" s="246"/>
      <c r="D145" s="246"/>
      <c r="E145" s="246"/>
      <c r="F145" s="246"/>
      <c r="G145" s="246"/>
      <c r="H145" s="246"/>
    </row>
    <row r="146" spans="1:8">
      <c r="A146" s="246"/>
      <c r="B146" s="246"/>
      <c r="C146" s="246"/>
      <c r="D146" s="246"/>
      <c r="E146" s="246"/>
      <c r="F146" s="246"/>
      <c r="G146" s="246"/>
      <c r="H146" s="246"/>
    </row>
    <row r="147" spans="1:8">
      <c r="A147" s="246"/>
      <c r="B147" s="246"/>
      <c r="C147" s="246"/>
      <c r="D147" s="246"/>
      <c r="E147" s="246"/>
      <c r="F147" s="246"/>
      <c r="G147" s="246"/>
      <c r="H147" s="246"/>
    </row>
    <row r="148" spans="1:8">
      <c r="A148" s="246"/>
      <c r="B148" s="246"/>
      <c r="C148" s="246"/>
      <c r="D148" s="246"/>
      <c r="E148" s="246"/>
      <c r="F148" s="246"/>
      <c r="G148" s="246"/>
      <c r="H148" s="246"/>
    </row>
    <row r="149" spans="1:8">
      <c r="A149" s="246"/>
      <c r="B149" s="246"/>
      <c r="C149" s="246"/>
      <c r="D149" s="246"/>
      <c r="E149" s="246"/>
      <c r="F149" s="246"/>
      <c r="G149" s="246"/>
      <c r="H149" s="246"/>
    </row>
    <row r="150" spans="1:8">
      <c r="A150" s="246"/>
      <c r="B150" s="246"/>
      <c r="C150" s="246"/>
      <c r="D150" s="246"/>
      <c r="E150" s="246"/>
      <c r="F150" s="246"/>
      <c r="G150" s="246"/>
      <c r="H150" s="246"/>
    </row>
    <row r="151" spans="1:8">
      <c r="A151" s="246"/>
      <c r="B151" s="246"/>
      <c r="C151" s="246"/>
      <c r="D151" s="246"/>
      <c r="E151" s="246"/>
      <c r="F151" s="246"/>
      <c r="G151" s="246"/>
      <c r="H151" s="246"/>
    </row>
    <row r="152" spans="1:8">
      <c r="A152" s="246"/>
      <c r="B152" s="246"/>
      <c r="C152" s="246"/>
      <c r="D152" s="246"/>
      <c r="E152" s="246"/>
      <c r="F152" s="246"/>
      <c r="G152" s="246"/>
      <c r="H152" s="246"/>
    </row>
    <row r="153" spans="1:8">
      <c r="A153" s="246"/>
      <c r="B153" s="246"/>
      <c r="C153" s="246"/>
      <c r="D153" s="246"/>
      <c r="E153" s="246"/>
      <c r="F153" s="246"/>
      <c r="G153" s="246"/>
      <c r="H153" s="246"/>
    </row>
    <row r="154" spans="1:8">
      <c r="A154" s="246"/>
      <c r="B154" s="246" t="str">
        <f>'PAAC 2023-2'!I31</f>
        <v>1. Planeación estratégica del servicio al ciudadano</v>
      </c>
      <c r="C154" s="267">
        <f>'PAAC 2023-2'!J31</f>
        <v>0.25</v>
      </c>
      <c r="D154" s="246"/>
      <c r="E154" s="246"/>
      <c r="F154" s="246"/>
      <c r="G154" s="246"/>
      <c r="H154" s="246"/>
    </row>
    <row r="155" spans="1:8">
      <c r="A155" s="246"/>
      <c r="B155" s="246" t="str">
        <f>'PAAC 2023-2'!I39</f>
        <v>2. Fortalecimiento del Talento humano al servicio del ciudadano</v>
      </c>
      <c r="C155" s="267">
        <f>'PAAC 2023-2'!J39</f>
        <v>0.25</v>
      </c>
      <c r="D155" s="246"/>
      <c r="E155" s="246"/>
      <c r="F155" s="246"/>
      <c r="G155" s="246"/>
      <c r="H155" s="246"/>
    </row>
    <row r="156" spans="1:8">
      <c r="A156" s="246"/>
      <c r="B156" s="246" t="str">
        <f>'PAAC 2023-2'!I44</f>
        <v>3. Gestión de relacionamiento con los ciudadanos</v>
      </c>
      <c r="C156" s="267" t="e">
        <f>'PAAC 2023-2'!J44</f>
        <v>#DIV/0!</v>
      </c>
      <c r="D156" s="246"/>
      <c r="E156" s="246"/>
      <c r="F156" s="246"/>
      <c r="G156" s="246"/>
      <c r="H156" s="246"/>
    </row>
    <row r="157" spans="1:8">
      <c r="A157" s="246"/>
      <c r="B157" s="246" t="str">
        <f>'PAAC 2023-2'!I52</f>
        <v>4. Conocimiento al servicio al ciudadano</v>
      </c>
      <c r="C157" s="267" t="e">
        <f>'PAAC 2023-2'!J52</f>
        <v>#DIV/0!</v>
      </c>
      <c r="D157" s="246"/>
      <c r="E157" s="246"/>
      <c r="F157" s="246"/>
      <c r="G157" s="246"/>
      <c r="H157" s="246"/>
    </row>
    <row r="158" spans="1:8">
      <c r="A158" s="246"/>
      <c r="B158" s="246" t="str">
        <f>'PAAC 2023-2'!I54</f>
        <v>5. Evaluación de gestión y medición de la percepción ciudadana</v>
      </c>
      <c r="C158" s="267">
        <f>'PAAC 2023-2'!J54</f>
        <v>0.25</v>
      </c>
      <c r="D158" s="246"/>
      <c r="E158" s="246"/>
      <c r="F158" s="246"/>
      <c r="G158" s="246"/>
      <c r="H158" s="246"/>
    </row>
    <row r="159" spans="1:8">
      <c r="A159" s="246"/>
      <c r="B159" s="246"/>
      <c r="C159" s="267" t="e">
        <f>AVERAGE(C154:C158)</f>
        <v>#DIV/0!</v>
      </c>
      <c r="D159" s="246"/>
      <c r="E159" s="246"/>
      <c r="F159" s="246"/>
      <c r="G159" s="246"/>
      <c r="H159" s="246"/>
    </row>
    <row r="160" spans="1:8">
      <c r="A160" s="246"/>
      <c r="B160" s="246"/>
      <c r="C160" s="246"/>
      <c r="D160" s="246"/>
      <c r="E160" s="246"/>
      <c r="F160" s="246"/>
      <c r="G160" s="246"/>
      <c r="H160" s="246"/>
    </row>
    <row r="161" spans="1:8">
      <c r="A161" s="246"/>
      <c r="B161" s="246"/>
      <c r="C161" s="246"/>
      <c r="D161" s="246"/>
      <c r="E161" s="246"/>
      <c r="F161" s="246"/>
      <c r="G161" s="246"/>
      <c r="H161" s="246"/>
    </row>
    <row r="162" spans="1:8">
      <c r="A162" s="246"/>
      <c r="B162" s="246"/>
      <c r="C162" s="246"/>
      <c r="D162" s="246"/>
      <c r="E162" s="246"/>
      <c r="F162" s="246"/>
      <c r="G162" s="246"/>
      <c r="H162" s="246"/>
    </row>
    <row r="163" spans="1:8">
      <c r="A163" s="246"/>
      <c r="B163" s="246"/>
      <c r="C163" s="246"/>
      <c r="D163" s="246"/>
      <c r="E163" s="246"/>
      <c r="F163" s="246"/>
      <c r="G163" s="246"/>
      <c r="H163" s="246"/>
    </row>
    <row r="164" spans="1:8">
      <c r="A164" s="246"/>
      <c r="B164" s="246"/>
      <c r="C164" s="246"/>
      <c r="D164" s="246"/>
      <c r="E164" s="246"/>
      <c r="F164" s="246"/>
      <c r="G164" s="246"/>
      <c r="H164" s="246"/>
    </row>
    <row r="165" spans="1:8">
      <c r="A165" s="246"/>
      <c r="B165" s="246"/>
      <c r="C165" s="246"/>
      <c r="D165" s="246"/>
      <c r="E165" s="246"/>
      <c r="F165" s="246"/>
      <c r="G165" s="246"/>
      <c r="H165" s="246"/>
    </row>
    <row r="166" spans="1:8">
      <c r="A166" s="246"/>
      <c r="B166" s="246"/>
      <c r="C166" s="246"/>
      <c r="D166" s="246"/>
      <c r="E166" s="246"/>
      <c r="F166" s="246"/>
      <c r="G166" s="246"/>
      <c r="H166" s="246"/>
    </row>
    <row r="167" spans="1:8">
      <c r="A167" s="246"/>
      <c r="B167" s="246"/>
      <c r="C167" s="246"/>
      <c r="D167" s="246"/>
      <c r="E167" s="246"/>
      <c r="F167" s="246"/>
      <c r="G167" s="246"/>
      <c r="H167" s="246"/>
    </row>
    <row r="168" spans="1:8">
      <c r="A168" s="246"/>
      <c r="B168" s="246"/>
      <c r="C168" s="246"/>
      <c r="D168" s="246"/>
      <c r="E168" s="246"/>
      <c r="F168" s="246"/>
      <c r="G168" s="246"/>
      <c r="H168" s="246"/>
    </row>
    <row r="169" spans="1:8">
      <c r="A169" s="246"/>
      <c r="B169" s="246"/>
      <c r="C169" s="246"/>
      <c r="D169" s="246"/>
      <c r="E169" s="246"/>
      <c r="F169" s="246"/>
      <c r="G169" s="246"/>
      <c r="H169" s="246"/>
    </row>
    <row r="170" spans="1:8">
      <c r="A170" s="246"/>
      <c r="B170" s="246"/>
      <c r="C170" s="246"/>
      <c r="D170" s="246"/>
      <c r="E170" s="246"/>
      <c r="F170" s="246"/>
      <c r="G170" s="246"/>
      <c r="H170" s="246"/>
    </row>
    <row r="171" spans="1:8">
      <c r="A171" s="246"/>
      <c r="B171" s="246"/>
      <c r="C171" s="246"/>
      <c r="D171" s="246"/>
      <c r="E171" s="246"/>
      <c r="F171" s="246"/>
      <c r="G171" s="246"/>
      <c r="H171" s="246"/>
    </row>
    <row r="172" spans="1:8">
      <c r="A172" s="246"/>
      <c r="B172" s="246"/>
      <c r="C172" s="246"/>
      <c r="D172" s="246"/>
      <c r="E172" s="246"/>
      <c r="F172" s="246"/>
      <c r="G172" s="246"/>
      <c r="H172" s="246"/>
    </row>
    <row r="173" spans="1:8">
      <c r="A173" s="246"/>
      <c r="B173" s="246"/>
      <c r="C173" s="246"/>
      <c r="D173" s="246"/>
      <c r="E173" s="246"/>
      <c r="F173" s="246"/>
      <c r="G173" s="246"/>
      <c r="H173" s="246"/>
    </row>
    <row r="174" spans="1:8">
      <c r="A174" s="246"/>
      <c r="B174" s="246" t="str">
        <f>'PAAC 2023-2'!I58</f>
        <v>1. Lineamientos de Transparencia Activa</v>
      </c>
      <c r="C174" s="267">
        <f>'PAAC 2023-2'!J58</f>
        <v>0.25</v>
      </c>
      <c r="D174" s="246"/>
      <c r="E174" s="246"/>
      <c r="F174" s="246"/>
      <c r="G174" s="246"/>
      <c r="H174" s="246"/>
    </row>
    <row r="175" spans="1:8">
      <c r="A175" s="246"/>
      <c r="B175" s="246" t="str">
        <f>'PAAC 2023-2'!I62</f>
        <v>2. Lineamientos de Transparencia Pasiva</v>
      </c>
      <c r="C175" s="267">
        <f>'PAAC 2023-2'!J62</f>
        <v>0.375</v>
      </c>
      <c r="D175" s="246"/>
      <c r="E175" s="246"/>
      <c r="F175" s="246"/>
      <c r="G175" s="246"/>
      <c r="H175" s="246"/>
    </row>
    <row r="176" spans="1:8">
      <c r="A176" s="246"/>
      <c r="B176" s="246" t="str">
        <f>'PAAC 2023-2'!I70</f>
        <v>3. Elaboración los Instrumentos de Gestión de la Información</v>
      </c>
      <c r="C176" s="267">
        <f>'PAAC 2023-2'!J70</f>
        <v>0</v>
      </c>
      <c r="D176" s="246"/>
      <c r="E176" s="246"/>
      <c r="F176" s="246"/>
      <c r="G176" s="246"/>
      <c r="H176" s="246"/>
    </row>
    <row r="177" spans="1:8">
      <c r="A177" s="246"/>
      <c r="B177" s="246" t="str">
        <f>'PAAC 2023-2'!I71</f>
        <v>4. Criterio Diferencial de Accesibilidad</v>
      </c>
      <c r="C177" s="267" t="e">
        <f>'PAAC 2023-2'!J71</f>
        <v>#DIV/0!</v>
      </c>
      <c r="D177" s="246"/>
      <c r="E177" s="246"/>
      <c r="F177" s="246"/>
      <c r="G177" s="246"/>
      <c r="H177" s="246"/>
    </row>
    <row r="178" spans="1:8">
      <c r="A178" s="246"/>
      <c r="B178" s="246" t="str">
        <f>'PAAC 2023-2'!I74</f>
        <v>5. Monitoreo del Acceso a la Información Pública</v>
      </c>
      <c r="C178" s="267">
        <f>'PAAC 2023-2'!J74</f>
        <v>0.25</v>
      </c>
      <c r="D178" s="246"/>
      <c r="E178" s="246"/>
      <c r="F178" s="246"/>
      <c r="G178" s="246"/>
      <c r="H178" s="246"/>
    </row>
    <row r="179" spans="1:8">
      <c r="A179" s="246"/>
      <c r="B179" s="246"/>
      <c r="C179" s="267" t="e">
        <f>AVERAGE(C174:C178)</f>
        <v>#DIV/0!</v>
      </c>
      <c r="D179" s="246"/>
      <c r="E179" s="246"/>
      <c r="F179" s="246"/>
      <c r="G179" s="246"/>
      <c r="H179" s="246"/>
    </row>
    <row r="180" spans="1:8">
      <c r="A180" s="246"/>
      <c r="B180" s="246"/>
      <c r="C180" s="246"/>
      <c r="D180" s="246"/>
      <c r="E180" s="246"/>
      <c r="F180" s="246"/>
      <c r="G180" s="246"/>
      <c r="H180" s="246"/>
    </row>
    <row r="181" spans="1:8">
      <c r="A181" s="246"/>
      <c r="B181" s="246"/>
      <c r="C181" s="246"/>
      <c r="D181" s="246"/>
      <c r="E181" s="246"/>
      <c r="F181" s="246"/>
      <c r="G181" s="246"/>
      <c r="H181" s="246"/>
    </row>
    <row r="182" spans="1:8">
      <c r="A182" s="246"/>
      <c r="B182" s="246"/>
      <c r="C182" s="246"/>
      <c r="D182" s="246"/>
      <c r="E182" s="246"/>
      <c r="F182" s="246"/>
      <c r="G182" s="246"/>
      <c r="H182" s="246"/>
    </row>
    <row r="183" spans="1:8">
      <c r="A183" s="246"/>
      <c r="B183" s="246"/>
      <c r="C183" s="246"/>
      <c r="D183" s="246"/>
      <c r="E183" s="246"/>
      <c r="F183" s="246"/>
      <c r="G183" s="246"/>
      <c r="H183" s="246"/>
    </row>
    <row r="184" spans="1:8">
      <c r="A184" s="246"/>
      <c r="B184" s="246"/>
      <c r="C184" s="246"/>
      <c r="D184" s="246"/>
      <c r="E184" s="246"/>
      <c r="F184" s="246"/>
      <c r="G184" s="246"/>
      <c r="H184" s="246"/>
    </row>
    <row r="185" spans="1:8">
      <c r="A185" s="246"/>
      <c r="B185" s="246"/>
      <c r="C185" s="246"/>
      <c r="D185" s="246"/>
      <c r="E185" s="246"/>
      <c r="F185" s="246"/>
      <c r="G185" s="246"/>
      <c r="H185" s="246"/>
    </row>
    <row r="186" spans="1:8">
      <c r="A186" s="246"/>
      <c r="B186" s="246"/>
      <c r="C186" s="246"/>
      <c r="D186" s="246"/>
      <c r="E186" s="246"/>
      <c r="F186" s="246"/>
      <c r="G186" s="246"/>
      <c r="H186" s="246"/>
    </row>
    <row r="187" spans="1:8">
      <c r="A187" s="246"/>
      <c r="B187" s="246"/>
      <c r="C187" s="246"/>
      <c r="D187" s="246"/>
      <c r="E187" s="246"/>
      <c r="F187" s="246"/>
      <c r="G187" s="246"/>
      <c r="H187" s="246"/>
    </row>
    <row r="188" spans="1:8">
      <c r="A188" s="246"/>
      <c r="B188" s="246"/>
      <c r="C188" s="246"/>
      <c r="D188" s="246"/>
      <c r="E188" s="246"/>
      <c r="F188" s="246"/>
      <c r="G188" s="246"/>
      <c r="H188" s="246"/>
    </row>
    <row r="189" spans="1:8">
      <c r="A189" s="246"/>
      <c r="B189" s="246"/>
      <c r="C189" s="246"/>
      <c r="D189" s="246"/>
      <c r="E189" s="246"/>
      <c r="F189" s="246"/>
      <c r="G189" s="246"/>
      <c r="H189" s="246"/>
    </row>
    <row r="190" spans="1:8">
      <c r="A190" s="246"/>
      <c r="B190" s="246"/>
      <c r="C190" s="246"/>
      <c r="D190" s="246"/>
      <c r="E190" s="246"/>
      <c r="F190" s="246"/>
      <c r="G190" s="246"/>
      <c r="H190" s="246"/>
    </row>
    <row r="191" spans="1:8">
      <c r="A191" s="246"/>
      <c r="B191" s="246"/>
      <c r="C191" s="246"/>
      <c r="D191" s="246"/>
      <c r="E191" s="246"/>
      <c r="F191" s="246"/>
      <c r="G191" s="246"/>
      <c r="H191" s="246"/>
    </row>
    <row r="192" spans="1:8">
      <c r="A192" s="246"/>
      <c r="B192" s="246"/>
      <c r="C192" s="246"/>
      <c r="D192" s="246"/>
      <c r="E192" s="246"/>
      <c r="F192" s="246"/>
      <c r="G192" s="246"/>
      <c r="H192" s="246"/>
    </row>
    <row r="193" spans="1:8">
      <c r="A193" s="246"/>
      <c r="B193" s="246"/>
      <c r="C193" s="246"/>
      <c r="D193" s="246"/>
      <c r="E193" s="246"/>
      <c r="F193" s="246"/>
      <c r="G193" s="246"/>
      <c r="H193" s="246"/>
    </row>
    <row r="194" spans="1:8">
      <c r="A194" s="246"/>
      <c r="B194" s="246" t="str">
        <f>'PAAC 2023-2'!N80</f>
        <v>Implementar una estrategia para la gestión de conflicto de intereses</v>
      </c>
      <c r="C194" s="267">
        <f>'PAAC 2023-2'!J80</f>
        <v>0.25</v>
      </c>
      <c r="D194" s="246"/>
      <c r="E194" s="246"/>
      <c r="F194" s="246"/>
      <c r="G194" s="246"/>
      <c r="H194" s="246"/>
    </row>
    <row r="195" spans="1:8">
      <c r="A195" s="246"/>
      <c r="B195" s="246" t="str">
        <f>'PAAC 2023-2'!N81</f>
        <v xml:space="preserve">Definir estrategias para la inducción o reinducción de los servidores públicos con el propósito de afianzar las temáticas del Código de buen gobierno. </v>
      </c>
      <c r="C195" s="267">
        <f>'PAAC 2023-2'!J81</f>
        <v>0.25</v>
      </c>
      <c r="D195" s="246"/>
      <c r="E195" s="246"/>
      <c r="F195" s="246"/>
      <c r="G195" s="246"/>
      <c r="H195" s="246"/>
    </row>
    <row r="196" spans="1:8">
      <c r="A196" s="246"/>
      <c r="B196" s="246" t="str">
        <f>'PAAC 2023-2'!N82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96" s="267">
        <f>'PAAC 2023-2'!J82</f>
        <v>1</v>
      </c>
      <c r="D196" s="246"/>
      <c r="E196" s="246"/>
      <c r="F196" s="246"/>
      <c r="G196" s="246"/>
      <c r="H196" s="246"/>
    </row>
    <row r="197" spans="1:8">
      <c r="A197" s="246"/>
      <c r="B197" s="246" t="str">
        <f>'PAAC 2023-2'!N83</f>
        <v>Realizar sustentaciones previas con los grupos evaluadores para cada proceso de selección contractual y Audiencias Públicas para la adjudicación del contratista en modalidades distintas a la Licitación Pública.</v>
      </c>
      <c r="C197" s="267">
        <f>'PAAC 2023-2'!J83</f>
        <v>0.25</v>
      </c>
      <c r="D197" s="246"/>
      <c r="E197" s="246"/>
      <c r="F197" s="246"/>
      <c r="G197" s="246"/>
      <c r="H197" s="246"/>
    </row>
    <row r="198" spans="1:8">
      <c r="A198" s="246"/>
      <c r="B198" s="246" t="str">
        <f>'PAAC 2023-2'!N84</f>
        <v xml:space="preserve">Concertar estrategia para  fortalecer la revisión previa que realiza el área solicitante al interior del Instituto de los actos administrativos objeto de control de legalidad </v>
      </c>
      <c r="C198" s="267">
        <f>'PAAC 2023-2'!J84</f>
        <v>0.25</v>
      </c>
      <c r="D198" s="246"/>
      <c r="E198" s="246"/>
      <c r="F198" s="246"/>
      <c r="G198" s="246"/>
      <c r="H198" s="246"/>
    </row>
    <row r="199" spans="1:8">
      <c r="A199" s="246"/>
      <c r="B199" s="246" t="str">
        <f>'PAAC 2023-2'!N85</f>
        <v xml:space="preserve">Concertar estrategia para  fortalecer la revisión previa que realiza el área solicitante al interior del Instituto de los actos administrativos objeto de control de legalidad </v>
      </c>
      <c r="C199" s="267">
        <f>'PAAC 2023-2'!J85</f>
        <v>0.25</v>
      </c>
      <c r="D199" s="246"/>
      <c r="E199" s="246"/>
      <c r="F199" s="246"/>
      <c r="G199" s="246"/>
      <c r="H199" s="246"/>
    </row>
    <row r="200" spans="1:8">
      <c r="A200" s="246"/>
      <c r="B200" s="246" t="str">
        <f>'PAAC 2023-2'!N86</f>
        <v>*Documentar Buenas prácticas en materia de Integridad 
*Identificar mejoras para actualizar el Código de buen gobierno</v>
      </c>
      <c r="C200" s="267">
        <f>'PAAC 2023-2'!J86</f>
        <v>0.25</v>
      </c>
      <c r="D200" s="246"/>
      <c r="E200" s="246"/>
      <c r="F200" s="246"/>
      <c r="G200" s="246"/>
      <c r="H200" s="246"/>
    </row>
    <row r="201" spans="1:8">
      <c r="A201" s="246"/>
      <c r="B201" s="246" t="str">
        <f>'PAAC 2023-2'!N87</f>
        <v>Enviar memorando con lista de requisitos documentales y tiempos de entrega para los contratos que presenten algún requerimiento de ingreso al Comité de Contratación</v>
      </c>
      <c r="C201" s="267">
        <f>'PAAC 2023-2'!J87</f>
        <v>0.25</v>
      </c>
      <c r="D201" s="246"/>
      <c r="E201" s="246"/>
      <c r="F201" s="246"/>
      <c r="G201" s="246"/>
      <c r="H201" s="246"/>
    </row>
    <row r="202" spans="1:8">
      <c r="A202" s="246"/>
      <c r="B202" s="246" t="str">
        <f>'PAAC 2023-2'!N88</f>
        <v>Enviar memorando circular de la  SGCP con indicaciones y directrices para revisión y elaboración de minutas</v>
      </c>
      <c r="C202" s="267">
        <f>'PAAC 2023-2'!J88</f>
        <v>0.25</v>
      </c>
      <c r="D202" s="246"/>
      <c r="E202" s="246"/>
      <c r="F202" s="246"/>
      <c r="G202" s="246"/>
      <c r="H202" s="246"/>
    </row>
    <row r="203" spans="1:8">
      <c r="A203" s="246"/>
      <c r="B203" s="246" t="str">
        <f>'PAAC 2023-2'!N89</f>
        <v>Realizar requerimientos y seguimiento semanal, mensual y trimestral a las UE para  el trámite oportuno de revisión, aprobación y suscripción de los proyectos de actas de liquidación de los contratos y/o convenios</v>
      </c>
      <c r="C203" s="267">
        <f>'PAAC 2023-2'!J89</f>
        <v>0.25</v>
      </c>
      <c r="D203" s="246"/>
      <c r="E203" s="246"/>
      <c r="F203" s="246"/>
      <c r="G203" s="246"/>
      <c r="H203" s="246"/>
    </row>
    <row r="204" spans="1:8">
      <c r="A204" s="246"/>
      <c r="B204" s="246" t="str">
        <f>'PAAC 2023-2'!N90</f>
        <v xml:space="preserve">Realizar seguimiento oportuno a la gestión contractual de Estudios Técnicos </v>
      </c>
      <c r="C204" s="267">
        <f>'PAAC 2023-2'!J90</f>
        <v>0.25</v>
      </c>
      <c r="D204" s="246"/>
      <c r="E204" s="246"/>
      <c r="F204" s="246"/>
      <c r="G204" s="246"/>
      <c r="H204" s="246"/>
    </row>
    <row r="205" spans="1:8">
      <c r="A205" s="246"/>
      <c r="B205" s="246" t="str">
        <f>'PAAC 2023-2'!N91</f>
        <v>Regular y adoptar nuevas tecnologías identificadas en ruedas de innovación</v>
      </c>
      <c r="C205" s="267">
        <f>'PAAC 2023-2'!J91</f>
        <v>0</v>
      </c>
      <c r="D205" s="246"/>
      <c r="E205" s="246"/>
      <c r="F205" s="246"/>
      <c r="G205" s="246"/>
      <c r="H205" s="246"/>
    </row>
    <row r="206" spans="1:8">
      <c r="A206" s="246"/>
      <c r="B206" s="246" t="str">
        <f>'PAAC 2023-2'!N92</f>
        <v xml:space="preserve">Actualizar Normas técnicas </v>
      </c>
      <c r="C206" s="267">
        <f>'PAAC 2023-2'!J92</f>
        <v>0</v>
      </c>
      <c r="D206" s="246"/>
      <c r="E206" s="246"/>
      <c r="F206" s="246"/>
      <c r="G206" s="246"/>
      <c r="H206" s="246"/>
    </row>
    <row r="207" spans="1:8">
      <c r="A207" s="246"/>
      <c r="B207" s="246" t="str">
        <f>'PAAC 2023-2'!N93</f>
        <v>Generar confianza en la comunidad a través de la siembra y reforestación de árboles</v>
      </c>
      <c r="C207" s="267">
        <f>'PAAC 2023-2'!J93</f>
        <v>0.1</v>
      </c>
      <c r="D207" s="246"/>
      <c r="E207" s="246"/>
      <c r="F207" s="246"/>
      <c r="G207" s="246"/>
      <c r="H207" s="246"/>
    </row>
    <row r="208" spans="1:8">
      <c r="A208" s="246"/>
      <c r="B208" s="246" t="str">
        <f>'PAAC 2023-2'!N94</f>
        <v>Generar conciencia en los niños escolares sobre el medioambiente y mejorar el paisaje mediante la arborización en el entorno de las escuelas rurales cercanas a los corredores viales a cargo del Instituto</v>
      </c>
      <c r="C208" s="267">
        <f>'PAAC 2023-2'!J94</f>
        <v>0</v>
      </c>
      <c r="D208" s="246"/>
      <c r="E208" s="246"/>
      <c r="F208" s="246"/>
      <c r="G208" s="246"/>
      <c r="H208" s="246"/>
    </row>
    <row r="209" spans="1:8">
      <c r="A209" s="246"/>
      <c r="B209" s="246" t="str">
        <f>'PAAC 2023-2'!N95</f>
        <v xml:space="preserve">Generar confianza en la comunidad garantizando la realización de reuniones de Consultas previas </v>
      </c>
      <c r="C209" s="267">
        <f>'PAAC 2023-2'!J95</f>
        <v>0</v>
      </c>
      <c r="D209" s="246"/>
      <c r="E209" s="246"/>
      <c r="F209" s="246"/>
      <c r="G209" s="246"/>
      <c r="H209" s="246"/>
    </row>
    <row r="210" spans="1:8">
      <c r="A210" s="246"/>
      <c r="B210" s="246" t="str">
        <f>'PAAC 2023-2'!N96</f>
        <v>Realizar reuniones con veedurías involucradas en los proyectos del INVIAS.</v>
      </c>
      <c r="C210" s="267">
        <f>'PAAC 2023-2'!J96</f>
        <v>0.03</v>
      </c>
      <c r="D210" s="246"/>
      <c r="E210" s="246"/>
      <c r="F210" s="246"/>
      <c r="G210" s="246"/>
      <c r="H210" s="246"/>
    </row>
    <row r="211" spans="1:8">
      <c r="A211" s="246"/>
      <c r="B211" s="246" t="str">
        <f>'PAAC 2023-2'!N97</f>
        <v>Realizar socializaciones con la comunidad</v>
      </c>
      <c r="C211" s="267">
        <f>'PAAC 2023-2'!J97</f>
        <v>0.125</v>
      </c>
      <c r="D211" s="246"/>
      <c r="E211" s="246"/>
      <c r="F211" s="246"/>
      <c r="G211" s="246"/>
      <c r="H211" s="246"/>
    </row>
    <row r="212" spans="1:8">
      <c r="A212" s="246"/>
      <c r="B212" s="246" t="str">
        <f>'PAAC 2023-2'!N98</f>
        <v xml:space="preserve">Realizar Obras Sociales que beneficien a la comunidad. </v>
      </c>
      <c r="C212" s="267">
        <f>'PAAC 2023-2'!J98</f>
        <v>0.25</v>
      </c>
      <c r="D212" s="246"/>
      <c r="E212" s="246"/>
      <c r="F212" s="246"/>
      <c r="G212" s="246"/>
      <c r="H212" s="246"/>
    </row>
    <row r="213" spans="1:8">
      <c r="A213" s="246"/>
      <c r="B213" s="246" t="str">
        <f>'PAAC 2023-2'!N99</f>
        <v>Incluir criterios de vinculación de mano de obra del área de influencia del proyecto en el 00% de los pliegos de condiciones</v>
      </c>
      <c r="C213" s="267">
        <f>'PAAC 2023-2'!J99</f>
        <v>0.25</v>
      </c>
      <c r="D213" s="246"/>
      <c r="E213" s="246"/>
      <c r="F213" s="246"/>
      <c r="G213" s="246"/>
      <c r="H213" s="246"/>
    </row>
    <row r="214" spans="1:8">
      <c r="A214" s="246"/>
      <c r="B214" s="246" t="str">
        <f>'PAAC 2023-2'!N100</f>
        <v>Realizar compensaciones de factores Socio-Prediales a la comunidad</v>
      </c>
      <c r="C214" s="267">
        <f>'PAAC 2023-2'!J100</f>
        <v>0.16669999999999999</v>
      </c>
      <c r="D214" s="246"/>
      <c r="E214" s="246"/>
      <c r="F214" s="246"/>
      <c r="G214" s="246"/>
      <c r="H214" s="246"/>
    </row>
    <row r="215" spans="1:8">
      <c r="A215" s="246"/>
      <c r="B215" s="246" t="str">
        <f>'PAAC 2023-2'!N101</f>
        <v>Atender el 100% de los requerimientos dando respuesta a la comunidad para el reporte y protección de fauna vulnerable a atropellamiento en las vías administradas por el INVIAS</v>
      </c>
      <c r="C215" s="267">
        <f>'PAAC 2023-2'!J101</f>
        <v>0.25</v>
      </c>
      <c r="D215" s="246"/>
      <c r="E215" s="246"/>
      <c r="F215" s="246"/>
      <c r="G215" s="246"/>
      <c r="H215" s="246"/>
    </row>
    <row r="216" spans="1:8">
      <c r="A216" s="246"/>
      <c r="B216" s="246" t="str">
        <f>'PAAC 2023-2'!N102</f>
        <v>Realizar reuniones de sensibilización o capacitaciones en temas de sostenibilidad dirigidas a grupos de interés</v>
      </c>
      <c r="C216" s="267">
        <f>'PAAC 2023-2'!J102</f>
        <v>0.25</v>
      </c>
      <c r="D216" s="246"/>
      <c r="E216" s="246"/>
      <c r="F216" s="246"/>
      <c r="G216" s="246"/>
      <c r="H216" s="246"/>
    </row>
    <row r="217" spans="1:8">
      <c r="A217" s="246"/>
      <c r="B217" s="246" t="str">
        <f>'PAAC 2023-2'!N103</f>
        <v>Actualizar el Código de buen gobierno acorde la Ley 2195 de 2022</v>
      </c>
      <c r="C217" s="267">
        <f>'PAAC 2023-2'!J103</f>
        <v>0</v>
      </c>
      <c r="D217" s="246"/>
      <c r="E217" s="246"/>
      <c r="F217" s="246"/>
      <c r="G217" s="246"/>
      <c r="H217" s="246"/>
    </row>
    <row r="218" spans="1:8">
      <c r="A218" s="246"/>
      <c r="B218" s="246"/>
      <c r="C218" s="246"/>
      <c r="D218" s="246"/>
      <c r="E218" s="246"/>
      <c r="F218" s="246"/>
      <c r="G218" s="246"/>
      <c r="H218" s="246"/>
    </row>
    <row r="219" spans="1:8">
      <c r="A219" s="246"/>
      <c r="B219" s="246"/>
      <c r="C219" s="246"/>
      <c r="D219" s="246"/>
      <c r="E219" s="246"/>
      <c r="F219" s="246"/>
      <c r="G219" s="246"/>
      <c r="H219" s="246"/>
    </row>
    <row r="220" spans="1:8">
      <c r="A220" s="246"/>
      <c r="B220" s="246"/>
      <c r="C220" s="246"/>
      <c r="D220" s="246"/>
      <c r="E220" s="246"/>
      <c r="F220" s="246"/>
      <c r="G220" s="246"/>
      <c r="H220" s="246"/>
    </row>
    <row r="221" spans="1:8">
      <c r="A221" s="246"/>
      <c r="B221" s="246"/>
      <c r="C221" s="246"/>
      <c r="D221" s="246"/>
      <c r="E221" s="246"/>
      <c r="F221" s="246"/>
      <c r="G221" s="246"/>
      <c r="H221" s="246"/>
    </row>
    <row r="222" spans="1:8">
      <c r="A222" s="246"/>
      <c r="B222" s="246"/>
      <c r="C222" s="246"/>
      <c r="D222" s="246"/>
      <c r="E222" s="246"/>
      <c r="F222" s="246"/>
      <c r="G222" s="246"/>
      <c r="H222" s="246"/>
    </row>
    <row r="223" spans="1:8">
      <c r="A223" s="246"/>
      <c r="B223" s="246"/>
      <c r="C223" s="246"/>
      <c r="D223" s="246"/>
      <c r="E223" s="246"/>
      <c r="F223" s="246"/>
      <c r="G223" s="246"/>
      <c r="H223" s="246"/>
    </row>
    <row r="224" spans="1:8">
      <c r="A224" s="246"/>
      <c r="B224" s="246"/>
      <c r="C224" s="246"/>
      <c r="D224" s="246"/>
      <c r="E224" s="246"/>
      <c r="F224" s="246"/>
      <c r="G224" s="246"/>
      <c r="H224" s="246"/>
    </row>
    <row r="225" spans="1:8">
      <c r="A225" s="246"/>
      <c r="B225" s="246"/>
      <c r="C225" s="246"/>
      <c r="D225" s="246"/>
      <c r="E225" s="246"/>
      <c r="F225" s="246"/>
      <c r="G225" s="246"/>
      <c r="H225" s="246"/>
    </row>
  </sheetData>
  <sheetProtection algorithmName="SHA-512" hashValue="XXX4sSXD/KZhpUpWIkQHA3Q6vu3x9YlV0PDRfbvfHcbRV2lcrhuRTar7KZnhyoNxE2772jndSXdNvScG6Cjl6g==" saltValue="3cxwSDgVscdXn19uaPsOsA==" spinCount="100000" sheet="1" objects="1" scenarios="1"/>
  <mergeCells count="6">
    <mergeCell ref="B3:D3"/>
    <mergeCell ref="A1:H1"/>
    <mergeCell ref="A41:H41"/>
    <mergeCell ref="A65:H65"/>
    <mergeCell ref="A88:H88"/>
    <mergeCell ref="B30:G30"/>
  </mergeCells>
  <printOptions horizontalCentered="1" verticalCentered="1"/>
  <pageMargins left="0.70866141732283472" right="0.70866141732283472" top="0.74803149606299213" bottom="0.74803149606299213" header="0.31496062992125984" footer="0.31496062992125984"/>
  <pageSetup scale="40" fitToHeight="3" orientation="portrait" horizontalDpi="300" verticalDpi="300" r:id="rId1"/>
  <headerFooter>
    <oddHeader>&amp;LPág. &amp;P de &amp;N&amp;CImplementación Plan Anticorrupción y de Atención al Ciudadano 2023&amp;RCorte 1° trimestre de 2023</oddHeader>
    <oddFooter>&amp;ROficina Asesora de Planeación
INVIAS</oddFooter>
  </headerFooter>
  <rowBreaks count="2" manualBreakCount="2">
    <brk id="86" max="7" man="1"/>
    <brk id="169"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421F9-9124-4543-84E7-1F96688DA53E}">
  <sheetPr>
    <tabColor theme="8"/>
    <outlinePr applyStyles="1"/>
  </sheetPr>
  <dimension ref="A1:J202"/>
  <sheetViews>
    <sheetView view="pageBreakPreview" topLeftCell="A29" zoomScale="60" zoomScaleNormal="80" workbookViewId="0">
      <selection activeCell="J75" sqref="J75"/>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0" ht="18.75">
      <c r="A1" s="575" t="s">
        <v>414</v>
      </c>
      <c r="B1" s="575"/>
      <c r="C1" s="575"/>
      <c r="D1" s="575"/>
      <c r="E1" s="575"/>
      <c r="F1" s="575"/>
      <c r="G1" s="575"/>
      <c r="H1" s="575"/>
    </row>
    <row r="2" spans="1:10">
      <c r="A2" s="246"/>
      <c r="B2" s="246"/>
      <c r="C2" s="246"/>
      <c r="D2" s="246"/>
      <c r="E2" s="246"/>
      <c r="F2" s="246"/>
      <c r="G2" s="246"/>
      <c r="H2" s="246"/>
    </row>
    <row r="3" spans="1:10">
      <c r="A3" s="246"/>
      <c r="B3" s="574" t="s">
        <v>505</v>
      </c>
      <c r="C3" s="574"/>
      <c r="D3" s="574"/>
      <c r="E3" s="247"/>
      <c r="F3" s="247"/>
      <c r="G3" s="247"/>
      <c r="H3" s="247"/>
    </row>
    <row r="4" spans="1:10">
      <c r="A4" s="246"/>
      <c r="B4" s="247"/>
      <c r="C4" s="247"/>
      <c r="D4" s="247"/>
      <c r="E4" s="247"/>
      <c r="F4" s="248"/>
      <c r="G4" s="248"/>
      <c r="H4" s="248"/>
    </row>
    <row r="5" spans="1:10">
      <c r="A5" s="246"/>
      <c r="B5" s="249" t="s">
        <v>437</v>
      </c>
      <c r="C5" s="249" t="s">
        <v>438</v>
      </c>
      <c r="D5" s="249" t="s">
        <v>439</v>
      </c>
      <c r="E5" s="249"/>
      <c r="F5" s="249"/>
      <c r="G5" s="246"/>
      <c r="H5" s="246"/>
      <c r="J5" t="s">
        <v>577</v>
      </c>
    </row>
    <row r="6" spans="1:10">
      <c r="A6" s="246"/>
      <c r="B6" s="313">
        <f>F38</f>
        <v>0.29540528915528919</v>
      </c>
      <c r="C6" s="249">
        <v>2</v>
      </c>
      <c r="D6" s="250">
        <f>SUM(B9:F9)-B6-C6</f>
        <v>197.7045947108447</v>
      </c>
      <c r="E6" s="249"/>
      <c r="F6" s="249"/>
      <c r="G6" s="246"/>
      <c r="H6" s="246"/>
    </row>
    <row r="7" spans="1:10">
      <c r="A7" s="246"/>
      <c r="B7" s="249" t="s">
        <v>440</v>
      </c>
      <c r="C7" s="249"/>
      <c r="D7" s="249"/>
      <c r="E7" s="249"/>
      <c r="F7" s="249"/>
      <c r="G7" s="248"/>
      <c r="H7" s="248"/>
    </row>
    <row r="8" spans="1:10">
      <c r="A8" s="246"/>
      <c r="B8" s="249" t="s">
        <v>441</v>
      </c>
      <c r="C8" s="249" t="s">
        <v>442</v>
      </c>
      <c r="D8" s="249" t="s">
        <v>443</v>
      </c>
      <c r="E8" s="249" t="s">
        <v>444</v>
      </c>
      <c r="F8" s="249" t="s">
        <v>445</v>
      </c>
      <c r="G8" s="248"/>
      <c r="H8" s="248"/>
    </row>
    <row r="9" spans="1:10">
      <c r="A9" s="246"/>
      <c r="B9" s="312">
        <v>25</v>
      </c>
      <c r="C9" s="249">
        <v>25</v>
      </c>
      <c r="D9" s="249">
        <v>25</v>
      </c>
      <c r="E9" s="251">
        <v>25</v>
      </c>
      <c r="F9" s="249">
        <f>SUM(B9:E9)</f>
        <v>100</v>
      </c>
      <c r="G9" s="248"/>
      <c r="H9" s="248"/>
    </row>
    <row r="10" spans="1:10">
      <c r="A10" s="246"/>
      <c r="B10" s="312"/>
      <c r="C10" s="249"/>
      <c r="D10" s="249"/>
      <c r="E10" s="249"/>
      <c r="F10" s="246"/>
      <c r="G10" s="246"/>
      <c r="H10" s="246"/>
    </row>
    <row r="11" spans="1:10">
      <c r="A11" s="246"/>
      <c r="B11" s="312"/>
      <c r="C11" s="249"/>
      <c r="D11" s="249"/>
      <c r="E11" s="249"/>
      <c r="F11" s="246"/>
      <c r="G11" s="246"/>
      <c r="H11" s="246"/>
    </row>
    <row r="12" spans="1:10">
      <c r="A12" s="246"/>
      <c r="B12" s="312"/>
      <c r="C12" s="247"/>
      <c r="D12" s="247"/>
      <c r="E12" s="247"/>
      <c r="F12" s="246"/>
      <c r="G12" s="246"/>
      <c r="H12" s="246"/>
    </row>
    <row r="13" spans="1:10">
      <c r="A13" s="246"/>
      <c r="B13" s="312"/>
      <c r="C13" s="248"/>
      <c r="D13" s="248"/>
      <c r="E13" s="248"/>
      <c r="F13" s="248"/>
      <c r="G13" s="248"/>
      <c r="H13" s="248"/>
    </row>
    <row r="14" spans="1:10">
      <c r="A14" s="246"/>
      <c r="B14" s="312"/>
      <c r="C14" s="248"/>
      <c r="D14" s="248"/>
      <c r="E14" s="248"/>
      <c r="F14" s="248"/>
      <c r="G14" s="248"/>
      <c r="H14" s="248"/>
    </row>
    <row r="15" spans="1:10" ht="15" customHeight="1">
      <c r="A15" s="246"/>
      <c r="B15" s="312"/>
      <c r="C15" s="248"/>
      <c r="D15" s="248"/>
      <c r="E15" s="248"/>
      <c r="F15" s="248"/>
      <c r="G15" s="248"/>
      <c r="H15" s="248"/>
    </row>
    <row r="16" spans="1:10">
      <c r="A16" s="246"/>
      <c r="B16" s="248"/>
      <c r="C16" s="248"/>
      <c r="D16" s="252"/>
      <c r="E16" s="253"/>
      <c r="F16" s="253"/>
      <c r="G16" s="253"/>
      <c r="H16" s="253"/>
    </row>
    <row r="17" spans="1:8">
      <c r="A17" s="246"/>
      <c r="B17" s="248"/>
      <c r="C17" s="248"/>
      <c r="D17" s="248"/>
      <c r="E17" s="248"/>
      <c r="F17" s="248"/>
      <c r="G17" s="248"/>
      <c r="H17" s="248"/>
    </row>
    <row r="18" spans="1:8">
      <c r="A18" s="246"/>
      <c r="B18" s="248"/>
      <c r="C18" s="248"/>
      <c r="D18" s="248"/>
      <c r="E18" s="254"/>
      <c r="F18" s="248"/>
      <c r="G18" s="248"/>
      <c r="H18" s="248"/>
    </row>
    <row r="19" spans="1:8">
      <c r="A19" s="246"/>
      <c r="B19" s="248"/>
      <c r="C19" s="248"/>
      <c r="D19" s="248"/>
      <c r="E19" s="248"/>
      <c r="F19" s="248"/>
      <c r="G19" s="248"/>
      <c r="H19" s="248"/>
    </row>
    <row r="20" spans="1:8">
      <c r="A20" s="246"/>
      <c r="B20" s="248"/>
      <c r="C20" s="248"/>
      <c r="D20" s="248"/>
      <c r="E20" s="248"/>
      <c r="F20" s="248"/>
      <c r="G20" s="248"/>
      <c r="H20" s="248"/>
    </row>
    <row r="21" spans="1:8">
      <c r="A21" s="246"/>
      <c r="B21" s="248"/>
      <c r="C21" s="248"/>
      <c r="D21" s="248"/>
      <c r="E21" s="248"/>
      <c r="F21" s="248"/>
      <c r="G21" s="248"/>
      <c r="H21" s="248"/>
    </row>
    <row r="22" spans="1:8">
      <c r="A22" s="246"/>
      <c r="B22" s="248"/>
      <c r="C22" s="248"/>
      <c r="D22" s="248"/>
      <c r="E22" s="248"/>
      <c r="F22" s="248"/>
      <c r="G22" s="248"/>
      <c r="H22" s="248"/>
    </row>
    <row r="23" spans="1:8">
      <c r="A23" s="246"/>
      <c r="B23" s="246"/>
      <c r="C23" s="246"/>
      <c r="D23" s="246"/>
      <c r="E23" s="246"/>
      <c r="F23" s="246"/>
      <c r="G23" s="246"/>
      <c r="H23" s="246"/>
    </row>
    <row r="24" spans="1:8">
      <c r="A24" s="246"/>
      <c r="B24" s="246"/>
      <c r="C24" s="246"/>
      <c r="D24" s="246"/>
      <c r="E24" s="246"/>
      <c r="F24" s="246"/>
      <c r="G24" s="246"/>
      <c r="H24" s="246"/>
    </row>
    <row r="25" spans="1:8">
      <c r="A25" s="246"/>
      <c r="B25" s="246"/>
      <c r="C25" s="246"/>
      <c r="D25" s="246"/>
      <c r="E25" s="246"/>
      <c r="F25" s="246"/>
      <c r="G25" s="246"/>
      <c r="H25" s="246"/>
    </row>
    <row r="26" spans="1:8">
      <c r="A26" s="246"/>
      <c r="B26" s="246"/>
      <c r="C26" s="246"/>
      <c r="D26" s="246"/>
      <c r="E26" s="246"/>
      <c r="F26" s="246"/>
      <c r="G26" s="246"/>
      <c r="H26" s="246"/>
    </row>
    <row r="27" spans="1:8">
      <c r="A27" s="246"/>
      <c r="B27" s="246"/>
      <c r="C27" s="246"/>
      <c r="D27" s="246"/>
      <c r="E27" s="246"/>
      <c r="F27" s="246"/>
      <c r="G27" s="246"/>
      <c r="H27" s="246"/>
    </row>
    <row r="28" spans="1:8">
      <c r="A28" s="246"/>
      <c r="B28" s="246"/>
      <c r="C28" s="246"/>
      <c r="D28" s="246"/>
      <c r="E28" s="246"/>
      <c r="F28" s="246"/>
      <c r="G28" s="246"/>
      <c r="H28" s="246"/>
    </row>
    <row r="29" spans="1:8">
      <c r="A29" s="246"/>
      <c r="B29" s="246"/>
      <c r="C29" s="246"/>
      <c r="D29" s="246"/>
      <c r="E29" s="246"/>
      <c r="F29" s="246"/>
      <c r="G29" s="246"/>
      <c r="H29" s="246"/>
    </row>
    <row r="30" spans="1:8">
      <c r="A30" s="246"/>
      <c r="B30" s="576"/>
      <c r="C30" s="576"/>
      <c r="D30" s="576"/>
      <c r="E30" s="576"/>
      <c r="F30" s="576"/>
      <c r="G30" s="576"/>
      <c r="H30" s="246"/>
    </row>
    <row r="31" spans="1:8">
      <c r="A31" s="246"/>
      <c r="B31" s="256" t="s">
        <v>77</v>
      </c>
      <c r="C31" s="257" t="s">
        <v>76</v>
      </c>
      <c r="D31" s="258" t="s">
        <v>78</v>
      </c>
      <c r="E31" s="258" t="s">
        <v>79</v>
      </c>
      <c r="F31" s="258" t="s">
        <v>80</v>
      </c>
      <c r="G31" s="258" t="s">
        <v>81</v>
      </c>
      <c r="H31" s="246"/>
    </row>
    <row r="32" spans="1:8">
      <c r="A32" s="246"/>
      <c r="B32" s="259" t="s">
        <v>84</v>
      </c>
      <c r="C32" s="260">
        <v>44954</v>
      </c>
      <c r="D32" s="260">
        <v>45291</v>
      </c>
      <c r="E32" s="261">
        <f>D32-C32+1</f>
        <v>338</v>
      </c>
      <c r="F32" s="262">
        <f>C45</f>
        <v>0.55151515151515162</v>
      </c>
      <c r="G32" s="263">
        <f>E32*F32</f>
        <v>186.41212121212124</v>
      </c>
      <c r="H32" s="246"/>
    </row>
    <row r="33" spans="1:8">
      <c r="A33" s="246"/>
      <c r="B33" s="259" t="s">
        <v>5</v>
      </c>
      <c r="C33" s="260">
        <v>44954</v>
      </c>
      <c r="D33" s="260">
        <v>45291</v>
      </c>
      <c r="E33" s="261">
        <f t="shared" ref="E33:E37" si="0">D33-C33+1</f>
        <v>338</v>
      </c>
      <c r="F33" s="262">
        <f t="shared" ref="F33:F37" si="1">C46</f>
        <v>0</v>
      </c>
      <c r="G33" s="263">
        <f t="shared" ref="G33:G37" si="2">E33*F33</f>
        <v>0</v>
      </c>
      <c r="H33" s="246"/>
    </row>
    <row r="34" spans="1:8">
      <c r="A34" s="246"/>
      <c r="B34" s="259" t="s">
        <v>6</v>
      </c>
      <c r="C34" s="260">
        <v>44954</v>
      </c>
      <c r="D34" s="260">
        <v>45291</v>
      </c>
      <c r="E34" s="261">
        <f t="shared" si="0"/>
        <v>338</v>
      </c>
      <c r="F34" s="262">
        <f t="shared" si="1"/>
        <v>0.26136363636363635</v>
      </c>
      <c r="G34" s="263">
        <f t="shared" si="2"/>
        <v>88.340909090909093</v>
      </c>
      <c r="H34" s="246"/>
    </row>
    <row r="35" spans="1:8">
      <c r="A35" s="246"/>
      <c r="B35" s="259" t="s">
        <v>7</v>
      </c>
      <c r="C35" s="260">
        <v>44954</v>
      </c>
      <c r="D35" s="260">
        <v>45291</v>
      </c>
      <c r="E35" s="261">
        <f t="shared" si="0"/>
        <v>338</v>
      </c>
      <c r="F35" s="262">
        <f t="shared" si="1"/>
        <v>0.17358974358974358</v>
      </c>
      <c r="G35" s="263">
        <f t="shared" si="2"/>
        <v>58.673333333333332</v>
      </c>
      <c r="H35" s="246"/>
    </row>
    <row r="36" spans="1:8">
      <c r="A36" s="246"/>
      <c r="B36" s="259" t="s">
        <v>8</v>
      </c>
      <c r="C36" s="260">
        <v>44954</v>
      </c>
      <c r="D36" s="260">
        <v>45291</v>
      </c>
      <c r="E36" s="261">
        <f t="shared" si="0"/>
        <v>338</v>
      </c>
      <c r="F36" s="262">
        <f t="shared" si="1"/>
        <v>0.37619047619047619</v>
      </c>
      <c r="G36" s="263">
        <f t="shared" si="2"/>
        <v>127.15238095238095</v>
      </c>
      <c r="H36" s="246"/>
    </row>
    <row r="37" spans="1:8">
      <c r="A37" s="246"/>
      <c r="B37" s="259" t="s">
        <v>71</v>
      </c>
      <c r="C37" s="260">
        <v>44954</v>
      </c>
      <c r="D37" s="260">
        <v>45291</v>
      </c>
      <c r="E37" s="261">
        <f t="shared" si="0"/>
        <v>338</v>
      </c>
      <c r="F37" s="262">
        <f t="shared" si="1"/>
        <v>0.40977272727272729</v>
      </c>
      <c r="G37" s="263">
        <f t="shared" si="2"/>
        <v>138.50318181818182</v>
      </c>
      <c r="H37" s="246"/>
    </row>
    <row r="38" spans="1:8">
      <c r="A38" s="246"/>
      <c r="B38" s="246"/>
      <c r="C38" s="246"/>
      <c r="D38" s="246"/>
      <c r="E38" s="246"/>
      <c r="F38" s="264">
        <f>AVERAGE(F32:F37)</f>
        <v>0.29540528915528919</v>
      </c>
      <c r="G38" s="246"/>
      <c r="H38" s="246"/>
    </row>
    <row r="39" spans="1:8">
      <c r="A39" s="246"/>
      <c r="B39" s="246"/>
      <c r="C39" s="246"/>
      <c r="D39" s="246"/>
      <c r="E39" s="246"/>
      <c r="F39" s="246"/>
      <c r="G39" s="246"/>
      <c r="H39" s="246"/>
    </row>
    <row r="40" spans="1:8">
      <c r="A40" s="246"/>
      <c r="B40" s="246"/>
      <c r="C40" s="246"/>
      <c r="D40" s="246"/>
      <c r="E40" s="246"/>
      <c r="F40" s="246"/>
      <c r="G40" s="246"/>
      <c r="H40" s="246"/>
    </row>
    <row r="41" spans="1:8" ht="18.75">
      <c r="A41" s="575" t="s">
        <v>506</v>
      </c>
      <c r="B41" s="575"/>
      <c r="C41" s="575"/>
      <c r="D41" s="575"/>
      <c r="E41" s="575"/>
      <c r="F41" s="575"/>
      <c r="G41" s="575"/>
      <c r="H41" s="575"/>
    </row>
    <row r="42" spans="1:8">
      <c r="A42" s="246"/>
      <c r="B42" s="246"/>
      <c r="C42" s="246"/>
      <c r="D42" s="246"/>
      <c r="E42" s="246"/>
      <c r="F42" s="246"/>
      <c r="G42" s="246"/>
      <c r="H42" s="246"/>
    </row>
    <row r="43" spans="1:8">
      <c r="A43" s="246"/>
      <c r="B43" s="246"/>
      <c r="C43" s="246"/>
      <c r="D43" s="246"/>
      <c r="E43" s="246"/>
      <c r="F43" s="246"/>
      <c r="G43" s="246"/>
      <c r="H43" s="246"/>
    </row>
    <row r="44" spans="1:8">
      <c r="A44" s="246"/>
      <c r="B44" s="246"/>
      <c r="C44" s="246"/>
      <c r="D44" s="246"/>
      <c r="E44" s="246"/>
      <c r="F44" s="246"/>
      <c r="G44" s="246"/>
      <c r="H44" s="246"/>
    </row>
    <row r="45" spans="1:8">
      <c r="A45" s="246"/>
      <c r="B45" s="246" t="str">
        <f t="shared" ref="B45:B50" si="3">B32</f>
        <v>1 - Gestión del Riesgo de Corrupción “MAPA DE RIESGOS DE CORRUPCIÓN"</v>
      </c>
      <c r="C45" s="265">
        <f>'PAAC 2023-2'!F4</f>
        <v>0.55151515151515162</v>
      </c>
      <c r="D45" s="246"/>
      <c r="E45" s="246"/>
      <c r="F45" s="246"/>
      <c r="G45" s="246"/>
      <c r="H45" s="246"/>
    </row>
    <row r="46" spans="1:8">
      <c r="A46" s="246"/>
      <c r="B46" s="246" t="str">
        <f t="shared" si="3"/>
        <v xml:space="preserve"> 2 - Racionalización de Trámites</v>
      </c>
      <c r="C46" s="265">
        <f>'PAAC 2023-2'!F15</f>
        <v>0</v>
      </c>
      <c r="D46" s="246"/>
      <c r="E46" s="246"/>
      <c r="F46" s="246"/>
      <c r="G46" s="246"/>
      <c r="H46" s="246"/>
    </row>
    <row r="47" spans="1:8">
      <c r="A47" s="246"/>
      <c r="B47" s="246" t="str">
        <f t="shared" si="3"/>
        <v xml:space="preserve"> 3 - Rendición de Cuentas (RdC)</v>
      </c>
      <c r="C47" s="265">
        <f>'PAAC 2023-2'!F19</f>
        <v>0.26136363636363635</v>
      </c>
      <c r="D47" s="246"/>
      <c r="E47" s="246"/>
      <c r="F47" s="246"/>
      <c r="G47" s="246"/>
      <c r="H47" s="246"/>
    </row>
    <row r="48" spans="1:8">
      <c r="A48" s="246"/>
      <c r="B48" s="246" t="str">
        <f t="shared" si="3"/>
        <v xml:space="preserve"> 4 - Mecanismos para mejorar la Atención al Ciudadano</v>
      </c>
      <c r="C48" s="265">
        <f>'PAAC 2023-2'!F31</f>
        <v>0.17358974358974358</v>
      </c>
      <c r="D48" s="246"/>
      <c r="E48" s="246"/>
      <c r="F48" s="246"/>
      <c r="G48" s="246"/>
      <c r="H48" s="246"/>
    </row>
    <row r="49" spans="1:8">
      <c r="A49" s="246"/>
      <c r="B49" s="246" t="str">
        <f t="shared" si="3"/>
        <v xml:space="preserve"> 5 - Mecanismos para la Transparencia y Acceso a la Información</v>
      </c>
      <c r="C49" s="265">
        <f>'PAAC 2023-2'!F58</f>
        <v>0.37619047619047619</v>
      </c>
      <c r="D49" s="246"/>
      <c r="E49" s="246"/>
      <c r="F49" s="246"/>
      <c r="G49" s="246"/>
      <c r="H49" s="246"/>
    </row>
    <row r="50" spans="1:8">
      <c r="A50" s="246"/>
      <c r="B50" s="246" t="str">
        <f t="shared" si="3"/>
        <v>6- Iniciativas adicionales</v>
      </c>
      <c r="C50" s="265">
        <f>'PAAC 2023-2'!F80</f>
        <v>0.40977272727272729</v>
      </c>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ht="18.75">
      <c r="A60" s="575" t="s">
        <v>507</v>
      </c>
      <c r="B60" s="575"/>
      <c r="C60" s="575"/>
      <c r="D60" s="575"/>
      <c r="E60" s="575"/>
      <c r="F60" s="575"/>
      <c r="G60" s="575"/>
      <c r="H60" s="575"/>
    </row>
    <row r="61" spans="1:8">
      <c r="A61" s="246"/>
      <c r="B61" s="246"/>
      <c r="C61" s="246"/>
      <c r="D61" s="246"/>
      <c r="E61" s="246"/>
      <c r="F61" s="246"/>
      <c r="G61" s="246"/>
      <c r="H61" s="246"/>
    </row>
    <row r="62" spans="1:8">
      <c r="A62" s="246"/>
      <c r="B62" s="246" t="str">
        <f>B45</f>
        <v>1 - Gestión del Riesgo de Corrupción “MAPA DE RIESGOS DE CORRUPCIÓN"</v>
      </c>
      <c r="C62" s="266" t="e">
        <f>'PAAC 2023-2'!C4</f>
        <v>#REF!</v>
      </c>
      <c r="D62" s="246"/>
      <c r="E62" s="246"/>
      <c r="F62" s="246"/>
      <c r="G62" s="246"/>
      <c r="H62" s="246"/>
    </row>
    <row r="63" spans="1:8">
      <c r="A63" s="246"/>
      <c r="B63" s="246" t="str">
        <f t="shared" ref="B63:B67" si="4">B46</f>
        <v xml:space="preserve"> 2 - Racionalización de Trámites</v>
      </c>
      <c r="C63" s="266" t="e">
        <f>'PAAC 2023-2'!C15</f>
        <v>#REF!</v>
      </c>
      <c r="D63" s="246"/>
      <c r="E63" s="246"/>
      <c r="F63" s="246"/>
      <c r="G63" s="246"/>
      <c r="H63" s="246"/>
    </row>
    <row r="64" spans="1:8">
      <c r="A64" s="246"/>
      <c r="B64" s="246" t="str">
        <f t="shared" si="4"/>
        <v xml:space="preserve"> 3 - Rendición de Cuentas (RdC)</v>
      </c>
      <c r="C64" s="266" t="e">
        <f>'PAAC 2023-2'!C19</f>
        <v>#REF!</v>
      </c>
      <c r="D64" s="246"/>
      <c r="E64" s="246"/>
      <c r="F64" s="246"/>
      <c r="G64" s="246"/>
      <c r="H64" s="246"/>
    </row>
    <row r="65" spans="1:8">
      <c r="A65" s="246"/>
      <c r="B65" s="246" t="str">
        <f t="shared" si="4"/>
        <v xml:space="preserve"> 4 - Mecanismos para mejorar la Atención al Ciudadano</v>
      </c>
      <c r="C65" s="266" t="e">
        <f>'PAAC 2023-2'!C31</f>
        <v>#REF!</v>
      </c>
      <c r="D65" s="246"/>
      <c r="E65" s="246"/>
      <c r="F65" s="246"/>
      <c r="G65" s="246"/>
      <c r="H65" s="246"/>
    </row>
    <row r="66" spans="1:8">
      <c r="A66" s="246"/>
      <c r="B66" s="246" t="str">
        <f t="shared" si="4"/>
        <v xml:space="preserve"> 5 - Mecanismos para la Transparencia y Acceso a la Información</v>
      </c>
      <c r="C66" s="266" t="e">
        <f>'PAAC 2023-2'!C58</f>
        <v>#REF!</v>
      </c>
      <c r="D66" s="246"/>
      <c r="E66" s="246"/>
      <c r="F66" s="246"/>
      <c r="G66" s="246"/>
      <c r="H66" s="246"/>
    </row>
    <row r="67" spans="1:8">
      <c r="A67" s="246"/>
      <c r="B67" s="246" t="str">
        <f t="shared" si="4"/>
        <v>6- Iniciativas adicionales</v>
      </c>
      <c r="C67" s="266" t="e">
        <f>'PAAC 2023-2'!C80</f>
        <v>#REF!</v>
      </c>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ht="18.75">
      <c r="A76" s="575" t="s">
        <v>508</v>
      </c>
      <c r="B76" s="575"/>
      <c r="C76" s="575"/>
      <c r="D76" s="575"/>
      <c r="E76" s="575"/>
      <c r="F76" s="575"/>
      <c r="G76" s="575"/>
      <c r="H76" s="575"/>
    </row>
    <row r="77" spans="1:8">
      <c r="A77" s="246"/>
      <c r="B77" s="246"/>
      <c r="C77" s="246"/>
      <c r="D77" s="246"/>
      <c r="E77" s="246"/>
      <c r="F77" s="246"/>
      <c r="G77" s="246"/>
      <c r="H77" s="246"/>
    </row>
    <row r="78" spans="1:8">
      <c r="A78" s="246"/>
      <c r="B78" s="246" t="s">
        <v>18</v>
      </c>
      <c r="C78" s="267">
        <f>'PAAC 2023-2'!K4</f>
        <v>0.5</v>
      </c>
      <c r="D78" s="246"/>
      <c r="E78" s="246"/>
      <c r="F78" s="246"/>
      <c r="G78" s="246"/>
      <c r="H78" s="246"/>
    </row>
    <row r="79" spans="1:8">
      <c r="A79" s="246"/>
      <c r="B79" s="246" t="s">
        <v>21</v>
      </c>
      <c r="C79" s="267">
        <f>'PAAC 2023-2'!K6</f>
        <v>0.57499999999999996</v>
      </c>
      <c r="D79" s="246"/>
      <c r="E79" s="246"/>
      <c r="F79" s="246"/>
      <c r="G79" s="246"/>
      <c r="H79" s="246"/>
    </row>
    <row r="80" spans="1:8">
      <c r="A80" s="246"/>
      <c r="B80" s="246" t="s">
        <v>23</v>
      </c>
      <c r="C80" s="267">
        <f>'PAAC 2023-2'!K8</f>
        <v>0.66666666666666663</v>
      </c>
      <c r="D80" s="246"/>
      <c r="E80" s="246"/>
      <c r="F80" s="246"/>
      <c r="G80" s="246"/>
      <c r="H80" s="246"/>
    </row>
    <row r="81" spans="1:8">
      <c r="A81" s="246"/>
      <c r="B81" s="246" t="s">
        <v>26</v>
      </c>
      <c r="C81" s="267">
        <f>'PAAC 2023-2'!K11</f>
        <v>0.5</v>
      </c>
      <c r="D81" s="246"/>
      <c r="E81" s="246"/>
      <c r="F81" s="246"/>
      <c r="G81" s="246"/>
      <c r="H81" s="246"/>
    </row>
    <row r="82" spans="1:8">
      <c r="A82" s="246"/>
      <c r="B82" s="246" t="s">
        <v>29</v>
      </c>
      <c r="C82" s="267">
        <f>'PAAC 2023-2'!K13</f>
        <v>0.45833333333333331</v>
      </c>
      <c r="D82" s="246"/>
      <c r="E82" s="246"/>
      <c r="F82" s="246"/>
      <c r="G82" s="246"/>
      <c r="H82" s="246"/>
    </row>
    <row r="83" spans="1:8">
      <c r="A83" s="246"/>
      <c r="B83" s="246"/>
      <c r="C83" s="267">
        <f>AVERAGE(C78:C82)</f>
        <v>0.54</v>
      </c>
      <c r="D83" s="246"/>
      <c r="E83" s="246"/>
      <c r="F83" s="246"/>
      <c r="G83" s="246"/>
      <c r="H83" s="246"/>
    </row>
    <row r="84" spans="1:8">
      <c r="A84" s="246"/>
      <c r="B84" s="246"/>
      <c r="C84" s="246" t="e">
        <f>'PAAC 2023-2'!B4</f>
        <v>#REF!</v>
      </c>
      <c r="D84" s="246"/>
      <c r="E84" s="246"/>
      <c r="F84" s="246"/>
      <c r="G84" s="246"/>
      <c r="H84" s="246"/>
    </row>
    <row r="85" spans="1:8">
      <c r="A85" s="246"/>
      <c r="B85" s="246"/>
      <c r="C85" s="268" t="e">
        <f>C83-C84</f>
        <v>#REF!</v>
      </c>
      <c r="D85" s="246"/>
      <c r="E85" s="246"/>
      <c r="F85" s="246"/>
      <c r="G85" s="246"/>
      <c r="H85" s="246"/>
    </row>
    <row r="86" spans="1:8">
      <c r="A86" s="246"/>
      <c r="B86" s="246"/>
      <c r="C86" s="246"/>
      <c r="D86" s="246"/>
      <c r="E86" s="246"/>
      <c r="F86" s="246"/>
      <c r="G86" s="246"/>
      <c r="H86" s="246"/>
    </row>
    <row r="87" spans="1:8">
      <c r="A87" s="246"/>
      <c r="B87" s="246"/>
      <c r="C87" s="246"/>
      <c r="D87" s="246"/>
      <c r="E87" s="246"/>
      <c r="F87" s="246"/>
      <c r="G87" s="246"/>
      <c r="H87" s="246"/>
    </row>
    <row r="88" spans="1:8">
      <c r="A88" s="246"/>
      <c r="B88" s="246"/>
      <c r="C88" s="246"/>
      <c r="D88" s="246"/>
      <c r="E88" s="246"/>
      <c r="F88" s="246"/>
      <c r="G88" s="246"/>
      <c r="H88" s="246"/>
    </row>
    <row r="89" spans="1:8">
      <c r="A89" s="246"/>
      <c r="B89" s="246"/>
      <c r="C89" s="246"/>
      <c r="D89" s="246"/>
      <c r="E89" s="246"/>
      <c r="F89" s="246"/>
      <c r="G89" s="246"/>
      <c r="H89" s="246"/>
    </row>
    <row r="90" spans="1:8">
      <c r="A90" s="246"/>
      <c r="B90" s="246"/>
      <c r="C90" s="246"/>
      <c r="D90" s="246"/>
      <c r="E90" s="246"/>
      <c r="F90" s="246"/>
      <c r="G90" s="246"/>
      <c r="H90" s="246"/>
    </row>
    <row r="91" spans="1:8">
      <c r="A91" s="246"/>
      <c r="B91" s="246"/>
      <c r="C91" s="246"/>
      <c r="D91" s="246"/>
      <c r="E91" s="246"/>
      <c r="F91" s="246"/>
      <c r="G91" s="246"/>
      <c r="H91" s="246"/>
    </row>
    <row r="92" spans="1:8">
      <c r="A92" s="246"/>
      <c r="B92" s="246"/>
      <c r="C92" s="246"/>
      <c r="D92" s="246"/>
      <c r="E92" s="246"/>
      <c r="F92" s="246"/>
      <c r="G92" s="246"/>
      <c r="H92" s="246"/>
    </row>
    <row r="93" spans="1:8">
      <c r="A93" s="246"/>
      <c r="B93" s="246"/>
      <c r="C93" s="246"/>
      <c r="D93" s="246"/>
      <c r="E93" s="246"/>
      <c r="F93" s="246"/>
      <c r="G93" s="246"/>
      <c r="H93" s="246"/>
    </row>
    <row r="94" spans="1:8">
      <c r="A94" s="246"/>
      <c r="B94" s="246"/>
      <c r="C94" s="246"/>
      <c r="D94" s="246"/>
      <c r="E94" s="246"/>
      <c r="F94" s="246"/>
      <c r="G94" s="246"/>
      <c r="H94" s="246"/>
    </row>
    <row r="95" spans="1:8">
      <c r="A95" s="246"/>
      <c r="B95" s="246"/>
      <c r="C95" s="246"/>
      <c r="D95" s="246"/>
      <c r="E95" s="246"/>
      <c r="F95" s="246"/>
      <c r="G95" s="246"/>
      <c r="H95" s="246"/>
    </row>
    <row r="96" spans="1:8">
      <c r="A96" s="246"/>
      <c r="B96" s="246"/>
      <c r="C96" s="246"/>
      <c r="D96" s="246"/>
      <c r="E96" s="246"/>
      <c r="F96" s="246"/>
      <c r="G96" s="246"/>
      <c r="H96" s="246"/>
    </row>
    <row r="97" spans="1:8">
      <c r="A97" s="246"/>
      <c r="B97" s="246"/>
      <c r="C97" s="246"/>
      <c r="D97" s="246"/>
      <c r="E97" s="246"/>
      <c r="F97" s="246"/>
      <c r="G97" s="246"/>
      <c r="H97" s="246"/>
    </row>
    <row r="98" spans="1:8">
      <c r="A98" s="246"/>
      <c r="B98" s="246"/>
      <c r="C98" s="246"/>
      <c r="D98" s="246"/>
      <c r="E98" s="246"/>
      <c r="F98" s="246"/>
      <c r="G98" s="246"/>
      <c r="H98" s="246"/>
    </row>
    <row r="99" spans="1:8">
      <c r="A99" s="246"/>
      <c r="B99" s="246"/>
      <c r="C99" s="246"/>
      <c r="D99" s="246"/>
      <c r="E99" s="246"/>
      <c r="F99" s="246"/>
      <c r="G99" s="246"/>
      <c r="H99" s="246"/>
    </row>
    <row r="100" spans="1:8">
      <c r="A100" s="246"/>
      <c r="B100" s="246"/>
      <c r="C100" s="246"/>
      <c r="D100" s="246"/>
      <c r="E100" s="246"/>
      <c r="F100" s="246"/>
      <c r="G100" s="246"/>
      <c r="H100" s="246"/>
    </row>
    <row r="101" spans="1:8">
      <c r="A101" s="246"/>
      <c r="B101" s="246" t="str">
        <f>'PAAC 2023-2'!N15</f>
        <v>Implementar racionalización tecnológica para que el trámite "Permiso para movilización de carga extra dimensionada por las vías nacionales"  esté disponible totalmente en línea para los usuarios</v>
      </c>
      <c r="C101" s="267">
        <f>'PAAC 2023-2'!K15</f>
        <v>0</v>
      </c>
      <c r="D101" s="246"/>
      <c r="E101" s="246"/>
      <c r="F101" s="246"/>
      <c r="G101" s="246"/>
      <c r="H101" s="246"/>
    </row>
    <row r="102" spans="1:8">
      <c r="A102" s="246"/>
      <c r="B102" s="246" t="str">
        <f>'PAAC 2023-2'!N16</f>
        <v>Implementar racionalización tecnológica para que el trámite "Concepto técnico de ubicación de estaciones de servicios "  esté disponible totalmente en línea para los usuarios</v>
      </c>
      <c r="C102" s="267">
        <f>'PAAC 2023-2'!K16</f>
        <v>0</v>
      </c>
      <c r="D102" s="246"/>
      <c r="E102" s="246"/>
      <c r="F102" s="246"/>
      <c r="G102" s="246"/>
      <c r="H102" s="246"/>
    </row>
    <row r="103" spans="1:8">
      <c r="A103" s="246"/>
      <c r="B103" s="246" t="str">
        <f>'PAAC 2023-2'!N17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267">
        <f>'PAAC 2023-2'!K17</f>
        <v>0</v>
      </c>
      <c r="D103" s="246"/>
      <c r="E103" s="246"/>
      <c r="F103" s="246"/>
      <c r="G103" s="246"/>
      <c r="H103" s="246"/>
    </row>
    <row r="104" spans="1:8">
      <c r="A104" s="246"/>
      <c r="B104" s="246" t="str">
        <f>'PAAC 2023-2'!N18</f>
        <v>Implementar racionalización tecnológica para que el trámite "Beneficio de tarifa diferencial o exenta en las estaciones de peaje a cargo del INVIAS"  esté disponible totalmente en línea para los usuarios</v>
      </c>
      <c r="C104" s="267">
        <f>'PAAC 2023-2'!K18</f>
        <v>0</v>
      </c>
      <c r="D104" s="246"/>
      <c r="E104" s="246"/>
      <c r="F104" s="246"/>
      <c r="G104" s="246"/>
      <c r="H104" s="246"/>
    </row>
    <row r="105" spans="1:8">
      <c r="A105" s="246"/>
      <c r="B105" s="246"/>
      <c r="C105" s="267"/>
      <c r="D105" s="246"/>
      <c r="E105" s="246"/>
      <c r="F105" s="246"/>
      <c r="G105" s="246"/>
      <c r="H105" s="246"/>
    </row>
    <row r="106" spans="1:8">
      <c r="A106" s="246"/>
      <c r="B106" s="246"/>
      <c r="C106" s="267"/>
      <c r="D106" s="246"/>
      <c r="E106" s="246"/>
      <c r="F106" s="246"/>
      <c r="G106" s="246"/>
      <c r="H106" s="246"/>
    </row>
    <row r="107" spans="1:8">
      <c r="A107" s="246"/>
      <c r="B107" s="246"/>
      <c r="C107" s="267"/>
      <c r="D107" s="246"/>
      <c r="E107" s="246"/>
      <c r="F107" s="246"/>
      <c r="G107" s="246"/>
      <c r="H107" s="246"/>
    </row>
    <row r="108" spans="1:8">
      <c r="A108" s="246"/>
      <c r="B108" s="246"/>
      <c r="C108" s="246"/>
      <c r="D108" s="246"/>
      <c r="E108" s="246"/>
      <c r="F108" s="246"/>
      <c r="G108" s="246"/>
      <c r="H108" s="246"/>
    </row>
    <row r="109" spans="1:8">
      <c r="A109" s="246"/>
      <c r="B109" s="246"/>
      <c r="C109" s="246"/>
      <c r="D109" s="246"/>
      <c r="E109" s="246"/>
      <c r="F109" s="246"/>
      <c r="G109" s="246"/>
      <c r="H109" s="246"/>
    </row>
    <row r="110" spans="1:8">
      <c r="A110" s="246"/>
      <c r="B110" s="246"/>
      <c r="C110" s="246"/>
      <c r="D110" s="246"/>
      <c r="E110" s="246"/>
      <c r="F110" s="246"/>
      <c r="G110" s="246"/>
      <c r="H110" s="246"/>
    </row>
    <row r="111" spans="1:8">
      <c r="A111" s="246"/>
      <c r="B111" s="246"/>
      <c r="C111" s="246"/>
      <c r="D111" s="246"/>
      <c r="E111" s="246"/>
      <c r="F111" s="246"/>
      <c r="G111" s="246"/>
      <c r="H111" s="246"/>
    </row>
    <row r="112" spans="1:8">
      <c r="A112" s="246"/>
      <c r="B112" s="246"/>
      <c r="C112" s="246"/>
      <c r="D112" s="246"/>
      <c r="E112" s="246"/>
      <c r="F112" s="246"/>
      <c r="G112" s="246"/>
      <c r="H112" s="246"/>
    </row>
    <row r="113" spans="1:8">
      <c r="A113" s="246"/>
      <c r="B113" s="246"/>
      <c r="C113" s="246"/>
      <c r="D113" s="246"/>
      <c r="E113" s="246"/>
      <c r="F113" s="246"/>
      <c r="G113" s="246"/>
      <c r="H113" s="246"/>
    </row>
    <row r="114" spans="1:8">
      <c r="A114" s="246"/>
      <c r="B114" s="246"/>
      <c r="C114" s="246"/>
      <c r="D114" s="246"/>
      <c r="E114" s="246"/>
      <c r="F114" s="246"/>
      <c r="G114" s="246"/>
      <c r="H114" s="246"/>
    </row>
    <row r="115" spans="1:8">
      <c r="A115" s="246"/>
      <c r="B115" s="246"/>
      <c r="C115" s="246"/>
      <c r="D115" s="246"/>
      <c r="E115" s="246"/>
      <c r="F115" s="246"/>
      <c r="G115" s="246"/>
      <c r="H115" s="246"/>
    </row>
    <row r="116" spans="1:8">
      <c r="A116" s="246"/>
      <c r="B116" s="246"/>
      <c r="C116" s="246"/>
      <c r="D116" s="246"/>
      <c r="E116" s="246"/>
      <c r="F116" s="246"/>
      <c r="G116" s="246"/>
      <c r="H116" s="246"/>
    </row>
    <row r="117" spans="1:8">
      <c r="A117" s="246"/>
      <c r="B117" s="246"/>
      <c r="C117" s="246"/>
      <c r="D117" s="246"/>
      <c r="E117" s="246"/>
      <c r="F117" s="246"/>
      <c r="G117" s="246"/>
      <c r="H117" s="246"/>
    </row>
    <row r="118" spans="1:8">
      <c r="A118" s="246"/>
      <c r="B118" s="246"/>
      <c r="C118" s="246"/>
      <c r="D118" s="246"/>
      <c r="E118" s="246"/>
      <c r="F118" s="246"/>
      <c r="G118" s="246"/>
      <c r="H118" s="246"/>
    </row>
    <row r="119" spans="1:8">
      <c r="A119" s="246"/>
      <c r="B119" s="246" t="str">
        <f>'PAAC 2023-2'!I19</f>
        <v>Información</v>
      </c>
      <c r="C119" s="267">
        <f>'PAAC 2023-2'!K19</f>
        <v>0.33333333333333331</v>
      </c>
      <c r="D119" s="246"/>
      <c r="E119" s="246"/>
      <c r="F119" s="246"/>
      <c r="G119" s="246"/>
      <c r="H119" s="246"/>
    </row>
    <row r="120" spans="1:8">
      <c r="A120" s="246"/>
      <c r="B120" s="246" t="str">
        <f>'PAAC 2023-2'!I22</f>
        <v>Diálogo</v>
      </c>
      <c r="C120" s="267">
        <f>'PAAC 2023-2'!K22</f>
        <v>9.0909090909090912E-2</v>
      </c>
      <c r="D120" s="246"/>
      <c r="E120" s="246"/>
      <c r="F120" s="246"/>
      <c r="G120" s="246"/>
      <c r="H120" s="246"/>
    </row>
    <row r="121" spans="1:8">
      <c r="A121" s="246"/>
      <c r="B121" s="246" t="str">
        <f>'PAAC 2023-2'!I24</f>
        <v>Responsabilidad</v>
      </c>
      <c r="C121" s="267">
        <f>'PAAC 2023-2'!K24</f>
        <v>0.25</v>
      </c>
      <c r="D121" s="246"/>
      <c r="E121" s="246"/>
      <c r="F121" s="246"/>
      <c r="G121" s="246"/>
      <c r="H121" s="246"/>
    </row>
    <row r="122" spans="1:8">
      <c r="A122" s="246"/>
      <c r="B122" s="246"/>
      <c r="C122" s="267">
        <f>AVERAGE(C119:C121)</f>
        <v>0.22474747474747472</v>
      </c>
      <c r="D122" s="246"/>
      <c r="E122" s="246"/>
      <c r="F122" s="246"/>
      <c r="G122" s="246"/>
      <c r="H122" s="246"/>
    </row>
    <row r="123" spans="1:8">
      <c r="A123" s="246"/>
      <c r="B123" s="246"/>
      <c r="C123" s="246"/>
      <c r="D123" s="246"/>
      <c r="E123" s="246"/>
      <c r="F123" s="246"/>
      <c r="G123" s="246"/>
      <c r="H123" s="246"/>
    </row>
    <row r="124" spans="1:8">
      <c r="A124" s="246"/>
      <c r="B124" s="246"/>
      <c r="C124" s="246"/>
      <c r="D124" s="246"/>
      <c r="E124" s="246"/>
      <c r="F124" s="246"/>
      <c r="G124" s="246"/>
      <c r="H124" s="246"/>
    </row>
    <row r="125" spans="1:8">
      <c r="A125" s="246"/>
      <c r="B125" s="246"/>
      <c r="C125" s="246"/>
      <c r="D125" s="246"/>
      <c r="E125" s="246"/>
      <c r="F125" s="246"/>
      <c r="G125" s="246"/>
      <c r="H125" s="246"/>
    </row>
    <row r="126" spans="1:8">
      <c r="A126" s="246"/>
      <c r="B126" s="246"/>
      <c r="C126" s="246"/>
      <c r="D126" s="246"/>
      <c r="E126" s="246"/>
      <c r="F126" s="246"/>
      <c r="G126" s="246"/>
      <c r="H126" s="246"/>
    </row>
    <row r="127" spans="1:8">
      <c r="A127" s="246"/>
      <c r="B127" s="246"/>
      <c r="C127" s="246"/>
      <c r="D127" s="246"/>
      <c r="E127" s="246"/>
      <c r="F127" s="246"/>
      <c r="G127" s="246"/>
      <c r="H127" s="246"/>
    </row>
    <row r="128" spans="1:8">
      <c r="A128" s="246"/>
      <c r="B128" s="246"/>
      <c r="C128" s="246"/>
      <c r="D128" s="246"/>
      <c r="E128" s="246"/>
      <c r="F128" s="246"/>
      <c r="G128" s="246"/>
      <c r="H128" s="246"/>
    </row>
    <row r="129" spans="1:8">
      <c r="A129" s="246"/>
      <c r="B129" s="246"/>
      <c r="C129" s="246"/>
      <c r="D129" s="246"/>
      <c r="E129" s="246"/>
      <c r="F129" s="246"/>
      <c r="G129" s="246"/>
      <c r="H129" s="246"/>
    </row>
    <row r="130" spans="1:8">
      <c r="A130" s="246"/>
      <c r="B130" s="246"/>
      <c r="C130" s="246"/>
      <c r="D130" s="246"/>
      <c r="E130" s="246"/>
      <c r="F130" s="246"/>
      <c r="G130" s="246"/>
      <c r="H130" s="246"/>
    </row>
    <row r="131" spans="1:8">
      <c r="A131" s="246"/>
      <c r="B131" s="246"/>
      <c r="C131" s="246"/>
      <c r="D131" s="246"/>
      <c r="E131" s="246"/>
      <c r="F131" s="246"/>
      <c r="G131" s="246"/>
      <c r="H131" s="246"/>
    </row>
    <row r="132" spans="1:8">
      <c r="A132" s="246"/>
      <c r="B132" s="246"/>
      <c r="C132" s="246"/>
      <c r="D132" s="246"/>
      <c r="E132" s="246"/>
      <c r="F132" s="246"/>
      <c r="G132" s="246"/>
      <c r="H132" s="246"/>
    </row>
    <row r="133" spans="1:8">
      <c r="A133" s="246"/>
      <c r="B133" s="246"/>
      <c r="C133" s="246"/>
      <c r="D133" s="246"/>
      <c r="E133" s="246"/>
      <c r="F133" s="246"/>
      <c r="G133" s="246"/>
      <c r="H133" s="246"/>
    </row>
    <row r="134" spans="1:8">
      <c r="A134" s="246"/>
      <c r="B134" s="246"/>
      <c r="C134" s="246"/>
      <c r="D134" s="246"/>
      <c r="E134" s="246"/>
      <c r="F134" s="246"/>
      <c r="G134" s="246"/>
      <c r="H134" s="246"/>
    </row>
    <row r="135" spans="1:8">
      <c r="A135" s="246"/>
      <c r="B135" s="246"/>
      <c r="C135" s="246"/>
      <c r="D135" s="246"/>
      <c r="E135" s="246"/>
      <c r="F135" s="246"/>
      <c r="G135" s="246"/>
      <c r="H135" s="246"/>
    </row>
    <row r="136" spans="1:8">
      <c r="A136" s="246"/>
      <c r="B136" s="246"/>
      <c r="C136" s="246"/>
      <c r="D136" s="246"/>
      <c r="E136" s="246"/>
      <c r="F136" s="246"/>
      <c r="G136" s="246"/>
      <c r="H136" s="246"/>
    </row>
    <row r="137" spans="1:8">
      <c r="A137" s="246"/>
      <c r="B137" s="246"/>
      <c r="C137" s="246"/>
      <c r="D137" s="246"/>
      <c r="E137" s="246"/>
      <c r="F137" s="246"/>
      <c r="G137" s="246"/>
      <c r="H137" s="246"/>
    </row>
    <row r="138" spans="1:8">
      <c r="A138" s="246"/>
      <c r="B138" s="246" t="str">
        <f>'PAAC 2023-2'!I31</f>
        <v>1. Planeación estratégica del servicio al ciudadano</v>
      </c>
      <c r="C138" s="267">
        <f>'PAAC 2023-2'!K31</f>
        <v>0.26041666666666669</v>
      </c>
      <c r="D138" s="246"/>
      <c r="E138" s="246"/>
      <c r="F138" s="246"/>
      <c r="G138" s="246"/>
      <c r="H138" s="246"/>
    </row>
    <row r="139" spans="1:8">
      <c r="A139" s="246"/>
      <c r="B139" s="246" t="str">
        <f>'PAAC 2023-2'!I39</f>
        <v>2. Fortalecimiento del Talento humano al servicio del ciudadano</v>
      </c>
      <c r="C139" s="267">
        <f>'PAAC 2023-2'!K39</f>
        <v>0.23266666666666666</v>
      </c>
      <c r="D139" s="246"/>
      <c r="E139" s="246"/>
      <c r="F139" s="246"/>
      <c r="G139" s="246"/>
      <c r="H139" s="246"/>
    </row>
    <row r="140" spans="1:8">
      <c r="A140" s="246"/>
      <c r="B140" s="246" t="str">
        <f>'PAAC 2023-2'!I44</f>
        <v>3. Gestión de relacionamiento con los ciudadanos</v>
      </c>
      <c r="C140" s="267">
        <f>'PAAC 2023-2'!K44</f>
        <v>0.11904761904761904</v>
      </c>
      <c r="D140" s="246"/>
      <c r="E140" s="246"/>
      <c r="F140" s="246"/>
      <c r="G140" s="246"/>
      <c r="H140" s="246"/>
    </row>
    <row r="141" spans="1:8">
      <c r="A141" s="246"/>
      <c r="B141" s="246" t="str">
        <f>'PAAC 2023-2'!I52</f>
        <v>4. Conocimiento al servicio al ciudadano</v>
      </c>
      <c r="C141" s="267">
        <f>'PAAC 2023-2'!K52</f>
        <v>0.05</v>
      </c>
      <c r="D141" s="246"/>
      <c r="E141" s="246"/>
      <c r="F141" s="246"/>
      <c r="G141" s="246"/>
      <c r="H141" s="246"/>
    </row>
    <row r="142" spans="1:8">
      <c r="A142" s="246"/>
      <c r="B142" s="246" t="str">
        <f>'PAAC 2023-2'!I54</f>
        <v>5. Evaluación de gestión y medición de la percepción ciudadana</v>
      </c>
      <c r="C142" s="267">
        <f>'PAAC 2023-2'!K54</f>
        <v>8.3333333333333329E-2</v>
      </c>
      <c r="D142" s="246"/>
      <c r="E142" s="246"/>
      <c r="F142" s="246"/>
      <c r="G142" s="246"/>
      <c r="H142" s="246"/>
    </row>
    <row r="143" spans="1:8">
      <c r="A143" s="246"/>
      <c r="B143" s="246"/>
      <c r="C143" s="267">
        <f>AVERAGE(C138:C142)</f>
        <v>0.14909285714285717</v>
      </c>
      <c r="D143" s="246"/>
      <c r="E143" s="246"/>
      <c r="F143" s="246"/>
      <c r="G143" s="246"/>
      <c r="H143" s="246"/>
    </row>
    <row r="144" spans="1:8">
      <c r="A144" s="246"/>
      <c r="B144" s="246"/>
      <c r="C144" s="246"/>
      <c r="D144" s="246"/>
      <c r="E144" s="246"/>
      <c r="F144" s="246"/>
      <c r="G144" s="246"/>
      <c r="H144" s="246"/>
    </row>
    <row r="145" spans="1:8">
      <c r="A145" s="246"/>
      <c r="B145" s="246"/>
      <c r="C145" s="246"/>
      <c r="D145" s="246"/>
      <c r="E145" s="246"/>
      <c r="F145" s="246"/>
      <c r="G145" s="246"/>
      <c r="H145" s="246"/>
    </row>
    <row r="146" spans="1:8">
      <c r="A146" s="246"/>
      <c r="B146" s="246"/>
      <c r="C146" s="246"/>
      <c r="D146" s="246"/>
      <c r="E146" s="246"/>
      <c r="F146" s="246"/>
      <c r="G146" s="246"/>
      <c r="H146" s="246"/>
    </row>
    <row r="147" spans="1:8">
      <c r="A147" s="246"/>
      <c r="B147" s="246"/>
      <c r="C147" s="246"/>
      <c r="D147" s="246"/>
      <c r="E147" s="246"/>
      <c r="F147" s="246"/>
      <c r="G147" s="246"/>
      <c r="H147" s="246"/>
    </row>
    <row r="148" spans="1:8">
      <c r="A148" s="246"/>
      <c r="B148" s="246"/>
      <c r="C148" s="246"/>
      <c r="D148" s="246"/>
      <c r="E148" s="246"/>
      <c r="F148" s="246"/>
      <c r="G148" s="246"/>
      <c r="H148" s="246"/>
    </row>
    <row r="149" spans="1:8">
      <c r="A149" s="246"/>
      <c r="B149" s="246"/>
      <c r="C149" s="246"/>
      <c r="D149" s="246"/>
      <c r="E149" s="246"/>
      <c r="F149" s="246"/>
      <c r="G149" s="246"/>
      <c r="H149" s="246"/>
    </row>
    <row r="150" spans="1:8">
      <c r="A150" s="246"/>
      <c r="B150" s="246"/>
      <c r="C150" s="246"/>
      <c r="D150" s="246"/>
      <c r="E150" s="246"/>
      <c r="F150" s="246"/>
      <c r="G150" s="246"/>
      <c r="H150" s="246"/>
    </row>
    <row r="151" spans="1:8">
      <c r="A151" s="246"/>
      <c r="B151" s="246"/>
      <c r="C151" s="246"/>
      <c r="D151" s="246"/>
      <c r="E151" s="246"/>
      <c r="F151" s="246"/>
      <c r="G151" s="246"/>
      <c r="H151" s="246"/>
    </row>
    <row r="152" spans="1:8">
      <c r="A152" s="246"/>
      <c r="B152" s="246"/>
      <c r="C152" s="246"/>
      <c r="D152" s="246"/>
      <c r="E152" s="246"/>
      <c r="F152" s="246"/>
      <c r="G152" s="246"/>
      <c r="H152" s="246"/>
    </row>
    <row r="153" spans="1:8">
      <c r="A153" s="246"/>
      <c r="B153" s="246"/>
      <c r="C153" s="246"/>
      <c r="D153" s="246"/>
      <c r="E153" s="246"/>
      <c r="F153" s="246"/>
      <c r="G153" s="246"/>
      <c r="H153" s="246"/>
    </row>
    <row r="154" spans="1:8">
      <c r="A154" s="246"/>
      <c r="B154" s="246"/>
      <c r="C154" s="246"/>
      <c r="D154" s="246"/>
      <c r="E154" s="246"/>
      <c r="F154" s="246"/>
      <c r="G154" s="246"/>
      <c r="H154" s="246"/>
    </row>
    <row r="155" spans="1:8">
      <c r="A155" s="246"/>
      <c r="B155" s="246" t="str">
        <f>'PAAC 2023-2'!I58</f>
        <v>1. Lineamientos de Transparencia Activa</v>
      </c>
      <c r="C155" s="267">
        <f>'PAAC 2023-2'!K58</f>
        <v>0.05</v>
      </c>
      <c r="D155" s="246"/>
      <c r="E155" s="246"/>
      <c r="F155" s="246"/>
      <c r="G155" s="246"/>
      <c r="H155" s="246"/>
    </row>
    <row r="156" spans="1:8">
      <c r="A156" s="246"/>
      <c r="B156" s="246" t="str">
        <f>'PAAC 2023-2'!I62</f>
        <v>2. Lineamientos de Transparencia Pasiva</v>
      </c>
      <c r="C156" s="267">
        <f>'PAAC 2023-2'!K62</f>
        <v>0.5625</v>
      </c>
      <c r="D156" s="246"/>
      <c r="E156" s="246"/>
      <c r="F156" s="246"/>
      <c r="G156" s="246"/>
      <c r="H156" s="246"/>
    </row>
    <row r="157" spans="1:8">
      <c r="A157" s="246"/>
      <c r="B157" s="246" t="str">
        <f>'PAAC 2023-2'!I70</f>
        <v>3. Elaboración los Instrumentos de Gestión de la Información</v>
      </c>
      <c r="C157" s="267">
        <f>'PAAC 2023-2'!K70</f>
        <v>0</v>
      </c>
      <c r="D157" s="246"/>
      <c r="E157" s="246"/>
      <c r="F157" s="246"/>
      <c r="G157" s="246"/>
      <c r="H157" s="246"/>
    </row>
    <row r="158" spans="1:8">
      <c r="A158" s="246"/>
      <c r="B158" s="246" t="str">
        <f>'PAAC 2023-2'!I71</f>
        <v>4. Criterio Diferencial de Accesibilidad</v>
      </c>
      <c r="C158" s="267">
        <f>'PAAC 2023-2'!K71</f>
        <v>0</v>
      </c>
      <c r="D158" s="246"/>
      <c r="E158" s="246"/>
      <c r="F158" s="246"/>
      <c r="G158" s="246"/>
      <c r="H158" s="246"/>
    </row>
    <row r="159" spans="1:8">
      <c r="A159" s="246"/>
      <c r="B159" s="246" t="str">
        <f>'PAAC 2023-2'!I74</f>
        <v>5. Monitoreo del Acceso a la Información Pública</v>
      </c>
      <c r="C159" s="267">
        <f>'PAAC 2023-2'!K74</f>
        <v>0.53333333333333333</v>
      </c>
      <c r="D159" s="246"/>
      <c r="E159" s="246"/>
      <c r="F159" s="246"/>
      <c r="G159" s="246"/>
      <c r="H159" s="246"/>
    </row>
    <row r="160" spans="1:8">
      <c r="A160" s="246"/>
      <c r="B160" s="246"/>
      <c r="C160" s="267">
        <f>AVERAGE(C155:C159)</f>
        <v>0.22916666666666669</v>
      </c>
      <c r="D160" s="246"/>
      <c r="E160" s="246"/>
      <c r="F160" s="246"/>
      <c r="G160" s="246"/>
      <c r="H160" s="246"/>
    </row>
    <row r="161" spans="1:8">
      <c r="A161" s="246"/>
      <c r="B161" s="246"/>
      <c r="C161" s="246"/>
      <c r="D161" s="246"/>
      <c r="E161" s="246"/>
      <c r="F161" s="246"/>
      <c r="G161" s="246"/>
      <c r="H161" s="246"/>
    </row>
    <row r="162" spans="1:8">
      <c r="A162" s="246"/>
      <c r="B162" s="246"/>
      <c r="C162" s="246"/>
      <c r="D162" s="246"/>
      <c r="E162" s="246"/>
      <c r="F162" s="246"/>
      <c r="G162" s="246"/>
      <c r="H162" s="246"/>
    </row>
    <row r="163" spans="1:8">
      <c r="A163" s="246"/>
      <c r="B163" s="246"/>
      <c r="C163" s="246"/>
      <c r="D163" s="246"/>
      <c r="E163" s="246"/>
      <c r="F163" s="246"/>
      <c r="G163" s="246"/>
      <c r="H163" s="246"/>
    </row>
    <row r="164" spans="1:8">
      <c r="A164" s="246"/>
      <c r="B164" s="246"/>
      <c r="C164" s="246"/>
      <c r="D164" s="246"/>
      <c r="E164" s="246"/>
      <c r="F164" s="246"/>
      <c r="G164" s="246"/>
      <c r="H164" s="246"/>
    </row>
    <row r="165" spans="1:8">
      <c r="A165" s="246"/>
      <c r="B165" s="246"/>
      <c r="C165" s="246"/>
      <c r="D165" s="246"/>
      <c r="E165" s="246"/>
      <c r="F165" s="246"/>
      <c r="G165" s="246"/>
      <c r="H165" s="246"/>
    </row>
    <row r="166" spans="1:8">
      <c r="A166" s="246"/>
      <c r="B166" s="246"/>
      <c r="C166" s="246"/>
      <c r="D166" s="246"/>
      <c r="E166" s="246"/>
      <c r="F166" s="246"/>
      <c r="G166" s="246"/>
      <c r="H166" s="246"/>
    </row>
    <row r="167" spans="1:8">
      <c r="A167" s="246"/>
      <c r="B167" s="246"/>
      <c r="C167" s="246"/>
      <c r="D167" s="246"/>
      <c r="E167" s="246"/>
      <c r="F167" s="246"/>
      <c r="G167" s="246"/>
      <c r="H167" s="246"/>
    </row>
    <row r="168" spans="1:8">
      <c r="A168" s="246"/>
      <c r="B168" s="246"/>
      <c r="C168" s="246"/>
      <c r="D168" s="246"/>
      <c r="E168" s="246"/>
      <c r="F168" s="246"/>
      <c r="G168" s="246"/>
      <c r="H168" s="246"/>
    </row>
    <row r="169" spans="1:8">
      <c r="A169" s="246"/>
      <c r="B169" s="246"/>
      <c r="C169" s="246"/>
      <c r="D169" s="246"/>
      <c r="E169" s="246"/>
      <c r="F169" s="246"/>
      <c r="G169" s="246"/>
      <c r="H169" s="246"/>
    </row>
    <row r="170" spans="1:8">
      <c r="A170" s="246"/>
      <c r="B170" s="246"/>
      <c r="C170" s="246"/>
      <c r="D170" s="246"/>
      <c r="E170" s="246"/>
      <c r="F170" s="246"/>
      <c r="G170" s="246"/>
      <c r="H170" s="246"/>
    </row>
    <row r="171" spans="1:8">
      <c r="A171" s="246"/>
      <c r="B171" s="246"/>
      <c r="C171" s="246"/>
      <c r="D171" s="246"/>
      <c r="E171" s="246"/>
      <c r="F171" s="246"/>
      <c r="G171" s="246"/>
      <c r="H171" s="246"/>
    </row>
    <row r="172" spans="1:8">
      <c r="A172" s="246"/>
      <c r="B172" s="246"/>
      <c r="C172" s="246"/>
      <c r="D172" s="246"/>
      <c r="E172" s="246"/>
      <c r="F172" s="246"/>
      <c r="G172" s="246"/>
      <c r="H172" s="246"/>
    </row>
    <row r="173" spans="1:8">
      <c r="A173" s="246"/>
      <c r="B173" s="246"/>
      <c r="C173" s="246"/>
      <c r="D173" s="246"/>
      <c r="E173" s="246"/>
      <c r="F173" s="246"/>
      <c r="G173" s="246"/>
      <c r="H173" s="246"/>
    </row>
    <row r="174" spans="1:8">
      <c r="A174" s="246"/>
      <c r="B174" s="246" t="str">
        <f>'PAAC 2023-2'!N80</f>
        <v>Implementar una estrategia para la gestión de conflicto de intereses</v>
      </c>
      <c r="C174" s="267">
        <f>'PAAC 2023-2'!K80</f>
        <v>0.5</v>
      </c>
      <c r="D174" s="246"/>
      <c r="E174" s="246"/>
      <c r="F174" s="246"/>
      <c r="G174" s="246"/>
      <c r="H174" s="246"/>
    </row>
    <row r="175" spans="1:8">
      <c r="A175" s="246"/>
      <c r="B175" s="246" t="str">
        <f>'PAAC 2023-2'!N81</f>
        <v xml:space="preserve">Definir estrategias para la inducción o reinducción de los servidores públicos con el propósito de afianzar las temáticas del Código de buen gobierno. </v>
      </c>
      <c r="C175" s="267">
        <f>'PAAC 2023-2'!K81</f>
        <v>0</v>
      </c>
      <c r="D175" s="246"/>
      <c r="E175" s="246"/>
      <c r="F175" s="246"/>
      <c r="G175" s="246"/>
      <c r="H175" s="246"/>
    </row>
    <row r="176" spans="1:8">
      <c r="A176" s="246"/>
      <c r="B176" s="246" t="str">
        <f>'PAAC 2023-2'!N82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267">
        <f>'PAAC 2023-2'!K82</f>
        <v>1</v>
      </c>
      <c r="D176" s="246"/>
      <c r="E176" s="246"/>
      <c r="F176" s="246"/>
      <c r="G176" s="246"/>
      <c r="H176" s="246"/>
    </row>
    <row r="177" spans="1:8">
      <c r="A177" s="246"/>
      <c r="B177" s="246" t="str">
        <f>'PAAC 2023-2'!N83</f>
        <v>Realizar sustentaciones previas con los grupos evaluadores para cada proceso de selección contractual y Audiencias Públicas para la adjudicación del contratista en modalidades distintas a la Licitación Pública.</v>
      </c>
      <c r="C177" s="267">
        <f>'PAAC 2023-2'!K83</f>
        <v>0.5</v>
      </c>
      <c r="D177" s="246"/>
      <c r="E177" s="246"/>
      <c r="F177" s="246"/>
      <c r="G177" s="246"/>
      <c r="H177" s="246"/>
    </row>
    <row r="178" spans="1:8">
      <c r="A178" s="246"/>
      <c r="B178" s="246" t="str">
        <f>'PAAC 2023-2'!N84</f>
        <v xml:space="preserve">Concertar estrategia para  fortalecer la revisión previa que realiza el área solicitante al interior del Instituto de los actos administrativos objeto de control de legalidad </v>
      </c>
      <c r="C178" s="267">
        <f>'PAAC 2023-2'!K84</f>
        <v>0.5</v>
      </c>
      <c r="D178" s="246"/>
      <c r="E178" s="246"/>
      <c r="F178" s="246"/>
      <c r="G178" s="246"/>
      <c r="H178" s="246"/>
    </row>
    <row r="179" spans="1:8">
      <c r="A179" s="246"/>
      <c r="B179" s="246" t="str">
        <f>'PAAC 2023-2'!N85</f>
        <v xml:space="preserve">Concertar estrategia para  fortalecer la revisión previa que realiza el área solicitante al interior del Instituto de los actos administrativos objeto de control de legalidad </v>
      </c>
      <c r="C179" s="267">
        <f>'PAAC 2023-2'!K85</f>
        <v>0.5</v>
      </c>
      <c r="D179" s="246"/>
      <c r="E179" s="246"/>
      <c r="F179" s="246"/>
      <c r="G179" s="246"/>
      <c r="H179" s="246"/>
    </row>
    <row r="180" spans="1:8">
      <c r="A180" s="246"/>
      <c r="B180" s="246" t="str">
        <f>'PAAC 2023-2'!N86</f>
        <v>*Documentar Buenas prácticas en materia de Integridad 
*Identificar mejoras para actualizar el Código de buen gobierno</v>
      </c>
      <c r="C180" s="267">
        <f>'PAAC 2023-2'!K86</f>
        <v>0</v>
      </c>
      <c r="D180" s="246"/>
      <c r="E180" s="246"/>
      <c r="F180" s="246"/>
      <c r="G180" s="246"/>
      <c r="H180" s="246"/>
    </row>
    <row r="181" spans="1:8">
      <c r="A181" s="246"/>
      <c r="B181" s="246" t="str">
        <f>'PAAC 2023-2'!N87</f>
        <v>Enviar memorando con lista de requisitos documentales y tiempos de entrega para los contratos que presenten algún requerimiento de ingreso al Comité de Contratación</v>
      </c>
      <c r="C181" s="267">
        <f>'PAAC 2023-2'!K87</f>
        <v>0.66</v>
      </c>
      <c r="D181" s="246"/>
      <c r="E181" s="246"/>
      <c r="F181" s="246"/>
      <c r="G181" s="246"/>
      <c r="H181" s="246"/>
    </row>
    <row r="182" spans="1:8">
      <c r="A182" s="246"/>
      <c r="B182" s="246" t="str">
        <f>'PAAC 2023-2'!N88</f>
        <v>Enviar memorando circular de la  SGCP con indicaciones y directrices para revisión y elaboración de minutas</v>
      </c>
      <c r="C182" s="267">
        <f>'PAAC 2023-2'!K88</f>
        <v>0.5</v>
      </c>
      <c r="D182" s="246"/>
      <c r="E182" s="246"/>
      <c r="F182" s="246"/>
      <c r="G182" s="246"/>
      <c r="H182" s="246"/>
    </row>
    <row r="183" spans="1:8">
      <c r="A183" s="246"/>
      <c r="B183" s="246" t="str">
        <f>'PAAC 2023-2'!N89</f>
        <v>Realizar requerimientos y seguimiento semanal, mensual y trimestral a las UE para  el trámite oportuno de revisión, aprobación y suscripción de los proyectos de actas de liquidación de los contratos y/o convenios</v>
      </c>
      <c r="C183" s="267">
        <f>'PAAC 2023-2'!K89</f>
        <v>0.5</v>
      </c>
      <c r="D183" s="246"/>
      <c r="E183" s="246"/>
      <c r="F183" s="246"/>
      <c r="G183" s="246"/>
      <c r="H183" s="246"/>
    </row>
    <row r="184" spans="1:8">
      <c r="A184" s="246"/>
      <c r="B184" s="246" t="str">
        <f>'PAAC 2023-2'!N90</f>
        <v xml:space="preserve">Realizar seguimiento oportuno a la gestión contractual de Estudios Técnicos </v>
      </c>
      <c r="C184" s="267">
        <f>'PAAC 2023-2'!K90</f>
        <v>0.5</v>
      </c>
      <c r="D184" s="246"/>
      <c r="E184" s="246"/>
      <c r="F184" s="246"/>
      <c r="G184" s="246"/>
      <c r="H184" s="246"/>
    </row>
    <row r="185" spans="1:8">
      <c r="A185" s="246"/>
      <c r="B185" s="246" t="str">
        <f>'PAAC 2023-2'!N91</f>
        <v>Regular y adoptar nuevas tecnologías identificadas en ruedas de innovación</v>
      </c>
      <c r="C185" s="267">
        <f>'PAAC 2023-2'!K91</f>
        <v>0</v>
      </c>
      <c r="D185" s="246"/>
      <c r="E185" s="246"/>
      <c r="F185" s="246"/>
      <c r="G185" s="246"/>
      <c r="H185" s="246"/>
    </row>
    <row r="186" spans="1:8">
      <c r="A186" s="246"/>
      <c r="B186" s="246" t="str">
        <f>'PAAC 2023-2'!N92</f>
        <v xml:space="preserve">Actualizar Normas técnicas </v>
      </c>
      <c r="C186" s="267">
        <f>'PAAC 2023-2'!K92</f>
        <v>0</v>
      </c>
      <c r="D186" s="246"/>
      <c r="E186" s="246"/>
      <c r="F186" s="246"/>
      <c r="G186" s="246"/>
      <c r="H186" s="246"/>
    </row>
    <row r="187" spans="1:8">
      <c r="A187" s="246"/>
      <c r="B187" s="246" t="str">
        <f>'PAAC 2023-2'!N93</f>
        <v>Generar confianza en la comunidad a través de la siembra y reforestación de árboles</v>
      </c>
      <c r="C187" s="267">
        <f>'PAAC 2023-2'!K93</f>
        <v>0.4</v>
      </c>
      <c r="D187" s="246"/>
      <c r="E187" s="246"/>
      <c r="F187" s="246"/>
      <c r="G187" s="246"/>
      <c r="H187" s="246"/>
    </row>
    <row r="188" spans="1:8">
      <c r="A188" s="246"/>
      <c r="B188" s="246" t="str">
        <f>'PAAC 2023-2'!N94</f>
        <v>Generar conciencia en los niños escolares sobre el medioambiente y mejorar el paisaje mediante la arborización en el entorno de las escuelas rurales cercanas a los corredores viales a cargo del Instituto</v>
      </c>
      <c r="C188" s="267">
        <f>'PAAC 2023-2'!K94</f>
        <v>0</v>
      </c>
      <c r="D188" s="246"/>
      <c r="E188" s="246"/>
      <c r="F188" s="246"/>
      <c r="G188" s="246"/>
      <c r="H188" s="246"/>
    </row>
    <row r="189" spans="1:8">
      <c r="A189" s="246"/>
      <c r="B189" s="246" t="str">
        <f>'PAAC 2023-2'!N95</f>
        <v xml:space="preserve">Generar confianza en la comunidad garantizando la realización de reuniones de Consultas previas </v>
      </c>
      <c r="C189" s="267">
        <f>'PAAC 2023-2'!K95</f>
        <v>0</v>
      </c>
      <c r="D189" s="246"/>
      <c r="E189" s="246"/>
      <c r="F189" s="246"/>
      <c r="G189" s="246"/>
      <c r="H189" s="246"/>
    </row>
    <row r="190" spans="1:8">
      <c r="A190" s="246"/>
      <c r="B190" s="246" t="str">
        <f>'PAAC 2023-2'!N96</f>
        <v>Realizar reuniones con veedurías involucradas en los proyectos del INVIAS.</v>
      </c>
      <c r="C190" s="267">
        <f>'PAAC 2023-2'!K96</f>
        <v>0.33</v>
      </c>
      <c r="D190" s="246"/>
      <c r="E190" s="246"/>
      <c r="F190" s="246"/>
      <c r="G190" s="246"/>
      <c r="H190" s="246"/>
    </row>
    <row r="191" spans="1:8">
      <c r="A191" s="246"/>
      <c r="B191" s="246" t="str">
        <f>'PAAC 2023-2'!N97</f>
        <v>Realizar socializaciones con la comunidad</v>
      </c>
      <c r="C191" s="267">
        <f>'PAAC 2023-2'!K97</f>
        <v>0.375</v>
      </c>
      <c r="D191" s="246"/>
      <c r="E191" s="246"/>
      <c r="F191" s="246"/>
      <c r="G191" s="246"/>
      <c r="H191" s="246"/>
    </row>
    <row r="192" spans="1:8">
      <c r="A192" s="246"/>
      <c r="B192" s="246" t="str">
        <f>'PAAC 2023-2'!N98</f>
        <v xml:space="preserve">Realizar Obras Sociales que beneficien a la comunidad. </v>
      </c>
      <c r="C192" s="267">
        <f>'PAAC 2023-2'!K98</f>
        <v>0.5</v>
      </c>
      <c r="D192" s="246"/>
      <c r="E192" s="246"/>
      <c r="F192" s="246"/>
      <c r="G192" s="246"/>
      <c r="H192" s="246"/>
    </row>
    <row r="193" spans="1:8">
      <c r="A193" s="246"/>
      <c r="B193" s="246" t="str">
        <f>'PAAC 2023-2'!N99</f>
        <v>Incluir criterios de vinculación de mano de obra del área de influencia del proyecto en el 00% de los pliegos de condiciones</v>
      </c>
      <c r="C193" s="267">
        <f>'PAAC 2023-2'!K99</f>
        <v>0.5</v>
      </c>
      <c r="D193" s="246"/>
      <c r="E193" s="246"/>
      <c r="F193" s="246"/>
      <c r="G193" s="246"/>
      <c r="H193" s="246"/>
    </row>
    <row r="194" spans="1:8">
      <c r="A194" s="246"/>
      <c r="B194" s="246" t="str">
        <f>'PAAC 2023-2'!N100</f>
        <v>Realizar compensaciones de factores Socio-Prediales a la comunidad</v>
      </c>
      <c r="C194" s="267">
        <f>'PAAC 2023-2'!K100</f>
        <v>0.5</v>
      </c>
      <c r="D194" s="246"/>
      <c r="E194" s="246"/>
      <c r="F194" s="246"/>
      <c r="G194" s="246"/>
      <c r="H194" s="246"/>
    </row>
    <row r="195" spans="1:8">
      <c r="A195" s="246"/>
      <c r="B195" s="246" t="str">
        <f>'PAAC 2023-2'!N101</f>
        <v>Atender el 100% de los requerimientos dando respuesta a la comunidad para el reporte y protección de fauna vulnerable a atropellamiento en las vías administradas por el INVIAS</v>
      </c>
      <c r="C195" s="267">
        <f>'PAAC 2023-2'!K101</f>
        <v>0.5</v>
      </c>
      <c r="D195" s="246"/>
      <c r="E195" s="246"/>
      <c r="F195" s="246"/>
      <c r="G195" s="246"/>
      <c r="H195" s="246"/>
    </row>
    <row r="196" spans="1:8">
      <c r="A196" s="246"/>
      <c r="B196" s="246" t="str">
        <f>'PAAC 2023-2'!N102</f>
        <v>Realizar reuniones de sensibilización o capacitaciones en temas de sostenibilidad dirigidas a grupos de interés</v>
      </c>
      <c r="C196" s="267">
        <f>'PAAC 2023-2'!K102</f>
        <v>0.5</v>
      </c>
      <c r="D196" s="246"/>
      <c r="E196" s="246"/>
      <c r="F196" s="246"/>
      <c r="G196" s="246"/>
      <c r="H196" s="246"/>
    </row>
    <row r="197" spans="1:8">
      <c r="A197" s="246"/>
      <c r="B197" s="246" t="str">
        <f>'PAAC 2023-2'!N103</f>
        <v>Actualizar el Código de buen gobierno acorde la Ley 2195 de 2022</v>
      </c>
      <c r="C197" s="267">
        <f>'PAAC 2023-2'!K103</f>
        <v>0.25</v>
      </c>
      <c r="D197" s="246"/>
      <c r="E197" s="246"/>
      <c r="F197" s="246"/>
      <c r="G197" s="246"/>
      <c r="H197" s="246"/>
    </row>
    <row r="198" spans="1:8">
      <c r="A198" s="246"/>
      <c r="B198" s="246"/>
      <c r="C198" s="246"/>
      <c r="D198" s="246"/>
      <c r="E198" s="246"/>
      <c r="F198" s="246"/>
      <c r="G198" s="246"/>
      <c r="H198" s="246"/>
    </row>
    <row r="199" spans="1:8">
      <c r="A199" s="246"/>
      <c r="B199" s="246"/>
      <c r="C199" s="246"/>
      <c r="D199" s="246"/>
      <c r="E199" s="246"/>
      <c r="F199" s="246"/>
      <c r="G199" s="246"/>
      <c r="H199" s="246"/>
    </row>
    <row r="200" spans="1:8">
      <c r="A200" s="246"/>
      <c r="B200" s="246"/>
      <c r="C200" s="246"/>
      <c r="D200" s="246"/>
      <c r="E200" s="246"/>
      <c r="F200" s="246"/>
      <c r="G200" s="246"/>
      <c r="H200" s="246"/>
    </row>
    <row r="201" spans="1:8">
      <c r="A201" s="246"/>
      <c r="B201" s="246"/>
      <c r="C201" s="246"/>
      <c r="D201" s="246"/>
      <c r="E201" s="246"/>
      <c r="F201" s="246"/>
      <c r="G201" s="246"/>
      <c r="H201" s="246"/>
    </row>
    <row r="202" spans="1:8">
      <c r="A202" s="246"/>
      <c r="B202" s="246"/>
      <c r="C202" s="246"/>
      <c r="D202" s="246"/>
      <c r="E202" s="246"/>
      <c r="F202" s="246"/>
      <c r="G202" s="246"/>
      <c r="H202" s="246"/>
    </row>
  </sheetData>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2° trimestre de 2023</oddHeader>
    <oddFooter>&amp;ROficina Asesora de Planeación
INVIAS</oddFooter>
  </headerFooter>
  <rowBreaks count="1" manualBreakCount="1">
    <brk id="100"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7F37E-9E9F-4C6E-A4B7-86046C9DDB70}">
  <dimension ref="A1:E49"/>
  <sheetViews>
    <sheetView topLeftCell="A32" zoomScaleNormal="100" workbookViewId="0">
      <selection activeCell="I58" sqref="A57:I58"/>
    </sheetView>
  </sheetViews>
  <sheetFormatPr baseColWidth="10" defaultRowHeight="15"/>
  <cols>
    <col min="1" max="1" width="39.5703125" customWidth="1"/>
    <col min="7" max="7" width="5.42578125" customWidth="1"/>
  </cols>
  <sheetData>
    <row r="1" spans="1:5">
      <c r="B1" s="577" t="s">
        <v>341</v>
      </c>
      <c r="C1" s="577"/>
      <c r="D1" s="577"/>
      <c r="E1" s="577"/>
    </row>
    <row r="2" spans="1:5" ht="30.75" thickBot="1">
      <c r="A2" s="3" t="s">
        <v>340</v>
      </c>
      <c r="B2" s="50" t="s">
        <v>0</v>
      </c>
      <c r="C2" s="51" t="s">
        <v>1</v>
      </c>
      <c r="D2" s="51" t="s">
        <v>2</v>
      </c>
      <c r="E2" s="51" t="s">
        <v>3</v>
      </c>
    </row>
    <row r="3" spans="1:5" ht="30">
      <c r="A3" s="4" t="s">
        <v>84</v>
      </c>
      <c r="B3">
        <v>2</v>
      </c>
      <c r="C3">
        <f>B3</f>
        <v>2</v>
      </c>
      <c r="D3">
        <f>C3+1</f>
        <v>3</v>
      </c>
      <c r="E3">
        <v>11</v>
      </c>
    </row>
    <row r="4" spans="1:5">
      <c r="A4" s="4" t="s">
        <v>5</v>
      </c>
      <c r="B4">
        <v>2</v>
      </c>
      <c r="C4">
        <f t="shared" ref="C4:C8" si="0">B4</f>
        <v>2</v>
      </c>
      <c r="D4">
        <f>C4</f>
        <v>2</v>
      </c>
      <c r="E4">
        <v>4</v>
      </c>
    </row>
    <row r="5" spans="1:5">
      <c r="A5" s="4" t="s">
        <v>6</v>
      </c>
      <c r="D5">
        <f>C5+1</f>
        <v>1</v>
      </c>
      <c r="E5">
        <v>12</v>
      </c>
    </row>
    <row r="6" spans="1:5" ht="30">
      <c r="A6" s="4" t="s">
        <v>7</v>
      </c>
      <c r="D6">
        <f>C6+4</f>
        <v>4</v>
      </c>
      <c r="E6">
        <v>27</v>
      </c>
    </row>
    <row r="7" spans="1:5" ht="30">
      <c r="A7" s="4" t="s">
        <v>8</v>
      </c>
      <c r="B7">
        <v>1</v>
      </c>
      <c r="C7">
        <f t="shared" si="0"/>
        <v>1</v>
      </c>
      <c r="D7">
        <f>C7+1</f>
        <v>2</v>
      </c>
      <c r="E7">
        <v>22</v>
      </c>
    </row>
    <row r="8" spans="1:5">
      <c r="A8" s="4" t="s">
        <v>71</v>
      </c>
      <c r="B8">
        <v>1</v>
      </c>
      <c r="C8">
        <f t="shared" si="0"/>
        <v>1</v>
      </c>
      <c r="D8">
        <f>C8</f>
        <v>1</v>
      </c>
      <c r="E8">
        <v>24</v>
      </c>
    </row>
    <row r="9" spans="1:5">
      <c r="A9" s="54" t="s">
        <v>342</v>
      </c>
      <c r="B9">
        <f>SUM(B3:B8)</f>
        <v>6</v>
      </c>
      <c r="C9">
        <f t="shared" ref="C9:E9" si="1">SUM(C3:C8)</f>
        <v>6</v>
      </c>
      <c r="D9">
        <f t="shared" si="1"/>
        <v>13</v>
      </c>
      <c r="E9">
        <f t="shared" si="1"/>
        <v>100</v>
      </c>
    </row>
    <row r="10" spans="1:5">
      <c r="B10" s="53">
        <f>B9/$E$9</f>
        <v>0.06</v>
      </c>
      <c r="C10" s="53">
        <f t="shared" ref="C10:E10" si="2">C9/$E$9</f>
        <v>0.06</v>
      </c>
      <c r="D10" s="53">
        <f t="shared" si="2"/>
        <v>0.13</v>
      </c>
      <c r="E10" s="53">
        <f t="shared" si="2"/>
        <v>1</v>
      </c>
    </row>
    <row r="11" spans="1:5">
      <c r="E11">
        <f>E9-D9</f>
        <v>87</v>
      </c>
    </row>
    <row r="12" spans="1:5">
      <c r="E12">
        <f>E11/99</f>
        <v>0.87878787878787878</v>
      </c>
    </row>
    <row r="33" spans="1:3" ht="15.75" thickBot="1"/>
    <row r="34" spans="1:3" ht="15.75" thickBot="1">
      <c r="A34" s="55" t="s">
        <v>12</v>
      </c>
      <c r="B34">
        <f>'PAAC 2023-2'!P104</f>
        <v>17</v>
      </c>
      <c r="C34" s="53">
        <f t="shared" ref="C34:C46" si="3">B34/100</f>
        <v>0.17</v>
      </c>
    </row>
    <row r="35" spans="1:3" ht="15.75" thickBot="1">
      <c r="A35" s="56" t="s">
        <v>87</v>
      </c>
      <c r="B35">
        <f>'PAAC 2023-2'!Q104</f>
        <v>32</v>
      </c>
      <c r="C35" s="53">
        <f t="shared" si="3"/>
        <v>0.32</v>
      </c>
    </row>
    <row r="36" spans="1:3" ht="15.75" thickBot="1">
      <c r="A36" s="56" t="s">
        <v>89</v>
      </c>
      <c r="B36">
        <f>'PAAC 2023-2'!R104</f>
        <v>16</v>
      </c>
      <c r="C36" s="53">
        <f t="shared" si="3"/>
        <v>0.16</v>
      </c>
    </row>
    <row r="37" spans="1:3" ht="15.75" thickBot="1">
      <c r="A37" s="56" t="s">
        <v>88</v>
      </c>
      <c r="B37">
        <f>'PAAC 2023-2'!S104</f>
        <v>38</v>
      </c>
      <c r="C37" s="53">
        <f t="shared" si="3"/>
        <v>0.38</v>
      </c>
    </row>
    <row r="38" spans="1:3" ht="15.75" thickBot="1">
      <c r="A38" s="56" t="s">
        <v>90</v>
      </c>
      <c r="B38">
        <f>'PAAC 2023-2'!T104</f>
        <v>22</v>
      </c>
      <c r="C38" s="53">
        <f t="shared" si="3"/>
        <v>0.22</v>
      </c>
    </row>
    <row r="39" spans="1:3" ht="15.75" thickBot="1">
      <c r="A39" s="56" t="s">
        <v>13</v>
      </c>
      <c r="B39">
        <f>'PAAC 2023-2'!U104</f>
        <v>18</v>
      </c>
      <c r="C39" s="53">
        <f t="shared" si="3"/>
        <v>0.18</v>
      </c>
    </row>
    <row r="40" spans="1:3" ht="30.75" thickBot="1">
      <c r="A40" s="56" t="s">
        <v>86</v>
      </c>
      <c r="B40">
        <f>'PAAC 2023-2'!V104</f>
        <v>27</v>
      </c>
      <c r="C40" s="53">
        <f t="shared" si="3"/>
        <v>0.27</v>
      </c>
    </row>
    <row r="41" spans="1:3" ht="15.75" thickBot="1">
      <c r="A41" s="56" t="s">
        <v>14</v>
      </c>
      <c r="B41">
        <f>'PAAC 2023-2'!W104</f>
        <v>10</v>
      </c>
      <c r="C41" s="53">
        <f t="shared" si="3"/>
        <v>0.1</v>
      </c>
    </row>
    <row r="42" spans="1:3" ht="15.75" thickBot="1">
      <c r="A42" s="56" t="s">
        <v>182</v>
      </c>
      <c r="B42">
        <f>'PAAC 2023-2'!X104</f>
        <v>6</v>
      </c>
      <c r="C42" s="53">
        <f t="shared" si="3"/>
        <v>0.06</v>
      </c>
    </row>
    <row r="43" spans="1:3" ht="15.75" thickBot="1">
      <c r="A43" s="56" t="s">
        <v>15</v>
      </c>
      <c r="B43">
        <f>'PAAC 2023-2'!Y104</f>
        <v>41</v>
      </c>
      <c r="C43" s="53">
        <f t="shared" si="3"/>
        <v>0.41</v>
      </c>
    </row>
    <row r="44" spans="1:3" ht="15.75" thickBot="1">
      <c r="A44" s="56" t="s">
        <v>16</v>
      </c>
      <c r="B44">
        <f>'PAAC 2023-2'!Z104</f>
        <v>8</v>
      </c>
      <c r="C44" s="53">
        <f t="shared" si="3"/>
        <v>0.08</v>
      </c>
    </row>
    <row r="45" spans="1:3" ht="15.75" thickBot="1">
      <c r="A45" s="56" t="s">
        <v>91</v>
      </c>
      <c r="B45">
        <f>'PAAC 2023-2'!AA104</f>
        <v>16</v>
      </c>
      <c r="C45" s="53">
        <f t="shared" si="3"/>
        <v>0.16</v>
      </c>
    </row>
    <row r="46" spans="1:3">
      <c r="A46" s="56" t="s">
        <v>17</v>
      </c>
      <c r="B46">
        <f>'PAAC 2023-2'!AB104</f>
        <v>42</v>
      </c>
      <c r="C46" s="53">
        <f t="shared" si="3"/>
        <v>0.42</v>
      </c>
    </row>
    <row r="48" spans="1:3" ht="15.75" thickBot="1"/>
    <row r="49" spans="1:5">
      <c r="A49" s="56" t="s">
        <v>349</v>
      </c>
      <c r="B49">
        <v>63</v>
      </c>
      <c r="C49" s="53">
        <f>B49/100</f>
        <v>0.63</v>
      </c>
      <c r="E49" s="53"/>
    </row>
  </sheetData>
  <sheetProtection algorithmName="SHA-512" hashValue="kE4T2rG4Mv3QIhklsZPNmOvwQd3UnAdJIdpTV8ys4mZZiixLlS1VzFRn4LZAjddMuu017v//9Osx9nV6FdXRjQ==" saltValue="Vpci1cFHZaxuwxJSxnTRcw==" spinCount="100000" sheet="1" objects="1" scenarios="1"/>
  <mergeCells count="1">
    <mergeCell ref="B1:E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2.xml><?xml version="1.0" encoding="utf-8"?>
<ds:datastoreItem xmlns:ds="http://schemas.openxmlformats.org/officeDocument/2006/customXml" ds:itemID="{50E2192C-06B6-408D-80CE-64CCBD902AC8}">
  <ds:schemaRefs>
    <ds:schemaRef ds:uri="http://purl.org/dc/terms/"/>
    <ds:schemaRef ds:uri="085968fa-4228-4067-94a8-42a614f2b750"/>
    <ds:schemaRef ds:uri="http://purl.org/dc/elements/1.1/"/>
    <ds:schemaRef ds:uri="http://www.w3.org/XML/1998/namespace"/>
    <ds:schemaRef ds:uri="http://schemas.microsoft.com/office/2006/documentManagement/types"/>
    <ds:schemaRef ds:uri="21eaf122-5b0b-4d12-bc54-321805e328fd"/>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Aportes Internos</vt:lpstr>
      <vt:lpstr>Contexto</vt:lpstr>
      <vt:lpstr>PAAC 2023-2</vt:lpstr>
      <vt:lpstr>EVALUACIÓN TRÁMITES SUIT 2023-2</vt:lpstr>
      <vt:lpstr>Gantt 1°T</vt:lpstr>
      <vt:lpstr>Gantt 2°T</vt:lpstr>
      <vt:lpstr>Hoja1</vt:lpstr>
      <vt:lpstr>'Gantt 1°T'!Área_de_impresión</vt:lpstr>
      <vt:lpstr>'Gantt 2°T'!Área_de_impresión</vt:lpstr>
      <vt:lpstr>'PAAC 2023-2'!Títulos_a_imprimir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Administrador</cp:lastModifiedBy>
  <cp:lastPrinted>2023-07-12T10:08:34Z</cp:lastPrinted>
  <dcterms:created xsi:type="dcterms:W3CDTF">2021-01-21T21:26:19Z</dcterms:created>
  <dcterms:modified xsi:type="dcterms:W3CDTF">2023-09-14T20:15:09Z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