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avarelam_invias_gov_co/Documents/2023 office/MIPG/V.2/"/>
    </mc:Choice>
  </mc:AlternateContent>
  <xr:revisionPtr revIDLastSave="466" documentId="8_{5D2529E9-A26F-4676-ADEA-312C4031198A}" xr6:coauthVersionLast="47" xr6:coauthVersionMax="47" xr10:uidLastSave="{B61DA27C-4897-4C75-9288-BB797B35C21F}"/>
  <bookViews>
    <workbookView xWindow="-120" yWindow="-120" windowWidth="29040" windowHeight="15840" xr2:uid="{15169BBB-083E-AD4F-8339-0BE49A8B2B5E}"/>
  </bookViews>
  <sheets>
    <sheet name="PAA" sheetId="1" r:id="rId1"/>
    <sheet name="Desagregado" sheetId="3" r:id="rId2"/>
    <sheet name="Presupuesto - Proyecto" sheetId="2" r:id="rId3"/>
  </sheets>
  <definedNames>
    <definedName name="_xlnm._FilterDatabase" localSheetId="0" hidden="1">PAA!$A$16:$BO$104</definedName>
    <definedName name="_xlnm.Print_Area" localSheetId="0">PAA!$B$2:$AF$104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4" i="1" l="1"/>
  <c r="R34" i="1" s="1"/>
  <c r="P34" i="1"/>
  <c r="N34" i="1"/>
  <c r="L34" i="1"/>
  <c r="R33" i="1" l="1"/>
  <c r="P33" i="1"/>
  <c r="N33" i="1"/>
  <c r="L33" i="1"/>
  <c r="R32" i="1"/>
  <c r="P32" i="1"/>
  <c r="N32" i="1"/>
  <c r="L32" i="1"/>
  <c r="R31" i="1"/>
  <c r="P31" i="1"/>
  <c r="N31" i="1"/>
  <c r="L31" i="1"/>
  <c r="N30" i="1"/>
  <c r="L30" i="1"/>
  <c r="P30" i="1"/>
  <c r="R30" i="1"/>
  <c r="G92" i="3" l="1"/>
  <c r="H92" i="3"/>
  <c r="I92" i="3"/>
  <c r="J92" i="3"/>
  <c r="K92" i="3"/>
  <c r="L92" i="3"/>
  <c r="M92" i="3"/>
  <c r="N92" i="3"/>
  <c r="O92" i="3"/>
  <c r="P92" i="3"/>
  <c r="Q92" i="3"/>
  <c r="R92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58" i="3"/>
  <c r="F23" i="3"/>
  <c r="G19" i="3"/>
  <c r="H19" i="3"/>
  <c r="I19" i="3"/>
  <c r="J19" i="3"/>
  <c r="K19" i="3"/>
  <c r="L19" i="3"/>
  <c r="M19" i="3"/>
  <c r="N19" i="3"/>
  <c r="O19" i="3"/>
  <c r="P19" i="3"/>
  <c r="Q19" i="3"/>
  <c r="R19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92" i="3" l="1"/>
  <c r="G169" i="3"/>
  <c r="H169" i="3"/>
  <c r="I169" i="3"/>
  <c r="J169" i="3"/>
  <c r="K169" i="3"/>
  <c r="L169" i="3"/>
  <c r="M169" i="3"/>
  <c r="N169" i="3"/>
  <c r="O169" i="3"/>
  <c r="P169" i="3"/>
  <c r="Q169" i="3"/>
  <c r="R169" i="3"/>
  <c r="F167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48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F138" i="3"/>
  <c r="F139" i="3"/>
  <c r="F140" i="3"/>
  <c r="F141" i="3"/>
  <c r="F142" i="3"/>
  <c r="F143" i="3"/>
  <c r="G54" i="3"/>
  <c r="H54" i="3"/>
  <c r="I54" i="3"/>
  <c r="J54" i="3"/>
  <c r="K54" i="3"/>
  <c r="Q54" i="3"/>
  <c r="R54" i="3"/>
  <c r="P53" i="3"/>
  <c r="P54" i="3" s="1"/>
  <c r="O53" i="3"/>
  <c r="O54" i="3" s="1"/>
  <c r="N53" i="3"/>
  <c r="N54" i="3" s="1"/>
  <c r="M53" i="3"/>
  <c r="L53" i="3"/>
  <c r="L54" i="3" s="1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F101" i="3"/>
  <c r="F102" i="3"/>
  <c r="F132" i="3"/>
  <c r="F133" i="3"/>
  <c r="F134" i="3"/>
  <c r="F136" i="3"/>
  <c r="F131" i="3"/>
  <c r="H127" i="3"/>
  <c r="I127" i="3"/>
  <c r="J127" i="3"/>
  <c r="K127" i="3"/>
  <c r="L127" i="3"/>
  <c r="M127" i="3"/>
  <c r="N127" i="3"/>
  <c r="O127" i="3"/>
  <c r="P127" i="3"/>
  <c r="Q127" i="3"/>
  <c r="R127" i="3"/>
  <c r="G127" i="3"/>
  <c r="F125" i="3"/>
  <c r="F126" i="3"/>
  <c r="F124" i="3"/>
  <c r="F4" i="3"/>
  <c r="F19" i="3" s="1"/>
  <c r="F144" i="3" l="1"/>
  <c r="F169" i="3"/>
  <c r="F53" i="3"/>
  <c r="F54" i="3" s="1"/>
  <c r="M54" i="3"/>
  <c r="G55" i="3"/>
  <c r="G93" i="3"/>
  <c r="J93" i="3" s="1"/>
  <c r="M93" i="3" s="1"/>
  <c r="P93" i="3" s="1"/>
  <c r="G98" i="3"/>
  <c r="J98" i="3" s="1"/>
  <c r="M98" i="3" s="1"/>
  <c r="P98" i="3" s="1"/>
  <c r="F127" i="3"/>
  <c r="R87" i="1" l="1"/>
  <c r="P87" i="1"/>
  <c r="N87" i="1"/>
  <c r="L87" i="1"/>
  <c r="O85" i="1"/>
  <c r="M85" i="1"/>
  <c r="R68" i="1" l="1"/>
  <c r="P68" i="1"/>
  <c r="N68" i="1"/>
  <c r="L68" i="1"/>
  <c r="R80" i="1" l="1"/>
  <c r="P80" i="1"/>
  <c r="N80" i="1"/>
  <c r="L80" i="1"/>
  <c r="J97" i="1" l="1"/>
  <c r="R201" i="3"/>
  <c r="Q201" i="3"/>
  <c r="P201" i="3"/>
  <c r="O201" i="3"/>
  <c r="N201" i="3"/>
  <c r="M201" i="3"/>
  <c r="L201" i="3"/>
  <c r="K201" i="3"/>
  <c r="J201" i="3"/>
  <c r="I201" i="3"/>
  <c r="H201" i="3"/>
  <c r="G201" i="3"/>
  <c r="F201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J96" i="1" s="1"/>
  <c r="R190" i="3"/>
  <c r="Q190" i="3"/>
  <c r="P190" i="3"/>
  <c r="O190" i="3"/>
  <c r="N190" i="3"/>
  <c r="M190" i="3"/>
  <c r="L190" i="3"/>
  <c r="K190" i="3"/>
  <c r="J190" i="3"/>
  <c r="I190" i="3"/>
  <c r="H190" i="3"/>
  <c r="G190" i="3"/>
  <c r="F190" i="3"/>
  <c r="J95" i="1" s="1"/>
  <c r="H120" i="3"/>
  <c r="I120" i="3"/>
  <c r="J120" i="3"/>
  <c r="K120" i="3"/>
  <c r="L120" i="3"/>
  <c r="M120" i="3"/>
  <c r="N120" i="3"/>
  <c r="O120" i="3"/>
  <c r="P120" i="3"/>
  <c r="Q120" i="3"/>
  <c r="R120" i="3"/>
  <c r="F116" i="3"/>
  <c r="F117" i="3"/>
  <c r="F118" i="3"/>
  <c r="F119" i="3"/>
  <c r="F115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J88" i="1"/>
  <c r="G120" i="3"/>
  <c r="F110" i="3"/>
  <c r="F109" i="3"/>
  <c r="F108" i="3"/>
  <c r="F107" i="3"/>
  <c r="F106" i="3"/>
  <c r="F104" i="3"/>
  <c r="G202" i="3" l="1"/>
  <c r="J202" i="3" s="1"/>
  <c r="G197" i="3"/>
  <c r="J197" i="3" s="1"/>
  <c r="M197" i="3" s="1"/>
  <c r="P197" i="3" s="1"/>
  <c r="Q96" i="1" s="1"/>
  <c r="R96" i="1" s="1"/>
  <c r="F111" i="3"/>
  <c r="J89" i="1" s="1"/>
  <c r="F120" i="3"/>
  <c r="J90" i="1" s="1"/>
  <c r="G112" i="3"/>
  <c r="G121" i="3"/>
  <c r="K90" i="1" s="1"/>
  <c r="L90" i="1" l="1"/>
  <c r="K96" i="1"/>
  <c r="L96" i="1" s="1"/>
  <c r="M97" i="1"/>
  <c r="N97" i="1" s="1"/>
  <c r="M202" i="3"/>
  <c r="O97" i="1" s="1"/>
  <c r="P97" i="1" s="1"/>
  <c r="O96" i="1"/>
  <c r="P96" i="1" s="1"/>
  <c r="K97" i="1"/>
  <c r="L97" i="1" s="1"/>
  <c r="M96" i="1"/>
  <c r="N96" i="1" s="1"/>
  <c r="J112" i="3"/>
  <c r="K89" i="1"/>
  <c r="L89" i="1" s="1"/>
  <c r="K88" i="1"/>
  <c r="L88" i="1" s="1"/>
  <c r="J121" i="3"/>
  <c r="R185" i="3"/>
  <c r="Q185" i="3"/>
  <c r="P185" i="3"/>
  <c r="O185" i="3"/>
  <c r="N185" i="3"/>
  <c r="M185" i="3"/>
  <c r="L185" i="3"/>
  <c r="K185" i="3"/>
  <c r="J185" i="3"/>
  <c r="I185" i="3"/>
  <c r="H185" i="3"/>
  <c r="G185" i="3"/>
  <c r="F185" i="3"/>
  <c r="J94" i="1" s="1"/>
  <c r="J93" i="1"/>
  <c r="J92" i="1"/>
  <c r="J91" i="1"/>
  <c r="P202" i="3" l="1"/>
  <c r="Q97" i="1" s="1"/>
  <c r="R97" i="1" s="1"/>
  <c r="M121" i="3"/>
  <c r="M90" i="1"/>
  <c r="N90" i="1" s="1"/>
  <c r="M88" i="1"/>
  <c r="N88" i="1" s="1"/>
  <c r="M112" i="3"/>
  <c r="M89" i="1"/>
  <c r="N89" i="1" s="1"/>
  <c r="G20" i="3"/>
  <c r="J20" i="3" s="1"/>
  <c r="M20" i="3" s="1"/>
  <c r="P20" i="3" s="1"/>
  <c r="G145" i="3"/>
  <c r="G170" i="3"/>
  <c r="J170" i="3" s="1"/>
  <c r="M170" i="3" s="1"/>
  <c r="P170" i="3" s="1"/>
  <c r="G186" i="3"/>
  <c r="K94" i="1" s="1"/>
  <c r="L94" i="1" s="1"/>
  <c r="G128" i="3"/>
  <c r="F3" i="3"/>
  <c r="J83" i="1" s="1"/>
  <c r="Q88" i="1" l="1"/>
  <c r="R88" i="1" s="1"/>
  <c r="O88" i="1"/>
  <c r="P88" i="1" s="1"/>
  <c r="P112" i="3"/>
  <c r="Q89" i="1" s="1"/>
  <c r="R89" i="1" s="1"/>
  <c r="O89" i="1"/>
  <c r="P89" i="1" s="1"/>
  <c r="P121" i="3"/>
  <c r="Q90" i="1" s="1"/>
  <c r="R90" i="1" s="1"/>
  <c r="O90" i="1"/>
  <c r="P90" i="1" s="1"/>
  <c r="G3" i="3"/>
  <c r="K83" i="1" s="1"/>
  <c r="L83" i="1" s="1"/>
  <c r="J145" i="3"/>
  <c r="K92" i="1"/>
  <c r="L92" i="1" s="1"/>
  <c r="K84" i="1"/>
  <c r="J128" i="3"/>
  <c r="K91" i="1"/>
  <c r="L91" i="1" s="1"/>
  <c r="J186" i="3"/>
  <c r="J55" i="3"/>
  <c r="M55" i="3" s="1"/>
  <c r="P55" i="3" s="1"/>
  <c r="P3" i="3" s="1"/>
  <c r="Q83" i="1" s="1"/>
  <c r="R83" i="1" s="1"/>
  <c r="M128" i="3" l="1"/>
  <c r="M91" i="1"/>
  <c r="N91" i="1" s="1"/>
  <c r="M186" i="3"/>
  <c r="M94" i="1"/>
  <c r="N94" i="1" s="1"/>
  <c r="M84" i="1"/>
  <c r="M145" i="3"/>
  <c r="M92" i="1"/>
  <c r="N92" i="1" s="1"/>
  <c r="M3" i="3"/>
  <c r="O83" i="1" s="1"/>
  <c r="P83" i="1" s="1"/>
  <c r="J3" i="3"/>
  <c r="M83" i="1" s="1"/>
  <c r="N83" i="1" s="1"/>
  <c r="P145" i="3" l="1"/>
  <c r="Q92" i="1" s="1"/>
  <c r="R92" i="1" s="1"/>
  <c r="O92" i="1"/>
  <c r="P92" i="1" s="1"/>
  <c r="P186" i="3"/>
  <c r="Q94" i="1" s="1"/>
  <c r="R94" i="1" s="1"/>
  <c r="O94" i="1"/>
  <c r="P94" i="1" s="1"/>
  <c r="Q84" i="1"/>
  <c r="O84" i="1"/>
  <c r="P128" i="3"/>
  <c r="Q91" i="1" s="1"/>
  <c r="R91" i="1" s="1"/>
  <c r="O91" i="1"/>
  <c r="P91" i="1" s="1"/>
  <c r="L45" i="1"/>
  <c r="Q98" i="1"/>
  <c r="O98" i="1"/>
  <c r="M98" i="1"/>
  <c r="K98" i="1"/>
  <c r="Q25" i="1"/>
  <c r="R25" i="1" s="1"/>
  <c r="O25" i="1"/>
  <c r="P25" i="1" s="1"/>
  <c r="M25" i="1"/>
  <c r="N25" i="1" s="1"/>
  <c r="K25" i="1"/>
  <c r="L25" i="1" s="1"/>
  <c r="J84" i="1"/>
  <c r="R84" i="1" l="1"/>
  <c r="L84" i="1"/>
  <c r="P84" i="1"/>
  <c r="N84" i="1"/>
</calcChain>
</file>

<file path=xl/sharedStrings.xml><?xml version="1.0" encoding="utf-8"?>
<sst xmlns="http://schemas.openxmlformats.org/spreadsheetml/2006/main" count="1953" uniqueCount="689">
  <si>
    <t>CÓDIGO</t>
  </si>
  <si>
    <t>EDEP-FR-1</t>
  </si>
  <si>
    <t>VERSIÓN</t>
  </si>
  <si>
    <t xml:space="preserve">PÁGINA </t>
  </si>
  <si>
    <t>DE</t>
  </si>
  <si>
    <t>NOMBRE DEL PLAN:</t>
  </si>
  <si>
    <t>PLAN DE ACCIÓN ANUAL</t>
  </si>
  <si>
    <t xml:space="preserve">DESCRIPCIÓN: </t>
  </si>
  <si>
    <t>INSTRUMENTO DE PLANEACIÓN INSTITUCIONAL EN EL CUAL SE DETERMINAN ACCIONES Y METAS A DESARROLLAR DURANTE UNA VIGENCIA Y LA DESIGNACIÓN DE LOS RESPONSABLES, PERÍODOS DE CUMPLIMIENTO Y LOS INDICADORES DE SEGUIMIENTO; EN EL MARCO DEL MODELO INTEGRADO DE PLANEACIÓN Y GESTIÓN EN CONCORDANCIA CON LOS LINEAMIENTOS DEL PLAN ESTRATÉGICO INSTITUCIONAL, PLAN SECTORIAL Y PLAN NACIONAL DE DESARROLLO</t>
  </si>
  <si>
    <t>RESPONSABLE:</t>
  </si>
  <si>
    <t>DIRECTOR GENERAL</t>
  </si>
  <si>
    <t>VIGENCIA:</t>
  </si>
  <si>
    <t xml:space="preserve">ARTICULACIÓN </t>
  </si>
  <si>
    <t>PROGRAMACIÓN</t>
  </si>
  <si>
    <t>PLANES</t>
  </si>
  <si>
    <t>PLAN ESTRATÉGICO INSTITUCIONAL</t>
  </si>
  <si>
    <t>PND 2023-2026
TRANSFORMACIÓN</t>
  </si>
  <si>
    <t xml:space="preserve">OBJETIVO PEI </t>
  </si>
  <si>
    <t>META PEI CUATRIENIO</t>
  </si>
  <si>
    <t>PROCESO</t>
  </si>
  <si>
    <t>DIMENSIÓN</t>
  </si>
  <si>
    <t>POLÍTICA</t>
  </si>
  <si>
    <t>ACCIÓN</t>
  </si>
  <si>
    <t>PRODUCTO</t>
  </si>
  <si>
    <t>META</t>
  </si>
  <si>
    <t>FECHA DE CUMPLIMIENTO</t>
  </si>
  <si>
    <t>RESPONSABLES</t>
  </si>
  <si>
    <t>PROGRAMA DE TRANSPARENCIA Y ÉTICA PÚBLICA</t>
  </si>
  <si>
    <t>INSTITUCIONAL DE ARCHIVOS DE LA ENTIDAD - PINAR-</t>
  </si>
  <si>
    <t>ANUAL DE ADQUISICIONES</t>
  </si>
  <si>
    <t>ANUAL DE VACANTES</t>
  </si>
  <si>
    <t>PREVISIÓN DE RECURSOS HUMANOS</t>
  </si>
  <si>
    <t>ESTRATÉGICO DE TALENTO HUMANO</t>
  </si>
  <si>
    <t>INSTITUCIONAL DE CAPACITACIÓN</t>
  </si>
  <si>
    <t>BIENESTAR
INCENTIVOS INSTITUCIONALES</t>
  </si>
  <si>
    <t>TRABAJO ANUAL EN SEGURIDAD Y SALUD EN EL TRABAJO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</si>
  <si>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</si>
  <si>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</si>
  <si>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</si>
  <si>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GESTIÓN DE RIESGOS DE DESASTRES DE LAS ENTIDADES PÚBLICAS Y PRIVADAS</t>
  </si>
  <si>
    <t>Primer trimestre</t>
  </si>
  <si>
    <t>Segundo Trimestre</t>
  </si>
  <si>
    <t>Tercer trimestre</t>
  </si>
  <si>
    <t>Cuarto trimestre</t>
  </si>
  <si>
    <t>Cantidad</t>
  </si>
  <si>
    <t>%</t>
  </si>
  <si>
    <t>Convergencia Regional</t>
  </si>
  <si>
    <t>Gestión humana</t>
  </si>
  <si>
    <t>Talento Humano</t>
  </si>
  <si>
    <t>Planes estratégico de talento humano, anual de vacantes, de previsión de recursos humano, el institucional de capacitación y el de bienestar e incentivos institucionales publicados, implementados y con seguimiento</t>
  </si>
  <si>
    <t>Subdirección Gestión Humana</t>
  </si>
  <si>
    <t>X</t>
  </si>
  <si>
    <t>Integridad</t>
  </si>
  <si>
    <t xml:space="preserve">Realizar seguimiento a la implementación del código de integridad y de buen gobierno </t>
  </si>
  <si>
    <t>Código de integridad y de buen gobierno con seguimiento realizado</t>
  </si>
  <si>
    <t>Secretaría General</t>
  </si>
  <si>
    <t>Mantener, mejorar y evaluar el Sistema de Seguridad y Salud en el Trabajo con énfasis en vigilancia epidemiológica y bioseguridad.</t>
  </si>
  <si>
    <t>Sistema de Seguridad y Salud en el Trabajo mantenido, mejorado y evaluado.</t>
  </si>
  <si>
    <t>Adelantar el proceso para proveer las vacantes temporales o definitivas mediante encargos a los funcionarios de carrera de la entidad, de acuerdo a directrices de la alta dirección.</t>
  </si>
  <si>
    <t>Proceso de encargos implementado</t>
  </si>
  <si>
    <t>Formular e implementar plan de trabajo de la Escuela Corporativa Guillermo Gaviria Correa.</t>
  </si>
  <si>
    <t>Plan de trabajo formulado e implementado</t>
  </si>
  <si>
    <t>Fortalecimiento organizacional y simplificación de procesos</t>
  </si>
  <si>
    <t>Direccionamiento estratégico y planeación institucional</t>
  </si>
  <si>
    <t>Direccionamiento Estratégico y Planeación</t>
  </si>
  <si>
    <t>Planeación Institucional</t>
  </si>
  <si>
    <t>Formular oportunamente los planes (táctico y operativo 2023) de la Dependencia.</t>
  </si>
  <si>
    <t>Planes (táctico y operativo 2022) formulados</t>
  </si>
  <si>
    <t>Todas las Dependencias</t>
  </si>
  <si>
    <t>Gestión presupuestal y eficiencia del gasto público</t>
  </si>
  <si>
    <t>Asesorar, coordinar y desarrollar las etapas del ciclo presupuestal del Invías (formulación, programación ejecución, seguimiento y evaluación)</t>
  </si>
  <si>
    <t>Etapas del ciclo presupuestal con asesoría, coordinadas y desarrolladas</t>
  </si>
  <si>
    <t>Oficina Asesora de Planeación</t>
  </si>
  <si>
    <t>Revisar y realizar mejoras cuando sea el caso de la documentación de los procesos del Modelo de Operación</t>
  </si>
  <si>
    <t>Procesos del Modelo de Operación revisados</t>
  </si>
  <si>
    <t>Cumplir eficientemente las actividades administrativas a cargo de las dependencias, establecidos en los Planes Operativos.</t>
  </si>
  <si>
    <t xml:space="preserve">Actividades administrativas con cumplimiento oportuno </t>
  </si>
  <si>
    <t>Gestión financiera</t>
  </si>
  <si>
    <t>Gestión con Valores para Resultados</t>
  </si>
  <si>
    <t>Recursos de inversión comprometidos</t>
  </si>
  <si>
    <t xml:space="preserve">Recursos de inversión obligados </t>
  </si>
  <si>
    <t>Recursos de funcionamiento comprometidos</t>
  </si>
  <si>
    <t>Subdirección Administrativa
Dirección Jurídica</t>
  </si>
  <si>
    <t xml:space="preserve">Recursos de funcionamiento obligados </t>
  </si>
  <si>
    <t>Recursos obligados de la reserva presupuestal 2022</t>
  </si>
  <si>
    <t>Gestión contractual, procesos administrativo y sancionatorio</t>
  </si>
  <si>
    <t>Compras y contratación pública</t>
  </si>
  <si>
    <t>Seguimiento realizados y proyectos de actas de liquidación revisadas</t>
  </si>
  <si>
    <t>Impartir las directrices a las Unidades ejecutoras a cargo, para el trámite de prórrogas, modificaciones y adiciones conforme lo previsto en el Manual de Contratación y Manual de Interventoría Vigentes.</t>
  </si>
  <si>
    <t xml:space="preserve">
Subdirección de Gestión Contractual y Procesos Administrativos</t>
  </si>
  <si>
    <t>Compra Pública</t>
  </si>
  <si>
    <t>Formular y actualizar el Plan Anual de Adquisiciones -PAA- en el SECOP II</t>
  </si>
  <si>
    <t>Plan Anual de Adquisiciones formulado y actualizado</t>
  </si>
  <si>
    <t>Número de procesos realizados a través de SECOP II.</t>
  </si>
  <si>
    <t>Subdirección de Procesos de Selección Contractuales</t>
  </si>
  <si>
    <t>Informe de desincorporación y registro de Bienes de Uso Público en concesión.</t>
  </si>
  <si>
    <t>Subdirección Financiera</t>
  </si>
  <si>
    <t>Realizar seguimiento a los flujos de información que afecten los estados financieros (cumplimiento de los acuerdos de niveles de servicio).</t>
  </si>
  <si>
    <t>Informe de seguimiento a los flujos de información que afectan los estados financieros</t>
  </si>
  <si>
    <t>Evaluación y seguimiento</t>
  </si>
  <si>
    <t>Evaluación de Resultados</t>
  </si>
  <si>
    <t>Seguimiento y evaluación del desempeño institucional</t>
  </si>
  <si>
    <t>Generar reportes de ejecución presupuestal para seguimiento oportuno y toma de decisiones</t>
  </si>
  <si>
    <t>Reporte mensual de ejecución presupuestal por Unidad Ejecutora</t>
  </si>
  <si>
    <t>Administrar los bienes inmuebles fiscales</t>
  </si>
  <si>
    <t>Informe de estado de bienes inmuebles fiscales</t>
  </si>
  <si>
    <t>Secretaria General</t>
  </si>
  <si>
    <t>Gestión de tecnologías de la información y comunicaciones</t>
  </si>
  <si>
    <t xml:space="preserve">Gobierno Digital </t>
  </si>
  <si>
    <t>PETI para la vigencia 2023 definido, aprobado, implementado y con seguimiento</t>
  </si>
  <si>
    <t>OTIC</t>
  </si>
  <si>
    <t>Seguridad Digital</t>
  </si>
  <si>
    <t xml:space="preserve">Ejecutar las actividades definidas para el año 2023 del Plan de implementación del Modelo de Seguridad y Privacidad de la Información MSPI del INVIAS. </t>
  </si>
  <si>
    <t xml:space="preserve">Actividades ejecutadas del Plan de Implementación Modelo de Seguridad y Privacidad de la Información MSPI de INVIAS . </t>
  </si>
  <si>
    <t>Todas las Dependencias - en coordinación por la OTIC</t>
  </si>
  <si>
    <t>Racionalización de trámites</t>
  </si>
  <si>
    <t xml:space="preserve">Digitalizar los trámites: permiso de carga especial y concepto técnico para ubicación de estaciones de servicio (EDS). </t>
  </si>
  <si>
    <t>Trámites de permisos especiales y concepto técnico para ubicación de estaciones de servicio (EDS) digitalizado</t>
  </si>
  <si>
    <t>Dirección Técnica y de Estructuración
Subdirección de Reglamentación Técnica e Innovación
Subdirección Administrativa
OTIC</t>
  </si>
  <si>
    <t xml:space="preserve"> Integrar sistemas de información a través de la plataforma de gestión de procesos de negocio - BPM -.</t>
  </si>
  <si>
    <t>Sistema de Gestión de Documento Electrónico y de Archivo SGDEA integrado con los trámites de la plataforma de gestión de procesos de negocio - BPM-.</t>
  </si>
  <si>
    <t>Defensa jurídica</t>
  </si>
  <si>
    <t>Defensa Jurídica</t>
  </si>
  <si>
    <t>Realizar gestión de cobro persuasivo y coactivo dentro de los términos de ley, acorde a los procedimientos vigentes.</t>
  </si>
  <si>
    <t>Cobros persuasivos y procesos coactivos adelantados dentro los términos de ley y los procedimientos vigentes</t>
  </si>
  <si>
    <t>Subdirección de Defensa Jurídica</t>
  </si>
  <si>
    <t>Emitir conceptos jurídicos dentro del marco de sus funciones y dentro de los plazos legales.</t>
  </si>
  <si>
    <t>Conceptos jurídicos emitidos dentro de los plazos legales</t>
  </si>
  <si>
    <t>Dirección Jurídica</t>
  </si>
  <si>
    <t>Verificar expedientes físicos vs expedientes virtuales, validando las piezas procesales de cada uno.</t>
  </si>
  <si>
    <t xml:space="preserve">Adelantar y gestionar los procesos administrativos sancionatorios y las declaratorias de siniestro en cumplimiento del fin de las normas </t>
  </si>
  <si>
    <t xml:space="preserve">Solicitudes de sanciones y/o declaratorias de siniestro, adelantadas y gestionadas </t>
  </si>
  <si>
    <t>Subdirección de Gestión Contractual y Procesos Administrativos</t>
  </si>
  <si>
    <t>Seguridad Humana y Justicia Social</t>
  </si>
  <si>
    <t xml:space="preserve">Implementar las matrices de seguimiento y control de la implementación del Modelo Óptimo ge Gestión (MOG) conforme a los lineamientos de la ANDJE. </t>
  </si>
  <si>
    <t>Procesos judiciales adelantados en términos y competencia y Matrices del MOG implementadas</t>
  </si>
  <si>
    <t>Mejora normativa</t>
  </si>
  <si>
    <t>Actualizar Normograma</t>
  </si>
  <si>
    <t>Programa de Seguridad en Carreteras Nacionales con seguimiento a la contratación y a los recursos</t>
  </si>
  <si>
    <t xml:space="preserve"> </t>
  </si>
  <si>
    <t>Subdirección Administrativa</t>
  </si>
  <si>
    <t>Actualizar, conciliar y depurar los inventarios del Instituto en todas las dependencias</t>
  </si>
  <si>
    <t>Inventarios actualizados, conciliados y depurados</t>
  </si>
  <si>
    <t>Control disciplinario</t>
  </si>
  <si>
    <t>Procesos descongestionados con decisión de fondo</t>
  </si>
  <si>
    <t xml:space="preserve">Oficina de Control Disciplinario </t>
  </si>
  <si>
    <t>Atención y relacionamiento al ciudadano</t>
  </si>
  <si>
    <t>Estudiar y evaluar las quejas, denuncias e informes, por hechos de relevancia disciplinaria</t>
  </si>
  <si>
    <t xml:space="preserve">Informes, quejas, denuncias y traslados de la PGN estudiados y evaluados </t>
  </si>
  <si>
    <t xml:space="preserve">Adelantar todas las etapas procesales de la actuación disciplinaria, hasta la toma de decisión final de archivo o formulación de Cargos contra servidor público </t>
  </si>
  <si>
    <t xml:space="preserve">Etapas procesales de la actuación disciplinaria adelantadas </t>
  </si>
  <si>
    <t>Participación ciudadana en la gestión pública</t>
  </si>
  <si>
    <t>Realizar seguimiento a la estrategia de participación ciudadana</t>
  </si>
  <si>
    <t>Estrategia de participación ciudadana con seguimientos</t>
  </si>
  <si>
    <t>Servicio al ciudadano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</si>
  <si>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</si>
  <si>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</si>
  <si>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Todas las dependencias</t>
  </si>
  <si>
    <t>Diseñar, construir, mejorar, rehabilitar, mantener y operar la infraestructura vial intermodal  mediante proyectos con criterios de sostenibilidad y resiliencia,  para la integración territorial y disminución de brechas sociales y económicas entre los centros de producción y comercialización.</t>
  </si>
  <si>
    <t>Articular y coordinar la gestión de proyectos de inversión con las Direcciones misionales y la Oficina Asesora de Planeación</t>
  </si>
  <si>
    <t>Proyectos de inversión articulados con direcciones misionales</t>
  </si>
  <si>
    <t>Subdirección General</t>
  </si>
  <si>
    <t xml:space="preserve">Internacionalización, transformación productiva para la vida y la acción climática </t>
  </si>
  <si>
    <t>Coordinar, bajo los lineamientos de la Dirección General, la planeación, ejecución y control de la gestión de las Direcciones Territoriales</t>
  </si>
  <si>
    <t>Direcciones territoriales coordinadas con lineamientos y seguimiento a su gestión</t>
  </si>
  <si>
    <t>Desarrollar la política de comunicaciones externas e internas de acuerdo con las directrices del Director General y en coordinación con las dependencias responsables</t>
  </si>
  <si>
    <t>Política de comunicaciones desarrollada y coordinada</t>
  </si>
  <si>
    <t>Vía atendida por emergencias</t>
  </si>
  <si>
    <t>Subdirección de Gestión del Riesgo</t>
  </si>
  <si>
    <t>Sitios críticos estabilizados</t>
  </si>
  <si>
    <t>Generar metodología cuantitativa del riesgo por movimientos en masa en la red vial no concesionada a cargo del Instituto Nacional de Vías (INVIAS)</t>
  </si>
  <si>
    <t>Estructuración de proyectos de infraestructura de transporte</t>
  </si>
  <si>
    <t>Subdirección de Estructuración de Proyectos</t>
  </si>
  <si>
    <t>Sistema informático estructurado de la información generada en los procesos de estructuración de proyectos.</t>
  </si>
  <si>
    <t>Elaborar Informe de validación documental para regulación de nuevas tecnologías</t>
  </si>
  <si>
    <t>Informe de validación documental para regulación de nuevas tecnologías</t>
  </si>
  <si>
    <t>Subdirección de Reglamentación Técnica e Innovación</t>
  </si>
  <si>
    <t>Gestión del conocimiento y la innovación</t>
  </si>
  <si>
    <t>Realizar rueda de innovación y sostenibilidad</t>
  </si>
  <si>
    <t>Rueda de innovación y sostenibilidad realizada</t>
  </si>
  <si>
    <t xml:space="preserve">Proyectos y programas de las Subdirecciones y grupos adscritos apoyados </t>
  </si>
  <si>
    <t>Proyectos y programas del INVIAS estructurados</t>
  </si>
  <si>
    <t>Acompañar los procesos para la expedición de normatividad en la infraestructura de transporte</t>
  </si>
  <si>
    <t>Normatividad expedida</t>
  </si>
  <si>
    <t>Gestión ambiental, social, predial y de sostenibilidad de proyectos de infraestructura de transporte</t>
  </si>
  <si>
    <t>Criterios y estrategias de sostenibilidad implementados</t>
  </si>
  <si>
    <t>Liderar articuladamente con la Oficina TIC la aplicación de nuevas tecnologías en Sistemas Inteligentes a Transportes y construcción de proyectos de infraestructura de transporte.</t>
  </si>
  <si>
    <t>Documentos técnicos actualizados</t>
  </si>
  <si>
    <t>Gestionar predios y mejoras requeridas para el desarrollo de proyectos INVÍAS</t>
  </si>
  <si>
    <t>Subdirección de Sostenibilidad</t>
  </si>
  <si>
    <t>Seguimiento a las acciones</t>
  </si>
  <si>
    <t>Base de datos de predios de uso público actualizados</t>
  </si>
  <si>
    <t>Kilómetros de red vial primaria rehabilitados y/o mantenidos</t>
  </si>
  <si>
    <t>Subdirección Gestión Integral de Carreteras
Subdirección de Modernización de Carreteras Nacionales</t>
  </si>
  <si>
    <t>Realizar mejoramiento de 97 km de red vial primaria</t>
  </si>
  <si>
    <t>Kilómetros de red vial primaria mejorada</t>
  </si>
  <si>
    <t>Realizar la intervención de 4.040 Km de vías terciarias</t>
  </si>
  <si>
    <t>Kilómetros de red terciaria intervenidos (mejorados y mantenidos con tecnologías tradicionales y/o no convencionales)</t>
  </si>
  <si>
    <t>Subdirección de Vías Regionales</t>
  </si>
  <si>
    <t>Suscribir convenios con 100 Juntas de Acción Comunal en vías terciarias</t>
  </si>
  <si>
    <t>Convenios solidarios firmados con las Organizaciones de Acción Comunal en el país</t>
  </si>
  <si>
    <t xml:space="preserve">kilómetros de red vial secundaria con pavimento nuevo </t>
  </si>
  <si>
    <t>Subdirección Marítima, Fluvial y Férrea</t>
  </si>
  <si>
    <t>Derecho Humano a alimentación</t>
  </si>
  <si>
    <t>Construir Otras Obras Fluviales</t>
  </si>
  <si>
    <t>Otras Obras Fluviales construidas</t>
  </si>
  <si>
    <t>Túneles en operación</t>
  </si>
  <si>
    <t>Puentes en la red vial primaria construidos *(incluye viaductos)</t>
  </si>
  <si>
    <t>Realizar el mantenimiento rutinario</t>
  </si>
  <si>
    <t>Subdirección Gestión Integral de Carreteras</t>
  </si>
  <si>
    <t>Operar, mantener y señalizar en 7 pasos a nivel para el paso de vehículos ferroviarios</t>
  </si>
  <si>
    <t>Pasos a nivel de infraestructura férrea operados, mantenidos y señalizados</t>
  </si>
  <si>
    <t xml:space="preserve">Intervenir 6 sedes y estaciones férreas </t>
  </si>
  <si>
    <t xml:space="preserve"> Sedes y estaciones férreas intervenidas</t>
  </si>
  <si>
    <t>Realizar el mantenimiento en la red férrea</t>
  </si>
  <si>
    <t>Kilómetros mantenidos en la red férrea</t>
  </si>
  <si>
    <t>Evaluar oportunamente los planes (acción y operativo) de la Dependencia.</t>
  </si>
  <si>
    <t>Planes (acción y operativo) evaluados oportunamente.</t>
  </si>
  <si>
    <t>Gestión documental</t>
  </si>
  <si>
    <t>Información y comunicación</t>
  </si>
  <si>
    <t>Fortalecer la política de Gestión Documental</t>
  </si>
  <si>
    <t>Política de Gestión Documental fortalecida</t>
  </si>
  <si>
    <t>Transparencia, acceso a la información pública y lucha contra la corrupción</t>
  </si>
  <si>
    <t>Implementar oportunamente las acciones del Plan Anticorrupción y de Atención al Ciudadano</t>
  </si>
  <si>
    <t>Acciones del Plan Anticorrupción y de Atención al Ciudadano implementadas oportunamente</t>
  </si>
  <si>
    <t>Control Interno</t>
  </si>
  <si>
    <t>Aprobar el plan anual de auditoria para fortalecer el SCI- Sistema de Control Interno del Invías</t>
  </si>
  <si>
    <t>Oficina de Control interno</t>
  </si>
  <si>
    <t>Implementar el Plan Anual de Auditoría para fortalecer el SCI- Sistema de Control Interno del Invías</t>
  </si>
  <si>
    <t>Cumplimiento del plan</t>
  </si>
  <si>
    <t>Oficina de Control Interno</t>
  </si>
  <si>
    <t>Realizar sensibilización del esquema de línea de defensa</t>
  </si>
  <si>
    <t>Esquema de línea de defensa con sensibilización realizada</t>
  </si>
  <si>
    <t xml:space="preserve">Formular Plan Anual de auditoria </t>
  </si>
  <si>
    <t>Plan Anual de Auditoria formulado</t>
  </si>
  <si>
    <t>DEPENDENCIA</t>
  </si>
  <si>
    <t>PROGRAMA</t>
  </si>
  <si>
    <t>PROYECTOS</t>
  </si>
  <si>
    <t>SECTOR</t>
  </si>
  <si>
    <t>META ANUAL</t>
  </si>
  <si>
    <t xml:space="preserve">MESES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</si>
  <si>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</si>
  <si>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</si>
  <si>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</si>
  <si>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</si>
  <si>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</si>
  <si>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</si>
  <si>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</si>
  <si>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</si>
  <si>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</si>
  <si>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</si>
  <si>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</si>
  <si>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</si>
  <si>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Kilómetros de Red Vial Primaria Rehabilitados y Mantenidos</t>
  </si>
  <si>
    <t>Sub. Gestión Integral de Carreteras</t>
  </si>
  <si>
    <t>Kilómetros de Red Vial Primaria Rehabilitados</t>
  </si>
  <si>
    <t>1594-2021</t>
  </si>
  <si>
    <t>Romelia - El Pollo</t>
  </si>
  <si>
    <t>SGIC</t>
  </si>
  <si>
    <t>1528-2021</t>
  </si>
  <si>
    <t xml:space="preserve">Viajano - Achi </t>
  </si>
  <si>
    <t>1622-2022</t>
  </si>
  <si>
    <t xml:space="preserve">Planeta Rica - La Ye </t>
  </si>
  <si>
    <t>2269-2021</t>
  </si>
  <si>
    <t xml:space="preserve">Coveñas - Sabaneta </t>
  </si>
  <si>
    <t>1682-2022</t>
  </si>
  <si>
    <t>La Union - Sonson</t>
  </si>
  <si>
    <t>Concluir</t>
  </si>
  <si>
    <t>1591-2020</t>
  </si>
  <si>
    <t>Moñitos - Loricá - Chinú</t>
  </si>
  <si>
    <t>1561-2021</t>
  </si>
  <si>
    <t xml:space="preserve">Pasto - Mojarra - Popayán </t>
  </si>
  <si>
    <t>1816-2020</t>
  </si>
  <si>
    <t xml:space="preserve">Altamira - Florencia </t>
  </si>
  <si>
    <t>1581-2021</t>
  </si>
  <si>
    <t xml:space="preserve">Transversal Momposina </t>
  </si>
  <si>
    <t>Reactivación 2.0</t>
  </si>
  <si>
    <t>990-2022</t>
  </si>
  <si>
    <t xml:space="preserve">Conectivdad Arauca - Casanare </t>
  </si>
  <si>
    <t>Sub. Modernización de Carreteras Nacionales</t>
  </si>
  <si>
    <t>1757-2020</t>
  </si>
  <si>
    <t>QUIBDO-PEREIRA</t>
  </si>
  <si>
    <t>1723-2020</t>
  </si>
  <si>
    <t>QUIBDO-MEDELLIN</t>
  </si>
  <si>
    <t>1815-2020</t>
  </si>
  <si>
    <t>PALETARÁ</t>
  </si>
  <si>
    <t>1758-2020</t>
  </si>
  <si>
    <t>TRANSVERSAL LIBERTADOR</t>
  </si>
  <si>
    <t>130 - CUSIANA</t>
  </si>
  <si>
    <t>Subtotal</t>
  </si>
  <si>
    <t>Acumulado trimestral</t>
  </si>
  <si>
    <t>Kilómetros de Red Vial Primaria Mantenidos</t>
  </si>
  <si>
    <t>2177-2021</t>
  </si>
  <si>
    <t>Tuquerres - Samaniego</t>
  </si>
  <si>
    <t>Tumaco - Pedregal</t>
  </si>
  <si>
    <t>1704/2021</t>
  </si>
  <si>
    <t xml:space="preserve">Variante Oriental De  Daza Y Tunel Daza </t>
  </si>
  <si>
    <t>1537/2021</t>
  </si>
  <si>
    <t xml:space="preserve">Morales Piendamo </t>
  </si>
  <si>
    <t>Santander De Quilichao Rio Desbaratado</t>
  </si>
  <si>
    <t>2145/2021</t>
  </si>
  <si>
    <t>Pasto - Buesaco - Mojarras
Cincunvarlar Del Galeras</t>
  </si>
  <si>
    <t>1602-2020</t>
  </si>
  <si>
    <t>GVI Antioquia 2</t>
  </si>
  <si>
    <t>2257-2021</t>
  </si>
  <si>
    <t xml:space="preserve">Variante Magangué </t>
  </si>
  <si>
    <t>1968-2020</t>
  </si>
  <si>
    <t>GVI Santader 2</t>
  </si>
  <si>
    <t>1658-2021</t>
  </si>
  <si>
    <t>GVI Honda</t>
  </si>
  <si>
    <t>2125-2021</t>
  </si>
  <si>
    <t>GVI Cucuta</t>
  </si>
  <si>
    <t>1051-2021</t>
  </si>
  <si>
    <t>TMM - M2</t>
  </si>
  <si>
    <t>957-2022</t>
  </si>
  <si>
    <t>TMM .RS 2</t>
  </si>
  <si>
    <t>2205-2021</t>
  </si>
  <si>
    <t>ANIMAS NUQUI</t>
  </si>
  <si>
    <t>1001-2021</t>
  </si>
  <si>
    <t>ANILLO DEL MACIZO</t>
  </si>
  <si>
    <t>74- TRANSVERSAL BOYACÁ</t>
  </si>
  <si>
    <t>132 - MESETAS - LA URIBE</t>
  </si>
  <si>
    <t>132, 135 - NEIVA - FLORENCIA</t>
  </si>
  <si>
    <t>118 - GAITAN - ARIMENA-VIENTO</t>
  </si>
  <si>
    <t>118 - JURIEPE - PTO CARREÑO</t>
  </si>
  <si>
    <t>41 ZIPQUIRÁ - CHIQUINQUIRÁ</t>
  </si>
  <si>
    <t>Santa Lucia - Moñitos</t>
  </si>
  <si>
    <t>Kilómetros de Red Vial Primaria Mejorada</t>
  </si>
  <si>
    <t>Plato - Palermo</t>
  </si>
  <si>
    <t>Valledupar - La Paz</t>
  </si>
  <si>
    <t>1060-2020</t>
  </si>
  <si>
    <t>Pasto - El Pepino</t>
  </si>
  <si>
    <t>1537-2021</t>
  </si>
  <si>
    <t>Silvia - Totoro</t>
  </si>
  <si>
    <t>1432-2017</t>
  </si>
  <si>
    <t>1456-2017</t>
  </si>
  <si>
    <t>1070-2020</t>
  </si>
  <si>
    <t>BUGA-BUENAVENTURA</t>
  </si>
  <si>
    <t>PGN</t>
  </si>
  <si>
    <t>1632-2015</t>
  </si>
  <si>
    <t>HONDA MANIZALES</t>
  </si>
  <si>
    <t>1006-2021</t>
  </si>
  <si>
    <t>Legalidad</t>
  </si>
  <si>
    <t xml:space="preserve">Vias para la equidad </t>
  </si>
  <si>
    <t>Cartagena - Barranquilla</t>
  </si>
  <si>
    <t>94: CONSTRUCCIÓN, MEJORAMIENTO Y MANTENIMIENTO DE LA CARRETERA PLATO - SALAMINA - PALERMO. PARALELA RÍO MAGDALENA. MAGDALENA</t>
  </si>
  <si>
    <t>Plato - Tenerife</t>
  </si>
  <si>
    <t>CALARCÁ-ARMENIA-QUIMBAYA</t>
  </si>
  <si>
    <t>ARMENIA-CALARCÁ Y ARMENIA-MONTENEGRO</t>
  </si>
  <si>
    <t>Contrato 1383-2022</t>
  </si>
  <si>
    <t xml:space="preserve"> VARIANTE CALARCÁ CIRCASIA, CORREDOR ARMENIA – CLUB CAMPESTRE - AEROPUERTO</t>
  </si>
  <si>
    <t>QUINDIO</t>
  </si>
  <si>
    <t>Variante San Francisco - Mocoa - Sector San Francisco</t>
  </si>
  <si>
    <t>PUTUMAYO</t>
  </si>
  <si>
    <t>Variante San Francisco - Mocoa - Sector Mocoa</t>
  </si>
  <si>
    <t>Guillermo Gaviria Echeverri - Sector 1</t>
  </si>
  <si>
    <t>ANTIOQUIA</t>
  </si>
  <si>
    <t>Guillermo Gaviria Echeverri - Sector 2</t>
  </si>
  <si>
    <t>REACTIVA 2.0</t>
  </si>
  <si>
    <t>VILLAGARZON - SAN JOSE DE FRAGUA</t>
  </si>
  <si>
    <t>Accesos marítimos mejorados, construidos y/o profundizados a cargo del Invías</t>
  </si>
  <si>
    <t>INFRAESTRUCTURA DE TRANSPORTE MARITIMO</t>
  </si>
  <si>
    <t>CONSTRUCCIÓN, MEJORAMIENTO Y MANTENIMIENTO DE LOS ACCESOS MARÍTIMOS A LOS PUERTOS DE LA NACIÓN. NACIONAL</t>
  </si>
  <si>
    <t>DRAGADO DE MANTENIMIENTO DEL CANAL DE ACCESO AL PUERTO DE BUENAVENTURA</t>
  </si>
  <si>
    <t xml:space="preserve">MUELLE FLUVIAL CONSTRUIDO </t>
  </si>
  <si>
    <t>CONSTRUCCIÓN DE MUELLES FLUVIALES EN LOS MUNICIPIOS DE BOJAYÁ, ATRATO, LLORÓ, SIPÍ Y MEDIO BAUDÓ, DEPARTAMENTO DEL CHOCÓ (MÓDULO 1). REZAGO</t>
  </si>
  <si>
    <t>CONSTRUCCIÓN  DE  MUELLE  FLUVIAL  EN  EL MUNICIPIO  DE  SAN  VICENTE  DEL  CAGUÁN (DEPARTAMENTO DEL CAQUETÁ) MODULO 3.REZAGO</t>
  </si>
  <si>
    <t>CONSTRUCCIÓN DEL MUELLE DE PUERTO NARIÑO-DEPARTAMENTO DEL AMAZONAS. REZAGO</t>
  </si>
  <si>
    <t xml:space="preserve"> CONSTRUCCIÓN DE LA PROLONGACIÓN DE LA PASARELA DE ACCESO AL MUELLE FLOTANTE VICTORIA REGIA, LETICIA, AMAZONAS. REZAGO</t>
  </si>
  <si>
    <t>CONSTRUCICÓN MUELLE DE PUERTO SILENCIO, PUTUMAYO</t>
  </si>
  <si>
    <t>MUELLE FLUVIAL MANTENIDO</t>
  </si>
  <si>
    <t>MANTENIMIENTO Y MEJORAMIENTO DEL MUELLE FLUVIAL DE SAN FELIPE - DEPARTAMENTO DEL GUAINÍA</t>
  </si>
  <si>
    <t>MANTENIMIENTO DE LOS MUELLES FLUVIALES DE PUERTO ARANGO, CURILLO EN EL DEPARTAMENTO DE CAQUETA Y DEL MUELLE EL RETORNO EN EL DEPARTAMENTO DEL GUAVIARE.</t>
  </si>
  <si>
    <t>MANTENIMIENTO Y MEJORAMIENTO DEL MUELLE FLUVIAL EN LA COMUNIDAD DE SANTA GENOVEVA DE DOCORDO, EN EL DEPARTAMENTO DE CHOCO</t>
  </si>
  <si>
    <t>Muelles Fluviales construidos, mejorados y/o mantenidos</t>
  </si>
  <si>
    <t xml:space="preserve">CANAL NAVEGABLE MEJORADO </t>
  </si>
  <si>
    <t>ADECUACIÓN MEJORAMIENTO Y MANTENIMIENTO DE LA RED FLUVIAL.  NACIONAL</t>
  </si>
  <si>
    <t>Túneles en Operación</t>
  </si>
  <si>
    <t>1704-2021</t>
  </si>
  <si>
    <t xml:space="preserve">Pre-Contractual </t>
  </si>
  <si>
    <t xml:space="preserve">GVI Koran </t>
  </si>
  <si>
    <t>Puentes en la Red Vial Primaria Construidos *(Incluye Viaductos)</t>
  </si>
  <si>
    <t>Cerritos - Pereira</t>
  </si>
  <si>
    <t>1599-2020</t>
  </si>
  <si>
    <t>Club Campestre-Armenia Ruta 4002</t>
  </si>
  <si>
    <t>1728-2020</t>
  </si>
  <si>
    <t>Cucuta - Sardinata - Ocaña - Aguaclara</t>
  </si>
  <si>
    <t>ARMENIA-CALARCÁ</t>
  </si>
  <si>
    <t>Kilómetros de la Red Vial Primaria con Mantenimiento Rutinario</t>
  </si>
  <si>
    <t>La Victoria - Cerritos</t>
  </si>
  <si>
    <t>Cerritos - La Virginia</t>
  </si>
  <si>
    <t>La Virginia - Ansermanuevo</t>
  </si>
  <si>
    <t>Ansermanuevo - Cartago</t>
  </si>
  <si>
    <t>Mediacanoa - Ansemanuevo</t>
  </si>
  <si>
    <t>1113-2016</t>
  </si>
  <si>
    <t>Lebrija - Palenque</t>
  </si>
  <si>
    <t>Te De Aeropuerto - Aeropuerto</t>
  </si>
  <si>
    <t>Palenque - La Cemento</t>
  </si>
  <si>
    <t>La Cemento - Rio Negro</t>
  </si>
  <si>
    <t>La Virgen - La Cemento</t>
  </si>
  <si>
    <t>Hotel San Juan - Pr 73 +690</t>
  </si>
  <si>
    <t>Hotel San Juna - La Salle</t>
  </si>
  <si>
    <t>GVI</t>
  </si>
  <si>
    <t>OPERACIÓN Y MANTENIMIENTO CRUCE CORDILLERA CENTRAL</t>
  </si>
  <si>
    <t>QUINDIO-TOLIMA</t>
  </si>
  <si>
    <t>Kilómetros de la Red Vial Primaria con Prestación de Servicios al Usuario</t>
  </si>
  <si>
    <t xml:space="preserve">OPERAR Y MANTENER PASOS A NIVEL PARA EL PASO DE VEHICULOS FERROVIARIOS </t>
  </si>
  <si>
    <t>INFRAESTRUCTURA DE TRANSPORTE FERREO</t>
  </si>
  <si>
    <t>MEJORAMIENTO D176 
MANTENIMIENTO Y CONSERVACIÓN DEL 
SISTEMA DE TRANSPORTE FÉRREO EN LA RED 
VIAL. NACIONA</t>
  </si>
  <si>
    <t>BOGOTA</t>
  </si>
  <si>
    <t>SEDE FERREA MANTENIDA</t>
  </si>
  <si>
    <t>RECUPERAR ACABADOS, PISOS, ENCHAPES, CARPINTERÍA Y ELEMENTOS ORNAMENTALES</t>
  </si>
  <si>
    <t>RESTAURACIÓN ESTACION FERREAS ZARZAL</t>
  </si>
  <si>
    <t>MANTENIMIENTO SEDES Y ESTACIONES FÉRREAS DEPARTAMENTOS DE CUNDINAMARCA, CALDAS, ANTIOQUIA, QUINDÍO Y TOLIMA</t>
  </si>
  <si>
    <t>EJECUTAR ESTUDIOS Y DISEÑOS PARA ESTACIÓN FÉRREA CON MANTENIMIENTO</t>
  </si>
  <si>
    <t>ESTUDIOS Y DISEÑOS REFORZAMIENTO ESTACIÓN FERREA CHIQUINQUIRÁ Y CHAQUITO DPTO CUNDINAMARCA</t>
  </si>
  <si>
    <t>Sedes y estaciones férreas intervenidas</t>
  </si>
  <si>
    <t>KILOMETROS DE RED FÉRREA CON MANTENIMIMIENTO RUTINARIO.</t>
  </si>
  <si>
    <t>MANTENIMIENTO Y CONSERVACIÓN DEL 
SISTEMA DE TRANSPORTE FÉRREO EN LA RED 
VIAL. NACIONA</t>
  </si>
  <si>
    <t>EJECUTAR MANTENIMIENTO PERIODICO  CORREDORES FERREOS DEPARTAMENTOS DE CUNDINAMARCA, CALDAS, ANTIOQUIA, QUINDÍO Y RISARALDA</t>
  </si>
  <si>
    <t>PRESUPUESTO POR PROYECTO 2023</t>
  </si>
  <si>
    <t>RUBRO</t>
  </si>
  <si>
    <t>DESCRIPCIÓN</t>
  </si>
  <si>
    <t>APROPIACIÓN INICIAL</t>
  </si>
  <si>
    <t>Pavimentar 30 km en red secundaria</t>
  </si>
  <si>
    <t>Comprometer del 99,5% de los recursos de inversión asignados a la vigencia $3.799.191
*valores en millones de pesos</t>
  </si>
  <si>
    <t>Obligar 83,03% de los recursos de inversión asignados en la vigencia $3.799.191
*valores en millones de pesos</t>
  </si>
  <si>
    <t>Comprometer del 96,03% de los recursos de funcionamiento asignados a la vigencia $232.106
*valores en millones de pesos</t>
  </si>
  <si>
    <t>Obligar 87,53% de los recursos de funcionamiento asignados en la vigencia $232.106
*valores en millones de pesos</t>
  </si>
  <si>
    <t>Obligar 97,4% de los recursos de la reserva presupuestal 2022
*valores en millones de pesos</t>
  </si>
  <si>
    <t xml:space="preserve">Poner 20 túneles en operación </t>
  </si>
  <si>
    <t>Construir 28 puentes de la red vial nacional primaria</t>
  </si>
  <si>
    <t>Publicar de cartilla de criterios técnicos de caminos ancestrales y senderos peatonales</t>
  </si>
  <si>
    <t>CONSTRUCCIÓN DE MUELLES FLUVIALES EN LAS COMUNIDADES DE BUENAVISTA Y PIÑUÑA BLANCO MUNICIPIO DE PUERTO ASÍS DEPTO DEL PUTUMAYO Y EN LAS ÁREAS NO MUNICIPALIZADAS DE LA CHORRERA Y LA PRADERA DEPARTAMENTO DEL AMAZONAS. REZAGO</t>
  </si>
  <si>
    <t>CONSTRUCCIÓN DE MUELLES FLUVIALES EN EL MUNICIPIO DE SANTA ROSALÍA (DEPARTAMENTO DEL VICHADA) Y EN LA COMUNIDAD DE COCO NUEVO (DEPARTAMENTO DEL GUAINÍA) MÓDULO 2. REZAGO</t>
  </si>
  <si>
    <r>
      <t xml:space="preserve">PROCESO: </t>
    </r>
    <r>
      <rPr>
        <sz val="12"/>
        <color theme="4" tint="-0.249977111117893"/>
        <rFont val="Nunito"/>
      </rPr>
      <t>DIRECCIONAMIENTO ESTRATÉGICO Y DE PLANEACIÓN INSTITUCIONAL</t>
    </r>
  </si>
  <si>
    <r>
      <t xml:space="preserve">FORMATO: </t>
    </r>
    <r>
      <rPr>
        <sz val="12"/>
        <color theme="4" tint="-0.249977111117893"/>
        <rFont val="Nunito"/>
      </rPr>
      <t xml:space="preserve">FORMULACIÓN PLAN DE ACCIÓN ANUAL </t>
    </r>
  </si>
  <si>
    <t>PARTIDA PRESUPUESTAL CON TRAZADOR DIFERENCIAL</t>
  </si>
  <si>
    <t xml:space="preserve">Definir, implementar, ejecutar y hacer seguimiento al Plan Estratégico de Tecnologías de Información - PETI </t>
  </si>
  <si>
    <t>C-2401-0600-41</t>
  </si>
  <si>
    <t>C-2401-0600-71</t>
  </si>
  <si>
    <t>C-2401-0600-72</t>
  </si>
  <si>
    <t>C-2401-0600-73</t>
  </si>
  <si>
    <t>C-2401-0600-74</t>
  </si>
  <si>
    <t>C-2401-0600-75</t>
  </si>
  <si>
    <t>C-2401-0600-76</t>
  </si>
  <si>
    <t>C-2401-0600-77</t>
  </si>
  <si>
    <t>C-2401-0600-78</t>
  </si>
  <si>
    <t>C-2401-0600-79</t>
  </si>
  <si>
    <t>C-2401-0600-80</t>
  </si>
  <si>
    <t>C-2401-0600-81</t>
  </si>
  <si>
    <t>C-2401-0600-82</t>
  </si>
  <si>
    <t>C-2401-0600-83</t>
  </si>
  <si>
    <t>C-2401-0600-85</t>
  </si>
  <si>
    <t>C-2401-0600-86</t>
  </si>
  <si>
    <t>C-2401-0600-88</t>
  </si>
  <si>
    <t>C-2401-0600-89</t>
  </si>
  <si>
    <t>C-2401-0600-90</t>
  </si>
  <si>
    <t>C-2401-0600-91</t>
  </si>
  <si>
    <t>C-2401-0600-92</t>
  </si>
  <si>
    <t>C-2401-0600-93</t>
  </si>
  <si>
    <t>C-2401-0600-94</t>
  </si>
  <si>
    <t>C-2401-0600-95</t>
  </si>
  <si>
    <t>C-2401-0600-96</t>
  </si>
  <si>
    <t>C-2401-0600-97</t>
  </si>
  <si>
    <t>C-2401-0600-99</t>
  </si>
  <si>
    <t>C-2401-0600-100</t>
  </si>
  <si>
    <t>C-2401-0600-101</t>
  </si>
  <si>
    <t>C-2401-0600-102</t>
  </si>
  <si>
    <t>C-2401-0600-103</t>
  </si>
  <si>
    <t>C-2401-0600-105</t>
  </si>
  <si>
    <t>C-2401-0600-107</t>
  </si>
  <si>
    <t>C-2401-0600-108</t>
  </si>
  <si>
    <t>C-2401-0600-109</t>
  </si>
  <si>
    <t>C-2401-0600-110</t>
  </si>
  <si>
    <t>C-2401-0600-112</t>
  </si>
  <si>
    <t>C-2401-0600-113</t>
  </si>
  <si>
    <t>C-2401-0600-114</t>
  </si>
  <si>
    <t>C-2401-0600-115</t>
  </si>
  <si>
    <t>C-2401-0600-117</t>
  </si>
  <si>
    <t>C-2401-0600-118</t>
  </si>
  <si>
    <t>C-2401-0600-119</t>
  </si>
  <si>
    <t>C-2401-0600-121</t>
  </si>
  <si>
    <t>C-2401-0600-123</t>
  </si>
  <si>
    <t>C-2401-0600-124</t>
  </si>
  <si>
    <t>C-2401-0600-125</t>
  </si>
  <si>
    <t>C-2401-0600-126</t>
  </si>
  <si>
    <t>C-2401-0600-127</t>
  </si>
  <si>
    <t>C-2401-0600-128</t>
  </si>
  <si>
    <t>C-2401-0600-129</t>
  </si>
  <si>
    <t>C-2401-0600-130</t>
  </si>
  <si>
    <t>C-2401-0600-131</t>
  </si>
  <si>
    <t>C-2401-0600-132</t>
  </si>
  <si>
    <t>C-2401-0600-133</t>
  </si>
  <si>
    <t>C-2401-0600-134</t>
  </si>
  <si>
    <t>C-2401-0600-135</t>
  </si>
  <si>
    <t>C-2401-0600-136</t>
  </si>
  <si>
    <t>C-2401-0600-137</t>
  </si>
  <si>
    <t>C-2401-0600-138</t>
  </si>
  <si>
    <t>C-2401-0600-139</t>
  </si>
  <si>
    <t>CONSTRUCCION DE OBRAS DE EMERGENCIA EN LA INFRAESTRUCTURA DE LA RED VIAL PRIMARIA. NACIONAL</t>
  </si>
  <si>
    <t>C-2401-0600-140</t>
  </si>
  <si>
    <t>C-2401-0600-141</t>
  </si>
  <si>
    <t>C-2401-0600-142</t>
  </si>
  <si>
    <t>C-2401-0600-143</t>
  </si>
  <si>
    <t>C-2402-0600-11</t>
  </si>
  <si>
    <t>C-2402-0600-12</t>
  </si>
  <si>
    <t>MEJORAMIENTO, MANTENIMIENTO Y REHABILITACION DE CORREDORES RURALES PRODUCTIVOS - COLOMBIA RURAL. NACIONAL</t>
  </si>
  <si>
    <t>C-2402-0600-13</t>
  </si>
  <si>
    <t>C-2402-0600-14</t>
  </si>
  <si>
    <t>MEJORAMIENTO, MANTENIMIENTO Y REHABILITACIÓN DE CAMINOS COMUNITARIOS DE LA PAZ TOTAL. NACIONAL</t>
  </si>
  <si>
    <t>C-2404-0600-2</t>
  </si>
  <si>
    <t>C-2405-0600-5</t>
  </si>
  <si>
    <t>C-2405-0600-6</t>
  </si>
  <si>
    <t>RECUPERACION Y MITIGACION AMBIENTAL EN EL AREA DE INFLUENCIA DE LA ZONA PORTUARIA DE SANTA MARTA - CAÑO CLARIN. DEPARTAMENTO DEL MAGDALENA</t>
  </si>
  <si>
    <t>C-2406-0600-6</t>
  </si>
  <si>
    <t>C-2406-0600-7</t>
  </si>
  <si>
    <t>C-2406-0600-8</t>
  </si>
  <si>
    <t>C-2409-0600-2</t>
  </si>
  <si>
    <t>C-2409-0600-3</t>
  </si>
  <si>
    <t>C-2409-0600-4</t>
  </si>
  <si>
    <t>C-2409-0600-5</t>
  </si>
  <si>
    <t>C-2409-0600-6</t>
  </si>
  <si>
    <t>C-2409-0600-9</t>
  </si>
  <si>
    <t>C-2410-0600-1</t>
  </si>
  <si>
    <t>C-2410-0600-2</t>
  </si>
  <si>
    <t>C-2499-0600-17</t>
  </si>
  <si>
    <t>C-2499-0600-18</t>
  </si>
  <si>
    <t>C-2499-0600-19</t>
  </si>
  <si>
    <t>C-2499-0600-20</t>
  </si>
  <si>
    <t>C-2499-0600-21</t>
  </si>
  <si>
    <t>C-2499-0600-22</t>
  </si>
  <si>
    <t>C-2499-0600-25</t>
  </si>
  <si>
    <t>C-2499-0600-26</t>
  </si>
  <si>
    <t>DESARROLLO Y ACTUALIZACIÓN DE ANÁLISIS DE PRECIOS UNITARIOS DEL INVIAS. NACIONAL</t>
  </si>
  <si>
    <t>C-2499-0600-27</t>
  </si>
  <si>
    <t>C-2499-0600-28</t>
  </si>
  <si>
    <t>1. Paz
2. Negros, Afros, palenqueros y Raizales -NARP-</t>
  </si>
  <si>
    <t>1. Género</t>
  </si>
  <si>
    <t>MEJORAMIENTO Y MANTENIMIENTO CARRETERA SANTA FE DE BOGOTÁ - CHIQUINQUIRÁ- BUCARAMANGA- SAN ALBERTO DE LA TRONCAL CENTRAL.  CUNDINAMARCA, BOYACÁ, SANTANDER, NORTE DE SANTANDER</t>
  </si>
  <si>
    <t>MEJORAMIENTO Y MANTENIMIENTO DE LA CARRETERA CUCUTA - SARDINATA - OCAÑA - AGUACLARA Y ACCESOS. CESAR, NORTE DE SANTANDER</t>
  </si>
  <si>
    <t>MEJORAMIENTO Y MANTENIMIENTO TRIBUGÁ-MEDELLÍN-PUERTO BERRIO-CRUCE RUTA 45-BARRANCABERMEJA-BUCARAMANGA-PAMPLONA-ARAUCA.  CHOCÓ, ANTIOQUIA, SANTANDER, NORTE DE SANTANDER, ARAUCA</t>
  </si>
  <si>
    <t>MEJORAMIENTO Y MANTENIMIENTO CARRETERA PUERTO BOYACÁ - CHIQUINQUIRÁ - VILLA DE LEYVA - TUNJA - RAMIRIQUI - MIRAFLORES - MONTERREY. BOYACÁ, CASANARE</t>
  </si>
  <si>
    <t>MEJORAMIENTO Y MANTENIMIENTO CARRETERA LAS ANIMAS-SANTA CECILIA-PUEBLO RICO-FRESNO-BOGOTA. TRANSVERSAL LAS ANIMAS-BOGOTÁ.  CHOCÓ, RISARALDA, CALDAS, TOLIMA, CUNDINAMARCA</t>
  </si>
  <si>
    <t>MEJORAMIENTO Y MANTENIMIENTO DE LA CARRETERA PUENTE SAN MIGUEL - ESPINAL DE LA TRONCAL DEL MAGDALENA. DEPARTAMENTOS PUTUMAYO, CAUCA, HUILA, TOLIMA</t>
  </si>
  <si>
    <t>MEJORAMIENTO Y MANTENIMIENTO DE LA CARRETERA LOS CUROS - MALAGA. SANTANDER</t>
  </si>
  <si>
    <t>MEJORAMIENTO Y MANTENIMIENTO CARRETERA SAN GIL - BARICHARA - GUANE. SANTANDER</t>
  </si>
  <si>
    <t>CONSERVACIÓN DE VÍAS A TRAVÉS DE MANTENIMIENTO RUTINARIO Y ADMINISTRACIÓN VIAL. NACIONAL</t>
  </si>
  <si>
    <t>CONSTRUCCIÓN TÚNEL DEL TOYO Y VÍAS DE ACCESO EN EL CORREDOR SANTAFÉ DE ANTIOQUIA - CAÑASGORDAS EN EL DEPARTAMENTO DE ANTIOQUIA</t>
  </si>
  <si>
    <t>MEJORAMIENTO Y MANTENIMIENTO DE LA VÍA ALTERNA AL PUERTO DE SANTA MARTA EN EL DEPARTAMENTO DE MAGDALENA</t>
  </si>
  <si>
    <t>CONSTRUCCIÓN MEJORAMIENTO Y MANTENIMIENTO DE LA CARRETERA DUITAMA-SOGAMOSO-AGUAZUL. ACCESOS A YOPAL EN LOS DEPARTAMENTOS DE  BOYACÁ, CASANARE</t>
  </si>
  <si>
    <t>ADECUACIÓN MEJORAMIENTO Y MANTENIMIENTO DE LA RED FLUVIAL. NACIONAL</t>
  </si>
  <si>
    <t>CONSTRUCCIÓN Y MANTENIMIENTO DE TRANSBORDADORES. NACIONAL</t>
  </si>
  <si>
    <t>FORTALECIMIENTO DE LA SEGURIDAD CIUDADANA EN LAS VÍAS NACIONALES. NACIONAL</t>
  </si>
  <si>
    <t>CONSTRUCCIÓN DE OBRAS Y SEÑALIZACIÓN PARA LA SEGURIDAD VIAL EN LA INFRAESTRUCTURA DE TRANSPORTE. NACIONAL</t>
  </si>
  <si>
    <t>CONSTRUCCIÓN DE OBRAS DE EMERGENCIA EN LA INFRAESTRUCTURA DE TRANSPORTE. NACIONAL</t>
  </si>
  <si>
    <t>IMPLEMENTACIÓN DE UN SISTEMA DE INFORMACIÓN GEOGRÁFICO DEL INVIAS. NACIONAL</t>
  </si>
  <si>
    <t>IMPLEMENTACIÓN DE LA GESTIÓN DEL RIESGO EN LA INFRAESTRUCTURA DE TRANSPORTE. NACIONAL</t>
  </si>
  <si>
    <t>DESARROLLO E IMPLEMENTACION DE UN SISTEMA INTELIGENTE DE TRANSPORTE PARA LA RED VIAL. NACIONAL</t>
  </si>
  <si>
    <t>INVESTIGACIÓN DE NUEVAS TECNOLOGÍAS PARA LA INFRAESTRUCTURA DE TRANSPORTE. NACIONAL</t>
  </si>
  <si>
    <t>DESARROLLO E IMPLEMENTACION DE CRITERIOS DE SOSTENIBILIDAD EN LA INFRAESTRUCTURA DE TRANSPORTE NACIONAL</t>
  </si>
  <si>
    <t>MEJORAMIENTO DE LA CALIDAD EN LA ESTRUCTURACIÓN Y DISEÑOS DE PROYECTOS DE INFRAESTRUCTURA DE TRANSPORTE. NACIONAL</t>
  </si>
  <si>
    <t>CAPACITACIÓN INTEGRAL PARA LOS FUNCIONARIOS DEL INSTITUTO NACIONAL DE VÍAS.  NACIONAL</t>
  </si>
  <si>
    <t>ANÁLISIS ESTUDIOS Y/O DISEÑOS EN INFRAESTRUCTURA DE TRANSPORTE. NACIONAL</t>
  </si>
  <si>
    <t>DESARROLLO E IMPLEMENTACION DE UN SISTEMA DE GESTION DE LA INFRAESTRUCTURA DE TRANSPORTE. NACIONAL</t>
  </si>
  <si>
    <t>DIVULGACION Y COMUNICACION DE LA GESTION, INVERSION, ALCANCE Y LOGROS DE LOS PROGRAMAS Y PROYECTOS DEL INVIAS. NACIONAL</t>
  </si>
  <si>
    <t>MEJORAMIENTO, MANTENIMIENTO DE LA CARRETERA PUERTO REY - MONTERÍA - CERETÉ - LA YE - EL VIAJANO - GUAYEPO - MAJAGUAL DE LA TRANSVERSAL PUERTO REY - MONTERÍA - TIBÚ. DEPARTAMENTOS  CÓRDOBA, SUCRE</t>
  </si>
  <si>
    <t>CONSTRUCCIÓN, MEJORAMIENTO Y MANTENIMIENTO DE LA CARRETERA CALI - LOBOGUERRERO DE LOS ACCESOS A CALI. VALLE DEL CAUCA</t>
  </si>
  <si>
    <t>ADMINISTRACIÓN, RECAUDO Y CONTROL DE LA TASA DE PEAJE. NACIONAL</t>
  </si>
  <si>
    <t>CONSTRUCCIÓN, MEJORAMIENTO Y MANTENIMIENTO DE LA CARRETERA ALTAMIRA - FLORENCIA. HUILA, CAQUETÁ</t>
  </si>
  <si>
    <t>CONSTRUCCIÓN, MEJORAMIENTO Y MANTENIMIENTO DE LA VARIANTE CALARCÁ - CIRCASIA.  QUINDIO</t>
  </si>
  <si>
    <t>CONSTRUCCIÓN, MEJORAMIENTO Y MANTENIMIENTO DE LA CARRETERA SABANETA – COVEÑAS. SUCRE - CORDOBA</t>
  </si>
  <si>
    <t>CONSTRUCCIÓN, MEJORAMIENTO Y MANTENIMIENTO DE LA CARRETERA SAN ROQUE - LA PAZ - SAN JUAN DEL CESAR - BUENAVISTA Y VALLEDUPAR - LA PAZ. TRONCAL DEL CARBÓN. CESAR, LA GUAJIRA</t>
  </si>
  <si>
    <t>CONSTRUCCIÓN, MEJORAMIENTO Y MANTENIMIENTO CARRETERA BOGOTÁ - TUNJA - DUITAMA - SOATA - MÁLAGA - PAMPLONA - CÚCUTA - PUERTO SANTANDER - PUENTE INTERNACIONAL. TRONCAL CENTRAL DEL NORTE Y ALTERNAS.  CUNDINAMARCA, BOYACÁ, SANTANDER, NORTE DE SANTANDE</t>
  </si>
  <si>
    <t>CONSTRUCCIÓN, MEJORAMIENTO Y MANTENIMIENTO DE LA CARRETERA LA VIRGINIA - APIA, DE LA CONEXIÓN TRONCAL DE OCCIDENTE - TRANSVERSAL LAS ANIMAS-BOGOTÁ RISARALDA</t>
  </si>
  <si>
    <t>CONSTRUCCIÓN, MEJORAMIENTO Y MANTENIMIENTO DE LA CARRETERA GUACHUCAL - IPIALES - EL ESPINO, VÍA ALTERNA AL PUERTO DE TUMACO. NARIÑO</t>
  </si>
  <si>
    <t>CONSTRUCCIÓN, MEJORAMIENTO Y MANTENIMIENTO DE LA TRANSVERSAL ROSAS - CONDAGUA. CAUCA, PUTUMAYO</t>
  </si>
  <si>
    <t>CONSTRUCCIÓN, MEJORAMIENTO Y MANTENIMIENTO DE LA CARRETERA TURBO-CARTAGENA-BARRANQUILLA-SANTA MARTA-RIOHACHA-PARAGUACHÓN. TRANSVERSAL DEL CARIBE. CÓRDOBA, ATLÁNTICO, SUCRE, ANTIOQUIA, BOLÍVAR, MAGDALENA, LA GUAJIRA</t>
  </si>
  <si>
    <t>CONSTRUCCIÓN, MEJORAMIENTO Y MANTENIMIENTO DE LA CARRETERA LORICA - CHINU, CONEXIÓN TRANSVERSAL DEL CARIBE - TRONCAL DE OCCIDENTE. CÓRDOBA</t>
  </si>
  <si>
    <t>CONSTRUCCIÓN, MEJORAMIENTO Y MANTENIMIENTO DE LA CARRETERA YACOPÍ - LA PALMA – CAPARRAPÍ - DINDAL. CUNDINAMARCA</t>
  </si>
  <si>
    <t>CONSTRUCCIÓN, MEJORAMIENTO Y MANTENIMIENTO DE LA CARRETERA PLATO - SALAMINA - PALERMO. PARALELA RÍO MAGDALENA. MAGDALENA</t>
  </si>
  <si>
    <t>CONSTRUCCIÓN, MEJORAMIENTO Y MANTENIMIENTO DE LA CARRETERA PUERTO ARAUJO - CIMITARRA - LANDAZURI - VELEZ - BARBOSA - TUNJA DE LA TRANSVERSAL DEL CARARE. BOYACÁ, SANTANDER</t>
  </si>
  <si>
    <t>CONSTRUCCIÓN, MEJORAMIENTO Y MANTENIMIENTO DE LA CARRETERA SANTA LUCIA - MOÑITOS EN EL DEPARTAMENTO DE CÓRDOBA</t>
  </si>
  <si>
    <t>CONSTRUCCIÓN, MEJORAMIENTO Y MANTENIMIENTO DE LA CARRETERA OCAÑA - LA ONDINA - LLANO GRANDE - CONVENCIÓN. ACCESO A OCAÑA. NORTE DE SANTANDER</t>
  </si>
  <si>
    <t>CONSTRUCCIÓN, MEJORAMIENTO Y MANTENIMIENTO DE LAS VÍAS ALTERNAS A LA TRANSVERSAL DEL CARIBE. CÓRDOBA, ATLÁNTICO, BOLÍVAR</t>
  </si>
  <si>
    <t>CONSTRUCCIÓN, MEJORAMIENTO Y MANTENIMIENTO DE LA CARRETERA CLUB CAMPESTRE –ARMENIA – PEREIRA – CHINCHINA – LA MANUELA - LA FELISA Y VARIANTES, TRONCAL DEL EJE CAFETERO.   QUINDIO, RISARALDA, CALDAS, VALLE DEL CAUCA</t>
  </si>
  <si>
    <t>CONSTRUCCIÓN, MEJORAMIENTO Y MANTENIMIENTO DE LA CARRETERA TAME - COROCORO - ARAUCA. TRANSVERSAL CORREDOR FRONTERIZO DEL ORIENTE COLOMBIANO. ARAUCA</t>
  </si>
  <si>
    <t>CONSTRUCCIÓN, MEJORAMIENTO Y MANTENIMIENTO DE LA CARRETERA MEDELLÍN-SANTUARIO-PUERTO TRIUNFO-CRUCE RUTA 45 Y TOBIAGRANDE-SANTAFE DE BOGOTÁ. TRANSVERSAL MEDELLÍN-BOGOTÁ. CUNDINAMARCA, ANTIOQUIA</t>
  </si>
  <si>
    <t>CONSTRUCCIÓN, MEJORAMIENTO Y MANTENIMIENTO DE LAS VÍAS TRANSFERIDAS POR LA EMERGENCIA DEL RIO PÁEZ. CAUCA, HUILA</t>
  </si>
  <si>
    <t>MEJORAMIENTO, MANTENIMIENTO Y REHABILITACIÓN DE LA VÍA BELEN - SOCHA - SACAMA - LA CABUYA. CASANARE, BOYACÁ</t>
  </si>
  <si>
    <t>CONSTRUCCIÓN, MEJORAMIENTO Y MANTENIMIENTO DE LA CARRETERA PUERTA DE HIERRO-MAGANGUÉ- MOMPOX-EL BANCO-ARJONA-CUATROVIENTOS-CODAZZI Y EL BANCO-TAMALAMEQUE-EL BURRO. TRANSVERSAL DEPRESIÓN MOMPOSINA. BOLÍVAR, CESAR, MAGDALENA</t>
  </si>
  <si>
    <t>CONSTRUCCIÓN, MEJORAMIENTO Y MANTENIMIENTO DE LA CARRETERA GRANADA - SAN JOSÉ DEL GUAVIARE DE LA TRANSVERSAL BUGA - PUERTO INÍRIDA. META - GUAVIARE</t>
  </si>
  <si>
    <t>CONSTRUCCIÓN, MEJORAMIENTO Y MANTENIMIENTO DE LA CARRETERA RUMICHACA-PALMIRA-CERRITO-MEDELLÍN-SINCELEJO-BARRANQUILLA. TRONCAL DE OCCIDENTE. NARIÑO, CAUCA, VALLE DEL CAUCA, RISARALDA, CALDAS, ANTIOQUIA, CÓRDOBA, SUCRE, BOLÍVAR, ATLÁNTICO</t>
  </si>
  <si>
    <t>CONSTRUCCIÓN, MEJORAMIENTO Y MANTENIMIENTO DE LA CARRETERA POPAYÁN - PATICO - PALETARÁ - ISNOS - PITALITO - SAN AGUSTÍN DE LOS CIRCUITOS ECOTURÍSTICOS HUILA, CAUCA</t>
  </si>
  <si>
    <t>CONSTRUCCIÓN, MEJORAMIENTO Y MANTENIMIENTO DE LA CARRETERA SAN CAYETANO - CORNEJO - ZULIA. NORTE DE SANTANDER</t>
  </si>
  <si>
    <t>CONSTRUCCIÓN, MEJORAMIENTO Y MANTENIMIENTO DE LA CARRETERA TUQUERRES - SAMANIEGO. NARIÑO</t>
  </si>
  <si>
    <t>CONSTRUCCIÓN, MEJORAMIENTO Y MANTENIMIENTO DE LA CARRETERA POPAYÁN (CRUCERO) - TOTORO - GUADUALEJO - PUERTO VALENCIA - LA PLATA - LABERINTO Y ALTERNAS DE LA TRANSVERSAL HUILA, CAUCA</t>
  </si>
  <si>
    <t>CONSTRUCCIÓN, MEJORAMIENTO Y MANTENIMIENTO DE LA CARRETERA BUENAVENTURA-BOGOTÁ-VILLAVICENCIO-PUERTO GAITÁN-EL PORVENIR-PUERTO CARREÑO. TRANSVERSAL BUENAVENTURA-VILLAVICENCIO-PUERTO CARREÑO. VALLE DEL CAUCA, QUINDIO, TOLIMA, C/MARCA, META, VICHADA-</t>
  </si>
  <si>
    <t>CONSTRUCCIÓN, MEJORAMIENTO Y MANTENIMIENTO DE LA CARRETERA CARTAGO-ALCALA-MONTENEGRO-ARMENIA. VALLE DEL CAUCA, QUINDIO</t>
  </si>
  <si>
    <t>CONSTRUCCIÓN, MEJORAMIENTO Y MANTENIMIENTO DE LA CARRETERA TUMACO-PASTO-MOCOA DE LA TRANSVERSAL TUMACO-MOCOA EN LOS DEPARTAMENTOS DE NARIÑO, PUTUMAYO</t>
  </si>
  <si>
    <t>CONSTRUCCIÓN, MEJORAMIENTO Y MANTENIMIENTO DE LAS CIRCUNVALARES DE SAN ANDRES Y PROVIDENCIA</t>
  </si>
  <si>
    <t>CONSTRUCCIÓN, MEJORAMIENTO Y MANTENIMIENTO DE LA CARRETERA LA ESPRIELLA - RIO MATAJE-CONEXIÓN TRANSVERSAL TUMACO LETICIA Y EL ECUADOR EN EL DEPARTAMENTO DE NARIÑO</t>
  </si>
  <si>
    <t>CONSTRUCCIÓN, MEJORAMIENTO Y MANTENIMIENTO CARRETERA CALAMAR - SAN JOSÉ DEL GUAVIARE DE LOS ACCESOS A MITÚ. DEPARTAMENTO DEL GUAVIARE</t>
  </si>
  <si>
    <t>CONSTRUCCIÓN, MEJORAMIENTO Y MANTENIMIENTO DE LA CARRETERA CÚCUTA - DOS RIOS - SAN FAUSTINO - LA CHINA, NORTE DE SANTANDER</t>
  </si>
  <si>
    <t>CONSTRUCCIÓN, MEJORAMIENTO Y MANTENIMIENTO DE LA CARRETERA EL CARMEN - VALLEDUPAR - MAICAO. TRANSVERSAL CARMEN - BOSCONIA - VALLEDUPAR - MAICAO. BOLÍVAR, MAGDALENA, CESAR, LA GUAJIRA</t>
  </si>
  <si>
    <t>CONSTRUCCIÓN, MEJORAMIENTO Y MANTENIMIENTO DE LA CARRETERA HOBO - YAGUARÁ. HUILA</t>
  </si>
  <si>
    <t>CONSTRUCCIÓN, MEJORAMIENTO Y MANTENIMIENTO DE LA CARRETERA LETICIA - TARAPACÁ AMAZONAS</t>
  </si>
  <si>
    <t>CONSTRUCCIÓN, MEJORAMIENTO Y MANTENIMIENTO DE LA CARRETERA VILLAGARZÓN-LA MINA-SAN JUAN DE ARAMA-VILLAVICENCIO-TAME-SARAVENA-PUENTE INTERNACIONAL RÍO ARAUCA. TRONCAL VILLAGARZÓN-SARAVENA.  PUTUMAYO, CAQUETÁ, META, CASANARE</t>
  </si>
  <si>
    <t>CONSTRUCCIÓN, MEJORAMIENTO Y MANTENIMIENTO DE LA CONEXIÓN COSTA PACÍFICA Y LA TRONCAL DE OCCIDENTE. CAUCA</t>
  </si>
  <si>
    <t>CONSTRUCCIÓN, MEJORAMIENTO Y MANTENIMIENTO DE LA CARRETERA PATICO - LA PLATA DE LOS CIRCUITOS ECOTURÍSTICOS HUILA, CAUCA</t>
  </si>
  <si>
    <t>CONSTRUCCIÓN, MEJORAMIENTO Y MANTENIMIENTO DE LA CARRETERA NEIVA - PLATANILLAL - BALSILLAS - SAN VICENTE. TRANSVERSAL NEIVA - SAN VICENTE. HUILA, CAQUETÁ</t>
  </si>
  <si>
    <t>CONSTRUCCIÓN, MEJORAMIENTO Y MANTENIMIENTO DE LA CARRETERA CHINCHINÁ - MANIZALES. ACCESOS A MANIZALES. CALDAS</t>
  </si>
  <si>
    <t>CONSTRUCCIÓN, MEJORAMIENTO Y MANTENIMIENTO DE LA CARRETERA SAN GIL - ONZAGA - SANTA ROSITA. TRANSVERSAL SAN GIL - MOGOTES - LA ROSITA.  SANTANDER, BOYACÁ</t>
  </si>
  <si>
    <t>CONSTRUCCIÓN, MEJORAMIENTO Y MANTENIMIENTO DE VÍAS ALTERNAS A LA TRONCAL DE OCCIDENTE. NARIÑO, ANTIOQUIA, CAUCA, VALLE DEL CAUCA, RISARALDA</t>
  </si>
  <si>
    <t>CONSTRUCCIÓN, MEJORAMIENTO Y MANTENIMIENTO DE LAS VÍAS PEREIRA - CERRITOS Y RETORNO SANTA ROSA DE LOS ACCESOS A PEREIRA. RISARALDA</t>
  </si>
  <si>
    <t>CONSTRUCCIÓN,MEJORAMIENTO Y MANTENIMIENTO DE LA VÍA CHAPARRAL - ORTEGA - GUAMO DE LA ALTERNA BUGA - PUERTO INÍRIDA. TOLIMA</t>
  </si>
  <si>
    <t>MEJORAMIENTO, MANTENIMIENTO, REHABILITACION, CONSTRUCCION DE LA CARRETERA COLOMBIA - LA URIBE, CONEXION PACIFICO - ORINOQUIA.  HUILA, META</t>
  </si>
  <si>
    <t>CONSTRUCCION,MEJORAMIENTO Y MANTENIMIENTO DE LA VIA CIRCUITO MEDELLIN - VALLE DE RIO NEGRO . ANTIOQUIA</t>
  </si>
  <si>
    <t>MEJORAMIENTO,MANTENIMIENTO Y REHABILITACIÓN DE LA RED TERCIARIA. NACIONAL</t>
  </si>
  <si>
    <t>CONSTRUCCIÓN, MEJORAMIENTO Y MANTENIMIENTO DE INFRAESTRUCTURA PARA CONECTAR TERRITORIOS, GOBIERNOS Y POBLACIONES. NACIONAL</t>
  </si>
  <si>
    <t>MEJORAMIENTO, MANTENIMIENTO Y CONSERVACIÓN DEL SISTEMA DE TRANSPORTE FÉRREO EN LA RED VIAL.  NACIONAL</t>
  </si>
  <si>
    <t>CONSTRUCCIÓN, MEJORAMIENTO, MANTENIMIENTO Y OPERACIÓN DE LA INFRAESTRUCTURA PORTUARIA FLUVIAL. NACIONAL</t>
  </si>
  <si>
    <t>IMPLEMENTACIÓN, MONITOREO Y SEGUIMIENTO DEL MODELO INTEGRADO DE PLANEACIÓN Y GESTIÓN - MIPG DE INVIAS. NACIONAL</t>
  </si>
  <si>
    <t>MEJORAMIENTO, MANTENIMIENTO, ADECUACIÓN Y ADQUISICIÓN DE EDIFICIOS SEDES DEL INVIAS. NACIONAL</t>
  </si>
  <si>
    <t>RENOVACIÓN, ACTUALIZACIÓN Y MANTENIMIENTO DE LAS TECNOLOGÍAS DE LA INFORMACIÓN Y LAS COMUNICACIONES EN EL INVÍAS. NACIONAL</t>
  </si>
  <si>
    <t>ADMINISTRACIÓN, RECAUDO Y CONTROL DE LA CONTRIBUCIÓN POR VALORIZACIÓN. NACIONAL</t>
  </si>
  <si>
    <t>1. Paz
2. PDET
3. Étnico</t>
  </si>
  <si>
    <t>Revisar los proyectos de actas de Liquidación elaboradas por cada una de las dependencias y hacer seguimiento a los contratos liquidados y pendientes por liquidar en los términos de ley.</t>
  </si>
  <si>
    <t>Atender emergencias que se presenten en la infraestructura de transporte nacional</t>
  </si>
  <si>
    <t>Realizar obras por atención emergencias de sitios críticos en la infraestructura de transporte nacional</t>
  </si>
  <si>
    <t>Implementar el Plan de Gestión del Riesgo de Desastres en la infraestructura de transporte nacional</t>
  </si>
  <si>
    <t>Publicar, implementar y hacer seguimiento de los planes: estratégico de talento humano, anual de vacantes, de previsión de recursos humano, el institucional de capacitación y el de bienestar e incentivos institucionales</t>
  </si>
  <si>
    <t>Adelantar los procesos de selección, conforme a las modalidades de selección previstas en la Ley para la adquisición, de los bienes, servicios y obras solicitados por las unidades ejecutoras a través de la plataforma SECOP II</t>
  </si>
  <si>
    <t>Formular y efectuar el seguimiento de la Política de Prevención del Daño Antijurídico -PPDA- aprobada por la Agencia Nacional de Defensa Jurídica del Estado - ANDJE- y realizar los reportes a la agencia</t>
  </si>
  <si>
    <t xml:space="preserve">Elaborar, actualizar y hacer seguimiento al plan de necesidades de recursos físicos y la prestación de servicios generales en el Instituto relacionado con el aseo, telefonía, servicios públicos, vigilancia, cafetería, mantenimiento, transporte y aeronaves. </t>
  </si>
  <si>
    <t>Gestión del riesgo de proyectos de infraestructura transporte</t>
  </si>
  <si>
    <t>Estructurar proyectos para la contratación de obras de infraestructura de transporte e interventoría y demás procesos misionales del INVIAS</t>
  </si>
  <si>
    <t>Proyectos estructurados para la contratación de obras de infraestructura de transporte e interventoría y demás procesos misionales del INVIAS</t>
  </si>
  <si>
    <t>Reglamentación técnica e innovación de la infraestructura de transporte</t>
  </si>
  <si>
    <t xml:space="preserve">Apoyar a las subdirecciones y grupos adscritos a la Dirección Técnica y de Estructuración en la gestión y ejecución de los programas, proyectos u obras a cargo </t>
  </si>
  <si>
    <t xml:space="preserve">Dirección Técnica y de Estructuración </t>
  </si>
  <si>
    <t>Acompañar la estructuración técnica y financiera de los proyectos estratégicos a cargo de la Dirección Técnica y de Estructuración y otras Unidades Ejecutoras</t>
  </si>
  <si>
    <t>Gestionar la contratación para la actualización de documentos técnicos (cartillas, buenas prácticas de manejo de pavimento reciclado RAP, manuales de diseño geométrico de carreteras y estabilidad de taludes)</t>
  </si>
  <si>
    <t>Ejecución y operación de proyectos de infraestructura de transporte</t>
  </si>
  <si>
    <t xml:space="preserve">Realizar rehabilitación y/o mantenimiento de 367 km </t>
  </si>
  <si>
    <t>Realizar mantenimiento del acceso al Puerto marítimo de Buenaventura</t>
  </si>
  <si>
    <t>Canal de acceso al puerto marítimo de Buenaventura mantenido</t>
  </si>
  <si>
    <t>Instalaciones portuarias fluviales intervenidas (construcción, mejoramiento y mantenimiento de muelles y pasarelas)</t>
  </si>
  <si>
    <t>Plan Anual de Auditoría aprobado en el Comité de Control interno</t>
  </si>
  <si>
    <t xml:space="preserve">Continuar con la estructuración del Sistema informático para administrar, consolidar y verificar la información generada en los procesos de estructuración técnica de proyectos e informar a las demás dependencias que requieran dicha información. </t>
  </si>
  <si>
    <t>Apoyar la implementación de los criterios y estrategias de sostenibilidad para el desarrollo de la infraestructura de transporte del INVIAS</t>
  </si>
  <si>
    <t xml:space="preserve">Realizar la gestión de actualización de la base de datos de predios de uso público y demás acciones de administración de los mismos </t>
  </si>
  <si>
    <t>Realizar kilómetros de red vial primaria con prestación de servicios al usuario</t>
  </si>
  <si>
    <t>Kilómetros de la red vial primaria con mantenimiento rutinario</t>
  </si>
  <si>
    <t>Kilómetros de la red vial primaria con prestación de servicios al usuario</t>
  </si>
  <si>
    <t>Efectuar seguimiento a las acciones en los proyectos ambientales en cumplimiento de las medidas de mitigación, conservación, prevención y restauración establecidas dentro de los proyectos</t>
  </si>
  <si>
    <t>Cartilla de criterios técnicos de caminos ancestrales y senderos peatonales publicada</t>
  </si>
  <si>
    <t>Normograma actualizado</t>
  </si>
  <si>
    <t>Expedientes físicos y expedientes virtuales verificados</t>
  </si>
  <si>
    <t>Memorandos circulares con directrices impartidas</t>
  </si>
  <si>
    <t>Sistema de evaluación del desempeño mejorado y evaluado</t>
  </si>
  <si>
    <t>Mantener y mejorar el sistema de evaluación del desempeño de los funcionarios de la entidad</t>
  </si>
  <si>
    <t>Implementar las acciones para mejorar el Índice de Desempeño Institucional</t>
  </si>
  <si>
    <t>Acciones para mejorar el Índice de Desempeño Institucional implementadas</t>
  </si>
  <si>
    <t>Secretaría General
Subdirección General
Dirección de Ejecución y Operación
Dirección Técnica y de Estructuración
Dirección Jurídica
Subdirección Financiera
Subdirección Administrativa
Subdirección de Gestión Humana
Oficina de Control Interno Disciplinario
Oficina de Tecnologías de la Información y Comunicaciones
Oficina de Control Interno
Oficina Asesora de Planeación</t>
  </si>
  <si>
    <t>Dirección Jurídica
Dirección de Ejecución y Operación
Subdirección de Modernización de Carreteras Nacionales
Subdirección de Gestión Vial Integral
Subdirección de Vías Regionales
Subdirección Marítima, Fluvial y Férrea
Dirección Técnica y de Estructuración de Estructuración
Subdirección de Planificación de la Infraestructura
Subdirección de Estructuración de Proyectos
Subdirección de Reglamentación Técnica e Innovación
Subdirección de Gestión del Riesgo
Subdirección de Sostenibilidad
Dirección de Contratación
Subdirección Administrativa
Oficina de Tecnologías de la Información y las Comunicaciones -OTIC-</t>
  </si>
  <si>
    <t>Efectuar acciones necesarias para desincorporar y registrar la información de los Bienes de Uso público del Instituto, entregados en concesión al 31 de diciembre de 2024, según norma expedida por la Contaduría General de la Nación.</t>
  </si>
  <si>
    <t>Administración inmobiliaria</t>
  </si>
  <si>
    <t xml:space="preserve"> PPDA formulado con seguimiento y reportes</t>
  </si>
  <si>
    <t>Gestión de servicios administrativos</t>
  </si>
  <si>
    <t xml:space="preserve">Realizar seguimiento al cumplimiento de la gestión jurídica, administrativa, financiera y de calidad requerida por el Programa de Seguridad en Carreteras Nacionales </t>
  </si>
  <si>
    <t>Plan de recursos físicos y servicios generales ejecutados</t>
  </si>
  <si>
    <t>Realizar un plan de descongestión de procesos disciplinarios, para la entrada en vigencia del artículo 33 de la Ley 2094 de 2021</t>
  </si>
  <si>
    <t>Secretaría General 
Subdirección Administrativa
Dirección de Ejecución y Operación
Subdirección de Modernización de Carreteras Nacionales
Subdirección de Gestión Vial Integral
Subdirección de Vías Regionales
Subdirección Marítima, Fluvial y Férrea
Dirección Técnica y de Estructuración de Estructuración
Subdirección de Planificación de la Infraestructura
Subdirección de Estructuración de Proyectos
Subdirección de Reglamentación Técnica e Innovación
Subdirección de Gestión del Riesgo
Subdirección de Sostenibilidad</t>
  </si>
  <si>
    <t>Realizar Seguimiento a la implementación de la guía de estructuración de proyectos de infraestructura de transporte de competencia del INIVIAS.</t>
  </si>
  <si>
    <t xml:space="preserve">Seguimiento realizado para la implementación de guía de estructuración de proyectos de infraestructura de transporte de competencia del INIVIAS </t>
  </si>
  <si>
    <t xml:space="preserve">Proyectos de infraestructura de transporte para aplicación de nuevas tecnologías </t>
  </si>
  <si>
    <t>Predios y mejoras gestionadas (fichas, estudios de títulos y avalúos)</t>
  </si>
  <si>
    <t>Intervenir Instalaciones portuarias fluviales (construir, mejorar y mantener muelles y pasarelas)</t>
  </si>
  <si>
    <t>Generar valor, confianza y satisfacción a la ciudadanía, mediante el mejoramiento del desempeño institucional en el marco del Modelo Integrado de Planeación y Gestión –MIPG-.</t>
  </si>
  <si>
    <t>Vias del Saman</t>
  </si>
  <si>
    <t>Otros</t>
  </si>
  <si>
    <t>Vias del Samán</t>
  </si>
  <si>
    <t>Vías de la Cigarra</t>
  </si>
  <si>
    <t>Infraestructura de transporte fluvial</t>
  </si>
  <si>
    <t>Construcción, mejoramiento, mantenimiento y operación de la infraestructuta portuaria fluvial. Nacional</t>
  </si>
  <si>
    <t>Construcción mejoramiento y mantenimiento de los accesos marítimos a los puertos de la Nación. Nacional</t>
  </si>
  <si>
    <t>Sub. Marítima, fluvial y férrea</t>
  </si>
  <si>
    <t xml:space="preserve">Variante Oriental de  daza y Tunel Daza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</si>
</sst>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_-;_-@_-"/>
    <numFmt numFmtId="167" formatCode="_(* #,##0.00_);_(* \(#,##0.00\);_(* &quot;-&quot;??_);_(@_)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Nunito Sans"/>
    </font>
    <font>
      <sz val="10"/>
      <color theme="0"/>
      <name val="Nunito Sans"/>
    </font>
    <font>
      <b/>
      <sz val="10"/>
      <color theme="0"/>
      <name val="Nunito Sans"/>
    </font>
    <font>
      <sz val="10"/>
      <color theme="4" tint="-0.499984740745262"/>
      <name val="Nunito Sans"/>
    </font>
    <font>
      <sz val="12"/>
      <color theme="4" tint="-0.249977111117893"/>
      <name val="Nunito"/>
    </font>
    <font>
      <b/>
      <sz val="12"/>
      <color theme="4" tint="-0.249977111117893"/>
      <name val="Nunito"/>
    </font>
    <font>
      <sz val="12"/>
      <color theme="0"/>
      <name val="Nunito"/>
    </font>
    <font>
      <b/>
      <sz val="12"/>
      <color theme="0"/>
      <name val="Nunito"/>
    </font>
    <font>
      <sz val="12"/>
      <color rgb="FF00B050"/>
      <name val="Nunito"/>
    </font>
    <font>
      <sz val="11"/>
      <color theme="4" tint="-0.499984740745262"/>
      <name val="Nunito"/>
    </font>
    <font>
      <sz val="12"/>
      <color theme="4" tint="-0.499984740745262"/>
      <name val="Nunito"/>
    </font>
    <font>
      <b/>
      <sz val="11"/>
      <color theme="4" tint="-0.499984740745262"/>
      <name val="Nunito"/>
    </font>
    <font>
      <sz val="10"/>
      <color theme="8" tint="-0.499984740745262"/>
      <name val="Nunito Sans"/>
    </font>
    <font>
      <sz val="9"/>
      <color theme="4" tint="-0.499984740745262"/>
      <name val="Nunito Sans"/>
    </font>
    <font>
      <sz val="8"/>
      <color theme="4" tint="-0.499984740745262"/>
      <name val="Nunito Sans"/>
    </font>
    <font>
      <b/>
      <sz val="9"/>
      <color theme="1"/>
      <name val="Nunito Sans"/>
    </font>
    <font>
      <b/>
      <sz val="9"/>
      <color theme="4" tint="-0.499984740745262"/>
      <name val="Nunito Sans"/>
    </font>
    <font>
      <sz val="9"/>
      <color theme="1"/>
      <name val="Nunito Sans"/>
    </font>
    <font>
      <sz val="9"/>
      <color theme="0"/>
      <name val="Nunito Sans"/>
    </font>
    <font>
      <b/>
      <sz val="9"/>
      <color theme="0"/>
      <name val="Nunito Sans"/>
    </font>
    <font>
      <b/>
      <sz val="9"/>
      <color rgb="FFFF0000"/>
      <name val="Nunito Sans"/>
    </font>
    <font>
      <b/>
      <sz val="9"/>
      <name val="Nunito Sans"/>
    </font>
    <font>
      <b/>
      <sz val="9"/>
      <color theme="4" tint="-0.249977111117893"/>
      <name val="Nunito Sans"/>
    </font>
    <font>
      <b/>
      <sz val="8"/>
      <color theme="1"/>
      <name val="Nunito Sans"/>
    </font>
    <font>
      <b/>
      <sz val="8"/>
      <color theme="4" tint="-0.499984740745262"/>
      <name val="Nunito Sans"/>
    </font>
    <font>
      <sz val="8"/>
      <color theme="1"/>
      <name val="Nunito Sans"/>
    </font>
    <font>
      <sz val="8"/>
      <color theme="0"/>
      <name val="Nunito Sans"/>
    </font>
    <font>
      <b/>
      <sz val="8"/>
      <color rgb="FFFF0000"/>
      <name val="Nunito Sans"/>
    </font>
    <font>
      <b/>
      <sz val="8"/>
      <name val="Nunito Sans"/>
    </font>
    <font>
      <b/>
      <sz val="8"/>
      <color theme="4" tint="-0.249977111117893"/>
      <name val="Nunito San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theme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theme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theme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</borders>
  <cellStyleXfs count="11">
    <xf numFmtId="0" fontId="0" fillId="0" borderId="0"/>
    <xf numFmtId="9" fontId="2" fillId="0" borderId="0" applyFont="0" applyFill="0" applyBorder="0" applyAlignment="0" applyProtection="0"/>
    <xf numFmtId="0" fontId="3" fillId="0" borderId="0"/>
    <xf numFmtId="10" fontId="3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08">
    <xf numFmtId="0" fontId="0" fillId="0" borderId="0" xfId="0"/>
    <xf numFmtId="0" fontId="8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2" applyFont="1" applyFill="1" applyAlignment="1">
      <alignment vertical="center" wrapText="1"/>
    </xf>
    <xf numFmtId="0" fontId="9" fillId="2" borderId="0" xfId="2" applyFont="1" applyFill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9" fontId="9" fillId="2" borderId="0" xfId="1" applyFont="1" applyFill="1" applyAlignment="1">
      <alignment horizontal="center" vertical="center" wrapText="1"/>
    </xf>
    <xf numFmtId="0" fontId="9" fillId="2" borderId="0" xfId="2" applyFont="1" applyFill="1" applyAlignment="1">
      <alignment horizontal="justify" vertical="center" wrapText="1"/>
    </xf>
    <xf numFmtId="0" fontId="10" fillId="2" borderId="0" xfId="2" applyFont="1" applyFill="1" applyAlignment="1">
      <alignment horizontal="center" vertical="center" wrapText="1"/>
    </xf>
    <xf numFmtId="0" fontId="9" fillId="2" borderId="0" xfId="0" applyFont="1" applyFill="1"/>
    <xf numFmtId="0" fontId="9" fillId="0" borderId="0" xfId="0" applyFont="1"/>
    <xf numFmtId="0" fontId="9" fillId="2" borderId="3" xfId="2" applyFont="1" applyFill="1" applyBorder="1" applyAlignment="1">
      <alignment horizontal="center" vertical="center" wrapText="1"/>
    </xf>
    <xf numFmtId="0" fontId="9" fillId="2" borderId="22" xfId="2" applyFont="1" applyFill="1" applyBorder="1" applyAlignment="1">
      <alignment horizontal="center" vertical="center" wrapText="1"/>
    </xf>
    <xf numFmtId="0" fontId="9" fillId="2" borderId="22" xfId="2" applyFont="1" applyFill="1" applyBorder="1" applyAlignment="1">
      <alignment vertical="center" wrapText="1"/>
    </xf>
    <xf numFmtId="0" fontId="9" fillId="2" borderId="22" xfId="2" applyFont="1" applyFill="1" applyBorder="1" applyAlignment="1">
      <alignment horizontal="justify" vertical="center" wrapText="1"/>
    </xf>
    <xf numFmtId="0" fontId="9" fillId="2" borderId="21" xfId="2" applyFont="1" applyFill="1" applyBorder="1" applyAlignment="1">
      <alignment vertical="center" wrapText="1"/>
    </xf>
    <xf numFmtId="1" fontId="9" fillId="2" borderId="0" xfId="2" applyNumberFormat="1" applyFont="1" applyFill="1" applyAlignment="1">
      <alignment horizontal="center" vertical="center" wrapText="1"/>
    </xf>
    <xf numFmtId="9" fontId="9" fillId="2" borderId="0" xfId="2" applyNumberFormat="1" applyFont="1" applyFill="1" applyAlignment="1">
      <alignment horizontal="center" vertical="center" wrapText="1"/>
    </xf>
    <xf numFmtId="9" fontId="9" fillId="2" borderId="0" xfId="1" applyFont="1" applyFill="1" applyBorder="1" applyAlignment="1">
      <alignment horizontal="center" vertical="center" wrapText="1"/>
    </xf>
    <xf numFmtId="0" fontId="10" fillId="2" borderId="27" xfId="2" applyFont="1" applyFill="1" applyBorder="1" applyAlignment="1">
      <alignment horizontal="left" vertical="center" wrapText="1"/>
    </xf>
    <xf numFmtId="0" fontId="11" fillId="2" borderId="0" xfId="2" applyFont="1" applyFill="1" applyAlignment="1">
      <alignment vertical="center" wrapText="1"/>
    </xf>
    <xf numFmtId="0" fontId="11" fillId="2" borderId="0" xfId="0" applyFont="1" applyFill="1"/>
    <xf numFmtId="0" fontId="11" fillId="0" borderId="0" xfId="0" applyFont="1"/>
    <xf numFmtId="0" fontId="11" fillId="2" borderId="0" xfId="2" applyFont="1" applyFill="1" applyAlignment="1">
      <alignment horizontal="center" vertical="center" wrapText="1"/>
    </xf>
    <xf numFmtId="9" fontId="12" fillId="3" borderId="28" xfId="2" applyNumberFormat="1" applyFont="1" applyFill="1" applyBorder="1" applyAlignment="1">
      <alignment horizontal="center" vertical="center" wrapText="1"/>
    </xf>
    <xf numFmtId="9" fontId="12" fillId="3" borderId="28" xfId="1" applyFont="1" applyFill="1" applyBorder="1" applyAlignment="1">
      <alignment horizontal="center" vertical="center" wrapText="1"/>
    </xf>
    <xf numFmtId="0" fontId="13" fillId="2" borderId="0" xfId="0" applyFont="1" applyFill="1"/>
    <xf numFmtId="0" fontId="14" fillId="0" borderId="28" xfId="0" applyFont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/>
    </xf>
    <xf numFmtId="10" fontId="14" fillId="2" borderId="28" xfId="3" applyFont="1" applyFill="1" applyBorder="1" applyAlignment="1">
      <alignment horizontal="center" vertical="center" wrapText="1"/>
    </xf>
    <xf numFmtId="9" fontId="14" fillId="2" borderId="28" xfId="1" applyFont="1" applyFill="1" applyBorder="1" applyAlignment="1">
      <alignment horizontal="center" vertical="center" wrapText="1"/>
    </xf>
    <xf numFmtId="2" fontId="14" fillId="2" borderId="28" xfId="2" applyNumberFormat="1" applyFont="1" applyFill="1" applyBorder="1" applyAlignment="1">
      <alignment horizontal="center" vertical="center" wrapText="1"/>
    </xf>
    <xf numFmtId="0" fontId="15" fillId="2" borderId="28" xfId="0" applyFont="1" applyFill="1" applyBorder="1"/>
    <xf numFmtId="0" fontId="15" fillId="2" borderId="28" xfId="0" applyFont="1" applyFill="1" applyBorder="1" applyAlignment="1">
      <alignment horizontal="center" vertical="center"/>
    </xf>
    <xf numFmtId="0" fontId="13" fillId="0" borderId="0" xfId="0" applyFont="1"/>
    <xf numFmtId="0" fontId="14" fillId="0" borderId="28" xfId="0" applyFont="1" applyBorder="1" applyAlignment="1">
      <alignment horizontal="center" vertical="center"/>
    </xf>
    <xf numFmtId="10" fontId="14" fillId="0" borderId="28" xfId="3" applyFont="1" applyBorder="1" applyAlignment="1">
      <alignment horizontal="center" vertical="center" wrapText="1"/>
    </xf>
    <xf numFmtId="0" fontId="14" fillId="0" borderId="28" xfId="2" applyFont="1" applyBorder="1" applyAlignment="1">
      <alignment horizontal="center" vertical="center" wrapText="1"/>
    </xf>
    <xf numFmtId="9" fontId="14" fillId="0" borderId="28" xfId="1" applyFont="1" applyFill="1" applyBorder="1" applyAlignment="1">
      <alignment horizontal="center" vertical="center" wrapText="1"/>
    </xf>
    <xf numFmtId="0" fontId="15" fillId="0" borderId="28" xfId="0" applyFont="1" applyBorder="1"/>
    <xf numFmtId="0" fontId="15" fillId="0" borderId="28" xfId="0" applyFont="1" applyBorder="1" applyAlignment="1">
      <alignment horizontal="center" vertical="center"/>
    </xf>
    <xf numFmtId="2" fontId="14" fillId="0" borderId="28" xfId="2" applyNumberFormat="1" applyFont="1" applyBorder="1" applyAlignment="1">
      <alignment horizontal="center" vertical="center" wrapText="1"/>
    </xf>
    <xf numFmtId="0" fontId="14" fillId="2" borderId="28" xfId="2" applyFont="1" applyFill="1" applyBorder="1" applyAlignment="1">
      <alignment horizontal="center" vertical="center" wrapText="1"/>
    </xf>
    <xf numFmtId="0" fontId="14" fillId="2" borderId="28" xfId="3" applyNumberFormat="1" applyFont="1" applyFill="1" applyBorder="1" applyAlignment="1">
      <alignment horizontal="center" vertical="center" wrapText="1"/>
    </xf>
    <xf numFmtId="9" fontId="14" fillId="2" borderId="28" xfId="0" applyNumberFormat="1" applyFont="1" applyFill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 vertical="center" wrapText="1"/>
    </xf>
    <xf numFmtId="4" fontId="14" fillId="2" borderId="28" xfId="2" applyNumberFormat="1" applyFont="1" applyFill="1" applyBorder="1" applyAlignment="1">
      <alignment horizontal="center" vertical="center" wrapText="1"/>
    </xf>
    <xf numFmtId="41" fontId="14" fillId="2" borderId="28" xfId="4" applyFont="1" applyFill="1" applyBorder="1" applyAlignment="1">
      <alignment horizontal="center" vertical="center" wrapText="1"/>
    </xf>
    <xf numFmtId="10" fontId="14" fillId="2" borderId="28" xfId="1" applyNumberFormat="1" applyFont="1" applyFill="1" applyBorder="1" applyAlignment="1">
      <alignment horizontal="center" vertical="center" wrapText="1"/>
    </xf>
    <xf numFmtId="4" fontId="14" fillId="2" borderId="28" xfId="4" applyNumberFormat="1" applyFont="1" applyFill="1" applyBorder="1" applyAlignment="1">
      <alignment horizontal="center" vertical="center" wrapText="1"/>
    </xf>
    <xf numFmtId="9" fontId="14" fillId="2" borderId="28" xfId="2" applyNumberFormat="1" applyFont="1" applyFill="1" applyBorder="1" applyAlignment="1">
      <alignment horizontal="center" vertical="center" wrapText="1"/>
    </xf>
    <xf numFmtId="1" fontId="14" fillId="2" borderId="28" xfId="2" applyNumberFormat="1" applyFont="1" applyFill="1" applyBorder="1" applyAlignment="1">
      <alignment horizontal="center" vertical="center" wrapText="1"/>
    </xf>
    <xf numFmtId="0" fontId="14" fillId="2" borderId="28" xfId="7" applyFont="1" applyFill="1" applyBorder="1" applyAlignment="1">
      <alignment horizontal="center" vertical="center" wrapText="1"/>
    </xf>
    <xf numFmtId="9" fontId="14" fillId="0" borderId="28" xfId="2" applyNumberFormat="1" applyFont="1" applyBorder="1" applyAlignment="1">
      <alignment horizontal="center" vertical="center" wrapText="1"/>
    </xf>
    <xf numFmtId="1" fontId="14" fillId="0" borderId="28" xfId="2" applyNumberFormat="1" applyFont="1" applyBorder="1" applyAlignment="1">
      <alignment horizontal="center" vertical="center" wrapText="1"/>
    </xf>
    <xf numFmtId="9" fontId="14" fillId="0" borderId="28" xfId="0" applyNumberFormat="1" applyFont="1" applyBorder="1" applyAlignment="1">
      <alignment horizontal="center" vertical="center" wrapText="1"/>
    </xf>
    <xf numFmtId="0" fontId="16" fillId="0" borderId="28" xfId="2" applyFont="1" applyBorder="1" applyAlignment="1">
      <alignment horizontal="center" vertical="center" wrapText="1"/>
    </xf>
    <xf numFmtId="0" fontId="16" fillId="0" borderId="28" xfId="2" applyFont="1" applyBorder="1" applyAlignment="1">
      <alignment vertical="center" wrapText="1"/>
    </xf>
    <xf numFmtId="0" fontId="14" fillId="0" borderId="18" xfId="2" applyFont="1" applyBorder="1" applyAlignment="1">
      <alignment horizontal="center" vertical="center" wrapText="1"/>
    </xf>
    <xf numFmtId="4" fontId="14" fillId="0" borderId="28" xfId="2" applyNumberFormat="1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wrapText="1"/>
    </xf>
    <xf numFmtId="9" fontId="14" fillId="2" borderId="28" xfId="1" applyFont="1" applyFill="1" applyBorder="1" applyAlignment="1">
      <alignment horizontal="center" vertical="center"/>
    </xf>
    <xf numFmtId="9" fontId="14" fillId="2" borderId="28" xfId="1" applyFont="1" applyFill="1" applyBorder="1" applyAlignment="1">
      <alignment vertical="center"/>
    </xf>
    <xf numFmtId="1" fontId="14" fillId="2" borderId="28" xfId="1" applyNumberFormat="1" applyFont="1" applyFill="1" applyBorder="1" applyAlignment="1">
      <alignment horizontal="center" vertical="center" wrapText="1"/>
    </xf>
    <xf numFmtId="4" fontId="14" fillId="2" borderId="28" xfId="5" applyNumberFormat="1" applyFont="1" applyFill="1" applyBorder="1" applyAlignment="1">
      <alignment horizontal="center" vertical="center" wrapText="1"/>
    </xf>
    <xf numFmtId="9" fontId="14" fillId="2" borderId="28" xfId="8" applyFont="1" applyFill="1" applyBorder="1" applyAlignment="1">
      <alignment horizontal="center" vertical="center" wrapText="1"/>
    </xf>
    <xf numFmtId="9" fontId="14" fillId="0" borderId="28" xfId="8" applyFont="1" applyFill="1" applyBorder="1" applyAlignment="1">
      <alignment horizontal="center" vertical="center" wrapText="1"/>
    </xf>
    <xf numFmtId="3" fontId="14" fillId="2" borderId="28" xfId="2" applyNumberFormat="1" applyFont="1" applyFill="1" applyBorder="1" applyAlignment="1">
      <alignment horizontal="center" vertical="center" wrapText="1"/>
    </xf>
    <xf numFmtId="164" fontId="14" fillId="2" borderId="28" xfId="2" applyNumberFormat="1" applyFont="1" applyFill="1" applyBorder="1" applyAlignment="1">
      <alignment horizontal="center" vertical="center" wrapText="1"/>
    </xf>
    <xf numFmtId="3" fontId="14" fillId="0" borderId="28" xfId="2" applyNumberFormat="1" applyFont="1" applyBorder="1" applyAlignment="1">
      <alignment horizontal="center" vertical="center" wrapText="1"/>
    </xf>
    <xf numFmtId="164" fontId="14" fillId="2" borderId="28" xfId="5" applyNumberFormat="1" applyFont="1" applyFill="1" applyBorder="1" applyAlignment="1">
      <alignment horizontal="center" vertical="center" wrapText="1"/>
    </xf>
    <xf numFmtId="9" fontId="14" fillId="2" borderId="28" xfId="6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3" borderId="35" xfId="0" applyFont="1" applyFill="1" applyBorder="1" applyAlignment="1">
      <alignment horizontal="center" vertical="center" wrapText="1" readingOrder="1"/>
    </xf>
    <xf numFmtId="41" fontId="7" fillId="3" borderId="35" xfId="4" applyFont="1" applyFill="1" applyBorder="1" applyAlignment="1">
      <alignment horizontal="center" vertical="center" wrapText="1" readingOrder="1"/>
    </xf>
    <xf numFmtId="0" fontId="17" fillId="2" borderId="0" xfId="0" applyFont="1" applyFill="1" applyAlignment="1">
      <alignment horizontal="left" vertical="center"/>
    </xf>
    <xf numFmtId="0" fontId="9" fillId="2" borderId="1" xfId="2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2" borderId="7" xfId="2" applyFont="1" applyFill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9" fillId="2" borderId="20" xfId="2" applyFont="1" applyFill="1" applyBorder="1" applyAlignment="1">
      <alignment horizontal="center" vertical="center" wrapText="1"/>
    </xf>
    <xf numFmtId="0" fontId="9" fillId="0" borderId="21" xfId="2" applyFont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2" borderId="8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0" fillId="2" borderId="9" xfId="2" applyFont="1" applyFill="1" applyBorder="1" applyAlignment="1">
      <alignment horizontal="center" vertical="center" wrapText="1"/>
    </xf>
    <xf numFmtId="0" fontId="10" fillId="2" borderId="4" xfId="2" applyFont="1" applyFill="1" applyBorder="1" applyAlignment="1">
      <alignment horizontal="center" vertical="center" wrapText="1"/>
    </xf>
    <xf numFmtId="0" fontId="10" fillId="2" borderId="5" xfId="2" applyFont="1" applyFill="1" applyBorder="1" applyAlignment="1">
      <alignment horizontal="center" vertical="center" wrapText="1"/>
    </xf>
    <xf numFmtId="0" fontId="10" fillId="2" borderId="6" xfId="2" applyFont="1" applyFill="1" applyBorder="1" applyAlignment="1">
      <alignment horizontal="center" vertical="center" wrapText="1"/>
    </xf>
    <xf numFmtId="0" fontId="10" fillId="2" borderId="10" xfId="2" applyFont="1" applyFill="1" applyBorder="1" applyAlignment="1">
      <alignment horizontal="center" vertical="center" wrapText="1"/>
    </xf>
    <xf numFmtId="0" fontId="10" fillId="2" borderId="11" xfId="2" applyFont="1" applyFill="1" applyBorder="1" applyAlignment="1">
      <alignment horizontal="center" vertical="center" wrapText="1"/>
    </xf>
    <xf numFmtId="0" fontId="10" fillId="2" borderId="12" xfId="2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0" fontId="10" fillId="2" borderId="8" xfId="2" applyFont="1" applyFill="1" applyBorder="1" applyAlignment="1">
      <alignment horizontal="center" vertical="center" wrapText="1"/>
    </xf>
    <xf numFmtId="0" fontId="10" fillId="2" borderId="13" xfId="2" applyFont="1" applyFill="1" applyBorder="1" applyAlignment="1">
      <alignment horizontal="center" vertical="center" wrapText="1"/>
    </xf>
    <xf numFmtId="0" fontId="10" fillId="2" borderId="14" xfId="2" applyFont="1" applyFill="1" applyBorder="1" applyAlignment="1">
      <alignment horizontal="center" vertical="center" wrapText="1"/>
    </xf>
    <xf numFmtId="0" fontId="10" fillId="2" borderId="15" xfId="2" applyFont="1" applyFill="1" applyBorder="1" applyAlignment="1">
      <alignment horizontal="center" vertical="center" wrapText="1"/>
    </xf>
    <xf numFmtId="0" fontId="10" fillId="2" borderId="16" xfId="2" applyFont="1" applyFill="1" applyBorder="1" applyAlignment="1">
      <alignment horizontal="center" vertical="center" wrapText="1"/>
    </xf>
    <xf numFmtId="0" fontId="10" fillId="2" borderId="20" xfId="2" applyFont="1" applyFill="1" applyBorder="1" applyAlignment="1">
      <alignment horizontal="center" vertical="center" wrapText="1"/>
    </xf>
    <xf numFmtId="0" fontId="10" fillId="2" borderId="17" xfId="2" applyFont="1" applyFill="1" applyBorder="1" applyAlignment="1">
      <alignment horizontal="center" vertical="center" wrapText="1"/>
    </xf>
    <xf numFmtId="0" fontId="10" fillId="2" borderId="23" xfId="2" applyFont="1" applyFill="1" applyBorder="1" applyAlignment="1">
      <alignment horizontal="center" vertical="center" wrapText="1"/>
    </xf>
    <xf numFmtId="0" fontId="10" fillId="2" borderId="18" xfId="2" applyFont="1" applyFill="1" applyBorder="1" applyAlignment="1">
      <alignment horizontal="center" vertical="center" wrapText="1"/>
    </xf>
    <xf numFmtId="0" fontId="10" fillId="2" borderId="24" xfId="2" applyFont="1" applyFill="1" applyBorder="1" applyAlignment="1">
      <alignment horizontal="center" vertical="center" wrapText="1"/>
    </xf>
    <xf numFmtId="0" fontId="10" fillId="2" borderId="19" xfId="2" applyFont="1" applyFill="1" applyBorder="1" applyAlignment="1">
      <alignment horizontal="center" vertical="center" wrapText="1"/>
    </xf>
    <xf numFmtId="0" fontId="10" fillId="2" borderId="25" xfId="2" applyFont="1" applyFill="1" applyBorder="1" applyAlignment="1">
      <alignment horizontal="center" vertical="center" wrapText="1"/>
    </xf>
    <xf numFmtId="0" fontId="9" fillId="0" borderId="26" xfId="2" applyFont="1" applyBorder="1" applyAlignment="1">
      <alignment horizontal="left" vertical="center" wrapText="1"/>
    </xf>
    <xf numFmtId="0" fontId="9" fillId="2" borderId="27" xfId="2" applyFont="1" applyFill="1" applyBorder="1" applyAlignment="1">
      <alignment horizontal="left" vertical="center" wrapText="1"/>
    </xf>
    <xf numFmtId="0" fontId="10" fillId="2" borderId="26" xfId="2" applyFont="1" applyFill="1" applyBorder="1" applyAlignment="1">
      <alignment horizontal="left" vertical="center" wrapText="1"/>
    </xf>
    <xf numFmtId="0" fontId="10" fillId="0" borderId="27" xfId="2" applyFont="1" applyBorder="1" applyAlignment="1">
      <alignment horizontal="left" vertical="center" wrapText="1"/>
    </xf>
    <xf numFmtId="0" fontId="10" fillId="2" borderId="27" xfId="2" applyFont="1" applyFill="1" applyBorder="1" applyAlignment="1">
      <alignment horizontal="left" vertical="center" wrapText="1"/>
    </xf>
    <xf numFmtId="0" fontId="12" fillId="3" borderId="28" xfId="2" applyFont="1" applyFill="1" applyBorder="1" applyAlignment="1">
      <alignment horizontal="center" vertical="center" wrapText="1"/>
    </xf>
    <xf numFmtId="0" fontId="12" fillId="3" borderId="29" xfId="2" applyFont="1" applyFill="1" applyBorder="1" applyAlignment="1">
      <alignment horizontal="center" vertical="center" wrapText="1"/>
    </xf>
    <xf numFmtId="0" fontId="12" fillId="3" borderId="30" xfId="2" applyFont="1" applyFill="1" applyBorder="1" applyAlignment="1">
      <alignment horizontal="center" vertical="center" wrapText="1"/>
    </xf>
    <xf numFmtId="0" fontId="12" fillId="3" borderId="31" xfId="2" applyFont="1" applyFill="1" applyBorder="1" applyAlignment="1">
      <alignment horizontal="center" vertical="center" wrapText="1"/>
    </xf>
    <xf numFmtId="0" fontId="12" fillId="3" borderId="32" xfId="2" applyFont="1" applyFill="1" applyBorder="1" applyAlignment="1">
      <alignment horizontal="center" vertical="center" wrapText="1"/>
    </xf>
    <xf numFmtId="0" fontId="12" fillId="3" borderId="0" xfId="2" applyFont="1" applyFill="1" applyAlignment="1">
      <alignment horizontal="center" vertical="center" wrapText="1"/>
    </xf>
    <xf numFmtId="0" fontId="12" fillId="3" borderId="18" xfId="2" applyFont="1" applyFill="1" applyBorder="1" applyAlignment="1">
      <alignment horizontal="center" vertical="center" wrapText="1"/>
    </xf>
    <xf numFmtId="0" fontId="12" fillId="3" borderId="33" xfId="2" applyFont="1" applyFill="1" applyBorder="1" applyAlignment="1">
      <alignment horizontal="center" vertical="center" wrapText="1"/>
    </xf>
    <xf numFmtId="0" fontId="12" fillId="3" borderId="34" xfId="2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/>
    </xf>
    <xf numFmtId="0" fontId="14" fillId="2" borderId="34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left" vertical="center" wrapText="1"/>
    </xf>
    <xf numFmtId="44" fontId="7" fillId="3" borderId="35" xfId="10" applyFont="1" applyFill="1" applyBorder="1" applyAlignment="1">
      <alignment horizontal="center" vertical="center" wrapText="1" readingOrder="1"/>
    </xf>
    <xf numFmtId="44" fontId="19" fillId="0" borderId="36" xfId="10" applyFont="1" applyBorder="1" applyAlignment="1">
      <alignment horizontal="center" vertical="center" wrapText="1"/>
    </xf>
    <xf numFmtId="44" fontId="5" fillId="2" borderId="0" xfId="10" applyFont="1" applyFill="1" applyAlignment="1">
      <alignment horizontal="center" vertical="center"/>
    </xf>
    <xf numFmtId="0" fontId="20" fillId="2" borderId="0" xfId="0" applyFont="1" applyFill="1"/>
    <xf numFmtId="0" fontId="21" fillId="0" borderId="37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0" borderId="39" xfId="0" applyFont="1" applyBorder="1" applyAlignment="1">
      <alignment horizontal="center" vertical="center" wrapText="1"/>
    </xf>
    <xf numFmtId="0" fontId="22" fillId="2" borderId="0" xfId="0" applyFont="1" applyFill="1"/>
    <xf numFmtId="0" fontId="21" fillId="0" borderId="36" xfId="0" applyFont="1" applyBorder="1" applyAlignment="1">
      <alignment horizontal="center" vertical="center" wrapText="1"/>
    </xf>
    <xf numFmtId="0" fontId="24" fillId="3" borderId="36" xfId="2" applyFont="1" applyFill="1" applyBorder="1" applyAlignment="1">
      <alignment horizontal="center" vertical="center" wrapText="1"/>
    </xf>
    <xf numFmtId="2" fontId="24" fillId="3" borderId="36" xfId="0" applyNumberFormat="1" applyFont="1" applyFill="1" applyBorder="1" applyAlignment="1">
      <alignment horizontal="center" vertical="center" wrapText="1"/>
    </xf>
    <xf numFmtId="2" fontId="24" fillId="3" borderId="36" xfId="0" applyNumberFormat="1" applyFont="1" applyFill="1" applyBorder="1" applyAlignment="1">
      <alignment horizontal="center" vertical="center" wrapText="1"/>
    </xf>
    <xf numFmtId="0" fontId="23" fillId="2" borderId="0" xfId="0" applyFont="1" applyFill="1"/>
    <xf numFmtId="0" fontId="23" fillId="3" borderId="0" xfId="0" applyFont="1" applyFill="1"/>
    <xf numFmtId="2" fontId="18" fillId="0" borderId="36" xfId="0" applyNumberFormat="1" applyFont="1" applyBorder="1" applyAlignment="1">
      <alignment horizontal="center" vertical="center" wrapText="1"/>
    </xf>
    <xf numFmtId="43" fontId="18" fillId="0" borderId="36" xfId="5" applyFont="1" applyFill="1" applyBorder="1" applyAlignment="1">
      <alignment horizontal="center" vertical="center" wrapText="1"/>
    </xf>
    <xf numFmtId="0" fontId="18" fillId="2" borderId="0" xfId="0" applyFont="1" applyFill="1"/>
    <xf numFmtId="0" fontId="18" fillId="0" borderId="36" xfId="0" applyFont="1" applyBorder="1" applyAlignment="1">
      <alignment horizontal="center" vertical="center"/>
    </xf>
    <xf numFmtId="0" fontId="18" fillId="2" borderId="36" xfId="0" applyFont="1" applyFill="1" applyBorder="1" applyAlignment="1">
      <alignment horizontal="center" vertical="center" wrapText="1"/>
    </xf>
    <xf numFmtId="0" fontId="24" fillId="3" borderId="36" xfId="0" applyFont="1" applyFill="1" applyBorder="1" applyAlignment="1">
      <alignment horizontal="center" vertical="center" wrapText="1"/>
    </xf>
    <xf numFmtId="0" fontId="22" fillId="3" borderId="0" xfId="0" applyFont="1" applyFill="1"/>
    <xf numFmtId="0" fontId="24" fillId="3" borderId="36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2" fontId="24" fillId="3" borderId="36" xfId="0" applyNumberFormat="1" applyFont="1" applyFill="1" applyBorder="1" applyAlignment="1">
      <alignment vertical="center" wrapText="1"/>
    </xf>
    <xf numFmtId="165" fontId="18" fillId="2" borderId="36" xfId="0" applyNumberFormat="1" applyFont="1" applyFill="1" applyBorder="1" applyAlignment="1">
      <alignment horizontal="center" vertical="center" wrapText="1"/>
    </xf>
    <xf numFmtId="0" fontId="20" fillId="3" borderId="0" xfId="0" applyFont="1" applyFill="1"/>
    <xf numFmtId="2" fontId="23" fillId="3" borderId="36" xfId="0" applyNumberFormat="1" applyFont="1" applyFill="1" applyBorder="1" applyAlignment="1">
      <alignment horizontal="center" vertical="center" wrapText="1"/>
    </xf>
    <xf numFmtId="0" fontId="18" fillId="2" borderId="36" xfId="0" quotePrefix="1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left" vertical="center" wrapText="1"/>
    </xf>
    <xf numFmtId="2" fontId="18" fillId="2" borderId="36" xfId="2" applyNumberFormat="1" applyFont="1" applyFill="1" applyBorder="1" applyAlignment="1">
      <alignment horizontal="center" vertical="center" wrapText="1"/>
    </xf>
    <xf numFmtId="2" fontId="24" fillId="3" borderId="36" xfId="0" applyNumberFormat="1" applyFont="1" applyFill="1" applyBorder="1" applyAlignment="1">
      <alignment horizontal="center" vertical="center"/>
    </xf>
    <xf numFmtId="0" fontId="24" fillId="3" borderId="36" xfId="0" applyFont="1" applyFill="1" applyBorder="1" applyAlignment="1">
      <alignment horizontal="center" vertical="center"/>
    </xf>
    <xf numFmtId="164" fontId="24" fillId="3" borderId="36" xfId="0" applyNumberFormat="1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18" fillId="0" borderId="36" xfId="0" quotePrefix="1" applyFont="1" applyBorder="1" applyAlignment="1">
      <alignment horizontal="center" vertical="center" wrapText="1"/>
    </xf>
    <xf numFmtId="2" fontId="18" fillId="2" borderId="36" xfId="0" applyNumberFormat="1" applyFont="1" applyFill="1" applyBorder="1" applyAlignment="1">
      <alignment horizontal="center" vertical="center" wrapText="1"/>
    </xf>
    <xf numFmtId="0" fontId="18" fillId="0" borderId="36" xfId="0" applyFont="1" applyBorder="1" applyAlignment="1">
      <alignment wrapText="1"/>
    </xf>
    <xf numFmtId="0" fontId="22" fillId="0" borderId="0" xfId="0" applyFont="1" applyAlignment="1">
      <alignment horizontal="center" vertical="center"/>
    </xf>
    <xf numFmtId="0" fontId="22" fillId="0" borderId="0" xfId="0" applyFont="1"/>
    <xf numFmtId="166" fontId="18" fillId="2" borderId="36" xfId="2" applyNumberFormat="1" applyFont="1" applyFill="1" applyBorder="1" applyAlignment="1">
      <alignment horizontal="center" vertical="center" wrapText="1"/>
    </xf>
    <xf numFmtId="166" fontId="18" fillId="2" borderId="36" xfId="4" applyNumberFormat="1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/>
    </xf>
    <xf numFmtId="165" fontId="18" fillId="0" borderId="36" xfId="0" applyNumberFormat="1" applyFont="1" applyBorder="1" applyAlignment="1">
      <alignment horizontal="center" vertical="center" wrapText="1"/>
    </xf>
    <xf numFmtId="165" fontId="24" fillId="3" borderId="36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1" fontId="18" fillId="2" borderId="36" xfId="0" applyNumberFormat="1" applyFont="1" applyFill="1" applyBorder="1" applyAlignment="1">
      <alignment horizontal="center" vertical="center" wrapText="1"/>
    </xf>
    <xf numFmtId="1" fontId="24" fillId="3" borderId="36" xfId="0" applyNumberFormat="1" applyFont="1" applyFill="1" applyBorder="1" applyAlignment="1">
      <alignment horizontal="center" vertical="center" wrapText="1"/>
    </xf>
    <xf numFmtId="2" fontId="26" fillId="2" borderId="0" xfId="0" applyNumberFormat="1" applyFont="1" applyFill="1" applyBorder="1" applyAlignment="1">
      <alignment horizontal="center" vertical="center" wrapText="1"/>
    </xf>
    <xf numFmtId="1" fontId="18" fillId="0" borderId="36" xfId="0" applyNumberFormat="1" applyFont="1" applyBorder="1" applyAlignment="1">
      <alignment horizontal="center" vertical="center" wrapText="1"/>
    </xf>
    <xf numFmtId="0" fontId="22" fillId="3" borderId="36" xfId="0" applyFont="1" applyFill="1" applyBorder="1"/>
    <xf numFmtId="0" fontId="28" fillId="2" borderId="0" xfId="0" applyFont="1" applyFill="1"/>
    <xf numFmtId="0" fontId="30" fillId="2" borderId="0" xfId="0" applyFont="1" applyFill="1"/>
    <xf numFmtId="0" fontId="29" fillId="0" borderId="36" xfId="0" applyFont="1" applyBorder="1" applyAlignment="1">
      <alignment horizontal="center" vertical="center" wrapText="1"/>
    </xf>
    <xf numFmtId="0" fontId="31" fillId="3" borderId="36" xfId="0" applyFont="1" applyFill="1" applyBorder="1" applyAlignment="1">
      <alignment horizontal="center" vertical="center" wrapText="1"/>
    </xf>
    <xf numFmtId="0" fontId="19" fillId="0" borderId="36" xfId="2" applyFont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2" fillId="0" borderId="0" xfId="2" applyFont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0" fillId="0" borderId="0" xfId="0" applyFont="1"/>
    <xf numFmtId="0" fontId="34" fillId="0" borderId="0" xfId="2" applyFont="1" applyAlignment="1">
      <alignment horizontal="center" vertical="center" wrapText="1"/>
    </xf>
    <xf numFmtId="0" fontId="34" fillId="0" borderId="0" xfId="2" applyFont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</cellXfs>
  <cellStyles count="11">
    <cellStyle name="Millares" xfId="5" builtinId="3"/>
    <cellStyle name="Millares [0]" xfId="4" builtinId="6"/>
    <cellStyle name="Millares 7 2 4 3 2 2 3" xfId="9" xr:uid="{22E2DF9F-CC56-4F55-8AB7-7FBB7CCD1641}"/>
    <cellStyle name="Moneda" xfId="10" builtinId="4"/>
    <cellStyle name="Normal" xfId="0" builtinId="0"/>
    <cellStyle name="Normal 2" xfId="2" xr:uid="{A52E2963-7B80-1849-B9DC-0F2E53340515}"/>
    <cellStyle name="Normal 3" xfId="7" xr:uid="{2C55368D-5EAD-C241-9412-A374B235CD58}"/>
    <cellStyle name="Normal_EVALUACION GESTION  CALDAS A 31-MAR-06" xfId="3" xr:uid="{1420B912-A82E-C849-97B0-07080E2120E6}"/>
    <cellStyle name="Porcentaje" xfId="1" builtinId="5"/>
    <cellStyle name="Porcentaje 2" xfId="8" xr:uid="{8FCD5EBF-1199-D944-BF4C-D05F837BA9C5}"/>
    <cellStyle name="Porcentual 2" xfId="6" xr:uid="{788E5F4B-69A1-F94A-9800-63A651F0C0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2</xdr:row>
      <xdr:rowOff>85725</xdr:rowOff>
    </xdr:from>
    <xdr:to>
      <xdr:col>2</xdr:col>
      <xdr:colOff>488315</xdr:colOff>
      <xdr:row>5</xdr:row>
      <xdr:rowOff>44133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2E7B4D3A-6764-2577-62EA-570124F2A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0" y="514350"/>
          <a:ext cx="1431290" cy="62039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E7FF8-BDED-0C4D-A5F3-BD2EF7651907}">
  <dimension ref="A1:BO318"/>
  <sheetViews>
    <sheetView tabSelected="1" topLeftCell="A9" zoomScale="90" zoomScaleNormal="90" zoomScaleSheetLayoutView="120" workbookViewId="0">
      <pane xSplit="2" ySplit="10" topLeftCell="C19" activePane="bottomRight" state="frozen"/>
      <selection pane="topRight" activeCell="C9" sqref="C9"/>
      <selection pane="bottomLeft" activeCell="A19" sqref="A19"/>
      <selection pane="bottomRight" activeCell="D22" sqref="D22"/>
    </sheetView>
  </sheetViews>
  <sheetFormatPr baseColWidth="10" defaultColWidth="10.875" defaultRowHeight="18" x14ac:dyDescent="0.35"/>
  <cols>
    <col min="1" max="1" width="10.875" style="10"/>
    <col min="2" max="2" width="20.25" style="76" customWidth="1"/>
    <col min="3" max="3" width="49.875" style="77" customWidth="1"/>
    <col min="4" max="5" width="18.125" style="77" customWidth="1"/>
    <col min="6" max="6" width="29" style="78" customWidth="1"/>
    <col min="7" max="7" width="16.125" style="78" customWidth="1"/>
    <col min="8" max="8" width="42.75" style="10" customWidth="1"/>
    <col min="9" max="9" width="34.125" style="10" customWidth="1"/>
    <col min="10" max="10" width="12.375" style="10" bestFit="1" customWidth="1"/>
    <col min="11" max="11" width="10.75" style="10" bestFit="1" customWidth="1"/>
    <col min="12" max="12" width="7.75" style="10" bestFit="1" customWidth="1"/>
    <col min="13" max="13" width="10.75" style="10" bestFit="1" customWidth="1"/>
    <col min="14" max="14" width="7.75" style="10" bestFit="1" customWidth="1"/>
    <col min="15" max="15" width="10.75" style="10" bestFit="1" customWidth="1"/>
    <col min="16" max="16" width="7.75" style="10" bestFit="1" customWidth="1"/>
    <col min="17" max="17" width="11.625" style="10" customWidth="1"/>
    <col min="18" max="18" width="6.25" style="10" bestFit="1" customWidth="1"/>
    <col min="19" max="19" width="33.375" style="10" customWidth="1"/>
    <col min="20" max="20" width="19.375" style="10" customWidth="1"/>
    <col min="21" max="21" width="18.125" style="10" customWidth="1"/>
    <col min="22" max="22" width="17.875" style="10" customWidth="1"/>
    <col min="23" max="23" width="14.25" style="10" customWidth="1"/>
    <col min="24" max="24" width="15.625" style="10" customWidth="1"/>
    <col min="25" max="25" width="16.25" style="10" customWidth="1"/>
    <col min="26" max="26" width="20.625" style="10" customWidth="1"/>
    <col min="27" max="27" width="20.75" style="10" customWidth="1"/>
    <col min="28" max="28" width="21.25" style="10" customWidth="1"/>
    <col min="29" max="29" width="25.375" style="10" customWidth="1"/>
    <col min="30" max="30" width="26.25" style="10" customWidth="1"/>
    <col min="31" max="31" width="22.75" style="10" customWidth="1"/>
    <col min="32" max="32" width="24" style="10" customWidth="1"/>
    <col min="33" max="67" width="10.875" style="9"/>
    <col min="68" max="16384" width="10.875" style="10"/>
  </cols>
  <sheetData>
    <row r="1" spans="1:67" ht="18.75" thickBot="1" x14ac:dyDescent="0.4">
      <c r="A1" s="3"/>
      <c r="B1" s="4"/>
      <c r="C1" s="5"/>
      <c r="D1" s="4"/>
      <c r="E1" s="4"/>
      <c r="F1" s="4"/>
      <c r="G1" s="4"/>
      <c r="H1" s="4"/>
      <c r="I1" s="4"/>
      <c r="J1" s="4"/>
      <c r="K1" s="4"/>
      <c r="L1" s="6"/>
      <c r="M1" s="4"/>
      <c r="N1" s="6"/>
      <c r="O1" s="4"/>
      <c r="P1" s="6"/>
      <c r="Q1" s="4"/>
      <c r="R1" s="6"/>
      <c r="S1" s="7"/>
      <c r="T1" s="3"/>
      <c r="U1" s="8"/>
      <c r="V1" s="8"/>
      <c r="W1" s="3"/>
      <c r="X1" s="3"/>
      <c r="Y1" s="3"/>
      <c r="Z1" s="8"/>
      <c r="AA1" s="3"/>
      <c r="AB1" s="8"/>
      <c r="AC1" s="8"/>
      <c r="AD1" s="8"/>
      <c r="AE1" s="8"/>
      <c r="AF1" s="8"/>
    </row>
    <row r="2" spans="1:67" x14ac:dyDescent="0.35">
      <c r="A2" s="3"/>
      <c r="B2" s="84"/>
      <c r="C2" s="85"/>
      <c r="D2" s="11"/>
      <c r="E2" s="90"/>
      <c r="F2" s="90"/>
      <c r="G2" s="91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2"/>
      <c r="AC2" s="96" t="s">
        <v>0</v>
      </c>
      <c r="AD2" s="98" t="s">
        <v>1</v>
      </c>
      <c r="AE2" s="99"/>
      <c r="AF2" s="100"/>
    </row>
    <row r="3" spans="1:67" x14ac:dyDescent="0.35">
      <c r="A3" s="3"/>
      <c r="B3" s="86"/>
      <c r="C3" s="87"/>
      <c r="D3" s="4"/>
      <c r="E3" s="93"/>
      <c r="F3" s="93"/>
      <c r="G3" s="94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5"/>
      <c r="AC3" s="97"/>
      <c r="AD3" s="101"/>
      <c r="AE3" s="102"/>
      <c r="AF3" s="103"/>
    </row>
    <row r="4" spans="1:67" x14ac:dyDescent="0.35">
      <c r="A4" s="3"/>
      <c r="B4" s="86"/>
      <c r="C4" s="87"/>
      <c r="D4" s="4"/>
      <c r="E4" s="104"/>
      <c r="F4" s="104"/>
      <c r="G4" s="105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6"/>
      <c r="AC4" s="107" t="s">
        <v>2</v>
      </c>
      <c r="AD4" s="108">
        <v>1</v>
      </c>
      <c r="AE4" s="109"/>
      <c r="AF4" s="110"/>
    </row>
    <row r="5" spans="1:67" x14ac:dyDescent="0.35">
      <c r="A5" s="3"/>
      <c r="B5" s="86"/>
      <c r="C5" s="87"/>
      <c r="D5" s="4"/>
      <c r="E5" s="104" t="s">
        <v>435</v>
      </c>
      <c r="F5" s="104"/>
      <c r="G5" s="105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6"/>
      <c r="AC5" s="97"/>
      <c r="AD5" s="101"/>
      <c r="AE5" s="102"/>
      <c r="AF5" s="103"/>
    </row>
    <row r="6" spans="1:67" x14ac:dyDescent="0.35">
      <c r="A6" s="3"/>
      <c r="B6" s="86"/>
      <c r="C6" s="87"/>
      <c r="D6" s="4"/>
      <c r="E6" s="104" t="s">
        <v>436</v>
      </c>
      <c r="F6" s="104"/>
      <c r="G6" s="105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6"/>
      <c r="AC6" s="107" t="s">
        <v>3</v>
      </c>
      <c r="AD6" s="112">
        <v>1</v>
      </c>
      <c r="AE6" s="114" t="s">
        <v>4</v>
      </c>
      <c r="AF6" s="116">
        <v>1</v>
      </c>
    </row>
    <row r="7" spans="1:67" ht="18.75" thickBot="1" x14ac:dyDescent="0.4">
      <c r="A7" s="3"/>
      <c r="B7" s="88"/>
      <c r="C7" s="89"/>
      <c r="D7" s="12"/>
      <c r="E7" s="12"/>
      <c r="F7" s="13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4"/>
      <c r="T7" s="13"/>
      <c r="U7" s="13"/>
      <c r="V7" s="13"/>
      <c r="W7" s="13"/>
      <c r="X7" s="13"/>
      <c r="Y7" s="13"/>
      <c r="Z7" s="13"/>
      <c r="AA7" s="13"/>
      <c r="AB7" s="15"/>
      <c r="AC7" s="111"/>
      <c r="AD7" s="113"/>
      <c r="AE7" s="115"/>
      <c r="AF7" s="117"/>
    </row>
    <row r="8" spans="1:67" ht="18.75" thickBot="1" x14ac:dyDescent="0.4">
      <c r="A8" s="3"/>
      <c r="B8" s="4"/>
      <c r="C8" s="4"/>
      <c r="D8" s="4"/>
      <c r="E8" s="4"/>
      <c r="F8" s="4"/>
      <c r="G8" s="16"/>
      <c r="H8" s="17"/>
      <c r="I8" s="16"/>
      <c r="J8" s="16"/>
      <c r="K8" s="17"/>
      <c r="L8" s="18"/>
      <c r="M8" s="4"/>
      <c r="N8" s="18"/>
      <c r="O8" s="4"/>
      <c r="P8" s="6"/>
      <c r="Q8" s="4"/>
      <c r="R8" s="6"/>
      <c r="S8" s="7"/>
      <c r="T8" s="3"/>
      <c r="U8" s="8"/>
      <c r="V8" s="8"/>
      <c r="W8" s="3"/>
      <c r="X8" s="3"/>
      <c r="Y8" s="3"/>
      <c r="Z8" s="8"/>
      <c r="AA8" s="3"/>
      <c r="AB8" s="8"/>
      <c r="AC8" s="8"/>
      <c r="AD8" s="8"/>
      <c r="AE8" s="8"/>
      <c r="AF8" s="8"/>
    </row>
    <row r="9" spans="1:67" ht="18.75" thickBot="1" x14ac:dyDescent="0.4">
      <c r="A9" s="3"/>
      <c r="B9" s="120" t="s">
        <v>5</v>
      </c>
      <c r="C9" s="121"/>
      <c r="D9" s="121"/>
      <c r="E9" s="122"/>
      <c r="F9" s="19"/>
      <c r="G9" s="118" t="s">
        <v>6</v>
      </c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</row>
    <row r="10" spans="1:67" ht="18.75" thickBot="1" x14ac:dyDescent="0.4">
      <c r="A10" s="3"/>
      <c r="B10" s="120" t="s">
        <v>7</v>
      </c>
      <c r="C10" s="121"/>
      <c r="D10" s="121"/>
      <c r="E10" s="122"/>
      <c r="F10" s="19"/>
      <c r="G10" s="118" t="s">
        <v>8</v>
      </c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</row>
    <row r="11" spans="1:67" ht="18.75" thickBot="1" x14ac:dyDescent="0.4">
      <c r="A11" s="3"/>
      <c r="B11" s="120" t="s">
        <v>9</v>
      </c>
      <c r="C11" s="121"/>
      <c r="D11" s="121"/>
      <c r="E11" s="122"/>
      <c r="F11" s="19"/>
      <c r="G11" s="118" t="s">
        <v>10</v>
      </c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</row>
    <row r="12" spans="1:67" ht="18.75" thickBot="1" x14ac:dyDescent="0.4">
      <c r="A12" s="3"/>
      <c r="B12" s="120" t="s">
        <v>11</v>
      </c>
      <c r="C12" s="121"/>
      <c r="D12" s="121"/>
      <c r="E12" s="122"/>
      <c r="F12" s="19"/>
      <c r="G12" s="118">
        <v>2023</v>
      </c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</row>
    <row r="13" spans="1:67" x14ac:dyDescent="0.35">
      <c r="A13" s="3"/>
      <c r="B13" s="8"/>
      <c r="C13" s="8"/>
      <c r="D13" s="8"/>
      <c r="E13" s="8"/>
      <c r="F13" s="8"/>
      <c r="G13" s="4"/>
      <c r="H13" s="4"/>
      <c r="I13" s="4"/>
      <c r="J13" s="4"/>
      <c r="K13" s="4"/>
      <c r="L13" s="18"/>
      <c r="M13" s="4"/>
      <c r="N13" s="18"/>
      <c r="O13" s="4"/>
      <c r="P13" s="18"/>
      <c r="Q13" s="4"/>
      <c r="R13" s="18"/>
      <c r="S13" s="7"/>
      <c r="T13" s="3"/>
      <c r="U13" s="8"/>
      <c r="V13" s="8"/>
      <c r="W13" s="3"/>
      <c r="X13" s="3"/>
      <c r="Y13" s="3"/>
      <c r="Z13" s="8"/>
      <c r="AA13" s="3"/>
      <c r="AB13" s="8"/>
      <c r="AC13" s="8"/>
      <c r="AD13" s="8"/>
      <c r="AE13" s="8"/>
      <c r="AF13" s="8"/>
    </row>
    <row r="14" spans="1:67" s="22" customFormat="1" x14ac:dyDescent="0.35">
      <c r="A14" s="20"/>
      <c r="B14" s="124" t="s">
        <v>12</v>
      </c>
      <c r="C14" s="125"/>
      <c r="D14" s="126"/>
      <c r="E14" s="124" t="s">
        <v>13</v>
      </c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6"/>
      <c r="T14" s="123" t="s">
        <v>14</v>
      </c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x14ac:dyDescent="0.35">
      <c r="A15" s="20"/>
      <c r="B15" s="124" t="s">
        <v>15</v>
      </c>
      <c r="C15" s="125"/>
      <c r="D15" s="126"/>
      <c r="E15" s="127" t="s">
        <v>6</v>
      </c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x14ac:dyDescent="0.35">
      <c r="A16" s="23"/>
      <c r="B16" s="123" t="s">
        <v>16</v>
      </c>
      <c r="C16" s="123" t="s">
        <v>17</v>
      </c>
      <c r="D16" s="129" t="s">
        <v>18</v>
      </c>
      <c r="E16" s="123" t="s">
        <v>19</v>
      </c>
      <c r="F16" s="123" t="s">
        <v>20</v>
      </c>
      <c r="G16" s="123" t="s">
        <v>21</v>
      </c>
      <c r="H16" s="123" t="s">
        <v>22</v>
      </c>
      <c r="I16" s="123" t="s">
        <v>23</v>
      </c>
      <c r="J16" s="123" t="s">
        <v>24</v>
      </c>
      <c r="K16" s="123" t="s">
        <v>25</v>
      </c>
      <c r="L16" s="123"/>
      <c r="M16" s="123"/>
      <c r="N16" s="123"/>
      <c r="O16" s="123"/>
      <c r="P16" s="123"/>
      <c r="Q16" s="123"/>
      <c r="R16" s="123"/>
      <c r="S16" s="123" t="s">
        <v>26</v>
      </c>
      <c r="T16" s="123" t="s">
        <v>27</v>
      </c>
      <c r="U16" s="123" t="s">
        <v>28</v>
      </c>
      <c r="V16" s="123" t="s">
        <v>29</v>
      </c>
      <c r="W16" s="123" t="s">
        <v>30</v>
      </c>
      <c r="X16" s="123" t="s">
        <v>31</v>
      </c>
      <c r="Y16" s="123" t="s">
        <v>32</v>
      </c>
      <c r="Z16" s="123" t="s">
        <v>33</v>
      </c>
      <c r="AA16" s="123" t="s">
        <v>34</v>
      </c>
      <c r="AB16" s="123" t="s">
        <v>35</v>
      </c>
      <c r="AC16" s="123" t="s">
        <v>36</v>
      </c>
      <c r="AD16" s="123" t="s">
        <v>37</v>
      </c>
      <c r="AE16" s="123" t="s">
        <v>38</v>
      </c>
      <c r="AF16" s="123" t="s">
        <v>39</v>
      </c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x14ac:dyDescent="0.35">
      <c r="A17" s="23"/>
      <c r="B17" s="123"/>
      <c r="C17" s="123"/>
      <c r="D17" s="130"/>
      <c r="E17" s="123"/>
      <c r="F17" s="123"/>
      <c r="G17" s="123"/>
      <c r="H17" s="123"/>
      <c r="I17" s="123"/>
      <c r="J17" s="123"/>
      <c r="K17" s="123" t="s">
        <v>40</v>
      </c>
      <c r="L17" s="123"/>
      <c r="M17" s="123" t="s">
        <v>41</v>
      </c>
      <c r="N17" s="123"/>
      <c r="O17" s="123" t="s">
        <v>42</v>
      </c>
      <c r="P17" s="123"/>
      <c r="Q17" s="123" t="s">
        <v>43</v>
      </c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x14ac:dyDescent="0.35">
      <c r="A18" s="23"/>
      <c r="B18" s="123"/>
      <c r="C18" s="123"/>
      <c r="D18" s="131"/>
      <c r="E18" s="123"/>
      <c r="F18" s="123"/>
      <c r="G18" s="123"/>
      <c r="H18" s="123"/>
      <c r="I18" s="123"/>
      <c r="J18" s="123"/>
      <c r="K18" s="24" t="s">
        <v>44</v>
      </c>
      <c r="L18" s="25" t="s">
        <v>45</v>
      </c>
      <c r="M18" s="24" t="s">
        <v>44</v>
      </c>
      <c r="N18" s="25" t="s">
        <v>45</v>
      </c>
      <c r="O18" s="24" t="s">
        <v>44</v>
      </c>
      <c r="P18" s="25" t="s">
        <v>45</v>
      </c>
      <c r="Q18" s="24" t="s">
        <v>44</v>
      </c>
      <c r="R18" s="25" t="s">
        <v>45</v>
      </c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123"/>
      <c r="AF18" s="123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6" customFormat="1" ht="115.5" x14ac:dyDescent="0.35">
      <c r="B19" s="27" t="s">
        <v>46</v>
      </c>
      <c r="C19" s="28" t="s">
        <v>679</v>
      </c>
      <c r="D19" s="29"/>
      <c r="E19" s="28" t="s">
        <v>47</v>
      </c>
      <c r="F19" s="30" t="s">
        <v>48</v>
      </c>
      <c r="G19" s="30" t="s">
        <v>48</v>
      </c>
      <c r="H19" s="28" t="s">
        <v>631</v>
      </c>
      <c r="I19" s="28" t="s">
        <v>49</v>
      </c>
      <c r="J19" s="31">
        <v>1</v>
      </c>
      <c r="K19" s="32"/>
      <c r="L19" s="31">
        <v>1</v>
      </c>
      <c r="M19" s="32"/>
      <c r="N19" s="31">
        <v>1</v>
      </c>
      <c r="O19" s="32"/>
      <c r="P19" s="31">
        <v>1</v>
      </c>
      <c r="Q19" s="32"/>
      <c r="R19" s="31">
        <v>1</v>
      </c>
      <c r="S19" s="28" t="s">
        <v>50</v>
      </c>
      <c r="T19" s="33"/>
      <c r="U19" s="33"/>
      <c r="V19" s="33"/>
      <c r="W19" s="34" t="s">
        <v>51</v>
      </c>
      <c r="X19" s="34" t="s">
        <v>51</v>
      </c>
      <c r="Y19" s="34" t="s">
        <v>51</v>
      </c>
      <c r="Z19" s="34" t="s">
        <v>51</v>
      </c>
      <c r="AA19" s="34" t="s">
        <v>51</v>
      </c>
      <c r="AB19" s="33"/>
      <c r="AC19" s="33"/>
      <c r="AD19" s="33"/>
      <c r="AE19" s="33"/>
      <c r="AF19" s="33"/>
    </row>
    <row r="20" spans="1:67" s="35" customFormat="1" ht="66" x14ac:dyDescent="0.35">
      <c r="B20" s="27" t="s">
        <v>46</v>
      </c>
      <c r="C20" s="28" t="s">
        <v>679</v>
      </c>
      <c r="D20" s="36"/>
      <c r="E20" s="28" t="s">
        <v>47</v>
      </c>
      <c r="F20" s="37" t="s">
        <v>48</v>
      </c>
      <c r="G20" s="38" t="s">
        <v>52</v>
      </c>
      <c r="H20" s="27" t="s">
        <v>53</v>
      </c>
      <c r="I20" s="27" t="s">
        <v>54</v>
      </c>
      <c r="J20" s="39">
        <v>1</v>
      </c>
      <c r="K20" s="39"/>
      <c r="L20" s="39">
        <v>0</v>
      </c>
      <c r="M20" s="39"/>
      <c r="N20" s="39">
        <v>0.25</v>
      </c>
      <c r="O20" s="39"/>
      <c r="P20" s="39">
        <v>0.5</v>
      </c>
      <c r="Q20" s="39"/>
      <c r="R20" s="39">
        <v>1</v>
      </c>
      <c r="S20" s="27" t="s">
        <v>55</v>
      </c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</row>
    <row r="21" spans="1:67" s="35" customFormat="1" ht="66" x14ac:dyDescent="0.35">
      <c r="B21" s="27" t="s">
        <v>46</v>
      </c>
      <c r="C21" s="28" t="s">
        <v>679</v>
      </c>
      <c r="D21" s="36"/>
      <c r="E21" s="28" t="s">
        <v>47</v>
      </c>
      <c r="F21" s="37" t="s">
        <v>48</v>
      </c>
      <c r="G21" s="30" t="s">
        <v>48</v>
      </c>
      <c r="H21" s="28" t="s">
        <v>56</v>
      </c>
      <c r="I21" s="28" t="s">
        <v>57</v>
      </c>
      <c r="J21" s="31">
        <v>1</v>
      </c>
      <c r="K21" s="32"/>
      <c r="L21" s="31">
        <v>0.25</v>
      </c>
      <c r="M21" s="32"/>
      <c r="N21" s="31">
        <v>0.5</v>
      </c>
      <c r="O21" s="32"/>
      <c r="P21" s="31">
        <v>0.75</v>
      </c>
      <c r="Q21" s="32"/>
      <c r="R21" s="31">
        <v>1</v>
      </c>
      <c r="S21" s="28" t="s">
        <v>50</v>
      </c>
      <c r="T21" s="40"/>
      <c r="U21" s="40"/>
      <c r="V21" s="40"/>
      <c r="W21" s="40"/>
      <c r="X21" s="40"/>
      <c r="Y21" s="40"/>
      <c r="Z21" s="40"/>
      <c r="AA21" s="40"/>
      <c r="AB21" s="41" t="s">
        <v>51</v>
      </c>
      <c r="AC21" s="40"/>
      <c r="AD21" s="40"/>
      <c r="AE21" s="40"/>
      <c r="AF21" s="40"/>
    </row>
    <row r="22" spans="1:67" s="35" customFormat="1" ht="66" x14ac:dyDescent="0.35">
      <c r="B22" s="27" t="s">
        <v>46</v>
      </c>
      <c r="C22" s="28" t="s">
        <v>679</v>
      </c>
      <c r="D22" s="36"/>
      <c r="E22" s="28" t="s">
        <v>47</v>
      </c>
      <c r="F22" s="37" t="s">
        <v>48</v>
      </c>
      <c r="G22" s="30" t="s">
        <v>48</v>
      </c>
      <c r="H22" s="28" t="s">
        <v>58</v>
      </c>
      <c r="I22" s="28" t="s">
        <v>59</v>
      </c>
      <c r="J22" s="31">
        <v>1</v>
      </c>
      <c r="K22" s="32"/>
      <c r="L22" s="31">
        <v>0.25</v>
      </c>
      <c r="M22" s="32"/>
      <c r="N22" s="31">
        <v>0.5</v>
      </c>
      <c r="O22" s="32"/>
      <c r="P22" s="31">
        <v>0.75</v>
      </c>
      <c r="Q22" s="32"/>
      <c r="R22" s="31">
        <v>1</v>
      </c>
      <c r="S22" s="28" t="s">
        <v>50</v>
      </c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</row>
    <row r="23" spans="1:67" s="35" customFormat="1" ht="66" x14ac:dyDescent="0.35">
      <c r="B23" s="27" t="s">
        <v>46</v>
      </c>
      <c r="C23" s="28" t="s">
        <v>679</v>
      </c>
      <c r="D23" s="36"/>
      <c r="E23" s="28" t="s">
        <v>47</v>
      </c>
      <c r="F23" s="37" t="s">
        <v>48</v>
      </c>
      <c r="G23" s="30" t="s">
        <v>48</v>
      </c>
      <c r="H23" s="28" t="s">
        <v>60</v>
      </c>
      <c r="I23" s="28" t="s">
        <v>61</v>
      </c>
      <c r="J23" s="31">
        <v>1</v>
      </c>
      <c r="K23" s="32"/>
      <c r="L23" s="31">
        <v>0.25</v>
      </c>
      <c r="M23" s="32"/>
      <c r="N23" s="31">
        <v>0.5</v>
      </c>
      <c r="O23" s="32"/>
      <c r="P23" s="31">
        <v>0.75</v>
      </c>
      <c r="Q23" s="32"/>
      <c r="R23" s="31">
        <v>1</v>
      </c>
      <c r="S23" s="28" t="s">
        <v>50</v>
      </c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</row>
    <row r="24" spans="1:67" s="35" customFormat="1" ht="66" x14ac:dyDescent="0.35">
      <c r="B24" s="27" t="s">
        <v>46</v>
      </c>
      <c r="C24" s="28" t="s">
        <v>679</v>
      </c>
      <c r="D24" s="36"/>
      <c r="E24" s="28" t="s">
        <v>47</v>
      </c>
      <c r="F24" s="37" t="s">
        <v>48</v>
      </c>
      <c r="G24" s="37" t="s">
        <v>62</v>
      </c>
      <c r="H24" s="27" t="s">
        <v>661</v>
      </c>
      <c r="I24" s="27" t="s">
        <v>660</v>
      </c>
      <c r="J24" s="39">
        <v>1</v>
      </c>
      <c r="K24" s="42"/>
      <c r="L24" s="39">
        <v>0.25</v>
      </c>
      <c r="M24" s="42"/>
      <c r="N24" s="39">
        <v>0.5</v>
      </c>
      <c r="O24" s="42"/>
      <c r="P24" s="39">
        <v>0.75</v>
      </c>
      <c r="Q24" s="42"/>
      <c r="R24" s="39">
        <v>1</v>
      </c>
      <c r="S24" s="27" t="s">
        <v>50</v>
      </c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</row>
    <row r="25" spans="1:67" s="26" customFormat="1" ht="66" x14ac:dyDescent="0.35">
      <c r="B25" s="27" t="s">
        <v>46</v>
      </c>
      <c r="C25" s="28" t="s">
        <v>679</v>
      </c>
      <c r="D25" s="29"/>
      <c r="E25" s="43" t="s">
        <v>63</v>
      </c>
      <c r="F25" s="30" t="s">
        <v>64</v>
      </c>
      <c r="G25" s="43" t="s">
        <v>65</v>
      </c>
      <c r="H25" s="30" t="s">
        <v>66</v>
      </c>
      <c r="I25" s="30" t="s">
        <v>67</v>
      </c>
      <c r="J25" s="44">
        <v>154</v>
      </c>
      <c r="K25" s="43">
        <f>+J25</f>
        <v>154</v>
      </c>
      <c r="L25" s="31">
        <f>+K25/J25</f>
        <v>1</v>
      </c>
      <c r="M25" s="44">
        <f>+J25</f>
        <v>154</v>
      </c>
      <c r="N25" s="31">
        <f>+M25/J25</f>
        <v>1</v>
      </c>
      <c r="O25" s="44">
        <f>+J25</f>
        <v>154</v>
      </c>
      <c r="P25" s="31">
        <f>+O25/J25</f>
        <v>1</v>
      </c>
      <c r="Q25" s="44">
        <f>+J25</f>
        <v>154</v>
      </c>
      <c r="R25" s="31">
        <f>+Q25/J25</f>
        <v>1</v>
      </c>
      <c r="S25" s="30" t="s">
        <v>68</v>
      </c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</row>
    <row r="26" spans="1:67" s="26" customFormat="1" ht="66" x14ac:dyDescent="0.35">
      <c r="B26" s="27" t="s">
        <v>46</v>
      </c>
      <c r="C26" s="28" t="s">
        <v>679</v>
      </c>
      <c r="D26" s="29"/>
      <c r="E26" s="43" t="s">
        <v>63</v>
      </c>
      <c r="F26" s="30" t="s">
        <v>64</v>
      </c>
      <c r="G26" s="43" t="s">
        <v>69</v>
      </c>
      <c r="H26" s="28" t="s">
        <v>70</v>
      </c>
      <c r="I26" s="28" t="s">
        <v>71</v>
      </c>
      <c r="J26" s="45">
        <v>1</v>
      </c>
      <c r="K26" s="46"/>
      <c r="L26" s="31">
        <v>0.25</v>
      </c>
      <c r="M26" s="46"/>
      <c r="N26" s="31">
        <v>0.5</v>
      </c>
      <c r="O26" s="32"/>
      <c r="P26" s="31">
        <v>0.75</v>
      </c>
      <c r="Q26" s="32"/>
      <c r="R26" s="31">
        <v>1</v>
      </c>
      <c r="S26" s="28" t="s">
        <v>72</v>
      </c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</row>
    <row r="27" spans="1:67" s="26" customFormat="1" ht="66" x14ac:dyDescent="0.35">
      <c r="B27" s="27" t="s">
        <v>46</v>
      </c>
      <c r="C27" s="28" t="s">
        <v>679</v>
      </c>
      <c r="D27" s="29"/>
      <c r="E27" s="43" t="s">
        <v>63</v>
      </c>
      <c r="F27" s="30" t="s">
        <v>64</v>
      </c>
      <c r="G27" s="43" t="s">
        <v>62</v>
      </c>
      <c r="H27" s="28" t="s">
        <v>73</v>
      </c>
      <c r="I27" s="28" t="s">
        <v>74</v>
      </c>
      <c r="J27" s="45">
        <v>1</v>
      </c>
      <c r="K27" s="46"/>
      <c r="L27" s="31">
        <v>0.25</v>
      </c>
      <c r="M27" s="46"/>
      <c r="N27" s="31">
        <v>0.5</v>
      </c>
      <c r="O27" s="32"/>
      <c r="P27" s="31">
        <v>0.75</v>
      </c>
      <c r="Q27" s="32"/>
      <c r="R27" s="31">
        <v>1</v>
      </c>
      <c r="S27" s="30" t="s">
        <v>68</v>
      </c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</row>
    <row r="28" spans="1:67" s="26" customFormat="1" ht="66" x14ac:dyDescent="0.35">
      <c r="B28" s="27" t="s">
        <v>46</v>
      </c>
      <c r="C28" s="28" t="s">
        <v>679</v>
      </c>
      <c r="D28" s="29"/>
      <c r="E28" s="43" t="s">
        <v>63</v>
      </c>
      <c r="F28" s="30" t="s">
        <v>64</v>
      </c>
      <c r="G28" s="43" t="s">
        <v>62</v>
      </c>
      <c r="H28" s="28" t="s">
        <v>75</v>
      </c>
      <c r="I28" s="28" t="s">
        <v>76</v>
      </c>
      <c r="J28" s="31">
        <v>1</v>
      </c>
      <c r="K28" s="47"/>
      <c r="L28" s="31">
        <v>0.25</v>
      </c>
      <c r="M28" s="47"/>
      <c r="N28" s="31">
        <v>0.5</v>
      </c>
      <c r="O28" s="47"/>
      <c r="P28" s="31">
        <v>0.75</v>
      </c>
      <c r="Q28" s="47"/>
      <c r="R28" s="31">
        <v>1</v>
      </c>
      <c r="S28" s="28" t="s">
        <v>68</v>
      </c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</row>
    <row r="29" spans="1:67" s="26" customFormat="1" ht="231" x14ac:dyDescent="0.35">
      <c r="B29" s="27" t="s">
        <v>46</v>
      </c>
      <c r="C29" s="28" t="s">
        <v>679</v>
      </c>
      <c r="D29" s="29"/>
      <c r="E29" s="43" t="s">
        <v>63</v>
      </c>
      <c r="F29" s="30" t="s">
        <v>64</v>
      </c>
      <c r="G29" s="43" t="s">
        <v>65</v>
      </c>
      <c r="H29" s="28" t="s">
        <v>662</v>
      </c>
      <c r="I29" s="28" t="s">
        <v>663</v>
      </c>
      <c r="J29" s="31">
        <v>1</v>
      </c>
      <c r="K29" s="32"/>
      <c r="L29" s="31">
        <v>0.25</v>
      </c>
      <c r="M29" s="32"/>
      <c r="N29" s="31">
        <v>0.5</v>
      </c>
      <c r="O29" s="32"/>
      <c r="P29" s="31">
        <v>0.75</v>
      </c>
      <c r="Q29" s="32"/>
      <c r="R29" s="31">
        <v>1</v>
      </c>
      <c r="S29" s="28" t="s">
        <v>664</v>
      </c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</row>
    <row r="30" spans="1:67" s="26" customFormat="1" ht="379.5" x14ac:dyDescent="0.35">
      <c r="B30" s="27" t="s">
        <v>46</v>
      </c>
      <c r="C30" s="28" t="s">
        <v>679</v>
      </c>
      <c r="D30" s="29"/>
      <c r="E30" s="43" t="s">
        <v>77</v>
      </c>
      <c r="F30" s="43" t="s">
        <v>78</v>
      </c>
      <c r="G30" s="43" t="s">
        <v>69</v>
      </c>
      <c r="H30" s="28" t="s">
        <v>425</v>
      </c>
      <c r="I30" s="28" t="s">
        <v>79</v>
      </c>
      <c r="J30" s="48">
        <v>3788583.1841359991</v>
      </c>
      <c r="K30" s="48">
        <v>1356345.7304359996</v>
      </c>
      <c r="L30" s="49">
        <f>+K30/J30</f>
        <v>0.35800869731868362</v>
      </c>
      <c r="M30" s="48">
        <v>2475660.4556199992</v>
      </c>
      <c r="N30" s="49">
        <f>+M30/J30</f>
        <v>0.65345284379299784</v>
      </c>
      <c r="O30" s="48">
        <v>3301105.604911</v>
      </c>
      <c r="P30" s="49">
        <f>+O30/J30</f>
        <v>0.8713298466650482</v>
      </c>
      <c r="Q30" s="48">
        <v>3788583.1841359991</v>
      </c>
      <c r="R30" s="31">
        <f>+Q30/J30</f>
        <v>1</v>
      </c>
      <c r="S30" s="28" t="s">
        <v>665</v>
      </c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</row>
    <row r="31" spans="1:67" s="26" customFormat="1" ht="379.5" x14ac:dyDescent="0.35">
      <c r="B31" s="27" t="s">
        <v>46</v>
      </c>
      <c r="C31" s="28" t="s">
        <v>679</v>
      </c>
      <c r="D31" s="29"/>
      <c r="E31" s="43" t="s">
        <v>77</v>
      </c>
      <c r="F31" s="43" t="s">
        <v>78</v>
      </c>
      <c r="G31" s="43" t="s">
        <v>69</v>
      </c>
      <c r="H31" s="28" t="s">
        <v>426</v>
      </c>
      <c r="I31" s="28" t="s">
        <v>80</v>
      </c>
      <c r="J31" s="50">
        <v>3154643.3074389989</v>
      </c>
      <c r="K31" s="48">
        <v>245318.54432299998</v>
      </c>
      <c r="L31" s="49">
        <f>+K31/J31</f>
        <v>7.7764273299777392E-2</v>
      </c>
      <c r="M31" s="48">
        <v>1092814.4450760002</v>
      </c>
      <c r="N31" s="49">
        <f>+M31/J31</f>
        <v>0.34641458275140724</v>
      </c>
      <c r="O31" s="48">
        <v>1961915.7979860003</v>
      </c>
      <c r="P31" s="49">
        <f>+O31/J31</f>
        <v>0.62191367035366096</v>
      </c>
      <c r="Q31" s="50">
        <v>3154643.3074389989</v>
      </c>
      <c r="R31" s="31">
        <f>+Q31/J31</f>
        <v>1</v>
      </c>
      <c r="S31" s="28" t="s">
        <v>665</v>
      </c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</row>
    <row r="32" spans="1:67" s="26" customFormat="1" ht="66" x14ac:dyDescent="0.35">
      <c r="B32" s="27" t="s">
        <v>46</v>
      </c>
      <c r="C32" s="28" t="s">
        <v>679</v>
      </c>
      <c r="D32" s="29"/>
      <c r="E32" s="43" t="s">
        <v>77</v>
      </c>
      <c r="F32" s="43" t="s">
        <v>78</v>
      </c>
      <c r="G32" s="43" t="s">
        <v>69</v>
      </c>
      <c r="H32" s="28" t="s">
        <v>427</v>
      </c>
      <c r="I32" s="28" t="s">
        <v>81</v>
      </c>
      <c r="J32" s="48">
        <v>222882.87714</v>
      </c>
      <c r="K32" s="48">
        <v>51280.219389999998</v>
      </c>
      <c r="L32" s="49">
        <f>+K32/J32</f>
        <v>0.23007698055597703</v>
      </c>
      <c r="M32" s="48">
        <v>96203.297172999999</v>
      </c>
      <c r="N32" s="49">
        <f>+M32/J32</f>
        <v>0.43163161929470056</v>
      </c>
      <c r="O32" s="48">
        <v>143258.397792</v>
      </c>
      <c r="P32" s="49">
        <f>+O32/J32</f>
        <v>0.64275192258046243</v>
      </c>
      <c r="Q32" s="50">
        <v>222882.87714</v>
      </c>
      <c r="R32" s="31">
        <f>+Q32/J32</f>
        <v>1</v>
      </c>
      <c r="S32" s="28" t="s">
        <v>82</v>
      </c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</row>
    <row r="33" spans="2:32" s="26" customFormat="1" ht="66" x14ac:dyDescent="0.35">
      <c r="B33" s="27" t="s">
        <v>46</v>
      </c>
      <c r="C33" s="28" t="s">
        <v>679</v>
      </c>
      <c r="D33" s="29"/>
      <c r="E33" s="43" t="s">
        <v>77</v>
      </c>
      <c r="F33" s="43" t="s">
        <v>78</v>
      </c>
      <c r="G33" s="43" t="s">
        <v>69</v>
      </c>
      <c r="H33" s="28" t="s">
        <v>428</v>
      </c>
      <c r="I33" s="28" t="s">
        <v>83</v>
      </c>
      <c r="J33" s="48">
        <v>203162.21811300001</v>
      </c>
      <c r="K33" s="48">
        <v>41930.023950000003</v>
      </c>
      <c r="L33" s="49">
        <f>+K33/J33</f>
        <v>0.20638691750588331</v>
      </c>
      <c r="M33" s="48">
        <v>81926.303854999991</v>
      </c>
      <c r="N33" s="49">
        <f>+M33/J33</f>
        <v>0.4032556083308369</v>
      </c>
      <c r="O33" s="48">
        <v>115515.40703799999</v>
      </c>
      <c r="P33" s="49">
        <f>+O33/J33</f>
        <v>0.56858705378846397</v>
      </c>
      <c r="Q33" s="50">
        <v>203162.21811300001</v>
      </c>
      <c r="R33" s="31">
        <f>+Q33/J33</f>
        <v>1</v>
      </c>
      <c r="S33" s="28" t="s">
        <v>82</v>
      </c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</row>
    <row r="34" spans="2:32" s="26" customFormat="1" ht="379.5" x14ac:dyDescent="0.35">
      <c r="B34" s="27" t="s">
        <v>46</v>
      </c>
      <c r="C34" s="28" t="s">
        <v>679</v>
      </c>
      <c r="D34" s="29"/>
      <c r="E34" s="43" t="s">
        <v>77</v>
      </c>
      <c r="F34" s="43" t="s">
        <v>78</v>
      </c>
      <c r="G34" s="43" t="s">
        <v>69</v>
      </c>
      <c r="H34" s="28" t="s">
        <v>429</v>
      </c>
      <c r="I34" s="28" t="s">
        <v>84</v>
      </c>
      <c r="J34" s="48">
        <v>2178881.7169780671</v>
      </c>
      <c r="K34" s="48">
        <v>653627.8006647533</v>
      </c>
      <c r="L34" s="49">
        <f>+K34/J34</f>
        <v>0.29998314987528663</v>
      </c>
      <c r="M34" s="48">
        <v>1200931.7286264754</v>
      </c>
      <c r="N34" s="49">
        <f>+M34/J34</f>
        <v>0.55116884926276344</v>
      </c>
      <c r="O34" s="48">
        <v>1744801.9252055583</v>
      </c>
      <c r="P34" s="49">
        <f>+O34/J34</f>
        <v>0.80077863410844419</v>
      </c>
      <c r="Q34" s="50">
        <f>+J34</f>
        <v>2178881.7169780671</v>
      </c>
      <c r="R34" s="31">
        <f>+Q34/J34</f>
        <v>1</v>
      </c>
      <c r="S34" s="28" t="s">
        <v>665</v>
      </c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</row>
    <row r="35" spans="2:32" s="26" customFormat="1" ht="82.5" x14ac:dyDescent="0.35">
      <c r="B35" s="27" t="s">
        <v>46</v>
      </c>
      <c r="C35" s="28" t="s">
        <v>679</v>
      </c>
      <c r="D35" s="29"/>
      <c r="E35" s="43" t="s">
        <v>85</v>
      </c>
      <c r="F35" s="43" t="s">
        <v>64</v>
      </c>
      <c r="G35" s="43" t="s">
        <v>86</v>
      </c>
      <c r="H35" s="43" t="s">
        <v>627</v>
      </c>
      <c r="I35" s="43" t="s">
        <v>87</v>
      </c>
      <c r="J35" s="51">
        <v>1</v>
      </c>
      <c r="K35" s="52"/>
      <c r="L35" s="31">
        <v>0.25</v>
      </c>
      <c r="M35" s="52"/>
      <c r="N35" s="31">
        <v>0.5</v>
      </c>
      <c r="O35" s="52"/>
      <c r="P35" s="31">
        <v>0.75</v>
      </c>
      <c r="Q35" s="52"/>
      <c r="R35" s="31">
        <v>1</v>
      </c>
      <c r="S35" s="43" t="s">
        <v>89</v>
      </c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</row>
    <row r="36" spans="2:32" s="26" customFormat="1" ht="82.5" x14ac:dyDescent="0.35">
      <c r="B36" s="27" t="s">
        <v>46</v>
      </c>
      <c r="C36" s="28" t="s">
        <v>679</v>
      </c>
      <c r="D36" s="29"/>
      <c r="E36" s="43" t="s">
        <v>85</v>
      </c>
      <c r="F36" s="43" t="s">
        <v>64</v>
      </c>
      <c r="G36" s="43" t="s">
        <v>86</v>
      </c>
      <c r="H36" s="43" t="s">
        <v>88</v>
      </c>
      <c r="I36" s="43" t="s">
        <v>659</v>
      </c>
      <c r="J36" s="51">
        <v>1</v>
      </c>
      <c r="K36" s="52"/>
      <c r="L36" s="31">
        <v>0</v>
      </c>
      <c r="M36" s="52"/>
      <c r="N36" s="31">
        <v>0.33</v>
      </c>
      <c r="O36" s="52"/>
      <c r="P36" s="31">
        <v>0.66</v>
      </c>
      <c r="Q36" s="52"/>
      <c r="R36" s="31">
        <v>1</v>
      </c>
      <c r="S36" s="43" t="s">
        <v>89</v>
      </c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</row>
    <row r="37" spans="2:32" s="26" customFormat="1" ht="66" x14ac:dyDescent="0.35">
      <c r="B37" s="27" t="s">
        <v>46</v>
      </c>
      <c r="C37" s="28" t="s">
        <v>679</v>
      </c>
      <c r="D37" s="29"/>
      <c r="E37" s="38" t="s">
        <v>90</v>
      </c>
      <c r="F37" s="43" t="s">
        <v>64</v>
      </c>
      <c r="G37" s="43" t="s">
        <v>86</v>
      </c>
      <c r="H37" s="53" t="s">
        <v>91</v>
      </c>
      <c r="I37" s="53" t="s">
        <v>92</v>
      </c>
      <c r="J37" s="31">
        <v>1</v>
      </c>
      <c r="K37" s="32">
        <v>1</v>
      </c>
      <c r="L37" s="31">
        <v>1</v>
      </c>
      <c r="M37" s="32">
        <v>1</v>
      </c>
      <c r="N37" s="31">
        <v>1</v>
      </c>
      <c r="O37" s="32">
        <v>1</v>
      </c>
      <c r="P37" s="31">
        <v>1</v>
      </c>
      <c r="Q37" s="32">
        <v>1</v>
      </c>
      <c r="R37" s="31">
        <v>1</v>
      </c>
      <c r="S37" s="53" t="s">
        <v>68</v>
      </c>
      <c r="T37" s="33"/>
      <c r="U37" s="33"/>
      <c r="V37" s="34" t="s">
        <v>51</v>
      </c>
      <c r="W37" s="33"/>
      <c r="X37" s="33"/>
      <c r="Y37" s="33"/>
      <c r="Z37" s="33"/>
      <c r="AA37" s="33"/>
      <c r="AB37" s="33"/>
      <c r="AC37" s="33"/>
      <c r="AD37" s="33"/>
      <c r="AE37" s="33"/>
      <c r="AF37" s="33"/>
    </row>
    <row r="38" spans="2:32" s="35" customFormat="1" ht="82.5" x14ac:dyDescent="0.35">
      <c r="B38" s="27" t="s">
        <v>46</v>
      </c>
      <c r="C38" s="28" t="s">
        <v>679</v>
      </c>
      <c r="D38" s="36"/>
      <c r="E38" s="43" t="s">
        <v>90</v>
      </c>
      <c r="F38" s="38" t="s">
        <v>64</v>
      </c>
      <c r="G38" s="38" t="s">
        <v>86</v>
      </c>
      <c r="H38" s="38" t="s">
        <v>632</v>
      </c>
      <c r="I38" s="38" t="s">
        <v>93</v>
      </c>
      <c r="J38" s="54">
        <v>1</v>
      </c>
      <c r="K38" s="55"/>
      <c r="L38" s="39">
        <v>0.25</v>
      </c>
      <c r="M38" s="55"/>
      <c r="N38" s="39">
        <v>0.5</v>
      </c>
      <c r="O38" s="55"/>
      <c r="P38" s="39">
        <v>0.75</v>
      </c>
      <c r="Q38" s="55"/>
      <c r="R38" s="39">
        <v>1</v>
      </c>
      <c r="S38" s="38" t="s">
        <v>94</v>
      </c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</row>
    <row r="39" spans="2:32" s="35" customFormat="1" ht="99" x14ac:dyDescent="0.35">
      <c r="B39" s="27" t="s">
        <v>46</v>
      </c>
      <c r="C39" s="28" t="s">
        <v>679</v>
      </c>
      <c r="D39" s="36"/>
      <c r="E39" s="43" t="s">
        <v>77</v>
      </c>
      <c r="F39" s="38" t="s">
        <v>78</v>
      </c>
      <c r="G39" s="38" t="s">
        <v>69</v>
      </c>
      <c r="H39" s="27" t="s">
        <v>666</v>
      </c>
      <c r="I39" s="27" t="s">
        <v>95</v>
      </c>
      <c r="J39" s="56">
        <v>1</v>
      </c>
      <c r="K39" s="27"/>
      <c r="L39" s="56">
        <v>0.25</v>
      </c>
      <c r="M39" s="27"/>
      <c r="N39" s="56">
        <v>0.5</v>
      </c>
      <c r="O39" s="27"/>
      <c r="P39" s="56">
        <v>0.75</v>
      </c>
      <c r="Q39" s="27"/>
      <c r="R39" s="56">
        <v>1</v>
      </c>
      <c r="S39" s="27" t="s">
        <v>96</v>
      </c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</row>
    <row r="40" spans="2:32" s="35" customFormat="1" ht="66" x14ac:dyDescent="0.35">
      <c r="B40" s="27" t="s">
        <v>46</v>
      </c>
      <c r="C40" s="28" t="s">
        <v>679</v>
      </c>
      <c r="D40" s="36"/>
      <c r="E40" s="43" t="s">
        <v>77</v>
      </c>
      <c r="F40" s="38" t="s">
        <v>78</v>
      </c>
      <c r="G40" s="38" t="s">
        <v>69</v>
      </c>
      <c r="H40" s="27" t="s">
        <v>97</v>
      </c>
      <c r="I40" s="27" t="s">
        <v>98</v>
      </c>
      <c r="J40" s="56">
        <v>1</v>
      </c>
      <c r="K40" s="27">
        <v>1</v>
      </c>
      <c r="L40" s="56">
        <v>0.25</v>
      </c>
      <c r="M40" s="27">
        <v>1</v>
      </c>
      <c r="N40" s="56">
        <v>0.5</v>
      </c>
      <c r="O40" s="27">
        <v>1</v>
      </c>
      <c r="P40" s="56">
        <v>0.75</v>
      </c>
      <c r="Q40" s="27">
        <v>1</v>
      </c>
      <c r="R40" s="56">
        <v>1</v>
      </c>
      <c r="S40" s="27" t="s">
        <v>96</v>
      </c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</row>
    <row r="41" spans="2:32" s="35" customFormat="1" ht="66" x14ac:dyDescent="0.35">
      <c r="B41" s="27" t="s">
        <v>46</v>
      </c>
      <c r="C41" s="28" t="s">
        <v>679</v>
      </c>
      <c r="D41" s="36"/>
      <c r="E41" s="43" t="s">
        <v>99</v>
      </c>
      <c r="F41" s="43" t="s">
        <v>100</v>
      </c>
      <c r="G41" s="43" t="s">
        <v>101</v>
      </c>
      <c r="H41" s="27" t="s">
        <v>102</v>
      </c>
      <c r="I41" s="27" t="s">
        <v>103</v>
      </c>
      <c r="J41" s="56">
        <v>1</v>
      </c>
      <c r="K41" s="27">
        <v>12</v>
      </c>
      <c r="L41" s="56">
        <v>0.25</v>
      </c>
      <c r="M41" s="27">
        <v>24</v>
      </c>
      <c r="N41" s="56">
        <v>0.5</v>
      </c>
      <c r="O41" s="27">
        <v>36</v>
      </c>
      <c r="P41" s="56">
        <v>0.75</v>
      </c>
      <c r="Q41" s="27">
        <v>48</v>
      </c>
      <c r="R41" s="56">
        <v>1</v>
      </c>
      <c r="S41" s="27" t="s">
        <v>96</v>
      </c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</row>
    <row r="42" spans="2:32" s="35" customFormat="1" ht="66" x14ac:dyDescent="0.35">
      <c r="B42" s="27" t="s">
        <v>46</v>
      </c>
      <c r="C42" s="28" t="s">
        <v>679</v>
      </c>
      <c r="D42" s="36"/>
      <c r="E42" s="43" t="s">
        <v>667</v>
      </c>
      <c r="F42" s="38" t="s">
        <v>78</v>
      </c>
      <c r="G42" s="38" t="s">
        <v>62</v>
      </c>
      <c r="H42" s="38" t="s">
        <v>104</v>
      </c>
      <c r="I42" s="38" t="s">
        <v>105</v>
      </c>
      <c r="J42" s="54">
        <v>1</v>
      </c>
      <c r="K42" s="55"/>
      <c r="L42" s="39">
        <v>0.25</v>
      </c>
      <c r="M42" s="55"/>
      <c r="N42" s="39">
        <v>0.5</v>
      </c>
      <c r="O42" s="55"/>
      <c r="P42" s="39">
        <v>0.75</v>
      </c>
      <c r="Q42" s="55"/>
      <c r="R42" s="39">
        <v>1</v>
      </c>
      <c r="S42" s="38" t="s">
        <v>106</v>
      </c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</row>
    <row r="43" spans="2:32" s="35" customFormat="1" ht="66" x14ac:dyDescent="0.35">
      <c r="B43" s="27" t="s">
        <v>46</v>
      </c>
      <c r="C43" s="28" t="s">
        <v>679</v>
      </c>
      <c r="D43" s="36"/>
      <c r="E43" s="43" t="s">
        <v>107</v>
      </c>
      <c r="F43" s="38" t="s">
        <v>78</v>
      </c>
      <c r="G43" s="38" t="s">
        <v>108</v>
      </c>
      <c r="H43" s="27" t="s">
        <v>438</v>
      </c>
      <c r="I43" s="27" t="s">
        <v>109</v>
      </c>
      <c r="J43" s="39">
        <v>1</v>
      </c>
      <c r="K43" s="42"/>
      <c r="L43" s="39">
        <v>0.1</v>
      </c>
      <c r="M43" s="42"/>
      <c r="N43" s="39">
        <v>0.3</v>
      </c>
      <c r="O43" s="42"/>
      <c r="P43" s="39">
        <v>0.6</v>
      </c>
      <c r="Q43" s="42"/>
      <c r="R43" s="39">
        <v>1</v>
      </c>
      <c r="S43" s="27" t="s">
        <v>110</v>
      </c>
      <c r="T43" s="57"/>
      <c r="U43" s="57"/>
      <c r="V43" s="57"/>
      <c r="W43" s="57"/>
      <c r="X43" s="57"/>
      <c r="Y43" s="57"/>
      <c r="Z43" s="57"/>
      <c r="AA43" s="57"/>
      <c r="AB43" s="57"/>
      <c r="AC43" s="57" t="s">
        <v>51</v>
      </c>
      <c r="AD43" s="57"/>
      <c r="AE43" s="57"/>
      <c r="AF43" s="57"/>
    </row>
    <row r="44" spans="2:32" s="35" customFormat="1" ht="66" x14ac:dyDescent="0.35">
      <c r="B44" s="27" t="s">
        <v>46</v>
      </c>
      <c r="C44" s="28" t="s">
        <v>679</v>
      </c>
      <c r="D44" s="36"/>
      <c r="E44" s="43" t="s">
        <v>107</v>
      </c>
      <c r="F44" s="38" t="s">
        <v>78</v>
      </c>
      <c r="G44" s="38" t="s">
        <v>111</v>
      </c>
      <c r="H44" s="27" t="s">
        <v>112</v>
      </c>
      <c r="I44" s="27" t="s">
        <v>113</v>
      </c>
      <c r="J44" s="39">
        <v>1</v>
      </c>
      <c r="K44" s="27"/>
      <c r="L44" s="39">
        <v>0.1</v>
      </c>
      <c r="M44" s="27"/>
      <c r="N44" s="39">
        <v>0.25</v>
      </c>
      <c r="O44" s="27"/>
      <c r="P44" s="39">
        <v>0.6</v>
      </c>
      <c r="Q44" s="27"/>
      <c r="R44" s="39">
        <v>1</v>
      </c>
      <c r="S44" s="27" t="s">
        <v>114</v>
      </c>
      <c r="T44" s="58"/>
      <c r="U44" s="57"/>
      <c r="V44" s="57"/>
      <c r="W44" s="58"/>
      <c r="X44" s="58"/>
      <c r="Y44" s="58"/>
      <c r="Z44" s="57"/>
      <c r="AA44" s="58"/>
      <c r="AB44" s="57"/>
      <c r="AC44" s="57" t="s">
        <v>51</v>
      </c>
      <c r="AD44" s="57" t="s">
        <v>51</v>
      </c>
      <c r="AE44" s="57" t="s">
        <v>51</v>
      </c>
      <c r="AF44" s="57"/>
    </row>
    <row r="45" spans="2:32" s="35" customFormat="1" ht="82.5" x14ac:dyDescent="0.35">
      <c r="B45" s="27" t="s">
        <v>46</v>
      </c>
      <c r="C45" s="28" t="s">
        <v>679</v>
      </c>
      <c r="D45" s="36"/>
      <c r="E45" s="43" t="s">
        <v>107</v>
      </c>
      <c r="F45" s="38" t="s">
        <v>78</v>
      </c>
      <c r="G45" s="59" t="s">
        <v>115</v>
      </c>
      <c r="H45" s="27" t="s">
        <v>116</v>
      </c>
      <c r="I45" s="27" t="s">
        <v>117</v>
      </c>
      <c r="J45" s="39">
        <v>1</v>
      </c>
      <c r="K45" s="27"/>
      <c r="L45" s="39">
        <f>+K45/J45</f>
        <v>0</v>
      </c>
      <c r="M45" s="27"/>
      <c r="N45" s="39">
        <v>0.3</v>
      </c>
      <c r="O45" s="27"/>
      <c r="P45" s="39">
        <v>0.5</v>
      </c>
      <c r="Q45" s="27"/>
      <c r="R45" s="39">
        <v>1</v>
      </c>
      <c r="S45" s="27" t="s">
        <v>118</v>
      </c>
      <c r="T45" s="57" t="s">
        <v>51</v>
      </c>
      <c r="U45" s="57" t="s">
        <v>51</v>
      </c>
      <c r="V45" s="57"/>
      <c r="W45" s="58"/>
      <c r="X45" s="58"/>
      <c r="Y45" s="58"/>
      <c r="Z45" s="57"/>
      <c r="AA45" s="58"/>
      <c r="AB45" s="57"/>
      <c r="AC45" s="57" t="s">
        <v>51</v>
      </c>
      <c r="AD45" s="57"/>
      <c r="AE45" s="57"/>
      <c r="AF45" s="57"/>
    </row>
    <row r="46" spans="2:32" s="35" customFormat="1" ht="82.5" x14ac:dyDescent="0.35">
      <c r="B46" s="27" t="s">
        <v>46</v>
      </c>
      <c r="C46" s="28" t="s">
        <v>679</v>
      </c>
      <c r="D46" s="36"/>
      <c r="E46" s="43" t="s">
        <v>107</v>
      </c>
      <c r="F46" s="38" t="s">
        <v>78</v>
      </c>
      <c r="G46" s="38" t="s">
        <v>108</v>
      </c>
      <c r="H46" s="27" t="s">
        <v>119</v>
      </c>
      <c r="I46" s="27" t="s">
        <v>120</v>
      </c>
      <c r="J46" s="39">
        <v>1</v>
      </c>
      <c r="K46" s="42"/>
      <c r="L46" s="39">
        <v>0</v>
      </c>
      <c r="M46" s="27"/>
      <c r="N46" s="39">
        <v>0.1</v>
      </c>
      <c r="O46" s="27"/>
      <c r="P46" s="39">
        <v>0.5</v>
      </c>
      <c r="Q46" s="27"/>
      <c r="R46" s="39">
        <v>1</v>
      </c>
      <c r="S46" s="27" t="s">
        <v>118</v>
      </c>
      <c r="T46" s="57" t="s">
        <v>51</v>
      </c>
      <c r="U46" s="57" t="s">
        <v>51</v>
      </c>
      <c r="V46" s="57"/>
      <c r="W46" s="58"/>
      <c r="X46" s="58"/>
      <c r="Y46" s="58"/>
      <c r="Z46" s="57"/>
      <c r="AA46" s="58"/>
      <c r="AB46" s="57"/>
      <c r="AC46" s="57" t="s">
        <v>51</v>
      </c>
      <c r="AD46" s="57"/>
      <c r="AE46" s="57"/>
      <c r="AF46" s="57"/>
    </row>
    <row r="47" spans="2:32" s="9" customFormat="1" ht="66" x14ac:dyDescent="0.35">
      <c r="B47" s="27" t="s">
        <v>46</v>
      </c>
      <c r="C47" s="28" t="s">
        <v>679</v>
      </c>
      <c r="D47" s="29"/>
      <c r="E47" s="43" t="s">
        <v>121</v>
      </c>
      <c r="F47" s="43" t="s">
        <v>78</v>
      </c>
      <c r="G47" s="38" t="s">
        <v>122</v>
      </c>
      <c r="H47" s="28" t="s">
        <v>123</v>
      </c>
      <c r="I47" s="28" t="s">
        <v>124</v>
      </c>
      <c r="J47" s="31">
        <v>1</v>
      </c>
      <c r="K47" s="47"/>
      <c r="L47" s="31">
        <v>0.25</v>
      </c>
      <c r="M47" s="47"/>
      <c r="N47" s="31">
        <v>0.5</v>
      </c>
      <c r="O47" s="47"/>
      <c r="P47" s="31">
        <v>0.75</v>
      </c>
      <c r="Q47" s="47"/>
      <c r="R47" s="31">
        <v>1</v>
      </c>
      <c r="S47" s="28" t="s">
        <v>125</v>
      </c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</row>
    <row r="48" spans="2:32" s="9" customFormat="1" ht="66" x14ac:dyDescent="0.35">
      <c r="B48" s="27" t="s">
        <v>46</v>
      </c>
      <c r="C48" s="28" t="s">
        <v>679</v>
      </c>
      <c r="D48" s="29"/>
      <c r="E48" s="43" t="s">
        <v>121</v>
      </c>
      <c r="F48" s="43" t="s">
        <v>78</v>
      </c>
      <c r="G48" s="38" t="s">
        <v>122</v>
      </c>
      <c r="H48" s="28" t="s">
        <v>126</v>
      </c>
      <c r="I48" s="28" t="s">
        <v>127</v>
      </c>
      <c r="J48" s="31">
        <v>1</v>
      </c>
      <c r="K48" s="47"/>
      <c r="L48" s="31">
        <v>0.25</v>
      </c>
      <c r="M48" s="47"/>
      <c r="N48" s="31">
        <v>0.5</v>
      </c>
      <c r="O48" s="47"/>
      <c r="P48" s="31">
        <v>0.75</v>
      </c>
      <c r="Q48" s="47"/>
      <c r="R48" s="31">
        <v>1</v>
      </c>
      <c r="S48" s="28" t="s">
        <v>128</v>
      </c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</row>
    <row r="49" spans="2:32" s="26" customFormat="1" ht="66" x14ac:dyDescent="0.35">
      <c r="B49" s="27" t="s">
        <v>46</v>
      </c>
      <c r="C49" s="28" t="s">
        <v>679</v>
      </c>
      <c r="D49" s="29"/>
      <c r="E49" s="43" t="s">
        <v>121</v>
      </c>
      <c r="F49" s="43" t="s">
        <v>78</v>
      </c>
      <c r="G49" s="38" t="s">
        <v>122</v>
      </c>
      <c r="H49" s="28" t="s">
        <v>129</v>
      </c>
      <c r="I49" s="28" t="s">
        <v>658</v>
      </c>
      <c r="J49" s="31">
        <v>1</v>
      </c>
      <c r="K49" s="47"/>
      <c r="L49" s="31">
        <v>0.25</v>
      </c>
      <c r="M49" s="47"/>
      <c r="N49" s="31">
        <v>0.5</v>
      </c>
      <c r="O49" s="47"/>
      <c r="P49" s="31">
        <v>0.75</v>
      </c>
      <c r="Q49" s="47"/>
      <c r="R49" s="31">
        <v>1</v>
      </c>
      <c r="S49" s="28" t="s">
        <v>125</v>
      </c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</row>
    <row r="50" spans="2:32" s="26" customFormat="1" ht="82.5" x14ac:dyDescent="0.35">
      <c r="B50" s="27" t="s">
        <v>46</v>
      </c>
      <c r="C50" s="28" t="s">
        <v>679</v>
      </c>
      <c r="D50" s="29"/>
      <c r="E50" s="43" t="s">
        <v>85</v>
      </c>
      <c r="F50" s="43" t="s">
        <v>78</v>
      </c>
      <c r="G50" s="38" t="s">
        <v>86</v>
      </c>
      <c r="H50" s="28" t="s">
        <v>130</v>
      </c>
      <c r="I50" s="28" t="s">
        <v>131</v>
      </c>
      <c r="J50" s="31">
        <v>1</v>
      </c>
      <c r="K50" s="47"/>
      <c r="L50" s="31">
        <v>0.25</v>
      </c>
      <c r="M50" s="47"/>
      <c r="N50" s="31">
        <v>0.5</v>
      </c>
      <c r="O50" s="47"/>
      <c r="P50" s="31">
        <v>0.75</v>
      </c>
      <c r="Q50" s="47"/>
      <c r="R50" s="31">
        <v>1</v>
      </c>
      <c r="S50" s="43" t="s">
        <v>132</v>
      </c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</row>
    <row r="51" spans="2:32" s="35" customFormat="1" ht="66" x14ac:dyDescent="0.35">
      <c r="B51" s="27" t="s">
        <v>133</v>
      </c>
      <c r="C51" s="28" t="s">
        <v>679</v>
      </c>
      <c r="D51" s="36"/>
      <c r="E51" s="43" t="s">
        <v>121</v>
      </c>
      <c r="F51" s="38" t="s">
        <v>78</v>
      </c>
      <c r="G51" s="38" t="s">
        <v>122</v>
      </c>
      <c r="H51" s="38" t="s">
        <v>134</v>
      </c>
      <c r="I51" s="27" t="s">
        <v>135</v>
      </c>
      <c r="J51" s="39">
        <v>1</v>
      </c>
      <c r="K51" s="60"/>
      <c r="L51" s="39">
        <v>0.25</v>
      </c>
      <c r="M51" s="60"/>
      <c r="N51" s="39">
        <v>0.5</v>
      </c>
      <c r="O51" s="60"/>
      <c r="P51" s="39">
        <v>0.75</v>
      </c>
      <c r="Q51" s="60"/>
      <c r="R51" s="39">
        <v>1</v>
      </c>
      <c r="S51" s="27" t="s">
        <v>125</v>
      </c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</row>
    <row r="52" spans="2:32" s="35" customFormat="1" ht="82.5" x14ac:dyDescent="0.35">
      <c r="B52" s="27" t="s">
        <v>133</v>
      </c>
      <c r="C52" s="28" t="s">
        <v>679</v>
      </c>
      <c r="D52" s="36"/>
      <c r="E52" s="43" t="s">
        <v>121</v>
      </c>
      <c r="F52" s="38" t="s">
        <v>78</v>
      </c>
      <c r="G52" s="38" t="s">
        <v>121</v>
      </c>
      <c r="H52" s="27" t="s">
        <v>633</v>
      </c>
      <c r="I52" s="27" t="s">
        <v>668</v>
      </c>
      <c r="J52" s="39">
        <v>1</v>
      </c>
      <c r="K52" s="42"/>
      <c r="L52" s="39">
        <v>0.25</v>
      </c>
      <c r="M52" s="42"/>
      <c r="N52" s="39">
        <v>0.5</v>
      </c>
      <c r="O52" s="42"/>
      <c r="P52" s="39">
        <v>0.75</v>
      </c>
      <c r="Q52" s="42"/>
      <c r="R52" s="39">
        <v>1</v>
      </c>
      <c r="S52" s="27" t="s">
        <v>125</v>
      </c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</row>
    <row r="53" spans="2:32" s="26" customFormat="1" ht="66" x14ac:dyDescent="0.35">
      <c r="B53" s="27" t="s">
        <v>46</v>
      </c>
      <c r="C53" s="28" t="s">
        <v>679</v>
      </c>
      <c r="D53" s="29"/>
      <c r="E53" s="43" t="s">
        <v>121</v>
      </c>
      <c r="F53" s="43" t="s">
        <v>78</v>
      </c>
      <c r="G53" s="43" t="s">
        <v>136</v>
      </c>
      <c r="H53" s="43" t="s">
        <v>137</v>
      </c>
      <c r="I53" s="43" t="s">
        <v>657</v>
      </c>
      <c r="J53" s="31">
        <v>1</v>
      </c>
      <c r="K53" s="43"/>
      <c r="L53" s="31">
        <v>0.25</v>
      </c>
      <c r="M53" s="43"/>
      <c r="N53" s="31">
        <v>0.5</v>
      </c>
      <c r="O53" s="43"/>
      <c r="P53" s="31">
        <v>0.75</v>
      </c>
      <c r="Q53" s="43"/>
      <c r="R53" s="31">
        <v>1</v>
      </c>
      <c r="S53" s="28" t="s">
        <v>128</v>
      </c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</row>
    <row r="54" spans="2:32" s="9" customFormat="1" ht="66" x14ac:dyDescent="0.35">
      <c r="B54" s="28" t="s">
        <v>46</v>
      </c>
      <c r="C54" s="28" t="s">
        <v>679</v>
      </c>
      <c r="D54" s="29"/>
      <c r="E54" s="43" t="s">
        <v>669</v>
      </c>
      <c r="F54" s="43" t="s">
        <v>78</v>
      </c>
      <c r="G54" s="28" t="s">
        <v>62</v>
      </c>
      <c r="H54" s="28" t="s">
        <v>670</v>
      </c>
      <c r="I54" s="28" t="s">
        <v>138</v>
      </c>
      <c r="J54" s="31">
        <v>1</v>
      </c>
      <c r="K54" s="32"/>
      <c r="L54" s="31">
        <v>0.25</v>
      </c>
      <c r="M54" s="32" t="s">
        <v>139</v>
      </c>
      <c r="N54" s="31">
        <v>0.5</v>
      </c>
      <c r="O54" s="32"/>
      <c r="P54" s="31">
        <v>0.75</v>
      </c>
      <c r="Q54" s="32"/>
      <c r="R54" s="31">
        <v>1</v>
      </c>
      <c r="S54" s="28" t="s">
        <v>140</v>
      </c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</row>
    <row r="55" spans="2:32" s="9" customFormat="1" ht="99" x14ac:dyDescent="0.35">
      <c r="B55" s="27" t="s">
        <v>46</v>
      </c>
      <c r="C55" s="28" t="s">
        <v>679</v>
      </c>
      <c r="D55" s="29"/>
      <c r="E55" s="43" t="s">
        <v>669</v>
      </c>
      <c r="F55" s="43" t="s">
        <v>78</v>
      </c>
      <c r="G55" s="28" t="s">
        <v>62</v>
      </c>
      <c r="H55" s="28" t="s">
        <v>634</v>
      </c>
      <c r="I55" s="28" t="s">
        <v>671</v>
      </c>
      <c r="J55" s="31">
        <v>1</v>
      </c>
      <c r="K55" s="32"/>
      <c r="L55" s="31">
        <v>0.25</v>
      </c>
      <c r="M55" s="32"/>
      <c r="N55" s="31">
        <v>0.5</v>
      </c>
      <c r="O55" s="32"/>
      <c r="P55" s="31">
        <v>0.75</v>
      </c>
      <c r="Q55" s="32"/>
      <c r="R55" s="31">
        <v>1</v>
      </c>
      <c r="S55" s="28" t="s">
        <v>140</v>
      </c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</row>
    <row r="56" spans="2:32" s="9" customFormat="1" ht="66" x14ac:dyDescent="0.35">
      <c r="B56" s="27" t="s">
        <v>46</v>
      </c>
      <c r="C56" s="28" t="s">
        <v>679</v>
      </c>
      <c r="D56" s="29"/>
      <c r="E56" s="43" t="s">
        <v>669</v>
      </c>
      <c r="F56" s="43" t="s">
        <v>78</v>
      </c>
      <c r="G56" s="28" t="s">
        <v>62</v>
      </c>
      <c r="H56" s="28" t="s">
        <v>141</v>
      </c>
      <c r="I56" s="28" t="s">
        <v>142</v>
      </c>
      <c r="J56" s="31">
        <v>1</v>
      </c>
      <c r="K56" s="32"/>
      <c r="L56" s="31">
        <v>0.25</v>
      </c>
      <c r="M56" s="32"/>
      <c r="N56" s="31">
        <v>0.5</v>
      </c>
      <c r="O56" s="32"/>
      <c r="P56" s="31">
        <v>0.75</v>
      </c>
      <c r="Q56" s="32"/>
      <c r="R56" s="31">
        <v>1</v>
      </c>
      <c r="S56" s="28" t="s">
        <v>140</v>
      </c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</row>
    <row r="57" spans="2:32" s="26" customFormat="1" ht="66" x14ac:dyDescent="0.35">
      <c r="B57" s="27" t="s">
        <v>46</v>
      </c>
      <c r="C57" s="28" t="s">
        <v>679</v>
      </c>
      <c r="D57" s="29"/>
      <c r="E57" s="43" t="s">
        <v>143</v>
      </c>
      <c r="F57" s="38" t="s">
        <v>78</v>
      </c>
      <c r="G57" s="38" t="s">
        <v>62</v>
      </c>
      <c r="H57" s="38" t="s">
        <v>672</v>
      </c>
      <c r="I57" s="38" t="s">
        <v>144</v>
      </c>
      <c r="J57" s="39">
        <v>1</v>
      </c>
      <c r="K57" s="42"/>
      <c r="L57" s="39">
        <v>0.25</v>
      </c>
      <c r="M57" s="42"/>
      <c r="N57" s="39">
        <v>0.5</v>
      </c>
      <c r="O57" s="42"/>
      <c r="P57" s="39">
        <v>0.75</v>
      </c>
      <c r="Q57" s="42"/>
      <c r="R57" s="39">
        <v>1</v>
      </c>
      <c r="S57" s="27" t="s">
        <v>145</v>
      </c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</row>
    <row r="58" spans="2:32" s="26" customFormat="1" ht="66" x14ac:dyDescent="0.35">
      <c r="B58" s="27" t="s">
        <v>46</v>
      </c>
      <c r="C58" s="28" t="s">
        <v>679</v>
      </c>
      <c r="D58" s="29"/>
      <c r="E58" s="43" t="s">
        <v>146</v>
      </c>
      <c r="F58" s="38" t="s">
        <v>78</v>
      </c>
      <c r="G58" s="38" t="s">
        <v>62</v>
      </c>
      <c r="H58" s="38" t="s">
        <v>147</v>
      </c>
      <c r="I58" s="38" t="s">
        <v>148</v>
      </c>
      <c r="J58" s="39">
        <v>1</v>
      </c>
      <c r="K58" s="42"/>
      <c r="L58" s="39">
        <v>0.25</v>
      </c>
      <c r="M58" s="42"/>
      <c r="N58" s="39">
        <v>0.5</v>
      </c>
      <c r="O58" s="42"/>
      <c r="P58" s="39">
        <v>0.75</v>
      </c>
      <c r="Q58" s="42"/>
      <c r="R58" s="39">
        <v>1</v>
      </c>
      <c r="S58" s="27" t="s">
        <v>145</v>
      </c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</row>
    <row r="59" spans="2:32" s="26" customFormat="1" ht="66" x14ac:dyDescent="0.35">
      <c r="B59" s="27" t="s">
        <v>46</v>
      </c>
      <c r="C59" s="28" t="s">
        <v>679</v>
      </c>
      <c r="D59" s="29"/>
      <c r="E59" s="43" t="s">
        <v>143</v>
      </c>
      <c r="F59" s="30" t="s">
        <v>48</v>
      </c>
      <c r="G59" s="30" t="s">
        <v>48</v>
      </c>
      <c r="H59" s="38" t="s">
        <v>149</v>
      </c>
      <c r="I59" s="38" t="s">
        <v>150</v>
      </c>
      <c r="J59" s="39">
        <v>1</v>
      </c>
      <c r="K59" s="42"/>
      <c r="L59" s="39">
        <v>0.25</v>
      </c>
      <c r="M59" s="42"/>
      <c r="N59" s="39">
        <v>0.5</v>
      </c>
      <c r="O59" s="42"/>
      <c r="P59" s="39">
        <v>0.75</v>
      </c>
      <c r="Q59" s="42"/>
      <c r="R59" s="39">
        <v>1</v>
      </c>
      <c r="S59" s="27" t="s">
        <v>145</v>
      </c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</row>
    <row r="60" spans="2:32" s="26" customFormat="1" ht="313.5" x14ac:dyDescent="0.35">
      <c r="B60" s="27" t="s">
        <v>46</v>
      </c>
      <c r="C60" s="28" t="s">
        <v>679</v>
      </c>
      <c r="D60" s="29"/>
      <c r="E60" s="43" t="s">
        <v>146</v>
      </c>
      <c r="F60" s="38" t="s">
        <v>78</v>
      </c>
      <c r="G60" s="43" t="s">
        <v>151</v>
      </c>
      <c r="H60" s="28" t="s">
        <v>152</v>
      </c>
      <c r="I60" s="28" t="s">
        <v>153</v>
      </c>
      <c r="J60" s="31">
        <v>1</v>
      </c>
      <c r="K60" s="32"/>
      <c r="L60" s="31">
        <v>0.25</v>
      </c>
      <c r="M60" s="32"/>
      <c r="N60" s="31">
        <v>0.5</v>
      </c>
      <c r="O60" s="32"/>
      <c r="P60" s="31">
        <v>0.75</v>
      </c>
      <c r="Q60" s="32"/>
      <c r="R60" s="31">
        <v>1</v>
      </c>
      <c r="S60" s="28" t="s">
        <v>673</v>
      </c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</row>
    <row r="61" spans="2:32" s="9" customFormat="1" ht="66" x14ac:dyDescent="0.35">
      <c r="B61" s="27" t="s">
        <v>46</v>
      </c>
      <c r="C61" s="28" t="s">
        <v>679</v>
      </c>
      <c r="D61" s="29"/>
      <c r="E61" s="43" t="s">
        <v>146</v>
      </c>
      <c r="F61" s="38" t="s">
        <v>78</v>
      </c>
      <c r="G61" s="43" t="s">
        <v>154</v>
      </c>
      <c r="H61" s="28" t="s">
        <v>155</v>
      </c>
      <c r="I61" s="28" t="s">
        <v>156</v>
      </c>
      <c r="J61" s="31">
        <v>1</v>
      </c>
      <c r="K61" s="32"/>
      <c r="L61" s="31">
        <v>0.25</v>
      </c>
      <c r="M61" s="32"/>
      <c r="N61" s="31">
        <v>0.5</v>
      </c>
      <c r="O61" s="32"/>
      <c r="P61" s="31">
        <v>0.75</v>
      </c>
      <c r="Q61" s="32"/>
      <c r="R61" s="31">
        <v>1</v>
      </c>
      <c r="S61" s="28" t="s">
        <v>157</v>
      </c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</row>
    <row r="62" spans="2:32" s="9" customFormat="1" ht="66" x14ac:dyDescent="0.35">
      <c r="B62" s="27" t="s">
        <v>46</v>
      </c>
      <c r="C62" s="28" t="s">
        <v>679</v>
      </c>
      <c r="D62" s="29"/>
      <c r="E62" s="43" t="s">
        <v>635</v>
      </c>
      <c r="F62" s="38" t="s">
        <v>78</v>
      </c>
      <c r="G62" s="38" t="s">
        <v>62</v>
      </c>
      <c r="H62" s="28" t="s">
        <v>159</v>
      </c>
      <c r="I62" s="28" t="s">
        <v>160</v>
      </c>
      <c r="J62" s="31">
        <v>1</v>
      </c>
      <c r="K62" s="32"/>
      <c r="L62" s="31">
        <v>0.25</v>
      </c>
      <c r="M62" s="32"/>
      <c r="N62" s="31">
        <v>0.5</v>
      </c>
      <c r="O62" s="32"/>
      <c r="P62" s="31">
        <v>0.75</v>
      </c>
      <c r="Q62" s="32"/>
      <c r="R62" s="31">
        <v>1</v>
      </c>
      <c r="S62" s="28" t="s">
        <v>161</v>
      </c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</row>
    <row r="63" spans="2:32" s="9" customFormat="1" ht="66" x14ac:dyDescent="0.35">
      <c r="B63" s="27" t="s">
        <v>46</v>
      </c>
      <c r="C63" s="28" t="s">
        <v>679</v>
      </c>
      <c r="D63" s="29"/>
      <c r="E63" s="43" t="s">
        <v>635</v>
      </c>
      <c r="F63" s="38" t="s">
        <v>78</v>
      </c>
      <c r="G63" s="38" t="s">
        <v>62</v>
      </c>
      <c r="H63" s="28" t="s">
        <v>163</v>
      </c>
      <c r="I63" s="28" t="s">
        <v>164</v>
      </c>
      <c r="J63" s="31">
        <v>1</v>
      </c>
      <c r="K63" s="32"/>
      <c r="L63" s="31">
        <v>0.25</v>
      </c>
      <c r="M63" s="32"/>
      <c r="N63" s="31">
        <v>0.5</v>
      </c>
      <c r="O63" s="32"/>
      <c r="P63" s="31">
        <v>0.75</v>
      </c>
      <c r="Q63" s="32"/>
      <c r="R63" s="31">
        <v>1</v>
      </c>
      <c r="S63" s="28" t="s">
        <v>161</v>
      </c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</row>
    <row r="64" spans="2:32" s="9" customFormat="1" ht="66" x14ac:dyDescent="0.35">
      <c r="B64" s="27" t="s">
        <v>46</v>
      </c>
      <c r="C64" s="28" t="s">
        <v>679</v>
      </c>
      <c r="D64" s="29"/>
      <c r="E64" s="43" t="s">
        <v>107</v>
      </c>
      <c r="F64" s="38" t="s">
        <v>78</v>
      </c>
      <c r="G64" s="38" t="s">
        <v>62</v>
      </c>
      <c r="H64" s="28" t="s">
        <v>165</v>
      </c>
      <c r="I64" s="28" t="s">
        <v>166</v>
      </c>
      <c r="J64" s="31">
        <v>1</v>
      </c>
      <c r="K64" s="32"/>
      <c r="L64" s="31">
        <v>0.25</v>
      </c>
      <c r="M64" s="32"/>
      <c r="N64" s="31">
        <v>0.5</v>
      </c>
      <c r="O64" s="32"/>
      <c r="P64" s="31">
        <v>0.75</v>
      </c>
      <c r="Q64" s="32"/>
      <c r="R64" s="31">
        <v>1</v>
      </c>
      <c r="S64" s="28" t="s">
        <v>161</v>
      </c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</row>
    <row r="65" spans="2:32" s="35" customFormat="1" ht="99.75" x14ac:dyDescent="0.35">
      <c r="B65" s="27" t="s">
        <v>162</v>
      </c>
      <c r="C65" s="61" t="s">
        <v>158</v>
      </c>
      <c r="D65" s="36"/>
      <c r="E65" s="43" t="s">
        <v>635</v>
      </c>
      <c r="F65" s="38" t="s">
        <v>78</v>
      </c>
      <c r="G65" s="38" t="s">
        <v>62</v>
      </c>
      <c r="H65" s="28" t="s">
        <v>628</v>
      </c>
      <c r="I65" s="27" t="s">
        <v>167</v>
      </c>
      <c r="J65" s="39">
        <v>1</v>
      </c>
      <c r="K65" s="55"/>
      <c r="L65" s="39">
        <v>0.25</v>
      </c>
      <c r="M65" s="55"/>
      <c r="N65" s="39">
        <v>0.5</v>
      </c>
      <c r="O65" s="55"/>
      <c r="P65" s="39">
        <v>0.75</v>
      </c>
      <c r="Q65" s="55"/>
      <c r="R65" s="39">
        <v>1</v>
      </c>
      <c r="S65" s="27" t="s">
        <v>168</v>
      </c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</row>
    <row r="66" spans="2:32" s="35" customFormat="1" ht="99.75" x14ac:dyDescent="0.35">
      <c r="B66" s="27" t="s">
        <v>162</v>
      </c>
      <c r="C66" s="61" t="s">
        <v>158</v>
      </c>
      <c r="D66" s="36"/>
      <c r="E66" s="43" t="s">
        <v>635</v>
      </c>
      <c r="F66" s="38" t="s">
        <v>78</v>
      </c>
      <c r="G66" s="38" t="s">
        <v>62</v>
      </c>
      <c r="H66" s="28" t="s">
        <v>629</v>
      </c>
      <c r="I66" s="27" t="s">
        <v>169</v>
      </c>
      <c r="J66" s="39">
        <v>1</v>
      </c>
      <c r="K66" s="55"/>
      <c r="L66" s="39">
        <v>0.25</v>
      </c>
      <c r="M66" s="55"/>
      <c r="N66" s="39">
        <v>0.5</v>
      </c>
      <c r="O66" s="55"/>
      <c r="P66" s="39">
        <v>0.75</v>
      </c>
      <c r="Q66" s="55"/>
      <c r="R66" s="39">
        <v>1</v>
      </c>
      <c r="S66" s="27" t="s">
        <v>168</v>
      </c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</row>
    <row r="67" spans="2:32" s="35" customFormat="1" ht="99.75" x14ac:dyDescent="0.35">
      <c r="B67" s="27" t="s">
        <v>162</v>
      </c>
      <c r="C67" s="61" t="s">
        <v>158</v>
      </c>
      <c r="D67" s="36"/>
      <c r="E67" s="43" t="s">
        <v>635</v>
      </c>
      <c r="F67" s="38" t="s">
        <v>78</v>
      </c>
      <c r="G67" s="38" t="s">
        <v>62</v>
      </c>
      <c r="H67" s="28" t="s">
        <v>630</v>
      </c>
      <c r="I67" s="27" t="s">
        <v>170</v>
      </c>
      <c r="J67" s="39">
        <v>1</v>
      </c>
      <c r="K67" s="55"/>
      <c r="L67" s="39">
        <v>0.25</v>
      </c>
      <c r="M67" s="55"/>
      <c r="N67" s="39">
        <v>0.5</v>
      </c>
      <c r="O67" s="55"/>
      <c r="P67" s="39">
        <v>0.75</v>
      </c>
      <c r="Q67" s="55"/>
      <c r="R67" s="39">
        <v>1</v>
      </c>
      <c r="S67" s="27" t="s">
        <v>168</v>
      </c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1" t="s">
        <v>51</v>
      </c>
    </row>
    <row r="68" spans="2:32" s="35" customFormat="1" ht="99.75" x14ac:dyDescent="0.35">
      <c r="B68" s="27" t="s">
        <v>46</v>
      </c>
      <c r="C68" s="61" t="s">
        <v>158</v>
      </c>
      <c r="D68" s="36"/>
      <c r="E68" s="43" t="s">
        <v>171</v>
      </c>
      <c r="F68" s="38" t="s">
        <v>78</v>
      </c>
      <c r="G68" s="38" t="s">
        <v>62</v>
      </c>
      <c r="H68" s="43" t="s">
        <v>636</v>
      </c>
      <c r="I68" s="28" t="s">
        <v>637</v>
      </c>
      <c r="J68" s="29">
        <v>70</v>
      </c>
      <c r="K68" s="29">
        <v>12</v>
      </c>
      <c r="L68" s="62">
        <f>+K68/J68</f>
        <v>0.17142857142857143</v>
      </c>
      <c r="M68" s="29">
        <v>30</v>
      </c>
      <c r="N68" s="62">
        <f>+M68/J68</f>
        <v>0.42857142857142855</v>
      </c>
      <c r="O68" s="29">
        <v>55</v>
      </c>
      <c r="P68" s="62">
        <f>+O68/J68</f>
        <v>0.7857142857142857</v>
      </c>
      <c r="Q68" s="29">
        <v>70</v>
      </c>
      <c r="R68" s="63">
        <f>+Q68/J68</f>
        <v>1</v>
      </c>
      <c r="S68" s="27" t="s">
        <v>172</v>
      </c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</row>
    <row r="69" spans="2:32" s="35" customFormat="1" ht="99.75" x14ac:dyDescent="0.35">
      <c r="B69" s="27" t="s">
        <v>46</v>
      </c>
      <c r="C69" s="61" t="s">
        <v>158</v>
      </c>
      <c r="D69" s="36"/>
      <c r="E69" s="43" t="s">
        <v>171</v>
      </c>
      <c r="F69" s="38" t="s">
        <v>78</v>
      </c>
      <c r="G69" s="38" t="s">
        <v>62</v>
      </c>
      <c r="H69" s="28" t="s">
        <v>674</v>
      </c>
      <c r="I69" s="28" t="s">
        <v>675</v>
      </c>
      <c r="J69" s="31">
        <v>1</v>
      </c>
      <c r="K69" s="52"/>
      <c r="L69" s="31">
        <v>0</v>
      </c>
      <c r="M69" s="52"/>
      <c r="N69" s="31">
        <v>0.33</v>
      </c>
      <c r="O69" s="52"/>
      <c r="P69" s="31">
        <v>0.66</v>
      </c>
      <c r="Q69" s="52"/>
      <c r="R69" s="31">
        <v>1</v>
      </c>
      <c r="S69" s="27" t="s">
        <v>172</v>
      </c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</row>
    <row r="70" spans="2:32" s="35" customFormat="1" ht="99.75" x14ac:dyDescent="0.35">
      <c r="B70" s="27" t="s">
        <v>46</v>
      </c>
      <c r="C70" s="61" t="s">
        <v>158</v>
      </c>
      <c r="D70" s="36"/>
      <c r="E70" s="43" t="s">
        <v>171</v>
      </c>
      <c r="F70" s="38" t="s">
        <v>78</v>
      </c>
      <c r="G70" s="38" t="s">
        <v>62</v>
      </c>
      <c r="H70" s="28" t="s">
        <v>649</v>
      </c>
      <c r="I70" s="28" t="s">
        <v>173</v>
      </c>
      <c r="J70" s="64">
        <v>1</v>
      </c>
      <c r="K70" s="52"/>
      <c r="L70" s="31"/>
      <c r="M70" s="52"/>
      <c r="N70" s="31"/>
      <c r="O70" s="52"/>
      <c r="P70" s="31"/>
      <c r="Q70" s="52">
        <v>1</v>
      </c>
      <c r="R70" s="31">
        <v>1</v>
      </c>
      <c r="S70" s="27" t="s">
        <v>172</v>
      </c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</row>
    <row r="71" spans="2:32" s="35" customFormat="1" ht="99.75" x14ac:dyDescent="0.35">
      <c r="B71" s="27" t="s">
        <v>46</v>
      </c>
      <c r="C71" s="61" t="s">
        <v>158</v>
      </c>
      <c r="D71" s="36"/>
      <c r="E71" s="43" t="s">
        <v>638</v>
      </c>
      <c r="F71" s="38" t="s">
        <v>78</v>
      </c>
      <c r="G71" s="38" t="s">
        <v>62</v>
      </c>
      <c r="H71" s="28" t="s">
        <v>174</v>
      </c>
      <c r="I71" s="28" t="s">
        <v>175</v>
      </c>
      <c r="J71" s="31">
        <v>1</v>
      </c>
      <c r="K71" s="32"/>
      <c r="L71" s="31">
        <v>0</v>
      </c>
      <c r="M71" s="32"/>
      <c r="N71" s="31">
        <v>0</v>
      </c>
      <c r="O71" s="32"/>
      <c r="P71" s="31">
        <v>0</v>
      </c>
      <c r="Q71" s="32">
        <v>1</v>
      </c>
      <c r="R71" s="31">
        <v>1</v>
      </c>
      <c r="S71" s="27" t="s">
        <v>176</v>
      </c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</row>
    <row r="72" spans="2:32" s="35" customFormat="1" ht="99.75" x14ac:dyDescent="0.35">
      <c r="B72" s="27" t="s">
        <v>46</v>
      </c>
      <c r="C72" s="61" t="s">
        <v>158</v>
      </c>
      <c r="D72" s="36"/>
      <c r="E72" s="43" t="s">
        <v>638</v>
      </c>
      <c r="F72" s="43" t="s">
        <v>177</v>
      </c>
      <c r="G72" s="43" t="s">
        <v>177</v>
      </c>
      <c r="H72" s="28" t="s">
        <v>178</v>
      </c>
      <c r="I72" s="28" t="s">
        <v>179</v>
      </c>
      <c r="J72" s="31">
        <v>1</v>
      </c>
      <c r="K72" s="32"/>
      <c r="L72" s="31">
        <v>0</v>
      </c>
      <c r="M72" s="32"/>
      <c r="N72" s="31">
        <v>0</v>
      </c>
      <c r="O72" s="32"/>
      <c r="P72" s="31">
        <v>0</v>
      </c>
      <c r="Q72" s="32">
        <v>1</v>
      </c>
      <c r="R72" s="31">
        <v>1</v>
      </c>
      <c r="S72" s="27" t="s">
        <v>176</v>
      </c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</row>
    <row r="73" spans="2:32" s="35" customFormat="1" ht="99.75" x14ac:dyDescent="0.35">
      <c r="B73" s="27" t="s">
        <v>46</v>
      </c>
      <c r="C73" s="61" t="s">
        <v>158</v>
      </c>
      <c r="D73" s="36"/>
      <c r="E73" s="43" t="s">
        <v>171</v>
      </c>
      <c r="F73" s="38" t="s">
        <v>78</v>
      </c>
      <c r="G73" s="38" t="s">
        <v>62</v>
      </c>
      <c r="H73" s="28" t="s">
        <v>639</v>
      </c>
      <c r="I73" s="28" t="s">
        <v>180</v>
      </c>
      <c r="J73" s="31">
        <v>1</v>
      </c>
      <c r="K73" s="45"/>
      <c r="L73" s="31">
        <v>0.25</v>
      </c>
      <c r="M73" s="28"/>
      <c r="N73" s="31">
        <v>0.5</v>
      </c>
      <c r="O73" s="28"/>
      <c r="P73" s="31">
        <v>0.75</v>
      </c>
      <c r="Q73" s="28"/>
      <c r="R73" s="31">
        <v>1</v>
      </c>
      <c r="S73" s="28" t="s">
        <v>640</v>
      </c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</row>
    <row r="74" spans="2:32" s="35" customFormat="1" ht="99.75" x14ac:dyDescent="0.35">
      <c r="B74" s="27" t="s">
        <v>46</v>
      </c>
      <c r="C74" s="61" t="s">
        <v>158</v>
      </c>
      <c r="D74" s="36"/>
      <c r="E74" s="43" t="s">
        <v>638</v>
      </c>
      <c r="F74" s="38" t="s">
        <v>78</v>
      </c>
      <c r="G74" s="38" t="s">
        <v>62</v>
      </c>
      <c r="H74" s="28" t="s">
        <v>641</v>
      </c>
      <c r="I74" s="28" t="s">
        <v>181</v>
      </c>
      <c r="J74" s="31">
        <v>1</v>
      </c>
      <c r="K74" s="31"/>
      <c r="L74" s="31">
        <v>0.25</v>
      </c>
      <c r="M74" s="31"/>
      <c r="N74" s="31">
        <v>0.5</v>
      </c>
      <c r="O74" s="65"/>
      <c r="P74" s="31">
        <v>0.75</v>
      </c>
      <c r="Q74" s="65"/>
      <c r="R74" s="31">
        <v>1</v>
      </c>
      <c r="S74" s="28" t="s">
        <v>640</v>
      </c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</row>
    <row r="75" spans="2:32" s="35" customFormat="1" ht="99.75" x14ac:dyDescent="0.35">
      <c r="B75" s="27" t="s">
        <v>46</v>
      </c>
      <c r="C75" s="61" t="s">
        <v>158</v>
      </c>
      <c r="D75" s="36"/>
      <c r="E75" s="43" t="s">
        <v>638</v>
      </c>
      <c r="F75" s="38" t="s">
        <v>78</v>
      </c>
      <c r="G75" s="38" t="s">
        <v>62</v>
      </c>
      <c r="H75" s="28" t="s">
        <v>182</v>
      </c>
      <c r="I75" s="28" t="s">
        <v>183</v>
      </c>
      <c r="J75" s="31">
        <v>1</v>
      </c>
      <c r="K75" s="31"/>
      <c r="L75" s="31">
        <v>0.25</v>
      </c>
      <c r="M75" s="31"/>
      <c r="N75" s="31">
        <v>0.5</v>
      </c>
      <c r="O75" s="65"/>
      <c r="P75" s="31">
        <v>0.75</v>
      </c>
      <c r="Q75" s="65"/>
      <c r="R75" s="31">
        <v>1</v>
      </c>
      <c r="S75" s="28" t="s">
        <v>640</v>
      </c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</row>
    <row r="76" spans="2:32" s="35" customFormat="1" ht="99.75" x14ac:dyDescent="0.35">
      <c r="B76" s="27" t="s">
        <v>46</v>
      </c>
      <c r="C76" s="61" t="s">
        <v>158</v>
      </c>
      <c r="D76" s="36"/>
      <c r="E76" s="43" t="s">
        <v>184</v>
      </c>
      <c r="F76" s="38" t="s">
        <v>78</v>
      </c>
      <c r="G76" s="38" t="s">
        <v>62</v>
      </c>
      <c r="H76" s="28" t="s">
        <v>650</v>
      </c>
      <c r="I76" s="28" t="s">
        <v>185</v>
      </c>
      <c r="J76" s="31">
        <v>1</v>
      </c>
      <c r="K76" s="31"/>
      <c r="L76" s="31">
        <v>0.25</v>
      </c>
      <c r="M76" s="31"/>
      <c r="N76" s="31">
        <v>0.5</v>
      </c>
      <c r="O76" s="65"/>
      <c r="P76" s="31">
        <v>0.75</v>
      </c>
      <c r="Q76" s="65"/>
      <c r="R76" s="31">
        <v>1</v>
      </c>
      <c r="S76" s="28" t="s">
        <v>640</v>
      </c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</row>
    <row r="77" spans="2:32" s="35" customFormat="1" ht="82.5" x14ac:dyDescent="0.35">
      <c r="B77" s="27" t="s">
        <v>46</v>
      </c>
      <c r="C77" s="28" t="s">
        <v>679</v>
      </c>
      <c r="D77" s="36"/>
      <c r="E77" s="43" t="s">
        <v>638</v>
      </c>
      <c r="F77" s="38" t="s">
        <v>78</v>
      </c>
      <c r="G77" s="38" t="s">
        <v>62</v>
      </c>
      <c r="H77" s="28" t="s">
        <v>186</v>
      </c>
      <c r="I77" s="28" t="s">
        <v>676</v>
      </c>
      <c r="J77" s="31">
        <v>1</v>
      </c>
      <c r="K77" s="31"/>
      <c r="L77" s="31">
        <v>0.25</v>
      </c>
      <c r="M77" s="31"/>
      <c r="N77" s="31">
        <v>0.5</v>
      </c>
      <c r="O77" s="65"/>
      <c r="P77" s="31">
        <v>0.75</v>
      </c>
      <c r="Q77" s="65"/>
      <c r="R77" s="31">
        <v>1</v>
      </c>
      <c r="S77" s="28" t="s">
        <v>640</v>
      </c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</row>
    <row r="78" spans="2:32" s="35" customFormat="1" ht="82.5" x14ac:dyDescent="0.35">
      <c r="B78" s="27" t="s">
        <v>46</v>
      </c>
      <c r="C78" s="28" t="s">
        <v>679</v>
      </c>
      <c r="D78" s="36"/>
      <c r="E78" s="43" t="s">
        <v>638</v>
      </c>
      <c r="F78" s="38" t="s">
        <v>78</v>
      </c>
      <c r="G78" s="38" t="s">
        <v>62</v>
      </c>
      <c r="H78" s="28" t="s">
        <v>642</v>
      </c>
      <c r="I78" s="28" t="s">
        <v>187</v>
      </c>
      <c r="J78" s="31">
        <v>1</v>
      </c>
      <c r="K78" s="32"/>
      <c r="L78" s="31">
        <v>0</v>
      </c>
      <c r="M78" s="32"/>
      <c r="N78" s="31">
        <v>0</v>
      </c>
      <c r="O78" s="32"/>
      <c r="P78" s="31">
        <v>0</v>
      </c>
      <c r="Q78" s="32"/>
      <c r="R78" s="31">
        <v>1</v>
      </c>
      <c r="S78" s="27" t="s">
        <v>176</v>
      </c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</row>
    <row r="79" spans="2:32" s="35" customFormat="1" ht="82.5" x14ac:dyDescent="0.35">
      <c r="B79" s="27" t="s">
        <v>46</v>
      </c>
      <c r="C79" s="28" t="s">
        <v>679</v>
      </c>
      <c r="D79" s="36"/>
      <c r="E79" s="43" t="s">
        <v>638</v>
      </c>
      <c r="F79" s="38" t="s">
        <v>78</v>
      </c>
      <c r="G79" s="38" t="s">
        <v>62</v>
      </c>
      <c r="H79" s="28" t="s">
        <v>432</v>
      </c>
      <c r="I79" s="28" t="s">
        <v>656</v>
      </c>
      <c r="J79" s="31">
        <v>1</v>
      </c>
      <c r="K79" s="32"/>
      <c r="L79" s="31">
        <v>0</v>
      </c>
      <c r="M79" s="32"/>
      <c r="N79" s="31">
        <v>0</v>
      </c>
      <c r="O79" s="32"/>
      <c r="P79" s="31">
        <v>0</v>
      </c>
      <c r="Q79" s="32"/>
      <c r="R79" s="31">
        <v>1</v>
      </c>
      <c r="S79" s="27" t="s">
        <v>176</v>
      </c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</row>
    <row r="80" spans="2:32" s="26" customFormat="1" ht="99.75" x14ac:dyDescent="0.35">
      <c r="B80" s="27" t="s">
        <v>162</v>
      </c>
      <c r="C80" s="61" t="s">
        <v>158</v>
      </c>
      <c r="D80" s="29"/>
      <c r="E80" s="28" t="s">
        <v>184</v>
      </c>
      <c r="F80" s="38" t="s">
        <v>78</v>
      </c>
      <c r="G80" s="38" t="s">
        <v>62</v>
      </c>
      <c r="H80" s="43" t="s">
        <v>188</v>
      </c>
      <c r="I80" s="43" t="s">
        <v>677</v>
      </c>
      <c r="J80" s="52">
        <v>900</v>
      </c>
      <c r="K80" s="52">
        <v>100</v>
      </c>
      <c r="L80" s="66">
        <f>+K80/J80</f>
        <v>0.1111111111111111</v>
      </c>
      <c r="M80" s="52">
        <v>400</v>
      </c>
      <c r="N80" s="66">
        <f>+M80/J80</f>
        <v>0.44444444444444442</v>
      </c>
      <c r="O80" s="52">
        <v>750</v>
      </c>
      <c r="P80" s="66">
        <f>+O80/J80</f>
        <v>0.83333333333333337</v>
      </c>
      <c r="Q80" s="52">
        <v>900</v>
      </c>
      <c r="R80" s="66">
        <f>+Q80/J80</f>
        <v>1</v>
      </c>
      <c r="S80" s="43" t="s">
        <v>189</v>
      </c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</row>
    <row r="81" spans="2:32" s="35" customFormat="1" ht="99.75" x14ac:dyDescent="0.35">
      <c r="B81" s="27" t="s">
        <v>162</v>
      </c>
      <c r="C81" s="61" t="s">
        <v>158</v>
      </c>
      <c r="D81" s="36"/>
      <c r="E81" s="28" t="s">
        <v>184</v>
      </c>
      <c r="F81" s="38" t="s">
        <v>78</v>
      </c>
      <c r="G81" s="38" t="s">
        <v>62</v>
      </c>
      <c r="H81" s="43" t="s">
        <v>655</v>
      </c>
      <c r="I81" s="38" t="s">
        <v>190</v>
      </c>
      <c r="J81" s="67">
        <v>1</v>
      </c>
      <c r="K81" s="38"/>
      <c r="L81" s="67">
        <v>0.25</v>
      </c>
      <c r="M81" s="38"/>
      <c r="N81" s="67">
        <v>0.5</v>
      </c>
      <c r="O81" s="38"/>
      <c r="P81" s="67">
        <v>0.75</v>
      </c>
      <c r="Q81" s="38"/>
      <c r="R81" s="67">
        <v>1</v>
      </c>
      <c r="S81" s="38" t="s">
        <v>189</v>
      </c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</row>
    <row r="82" spans="2:32" s="35" customFormat="1" ht="99.75" x14ac:dyDescent="0.35">
      <c r="B82" s="27" t="s">
        <v>162</v>
      </c>
      <c r="C82" s="61" t="s">
        <v>158</v>
      </c>
      <c r="D82" s="36"/>
      <c r="E82" s="28" t="s">
        <v>184</v>
      </c>
      <c r="F82" s="38" t="s">
        <v>78</v>
      </c>
      <c r="G82" s="38" t="s">
        <v>62</v>
      </c>
      <c r="H82" s="53" t="s">
        <v>651</v>
      </c>
      <c r="I82" s="38" t="s">
        <v>191</v>
      </c>
      <c r="J82" s="67">
        <v>1</v>
      </c>
      <c r="K82" s="38"/>
      <c r="L82" s="67">
        <v>0.25</v>
      </c>
      <c r="M82" s="38"/>
      <c r="N82" s="67">
        <v>0.5</v>
      </c>
      <c r="O82" s="38"/>
      <c r="P82" s="67">
        <v>0.75</v>
      </c>
      <c r="Q82" s="38"/>
      <c r="R82" s="67">
        <v>1</v>
      </c>
      <c r="S82" s="38" t="s">
        <v>189</v>
      </c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</row>
    <row r="83" spans="2:32" s="9" customFormat="1" ht="99.75" x14ac:dyDescent="0.35">
      <c r="B83" s="27" t="s">
        <v>46</v>
      </c>
      <c r="C83" s="61" t="s">
        <v>158</v>
      </c>
      <c r="D83" s="29">
        <v>996</v>
      </c>
      <c r="E83" s="43" t="s">
        <v>643</v>
      </c>
      <c r="F83" s="43" t="s">
        <v>100</v>
      </c>
      <c r="G83" s="43" t="s">
        <v>101</v>
      </c>
      <c r="H83" s="43" t="s">
        <v>644</v>
      </c>
      <c r="I83" s="43" t="s">
        <v>192</v>
      </c>
      <c r="J83" s="68">
        <f>+Desagregado!F3</f>
        <v>213.98000000000008</v>
      </c>
      <c r="K83" s="68">
        <f>+Desagregado!G3</f>
        <v>62.15</v>
      </c>
      <c r="L83" s="31">
        <f>+K83/J83</f>
        <v>0.29044770539302728</v>
      </c>
      <c r="M83" s="68">
        <f>+Desagregado!J3</f>
        <v>107.986</v>
      </c>
      <c r="N83" s="31">
        <f>+M83/J83</f>
        <v>0.5046546406206186</v>
      </c>
      <c r="O83" s="68">
        <f>+Desagregado!M3</f>
        <v>166.78399999999999</v>
      </c>
      <c r="P83" s="31">
        <f>+O83/J83</f>
        <v>0.77943733059164377</v>
      </c>
      <c r="Q83" s="68">
        <f>+Desagregado!P3</f>
        <v>213.98000000000002</v>
      </c>
      <c r="R83" s="31">
        <f>+Q83/J83</f>
        <v>0.99999999999999978</v>
      </c>
      <c r="S83" s="43" t="s">
        <v>193</v>
      </c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</row>
    <row r="84" spans="2:32" s="9" customFormat="1" ht="99.75" x14ac:dyDescent="0.35">
      <c r="B84" s="27" t="s">
        <v>46</v>
      </c>
      <c r="C84" s="61" t="s">
        <v>158</v>
      </c>
      <c r="D84" s="29">
        <v>402</v>
      </c>
      <c r="E84" s="43" t="s">
        <v>643</v>
      </c>
      <c r="F84" s="43" t="s">
        <v>100</v>
      </c>
      <c r="G84" s="43" t="s">
        <v>101</v>
      </c>
      <c r="H84" s="43" t="s">
        <v>194</v>
      </c>
      <c r="I84" s="43" t="s">
        <v>195</v>
      </c>
      <c r="J84" s="68">
        <f>+Desagregado!F92</f>
        <v>128.57999999999998</v>
      </c>
      <c r="K84" s="69">
        <f>+Desagregado!G93</f>
        <v>12.83</v>
      </c>
      <c r="L84" s="31">
        <f>+K84/J84</f>
        <v>9.978223673977292E-2</v>
      </c>
      <c r="M84" s="69">
        <f>+Desagregado!J93</f>
        <v>41.39</v>
      </c>
      <c r="N84" s="31">
        <f>+M84/J84</f>
        <v>0.32190076217141084</v>
      </c>
      <c r="O84" s="68">
        <f>+Desagregado!M93</f>
        <v>64.954999999999998</v>
      </c>
      <c r="P84" s="31">
        <f>+O84/J84</f>
        <v>0.5051718774303936</v>
      </c>
      <c r="Q84" s="68">
        <f>+Desagregado!P93</f>
        <v>128.58000000000001</v>
      </c>
      <c r="R84" s="31">
        <f>+Q84/J84</f>
        <v>1.0000000000000002</v>
      </c>
      <c r="S84" s="43" t="s">
        <v>193</v>
      </c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</row>
    <row r="85" spans="2:32" s="9" customFormat="1" ht="99.75" x14ac:dyDescent="0.35">
      <c r="B85" s="28" t="s">
        <v>46</v>
      </c>
      <c r="C85" s="61" t="s">
        <v>158</v>
      </c>
      <c r="D85" s="132">
        <v>33102</v>
      </c>
      <c r="E85" s="43" t="s">
        <v>643</v>
      </c>
      <c r="F85" s="43" t="s">
        <v>100</v>
      </c>
      <c r="G85" s="43" t="s">
        <v>101</v>
      </c>
      <c r="H85" s="43" t="s">
        <v>196</v>
      </c>
      <c r="I85" s="38" t="s">
        <v>197</v>
      </c>
      <c r="J85" s="55">
        <v>4040</v>
      </c>
      <c r="K85" s="70">
        <v>0</v>
      </c>
      <c r="L85" s="39">
        <v>0</v>
      </c>
      <c r="M85" s="70">
        <f>J85*0.2</f>
        <v>808</v>
      </c>
      <c r="N85" s="39">
        <v>0.2</v>
      </c>
      <c r="O85" s="70">
        <f>J85*0.4</f>
        <v>1616</v>
      </c>
      <c r="P85" s="39">
        <v>0.4</v>
      </c>
      <c r="Q85" s="70">
        <v>4040</v>
      </c>
      <c r="R85" s="39">
        <v>1</v>
      </c>
      <c r="S85" s="43" t="s">
        <v>198</v>
      </c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</row>
    <row r="86" spans="2:32" s="9" customFormat="1" ht="99.75" x14ac:dyDescent="0.35">
      <c r="B86" s="28" t="s">
        <v>46</v>
      </c>
      <c r="C86" s="61" t="s">
        <v>158</v>
      </c>
      <c r="D86" s="133"/>
      <c r="E86" s="43" t="s">
        <v>643</v>
      </c>
      <c r="F86" s="43" t="s">
        <v>100</v>
      </c>
      <c r="G86" s="43" t="s">
        <v>101</v>
      </c>
      <c r="H86" s="43" t="s">
        <v>199</v>
      </c>
      <c r="I86" s="38" t="s">
        <v>200</v>
      </c>
      <c r="J86" s="55">
        <v>100</v>
      </c>
      <c r="K86" s="70">
        <v>0</v>
      </c>
      <c r="L86" s="39">
        <v>0</v>
      </c>
      <c r="M86" s="70">
        <v>25</v>
      </c>
      <c r="N86" s="39">
        <v>0.5</v>
      </c>
      <c r="O86" s="70">
        <v>50</v>
      </c>
      <c r="P86" s="39">
        <v>1</v>
      </c>
      <c r="Q86" s="70">
        <v>100</v>
      </c>
      <c r="R86" s="39">
        <v>1</v>
      </c>
      <c r="S86" s="43" t="s">
        <v>198</v>
      </c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</row>
    <row r="87" spans="2:32" s="9" customFormat="1" ht="99.75" x14ac:dyDescent="0.35">
      <c r="B87" s="27" t="s">
        <v>46</v>
      </c>
      <c r="C87" s="61" t="s">
        <v>158</v>
      </c>
      <c r="D87" s="29"/>
      <c r="E87" s="43" t="s">
        <v>643</v>
      </c>
      <c r="F87" s="43" t="s">
        <v>100</v>
      </c>
      <c r="G87" s="43" t="s">
        <v>101</v>
      </c>
      <c r="H87" s="43" t="s">
        <v>424</v>
      </c>
      <c r="I87" s="38" t="s">
        <v>201</v>
      </c>
      <c r="J87" s="55">
        <v>30</v>
      </c>
      <c r="K87" s="70">
        <v>5</v>
      </c>
      <c r="L87" s="39">
        <f t="shared" ref="L87:L92" si="0">+K87/J87</f>
        <v>0.16666666666666666</v>
      </c>
      <c r="M87" s="70">
        <v>10</v>
      </c>
      <c r="N87" s="39">
        <f t="shared" ref="N87:N92" si="1">+M87/J87</f>
        <v>0.33333333333333331</v>
      </c>
      <c r="O87" s="70">
        <v>20</v>
      </c>
      <c r="P87" s="39">
        <f t="shared" ref="P87:P92" si="2">+O87/J87</f>
        <v>0.66666666666666663</v>
      </c>
      <c r="Q87" s="70">
        <v>30</v>
      </c>
      <c r="R87" s="39">
        <f t="shared" ref="R87:R92" si="3">+Q87/J87</f>
        <v>1</v>
      </c>
      <c r="S87" s="43" t="s">
        <v>198</v>
      </c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</row>
    <row r="88" spans="2:32" s="26" customFormat="1" ht="99.75" x14ac:dyDescent="0.35">
      <c r="B88" s="27" t="s">
        <v>46</v>
      </c>
      <c r="C88" s="61" t="s">
        <v>158</v>
      </c>
      <c r="D88" s="29">
        <v>2</v>
      </c>
      <c r="E88" s="43" t="s">
        <v>643</v>
      </c>
      <c r="F88" s="43" t="s">
        <v>100</v>
      </c>
      <c r="G88" s="43" t="s">
        <v>101</v>
      </c>
      <c r="H88" s="43" t="s">
        <v>645</v>
      </c>
      <c r="I88" s="43" t="s">
        <v>646</v>
      </c>
      <c r="J88" s="32">
        <f>+Desagregado!F97</f>
        <v>1</v>
      </c>
      <c r="K88" s="32">
        <f>+Desagregado!G98</f>
        <v>0</v>
      </c>
      <c r="L88" s="31">
        <f t="shared" si="0"/>
        <v>0</v>
      </c>
      <c r="M88" s="32">
        <f>+Desagregado!J98</f>
        <v>0</v>
      </c>
      <c r="N88" s="31">
        <f t="shared" si="1"/>
        <v>0</v>
      </c>
      <c r="O88" s="32">
        <f>+Desagregado!M98</f>
        <v>0</v>
      </c>
      <c r="P88" s="31">
        <f t="shared" si="2"/>
        <v>0</v>
      </c>
      <c r="Q88" s="32">
        <f>+Desagregado!P98</f>
        <v>1</v>
      </c>
      <c r="R88" s="31">
        <f t="shared" si="3"/>
        <v>1</v>
      </c>
      <c r="S88" s="43" t="s">
        <v>202</v>
      </c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</row>
    <row r="89" spans="2:32" s="26" customFormat="1" ht="99.75" x14ac:dyDescent="0.35">
      <c r="B89" s="28" t="s">
        <v>203</v>
      </c>
      <c r="C89" s="61" t="s">
        <v>158</v>
      </c>
      <c r="D89" s="29">
        <v>84</v>
      </c>
      <c r="E89" s="43" t="s">
        <v>643</v>
      </c>
      <c r="F89" s="43" t="s">
        <v>100</v>
      </c>
      <c r="G89" s="43" t="s">
        <v>101</v>
      </c>
      <c r="H89" s="43" t="s">
        <v>678</v>
      </c>
      <c r="I89" s="43" t="s">
        <v>647</v>
      </c>
      <c r="J89" s="47">
        <f>+Desagregado!F111</f>
        <v>20</v>
      </c>
      <c r="K89" s="32">
        <f>+Desagregado!G112</f>
        <v>2</v>
      </c>
      <c r="L89" s="31">
        <f t="shared" si="0"/>
        <v>0.1</v>
      </c>
      <c r="M89" s="32">
        <f>+Desagregado!J112</f>
        <v>2</v>
      </c>
      <c r="N89" s="31">
        <f t="shared" si="1"/>
        <v>0.1</v>
      </c>
      <c r="O89" s="32">
        <f>+Desagregado!M112</f>
        <v>14</v>
      </c>
      <c r="P89" s="31">
        <f t="shared" si="2"/>
        <v>0.7</v>
      </c>
      <c r="Q89" s="32">
        <f>+Desagregado!P112</f>
        <v>20</v>
      </c>
      <c r="R89" s="31">
        <f t="shared" si="3"/>
        <v>1</v>
      </c>
      <c r="S89" s="43" t="s">
        <v>202</v>
      </c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</row>
    <row r="90" spans="2:32" s="26" customFormat="1" ht="99.75" x14ac:dyDescent="0.35">
      <c r="B90" s="27" t="s">
        <v>46</v>
      </c>
      <c r="C90" s="61" t="s">
        <v>158</v>
      </c>
      <c r="D90" s="29">
        <v>10</v>
      </c>
      <c r="E90" s="43" t="s">
        <v>643</v>
      </c>
      <c r="F90" s="43" t="s">
        <v>100</v>
      </c>
      <c r="G90" s="43" t="s">
        <v>101</v>
      </c>
      <c r="H90" s="43" t="s">
        <v>204</v>
      </c>
      <c r="I90" s="43" t="s">
        <v>205</v>
      </c>
      <c r="J90" s="47">
        <f>+Desagregado!F120</f>
        <v>5</v>
      </c>
      <c r="K90" s="32">
        <f>+Desagregado!G121</f>
        <v>0</v>
      </c>
      <c r="L90" s="31">
        <f t="shared" si="0"/>
        <v>0</v>
      </c>
      <c r="M90" s="32">
        <f>+Desagregado!J121</f>
        <v>2</v>
      </c>
      <c r="N90" s="31">
        <f t="shared" si="1"/>
        <v>0.4</v>
      </c>
      <c r="O90" s="32">
        <f>+Desagregado!M121</f>
        <v>2</v>
      </c>
      <c r="P90" s="31">
        <f t="shared" si="2"/>
        <v>0.4</v>
      </c>
      <c r="Q90" s="32">
        <f>+Desagregado!P121</f>
        <v>5</v>
      </c>
      <c r="R90" s="31">
        <f t="shared" si="3"/>
        <v>1</v>
      </c>
      <c r="S90" s="43" t="s">
        <v>202</v>
      </c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</row>
    <row r="91" spans="2:32" s="9" customFormat="1" ht="99.75" x14ac:dyDescent="0.35">
      <c r="B91" s="27" t="s">
        <v>46</v>
      </c>
      <c r="C91" s="61" t="s">
        <v>158</v>
      </c>
      <c r="D91" s="29"/>
      <c r="E91" s="43" t="s">
        <v>643</v>
      </c>
      <c r="F91" s="43" t="s">
        <v>100</v>
      </c>
      <c r="G91" s="43" t="s">
        <v>101</v>
      </c>
      <c r="H91" s="43" t="s">
        <v>430</v>
      </c>
      <c r="I91" s="43" t="s">
        <v>206</v>
      </c>
      <c r="J91" s="52">
        <f>+Desagregado!F127</f>
        <v>20</v>
      </c>
      <c r="K91" s="52">
        <f>+Desagregado!G128</f>
        <v>17</v>
      </c>
      <c r="L91" s="31">
        <f t="shared" si="0"/>
        <v>0.85</v>
      </c>
      <c r="M91" s="52">
        <f>+Desagregado!J128</f>
        <v>20</v>
      </c>
      <c r="N91" s="31">
        <f t="shared" si="1"/>
        <v>1</v>
      </c>
      <c r="O91" s="52">
        <f>+Desagregado!M128</f>
        <v>20</v>
      </c>
      <c r="P91" s="31">
        <f t="shared" si="2"/>
        <v>1</v>
      </c>
      <c r="Q91" s="52">
        <f>+Desagregado!P128</f>
        <v>20</v>
      </c>
      <c r="R91" s="31">
        <f t="shared" si="3"/>
        <v>1</v>
      </c>
      <c r="S91" s="43" t="s">
        <v>193</v>
      </c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</row>
    <row r="92" spans="2:32" s="9" customFormat="1" ht="99.75" x14ac:dyDescent="0.35">
      <c r="B92" s="27" t="s">
        <v>46</v>
      </c>
      <c r="C92" s="61" t="s">
        <v>158</v>
      </c>
      <c r="D92" s="29"/>
      <c r="E92" s="43" t="s">
        <v>643</v>
      </c>
      <c r="F92" s="43" t="s">
        <v>100</v>
      </c>
      <c r="G92" s="43" t="s">
        <v>101</v>
      </c>
      <c r="H92" s="43" t="s">
        <v>431</v>
      </c>
      <c r="I92" s="43" t="s">
        <v>207</v>
      </c>
      <c r="J92" s="52">
        <f>+Desagregado!F144</f>
        <v>28</v>
      </c>
      <c r="K92" s="52">
        <f>+Desagregado!G145</f>
        <v>4</v>
      </c>
      <c r="L92" s="31">
        <f t="shared" si="0"/>
        <v>0.14285714285714285</v>
      </c>
      <c r="M92" s="52">
        <f>+Desagregado!J145</f>
        <v>9</v>
      </c>
      <c r="N92" s="31">
        <f t="shared" si="1"/>
        <v>0.32142857142857145</v>
      </c>
      <c r="O92" s="52">
        <f>+Desagregado!M145</f>
        <v>13</v>
      </c>
      <c r="P92" s="31">
        <f t="shared" si="2"/>
        <v>0.4642857142857143</v>
      </c>
      <c r="Q92" s="52">
        <f>+Desagregado!P145</f>
        <v>28</v>
      </c>
      <c r="R92" s="31">
        <f t="shared" si="3"/>
        <v>1</v>
      </c>
      <c r="S92" s="43" t="s">
        <v>193</v>
      </c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</row>
    <row r="93" spans="2:32" s="9" customFormat="1" ht="99.75" x14ac:dyDescent="0.35">
      <c r="B93" s="27" t="s">
        <v>46</v>
      </c>
      <c r="C93" s="61" t="s">
        <v>158</v>
      </c>
      <c r="D93" s="29"/>
      <c r="E93" s="43" t="s">
        <v>643</v>
      </c>
      <c r="F93" s="43" t="s">
        <v>100</v>
      </c>
      <c r="G93" s="43" t="s">
        <v>101</v>
      </c>
      <c r="H93" s="43" t="s">
        <v>208</v>
      </c>
      <c r="I93" s="43" t="s">
        <v>653</v>
      </c>
      <c r="J93" s="52">
        <f>+Desagregado!F169</f>
        <v>1330.39</v>
      </c>
      <c r="K93" s="52">
        <v>1124</v>
      </c>
      <c r="L93" s="31">
        <v>1</v>
      </c>
      <c r="M93" s="52">
        <v>1224</v>
      </c>
      <c r="N93" s="31">
        <v>1</v>
      </c>
      <c r="O93" s="52">
        <v>1224</v>
      </c>
      <c r="P93" s="31">
        <v>1</v>
      </c>
      <c r="Q93" s="52">
        <v>1224</v>
      </c>
      <c r="R93" s="31">
        <v>1</v>
      </c>
      <c r="S93" s="43" t="s">
        <v>193</v>
      </c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</row>
    <row r="94" spans="2:32" s="26" customFormat="1" ht="99.75" x14ac:dyDescent="0.35">
      <c r="B94" s="27" t="s">
        <v>46</v>
      </c>
      <c r="C94" s="61" t="s">
        <v>158</v>
      </c>
      <c r="D94" s="29"/>
      <c r="E94" s="43" t="s">
        <v>643</v>
      </c>
      <c r="F94" s="43" t="s">
        <v>100</v>
      </c>
      <c r="G94" s="43" t="s">
        <v>101</v>
      </c>
      <c r="H94" s="43" t="s">
        <v>652</v>
      </c>
      <c r="I94" s="43" t="s">
        <v>654</v>
      </c>
      <c r="J94" s="52">
        <f>+Desagregado!F185</f>
        <v>1063.69</v>
      </c>
      <c r="K94" s="52">
        <f>+Desagregado!G186</f>
        <v>969.92250000000001</v>
      </c>
      <c r="L94" s="31">
        <f>+K94/J94</f>
        <v>0.91184696669142318</v>
      </c>
      <c r="M94" s="52">
        <f>+Desagregado!J186</f>
        <v>1002.145</v>
      </c>
      <c r="N94" s="31">
        <f>+M94/J94</f>
        <v>0.94214009720877312</v>
      </c>
      <c r="O94" s="52">
        <f>+Desagregado!M186</f>
        <v>1033.8675000000001</v>
      </c>
      <c r="P94" s="31">
        <f>+O94/J94</f>
        <v>0.9719631659600072</v>
      </c>
      <c r="Q94" s="52">
        <f>+Desagregado!P186</f>
        <v>1063.69</v>
      </c>
      <c r="R94" s="31">
        <f>+Q94/J94</f>
        <v>1</v>
      </c>
      <c r="S94" s="43" t="s">
        <v>209</v>
      </c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</row>
    <row r="95" spans="2:32" s="26" customFormat="1" ht="99.75" x14ac:dyDescent="0.35">
      <c r="B95" s="27" t="s">
        <v>46</v>
      </c>
      <c r="C95" s="61" t="s">
        <v>158</v>
      </c>
      <c r="D95" s="29"/>
      <c r="E95" s="43" t="s">
        <v>643</v>
      </c>
      <c r="F95" s="43" t="s">
        <v>100</v>
      </c>
      <c r="G95" s="43" t="s">
        <v>101</v>
      </c>
      <c r="H95" s="43" t="s">
        <v>210</v>
      </c>
      <c r="I95" s="43" t="s">
        <v>211</v>
      </c>
      <c r="J95" s="52">
        <f>+Desagregado!F190</f>
        <v>7</v>
      </c>
      <c r="K95" s="52">
        <v>0</v>
      </c>
      <c r="L95" s="31">
        <v>0</v>
      </c>
      <c r="M95" s="52">
        <v>0</v>
      </c>
      <c r="N95" s="31">
        <v>0</v>
      </c>
      <c r="O95" s="52">
        <v>0</v>
      </c>
      <c r="P95" s="31">
        <v>0</v>
      </c>
      <c r="Q95" s="52">
        <v>7</v>
      </c>
      <c r="R95" s="31">
        <v>1</v>
      </c>
      <c r="S95" s="43" t="s">
        <v>202</v>
      </c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</row>
    <row r="96" spans="2:32" s="26" customFormat="1" ht="99.75" x14ac:dyDescent="0.35">
      <c r="B96" s="27" t="s">
        <v>46</v>
      </c>
      <c r="C96" s="61" t="s">
        <v>158</v>
      </c>
      <c r="D96" s="29"/>
      <c r="E96" s="43" t="s">
        <v>643</v>
      </c>
      <c r="F96" s="43" t="s">
        <v>100</v>
      </c>
      <c r="G96" s="43" t="s">
        <v>101</v>
      </c>
      <c r="H96" s="43" t="s">
        <v>212</v>
      </c>
      <c r="I96" s="43" t="s">
        <v>213</v>
      </c>
      <c r="J96" s="52">
        <f>+Desagregado!F196</f>
        <v>6</v>
      </c>
      <c r="K96" s="52">
        <f>+Desagregado!G197</f>
        <v>0</v>
      </c>
      <c r="L96" s="31">
        <f>+K96/J96</f>
        <v>0</v>
      </c>
      <c r="M96" s="52">
        <f>+Desagregado!J197</f>
        <v>0</v>
      </c>
      <c r="N96" s="31">
        <f>+M96/J96</f>
        <v>0</v>
      </c>
      <c r="O96" s="52">
        <f>+Desagregado!M197</f>
        <v>3</v>
      </c>
      <c r="P96" s="31">
        <f>+O96/J96</f>
        <v>0.5</v>
      </c>
      <c r="Q96" s="52">
        <f>+Desagregado!P197</f>
        <v>6</v>
      </c>
      <c r="R96" s="31">
        <f>+Q96/J96</f>
        <v>1</v>
      </c>
      <c r="S96" s="43" t="s">
        <v>202</v>
      </c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</row>
    <row r="97" spans="2:32" s="26" customFormat="1" ht="99.75" x14ac:dyDescent="0.35">
      <c r="B97" s="27" t="s">
        <v>46</v>
      </c>
      <c r="C97" s="61" t="s">
        <v>158</v>
      </c>
      <c r="D97" s="29"/>
      <c r="E97" s="43" t="s">
        <v>643</v>
      </c>
      <c r="F97" s="43" t="s">
        <v>100</v>
      </c>
      <c r="G97" s="43" t="s">
        <v>101</v>
      </c>
      <c r="H97" s="43" t="s">
        <v>214</v>
      </c>
      <c r="I97" s="43" t="s">
        <v>215</v>
      </c>
      <c r="J97" s="52">
        <f>+Desagregado!F200</f>
        <v>25</v>
      </c>
      <c r="K97" s="52">
        <f>+Desagregado!G202</f>
        <v>0</v>
      </c>
      <c r="L97" s="31">
        <f>+K97/J97</f>
        <v>0</v>
      </c>
      <c r="M97" s="52">
        <f>+Desagregado!J202</f>
        <v>3</v>
      </c>
      <c r="N97" s="31">
        <f>+M97/J97</f>
        <v>0.12</v>
      </c>
      <c r="O97" s="52">
        <f>+Desagregado!M202</f>
        <v>12</v>
      </c>
      <c r="P97" s="31">
        <f>+O97/J97</f>
        <v>0.48</v>
      </c>
      <c r="Q97" s="52">
        <f>+Desagregado!P202</f>
        <v>25</v>
      </c>
      <c r="R97" s="31">
        <f>+Q97/J97</f>
        <v>1</v>
      </c>
      <c r="S97" s="43" t="s">
        <v>202</v>
      </c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</row>
    <row r="98" spans="2:32" s="26" customFormat="1" ht="66" x14ac:dyDescent="0.35">
      <c r="B98" s="27" t="s">
        <v>46</v>
      </c>
      <c r="C98" s="28" t="s">
        <v>679</v>
      </c>
      <c r="D98" s="29"/>
      <c r="E98" s="43" t="s">
        <v>99</v>
      </c>
      <c r="F98" s="43" t="s">
        <v>100</v>
      </c>
      <c r="G98" s="43" t="s">
        <v>101</v>
      </c>
      <c r="H98" s="28" t="s">
        <v>216</v>
      </c>
      <c r="I98" s="28" t="s">
        <v>217</v>
      </c>
      <c r="J98" s="47">
        <v>154</v>
      </c>
      <c r="K98" s="71">
        <f>+J98</f>
        <v>154</v>
      </c>
      <c r="L98" s="31">
        <v>0.25</v>
      </c>
      <c r="M98" s="65">
        <f>+J98</f>
        <v>154</v>
      </c>
      <c r="N98" s="31">
        <v>0.5</v>
      </c>
      <c r="O98" s="65">
        <f>+J98</f>
        <v>154</v>
      </c>
      <c r="P98" s="31">
        <v>0.75</v>
      </c>
      <c r="Q98" s="65">
        <f>+J98</f>
        <v>154</v>
      </c>
      <c r="R98" s="31">
        <v>1</v>
      </c>
      <c r="S98" s="28" t="s">
        <v>68</v>
      </c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</row>
    <row r="99" spans="2:32" s="26" customFormat="1" ht="66" x14ac:dyDescent="0.35">
      <c r="B99" s="27" t="s">
        <v>46</v>
      </c>
      <c r="C99" s="28" t="s">
        <v>679</v>
      </c>
      <c r="D99" s="29"/>
      <c r="E99" s="43" t="s">
        <v>218</v>
      </c>
      <c r="F99" s="43" t="s">
        <v>219</v>
      </c>
      <c r="G99" s="43" t="s">
        <v>218</v>
      </c>
      <c r="H99" s="28" t="s">
        <v>220</v>
      </c>
      <c r="I99" s="28" t="s">
        <v>221</v>
      </c>
      <c r="J99" s="31">
        <v>1</v>
      </c>
      <c r="K99" s="69"/>
      <c r="L99" s="31">
        <v>0.25</v>
      </c>
      <c r="M99" s="69"/>
      <c r="N99" s="72">
        <v>0.5</v>
      </c>
      <c r="O99" s="69"/>
      <c r="P99" s="72">
        <v>0.75</v>
      </c>
      <c r="Q99" s="69"/>
      <c r="R99" s="72">
        <v>1</v>
      </c>
      <c r="S99" s="28" t="s">
        <v>140</v>
      </c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</row>
    <row r="100" spans="2:32" s="26" customFormat="1" ht="99" x14ac:dyDescent="0.35">
      <c r="B100" s="27" t="s">
        <v>46</v>
      </c>
      <c r="C100" s="28" t="s">
        <v>679</v>
      </c>
      <c r="D100" s="29"/>
      <c r="E100" s="43" t="s">
        <v>63</v>
      </c>
      <c r="F100" s="43" t="s">
        <v>219</v>
      </c>
      <c r="G100" s="43" t="s">
        <v>222</v>
      </c>
      <c r="H100" s="28" t="s">
        <v>223</v>
      </c>
      <c r="I100" s="28" t="s">
        <v>224</v>
      </c>
      <c r="J100" s="31">
        <v>1</v>
      </c>
      <c r="K100" s="32"/>
      <c r="L100" s="31">
        <v>0.25</v>
      </c>
      <c r="M100" s="32"/>
      <c r="N100" s="31">
        <v>0.5</v>
      </c>
      <c r="O100" s="32"/>
      <c r="P100" s="31">
        <v>0.75</v>
      </c>
      <c r="Q100" s="32"/>
      <c r="R100" s="31">
        <v>1</v>
      </c>
      <c r="S100" s="28" t="s">
        <v>68</v>
      </c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</row>
    <row r="101" spans="2:32" s="26" customFormat="1" ht="66" x14ac:dyDescent="0.35">
      <c r="B101" s="27" t="s">
        <v>46</v>
      </c>
      <c r="C101" s="28" t="s">
        <v>679</v>
      </c>
      <c r="D101" s="29"/>
      <c r="E101" s="43" t="s">
        <v>99</v>
      </c>
      <c r="F101" s="43" t="s">
        <v>225</v>
      </c>
      <c r="G101" s="43" t="s">
        <v>225</v>
      </c>
      <c r="H101" s="28" t="s">
        <v>226</v>
      </c>
      <c r="I101" s="28" t="s">
        <v>648</v>
      </c>
      <c r="J101" s="31">
        <v>1</v>
      </c>
      <c r="K101" s="52"/>
      <c r="L101" s="31">
        <v>0</v>
      </c>
      <c r="M101" s="52"/>
      <c r="N101" s="31">
        <v>1</v>
      </c>
      <c r="O101" s="52"/>
      <c r="P101" s="31">
        <v>1</v>
      </c>
      <c r="Q101" s="52"/>
      <c r="R101" s="31">
        <v>1</v>
      </c>
      <c r="S101" s="27" t="s">
        <v>227</v>
      </c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</row>
    <row r="102" spans="2:32" s="26" customFormat="1" ht="66" x14ac:dyDescent="0.35">
      <c r="B102" s="27" t="s">
        <v>46</v>
      </c>
      <c r="C102" s="28" t="s">
        <v>679</v>
      </c>
      <c r="D102" s="29"/>
      <c r="E102" s="43" t="s">
        <v>99</v>
      </c>
      <c r="F102" s="43" t="s">
        <v>225</v>
      </c>
      <c r="G102" s="43" t="s">
        <v>225</v>
      </c>
      <c r="H102" s="28" t="s">
        <v>228</v>
      </c>
      <c r="I102" s="28" t="s">
        <v>229</v>
      </c>
      <c r="J102" s="31">
        <v>1</v>
      </c>
      <c r="K102" s="52"/>
      <c r="L102" s="31">
        <v>0</v>
      </c>
      <c r="M102" s="52"/>
      <c r="N102" s="31">
        <v>0.33</v>
      </c>
      <c r="O102" s="52"/>
      <c r="P102" s="31">
        <v>0.66</v>
      </c>
      <c r="Q102" s="52"/>
      <c r="R102" s="31">
        <v>1</v>
      </c>
      <c r="S102" s="28" t="s">
        <v>230</v>
      </c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</row>
    <row r="103" spans="2:32" s="26" customFormat="1" ht="66" x14ac:dyDescent="0.35">
      <c r="B103" s="27" t="s">
        <v>46</v>
      </c>
      <c r="C103" s="28" t="s">
        <v>679</v>
      </c>
      <c r="D103" s="29"/>
      <c r="E103" s="43" t="s">
        <v>99</v>
      </c>
      <c r="F103" s="43" t="s">
        <v>225</v>
      </c>
      <c r="G103" s="43" t="s">
        <v>225</v>
      </c>
      <c r="H103" s="28" t="s">
        <v>231</v>
      </c>
      <c r="I103" s="28" t="s">
        <v>232</v>
      </c>
      <c r="J103" s="31">
        <v>1</v>
      </c>
      <c r="K103" s="52"/>
      <c r="L103" s="31">
        <v>0.25</v>
      </c>
      <c r="M103" s="52"/>
      <c r="N103" s="31">
        <v>0.5</v>
      </c>
      <c r="O103" s="52"/>
      <c r="P103" s="31">
        <v>0.75</v>
      </c>
      <c r="Q103" s="52"/>
      <c r="R103" s="31">
        <v>1</v>
      </c>
      <c r="S103" s="28" t="s">
        <v>68</v>
      </c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</row>
    <row r="104" spans="2:32" s="26" customFormat="1" ht="66" x14ac:dyDescent="0.35">
      <c r="B104" s="27" t="s">
        <v>46</v>
      </c>
      <c r="C104" s="28" t="s">
        <v>679</v>
      </c>
      <c r="D104" s="29"/>
      <c r="E104" s="43" t="s">
        <v>99</v>
      </c>
      <c r="F104" s="43" t="s">
        <v>225</v>
      </c>
      <c r="G104" s="43" t="s">
        <v>225</v>
      </c>
      <c r="H104" s="43" t="s">
        <v>233</v>
      </c>
      <c r="I104" s="43" t="s">
        <v>234</v>
      </c>
      <c r="J104" s="51">
        <v>1</v>
      </c>
      <c r="K104" s="52"/>
      <c r="L104" s="31">
        <v>1</v>
      </c>
      <c r="M104" s="52"/>
      <c r="N104" s="31">
        <v>1</v>
      </c>
      <c r="O104" s="52"/>
      <c r="P104" s="31">
        <v>1</v>
      </c>
      <c r="Q104" s="52"/>
      <c r="R104" s="31">
        <v>1</v>
      </c>
      <c r="S104" s="43" t="s">
        <v>230</v>
      </c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</row>
    <row r="105" spans="2:32" s="9" customFormat="1" x14ac:dyDescent="0.35">
      <c r="B105" s="73"/>
      <c r="C105" s="74"/>
      <c r="D105" s="74"/>
      <c r="E105" s="74"/>
      <c r="F105" s="75"/>
      <c r="G105" s="75"/>
    </row>
    <row r="106" spans="2:32" s="9" customFormat="1" x14ac:dyDescent="0.35">
      <c r="B106" s="73"/>
      <c r="C106" s="74"/>
      <c r="D106" s="74"/>
      <c r="E106" s="74"/>
      <c r="F106" s="75"/>
      <c r="G106" s="75"/>
    </row>
    <row r="107" spans="2:32" s="9" customFormat="1" x14ac:dyDescent="0.35">
      <c r="B107" s="73"/>
      <c r="C107" s="74"/>
      <c r="D107" s="74"/>
      <c r="E107" s="74"/>
      <c r="F107" s="75"/>
      <c r="G107" s="75"/>
    </row>
    <row r="108" spans="2:32" s="9" customFormat="1" x14ac:dyDescent="0.35">
      <c r="B108" s="73"/>
      <c r="C108" s="74"/>
      <c r="D108" s="74"/>
      <c r="E108" s="74"/>
      <c r="F108" s="75"/>
      <c r="G108" s="75"/>
    </row>
    <row r="109" spans="2:32" s="9" customFormat="1" x14ac:dyDescent="0.35">
      <c r="B109" s="73"/>
      <c r="C109" s="74"/>
      <c r="D109" s="74"/>
      <c r="E109" s="74"/>
      <c r="F109" s="75"/>
      <c r="G109" s="75"/>
    </row>
    <row r="110" spans="2:32" s="9" customFormat="1" x14ac:dyDescent="0.35">
      <c r="B110" s="73"/>
      <c r="C110" s="74"/>
      <c r="D110" s="74"/>
      <c r="E110" s="74"/>
      <c r="F110" s="75"/>
      <c r="G110" s="75"/>
    </row>
    <row r="111" spans="2:32" s="9" customFormat="1" x14ac:dyDescent="0.35">
      <c r="B111" s="73"/>
      <c r="C111" s="74"/>
      <c r="D111" s="74"/>
      <c r="E111" s="74"/>
      <c r="F111" s="75"/>
      <c r="G111" s="75"/>
    </row>
    <row r="112" spans="2:32" s="9" customFormat="1" x14ac:dyDescent="0.35">
      <c r="B112" s="73"/>
      <c r="C112" s="74"/>
      <c r="D112" s="74"/>
      <c r="E112" s="74"/>
      <c r="F112" s="75"/>
      <c r="G112" s="75"/>
    </row>
    <row r="113" spans="2:7" s="9" customFormat="1" x14ac:dyDescent="0.35">
      <c r="B113" s="73"/>
      <c r="C113" s="74"/>
      <c r="D113" s="74"/>
      <c r="E113" s="74"/>
      <c r="F113" s="75"/>
      <c r="G113" s="75"/>
    </row>
    <row r="114" spans="2:7" s="9" customFormat="1" x14ac:dyDescent="0.35">
      <c r="B114" s="73"/>
      <c r="C114" s="74"/>
      <c r="D114" s="74"/>
      <c r="E114" s="74"/>
      <c r="F114" s="75"/>
      <c r="G114" s="75"/>
    </row>
    <row r="115" spans="2:7" s="9" customFormat="1" x14ac:dyDescent="0.35">
      <c r="B115" s="73"/>
      <c r="C115" s="74"/>
      <c r="D115" s="74"/>
      <c r="E115" s="74"/>
      <c r="F115" s="75"/>
      <c r="G115" s="75"/>
    </row>
    <row r="116" spans="2:7" s="9" customFormat="1" x14ac:dyDescent="0.35">
      <c r="B116" s="73"/>
      <c r="C116" s="74"/>
      <c r="D116" s="74"/>
      <c r="E116" s="74"/>
      <c r="F116" s="75"/>
      <c r="G116" s="75"/>
    </row>
    <row r="117" spans="2:7" s="9" customFormat="1" x14ac:dyDescent="0.35">
      <c r="B117" s="73"/>
      <c r="C117" s="74"/>
      <c r="D117" s="74"/>
      <c r="E117" s="74"/>
      <c r="F117" s="75"/>
      <c r="G117" s="75"/>
    </row>
    <row r="118" spans="2:7" s="9" customFormat="1" x14ac:dyDescent="0.35">
      <c r="B118" s="73"/>
      <c r="C118" s="74"/>
      <c r="D118" s="74"/>
      <c r="E118" s="74"/>
      <c r="F118" s="75"/>
      <c r="G118" s="75"/>
    </row>
    <row r="119" spans="2:7" s="9" customFormat="1" x14ac:dyDescent="0.35">
      <c r="B119" s="73"/>
      <c r="C119" s="74"/>
      <c r="D119" s="74"/>
      <c r="E119" s="74"/>
      <c r="F119" s="75"/>
      <c r="G119" s="75"/>
    </row>
    <row r="120" spans="2:7" s="9" customFormat="1" x14ac:dyDescent="0.35">
      <c r="B120" s="73"/>
      <c r="C120" s="74"/>
      <c r="D120" s="74"/>
      <c r="E120" s="74"/>
      <c r="F120" s="75"/>
      <c r="G120" s="75"/>
    </row>
    <row r="121" spans="2:7" s="9" customFormat="1" x14ac:dyDescent="0.35">
      <c r="B121" s="73"/>
      <c r="C121" s="74"/>
      <c r="D121" s="74"/>
      <c r="E121" s="74"/>
      <c r="F121" s="75"/>
      <c r="G121" s="75"/>
    </row>
    <row r="122" spans="2:7" s="9" customFormat="1" x14ac:dyDescent="0.35">
      <c r="B122" s="73"/>
      <c r="C122" s="74"/>
      <c r="D122" s="74"/>
      <c r="E122" s="74"/>
      <c r="F122" s="75"/>
      <c r="G122" s="75"/>
    </row>
    <row r="123" spans="2:7" s="9" customFormat="1" x14ac:dyDescent="0.35">
      <c r="B123" s="73"/>
      <c r="C123" s="74"/>
      <c r="D123" s="74"/>
      <c r="E123" s="74"/>
      <c r="F123" s="75"/>
      <c r="G123" s="75"/>
    </row>
    <row r="124" spans="2:7" s="9" customFormat="1" x14ac:dyDescent="0.35">
      <c r="B124" s="73"/>
      <c r="C124" s="74"/>
      <c r="D124" s="74"/>
      <c r="E124" s="74"/>
      <c r="F124" s="75"/>
      <c r="G124" s="75"/>
    </row>
    <row r="125" spans="2:7" s="9" customFormat="1" x14ac:dyDescent="0.35">
      <c r="B125" s="73"/>
      <c r="C125" s="74"/>
      <c r="D125" s="74"/>
      <c r="E125" s="74"/>
      <c r="F125" s="75"/>
      <c r="G125" s="75"/>
    </row>
    <row r="126" spans="2:7" s="9" customFormat="1" x14ac:dyDescent="0.35">
      <c r="B126" s="73"/>
      <c r="C126" s="74"/>
      <c r="D126" s="74"/>
      <c r="E126" s="74"/>
      <c r="F126" s="75"/>
      <c r="G126" s="75"/>
    </row>
    <row r="127" spans="2:7" s="9" customFormat="1" x14ac:dyDescent="0.35">
      <c r="B127" s="73"/>
      <c r="C127" s="74"/>
      <c r="D127" s="74"/>
      <c r="E127" s="74"/>
      <c r="F127" s="75"/>
      <c r="G127" s="75"/>
    </row>
    <row r="128" spans="2:7" s="9" customFormat="1" x14ac:dyDescent="0.35">
      <c r="B128" s="73"/>
      <c r="C128" s="74"/>
      <c r="D128" s="74"/>
      <c r="E128" s="74"/>
      <c r="F128" s="75"/>
      <c r="G128" s="75"/>
    </row>
    <row r="129" spans="2:7" s="9" customFormat="1" x14ac:dyDescent="0.35">
      <c r="B129" s="73"/>
      <c r="C129" s="74"/>
      <c r="D129" s="74"/>
      <c r="E129" s="74"/>
      <c r="F129" s="75"/>
      <c r="G129" s="75"/>
    </row>
    <row r="130" spans="2:7" s="9" customFormat="1" x14ac:dyDescent="0.35">
      <c r="B130" s="73"/>
      <c r="C130" s="74"/>
      <c r="D130" s="74"/>
      <c r="E130" s="74"/>
      <c r="F130" s="75"/>
      <c r="G130" s="75"/>
    </row>
    <row r="131" spans="2:7" s="9" customFormat="1" x14ac:dyDescent="0.35">
      <c r="B131" s="73"/>
      <c r="C131" s="74"/>
      <c r="D131" s="74"/>
      <c r="E131" s="74"/>
      <c r="F131" s="75"/>
      <c r="G131" s="75"/>
    </row>
    <row r="132" spans="2:7" s="9" customFormat="1" x14ac:dyDescent="0.35">
      <c r="B132" s="73"/>
      <c r="C132" s="74"/>
      <c r="D132" s="74"/>
      <c r="E132" s="74"/>
      <c r="F132" s="75"/>
      <c r="G132" s="75"/>
    </row>
    <row r="133" spans="2:7" s="9" customFormat="1" x14ac:dyDescent="0.35">
      <c r="B133" s="73"/>
      <c r="C133" s="74"/>
      <c r="D133" s="74"/>
      <c r="E133" s="74"/>
      <c r="F133" s="75"/>
      <c r="G133" s="75"/>
    </row>
    <row r="134" spans="2:7" s="9" customFormat="1" x14ac:dyDescent="0.35">
      <c r="B134" s="73"/>
      <c r="C134" s="74"/>
      <c r="D134" s="74"/>
      <c r="E134" s="74"/>
      <c r="F134" s="75"/>
      <c r="G134" s="75"/>
    </row>
    <row r="135" spans="2:7" s="9" customFormat="1" x14ac:dyDescent="0.35">
      <c r="B135" s="73"/>
      <c r="C135" s="74"/>
      <c r="D135" s="74"/>
      <c r="E135" s="74"/>
      <c r="F135" s="75"/>
      <c r="G135" s="75"/>
    </row>
    <row r="136" spans="2:7" s="9" customFormat="1" x14ac:dyDescent="0.35">
      <c r="B136" s="73"/>
      <c r="C136" s="74"/>
      <c r="D136" s="74"/>
      <c r="E136" s="74"/>
      <c r="F136" s="75"/>
      <c r="G136" s="75"/>
    </row>
    <row r="137" spans="2:7" s="9" customFormat="1" x14ac:dyDescent="0.35">
      <c r="B137" s="73"/>
      <c r="C137" s="74"/>
      <c r="D137" s="74"/>
      <c r="E137" s="74"/>
      <c r="F137" s="75"/>
      <c r="G137" s="75"/>
    </row>
    <row r="138" spans="2:7" s="9" customFormat="1" x14ac:dyDescent="0.35">
      <c r="B138" s="73"/>
      <c r="C138" s="74"/>
      <c r="D138" s="74"/>
      <c r="E138" s="74"/>
      <c r="F138" s="75"/>
      <c r="G138" s="75"/>
    </row>
    <row r="139" spans="2:7" s="9" customFormat="1" x14ac:dyDescent="0.35">
      <c r="B139" s="73"/>
      <c r="C139" s="74"/>
      <c r="D139" s="74"/>
      <c r="E139" s="74"/>
      <c r="F139" s="75"/>
      <c r="G139" s="75"/>
    </row>
    <row r="140" spans="2:7" s="9" customFormat="1" x14ac:dyDescent="0.35">
      <c r="B140" s="73"/>
      <c r="C140" s="74"/>
      <c r="D140" s="74"/>
      <c r="E140" s="74"/>
      <c r="F140" s="75"/>
      <c r="G140" s="75"/>
    </row>
    <row r="141" spans="2:7" s="9" customFormat="1" x14ac:dyDescent="0.35">
      <c r="B141" s="73"/>
      <c r="C141" s="74"/>
      <c r="D141" s="74"/>
      <c r="E141" s="74"/>
      <c r="F141" s="75"/>
      <c r="G141" s="75"/>
    </row>
    <row r="142" spans="2:7" s="9" customFormat="1" x14ac:dyDescent="0.35">
      <c r="B142" s="73"/>
      <c r="C142" s="74"/>
      <c r="D142" s="74"/>
      <c r="E142" s="74"/>
      <c r="F142" s="75"/>
      <c r="G142" s="75"/>
    </row>
    <row r="143" spans="2:7" s="9" customFormat="1" x14ac:dyDescent="0.35">
      <c r="B143" s="73"/>
      <c r="C143" s="74"/>
      <c r="D143" s="74"/>
      <c r="E143" s="74"/>
      <c r="F143" s="75"/>
      <c r="G143" s="75"/>
    </row>
    <row r="144" spans="2:7" s="9" customFormat="1" x14ac:dyDescent="0.35">
      <c r="B144" s="73"/>
      <c r="C144" s="74"/>
      <c r="D144" s="74"/>
      <c r="E144" s="74"/>
      <c r="F144" s="75"/>
      <c r="G144" s="75"/>
    </row>
    <row r="145" spans="2:7" s="9" customFormat="1" x14ac:dyDescent="0.35">
      <c r="B145" s="73"/>
      <c r="C145" s="74"/>
      <c r="D145" s="74"/>
      <c r="E145" s="74"/>
      <c r="F145" s="75"/>
      <c r="G145" s="75"/>
    </row>
    <row r="146" spans="2:7" s="9" customFormat="1" x14ac:dyDescent="0.35">
      <c r="B146" s="73"/>
      <c r="C146" s="74"/>
      <c r="D146" s="74"/>
      <c r="E146" s="74"/>
      <c r="F146" s="75"/>
      <c r="G146" s="75"/>
    </row>
    <row r="147" spans="2:7" s="9" customFormat="1" x14ac:dyDescent="0.35">
      <c r="B147" s="73"/>
      <c r="C147" s="74"/>
      <c r="D147" s="74"/>
      <c r="E147" s="74"/>
      <c r="F147" s="75"/>
      <c r="G147" s="75"/>
    </row>
    <row r="148" spans="2:7" s="9" customFormat="1" x14ac:dyDescent="0.35">
      <c r="B148" s="73"/>
      <c r="C148" s="74"/>
      <c r="D148" s="74"/>
      <c r="E148" s="74"/>
      <c r="F148" s="75"/>
      <c r="G148" s="75"/>
    </row>
    <row r="149" spans="2:7" s="9" customFormat="1" x14ac:dyDescent="0.35">
      <c r="B149" s="73"/>
      <c r="C149" s="74"/>
      <c r="D149" s="74"/>
      <c r="E149" s="74"/>
      <c r="F149" s="75"/>
      <c r="G149" s="75"/>
    </row>
    <row r="150" spans="2:7" s="9" customFormat="1" x14ac:dyDescent="0.35">
      <c r="B150" s="73"/>
      <c r="C150" s="74"/>
      <c r="D150" s="74"/>
      <c r="E150" s="74"/>
      <c r="F150" s="75"/>
      <c r="G150" s="75"/>
    </row>
    <row r="151" spans="2:7" s="9" customFormat="1" x14ac:dyDescent="0.35">
      <c r="B151" s="73"/>
      <c r="C151" s="74"/>
      <c r="D151" s="74"/>
      <c r="E151" s="74"/>
      <c r="F151" s="75"/>
      <c r="G151" s="75"/>
    </row>
    <row r="152" spans="2:7" s="9" customFormat="1" x14ac:dyDescent="0.35">
      <c r="B152" s="73"/>
      <c r="C152" s="74"/>
      <c r="D152" s="74"/>
      <c r="E152" s="74"/>
      <c r="F152" s="75"/>
      <c r="G152" s="75"/>
    </row>
    <row r="153" spans="2:7" s="9" customFormat="1" x14ac:dyDescent="0.35">
      <c r="B153" s="73"/>
      <c r="C153" s="74"/>
      <c r="D153" s="74"/>
      <c r="E153" s="74"/>
      <c r="F153" s="75"/>
      <c r="G153" s="75"/>
    </row>
    <row r="154" spans="2:7" s="9" customFormat="1" x14ac:dyDescent="0.35">
      <c r="B154" s="73"/>
      <c r="C154" s="74"/>
      <c r="D154" s="74"/>
      <c r="E154" s="74"/>
      <c r="F154" s="75"/>
      <c r="G154" s="75"/>
    </row>
    <row r="155" spans="2:7" s="9" customFormat="1" x14ac:dyDescent="0.35">
      <c r="B155" s="73"/>
      <c r="C155" s="74"/>
      <c r="D155" s="74"/>
      <c r="E155" s="74"/>
      <c r="F155" s="75"/>
      <c r="G155" s="75"/>
    </row>
    <row r="156" spans="2:7" s="9" customFormat="1" x14ac:dyDescent="0.35">
      <c r="B156" s="73"/>
      <c r="C156" s="74"/>
      <c r="D156" s="74"/>
      <c r="E156" s="74"/>
      <c r="F156" s="75"/>
      <c r="G156" s="75"/>
    </row>
    <row r="157" spans="2:7" s="9" customFormat="1" x14ac:dyDescent="0.35">
      <c r="B157" s="73"/>
      <c r="C157" s="74"/>
      <c r="D157" s="74"/>
      <c r="E157" s="74"/>
      <c r="F157" s="75"/>
      <c r="G157" s="75"/>
    </row>
    <row r="158" spans="2:7" s="9" customFormat="1" x14ac:dyDescent="0.35">
      <c r="B158" s="73"/>
      <c r="C158" s="74"/>
      <c r="D158" s="74"/>
      <c r="E158" s="74"/>
      <c r="F158" s="75"/>
      <c r="G158" s="75"/>
    </row>
    <row r="159" spans="2:7" s="9" customFormat="1" x14ac:dyDescent="0.35">
      <c r="B159" s="73"/>
      <c r="C159" s="74"/>
      <c r="D159" s="74"/>
      <c r="E159" s="74"/>
      <c r="F159" s="75"/>
      <c r="G159" s="75"/>
    </row>
    <row r="160" spans="2:7" s="9" customFormat="1" x14ac:dyDescent="0.35">
      <c r="B160" s="73"/>
      <c r="C160" s="74"/>
      <c r="D160" s="74"/>
      <c r="E160" s="74"/>
      <c r="F160" s="75"/>
      <c r="G160" s="75"/>
    </row>
    <row r="161" spans="2:7" s="9" customFormat="1" x14ac:dyDescent="0.35">
      <c r="B161" s="73"/>
      <c r="C161" s="74"/>
      <c r="D161" s="74"/>
      <c r="E161" s="74"/>
      <c r="F161" s="75"/>
      <c r="G161" s="75"/>
    </row>
    <row r="162" spans="2:7" s="9" customFormat="1" x14ac:dyDescent="0.35">
      <c r="B162" s="73"/>
      <c r="C162" s="74"/>
      <c r="D162" s="74"/>
      <c r="E162" s="74"/>
      <c r="F162" s="75"/>
      <c r="G162" s="75"/>
    </row>
    <row r="163" spans="2:7" s="9" customFormat="1" x14ac:dyDescent="0.35">
      <c r="B163" s="73"/>
      <c r="C163" s="74"/>
      <c r="D163" s="74"/>
      <c r="E163" s="74"/>
      <c r="F163" s="75"/>
      <c r="G163" s="75"/>
    </row>
    <row r="164" spans="2:7" s="9" customFormat="1" x14ac:dyDescent="0.35">
      <c r="B164" s="73"/>
      <c r="C164" s="74"/>
      <c r="D164" s="74"/>
      <c r="E164" s="74"/>
      <c r="F164" s="75"/>
      <c r="G164" s="75"/>
    </row>
    <row r="165" spans="2:7" s="9" customFormat="1" x14ac:dyDescent="0.35">
      <c r="B165" s="73"/>
      <c r="C165" s="74"/>
      <c r="D165" s="74"/>
      <c r="E165" s="74"/>
      <c r="F165" s="75"/>
      <c r="G165" s="75"/>
    </row>
    <row r="166" spans="2:7" s="9" customFormat="1" x14ac:dyDescent="0.35">
      <c r="B166" s="73"/>
      <c r="C166" s="74"/>
      <c r="D166" s="74"/>
      <c r="E166" s="74"/>
      <c r="F166" s="75"/>
      <c r="G166" s="75"/>
    </row>
    <row r="167" spans="2:7" s="9" customFormat="1" x14ac:dyDescent="0.35">
      <c r="B167" s="73"/>
      <c r="C167" s="74"/>
      <c r="D167" s="74"/>
      <c r="E167" s="74"/>
      <c r="F167" s="75"/>
      <c r="G167" s="75"/>
    </row>
    <row r="168" spans="2:7" s="9" customFormat="1" x14ac:dyDescent="0.35">
      <c r="B168" s="73"/>
      <c r="C168" s="74"/>
      <c r="D168" s="74"/>
      <c r="E168" s="74"/>
      <c r="F168" s="75"/>
      <c r="G168" s="75"/>
    </row>
    <row r="169" spans="2:7" s="9" customFormat="1" x14ac:dyDescent="0.35">
      <c r="B169" s="73"/>
      <c r="C169" s="74"/>
      <c r="D169" s="74"/>
      <c r="E169" s="74"/>
      <c r="F169" s="75"/>
      <c r="G169" s="75"/>
    </row>
    <row r="170" spans="2:7" s="9" customFormat="1" x14ac:dyDescent="0.35">
      <c r="B170" s="73"/>
      <c r="C170" s="74"/>
      <c r="D170" s="74"/>
      <c r="E170" s="74"/>
      <c r="F170" s="75"/>
      <c r="G170" s="75"/>
    </row>
    <row r="171" spans="2:7" s="9" customFormat="1" x14ac:dyDescent="0.35">
      <c r="B171" s="73"/>
      <c r="C171" s="74"/>
      <c r="D171" s="74"/>
      <c r="E171" s="74"/>
      <c r="F171" s="75"/>
      <c r="G171" s="75"/>
    </row>
    <row r="172" spans="2:7" s="9" customFormat="1" x14ac:dyDescent="0.35">
      <c r="B172" s="73"/>
      <c r="C172" s="74"/>
      <c r="D172" s="74"/>
      <c r="E172" s="74"/>
      <c r="F172" s="75"/>
      <c r="G172" s="75"/>
    </row>
    <row r="173" spans="2:7" s="9" customFormat="1" x14ac:dyDescent="0.35">
      <c r="B173" s="73"/>
      <c r="C173" s="74"/>
      <c r="D173" s="74"/>
      <c r="E173" s="74"/>
      <c r="F173" s="75"/>
      <c r="G173" s="75"/>
    </row>
    <row r="174" spans="2:7" s="9" customFormat="1" x14ac:dyDescent="0.35">
      <c r="B174" s="73"/>
      <c r="C174" s="74"/>
      <c r="D174" s="74"/>
      <c r="E174" s="74"/>
      <c r="F174" s="75"/>
      <c r="G174" s="75"/>
    </row>
    <row r="175" spans="2:7" s="9" customFormat="1" x14ac:dyDescent="0.35">
      <c r="B175" s="73"/>
      <c r="C175" s="74"/>
      <c r="D175" s="74"/>
      <c r="E175" s="74"/>
      <c r="F175" s="75"/>
      <c r="G175" s="75"/>
    </row>
    <row r="176" spans="2:7" s="9" customFormat="1" x14ac:dyDescent="0.35">
      <c r="B176" s="73"/>
      <c r="C176" s="74"/>
      <c r="D176" s="74"/>
      <c r="E176" s="74"/>
      <c r="F176" s="75"/>
      <c r="G176" s="75"/>
    </row>
    <row r="177" spans="2:7" s="9" customFormat="1" x14ac:dyDescent="0.35">
      <c r="B177" s="73"/>
      <c r="C177" s="74"/>
      <c r="D177" s="74"/>
      <c r="E177" s="74"/>
      <c r="F177" s="75"/>
      <c r="G177" s="75"/>
    </row>
    <row r="178" spans="2:7" s="9" customFormat="1" x14ac:dyDescent="0.35">
      <c r="B178" s="73"/>
      <c r="C178" s="74"/>
      <c r="D178" s="74"/>
      <c r="E178" s="74"/>
      <c r="F178" s="75"/>
      <c r="G178" s="75"/>
    </row>
    <row r="179" spans="2:7" s="9" customFormat="1" x14ac:dyDescent="0.35">
      <c r="B179" s="73"/>
      <c r="C179" s="74"/>
      <c r="D179" s="74"/>
      <c r="E179" s="74"/>
      <c r="F179" s="75"/>
      <c r="G179" s="75"/>
    </row>
    <row r="180" spans="2:7" s="9" customFormat="1" x14ac:dyDescent="0.35">
      <c r="B180" s="73"/>
      <c r="C180" s="74"/>
      <c r="D180" s="74"/>
      <c r="E180" s="74"/>
      <c r="F180" s="75"/>
      <c r="G180" s="75"/>
    </row>
    <row r="181" spans="2:7" s="9" customFormat="1" x14ac:dyDescent="0.35">
      <c r="B181" s="73"/>
      <c r="C181" s="74"/>
      <c r="D181" s="74"/>
      <c r="E181" s="74"/>
      <c r="F181" s="75"/>
      <c r="G181" s="75"/>
    </row>
    <row r="182" spans="2:7" s="9" customFormat="1" x14ac:dyDescent="0.35">
      <c r="B182" s="73"/>
      <c r="C182" s="74"/>
      <c r="D182" s="74"/>
      <c r="E182" s="74"/>
      <c r="F182" s="75"/>
      <c r="G182" s="75"/>
    </row>
    <row r="183" spans="2:7" s="9" customFormat="1" x14ac:dyDescent="0.35">
      <c r="B183" s="73"/>
      <c r="C183" s="74"/>
      <c r="D183" s="74"/>
      <c r="E183" s="74"/>
      <c r="F183" s="75"/>
      <c r="G183" s="75"/>
    </row>
    <row r="184" spans="2:7" s="9" customFormat="1" x14ac:dyDescent="0.35">
      <c r="B184" s="73"/>
      <c r="C184" s="74"/>
      <c r="D184" s="74"/>
      <c r="E184" s="74"/>
      <c r="F184" s="75"/>
      <c r="G184" s="75"/>
    </row>
    <row r="185" spans="2:7" s="9" customFormat="1" x14ac:dyDescent="0.35">
      <c r="B185" s="73"/>
      <c r="C185" s="74"/>
      <c r="D185" s="74"/>
      <c r="E185" s="74"/>
      <c r="F185" s="75"/>
      <c r="G185" s="75"/>
    </row>
    <row r="186" spans="2:7" s="9" customFormat="1" x14ac:dyDescent="0.35">
      <c r="B186" s="73"/>
      <c r="C186" s="74"/>
      <c r="D186" s="74"/>
      <c r="E186" s="74"/>
      <c r="F186" s="75"/>
      <c r="G186" s="75"/>
    </row>
    <row r="187" spans="2:7" s="9" customFormat="1" x14ac:dyDescent="0.35">
      <c r="B187" s="73"/>
      <c r="C187" s="74"/>
      <c r="D187" s="74"/>
      <c r="E187" s="74"/>
      <c r="F187" s="75"/>
      <c r="G187" s="75"/>
    </row>
    <row r="188" spans="2:7" s="9" customFormat="1" x14ac:dyDescent="0.35">
      <c r="B188" s="73"/>
      <c r="C188" s="74"/>
      <c r="D188" s="74"/>
      <c r="E188" s="74"/>
      <c r="F188" s="75"/>
      <c r="G188" s="75"/>
    </row>
    <row r="189" spans="2:7" s="9" customFormat="1" x14ac:dyDescent="0.35">
      <c r="B189" s="73"/>
      <c r="C189" s="74"/>
      <c r="D189" s="74"/>
      <c r="E189" s="74"/>
      <c r="F189" s="75"/>
      <c r="G189" s="75"/>
    </row>
    <row r="190" spans="2:7" s="9" customFormat="1" x14ac:dyDescent="0.35">
      <c r="B190" s="73"/>
      <c r="C190" s="74"/>
      <c r="D190" s="74"/>
      <c r="E190" s="74"/>
      <c r="F190" s="75"/>
      <c r="G190" s="75"/>
    </row>
    <row r="191" spans="2:7" s="9" customFormat="1" x14ac:dyDescent="0.35">
      <c r="B191" s="73"/>
      <c r="C191" s="74"/>
      <c r="D191" s="74"/>
      <c r="E191" s="74"/>
      <c r="F191" s="75"/>
      <c r="G191" s="75"/>
    </row>
    <row r="192" spans="2:7" s="9" customFormat="1" x14ac:dyDescent="0.35">
      <c r="B192" s="73"/>
      <c r="C192" s="74"/>
      <c r="D192" s="74"/>
      <c r="E192" s="74"/>
      <c r="F192" s="75"/>
      <c r="G192" s="75"/>
    </row>
    <row r="193" spans="2:7" s="9" customFormat="1" x14ac:dyDescent="0.35">
      <c r="B193" s="73"/>
      <c r="C193" s="74"/>
      <c r="D193" s="74"/>
      <c r="E193" s="74"/>
      <c r="F193" s="75"/>
      <c r="G193" s="75"/>
    </row>
    <row r="194" spans="2:7" s="9" customFormat="1" x14ac:dyDescent="0.35">
      <c r="B194" s="73"/>
      <c r="C194" s="74"/>
      <c r="D194" s="74"/>
      <c r="E194" s="74"/>
      <c r="F194" s="75"/>
      <c r="G194" s="75"/>
    </row>
    <row r="195" spans="2:7" s="9" customFormat="1" x14ac:dyDescent="0.35">
      <c r="B195" s="73"/>
      <c r="C195" s="74"/>
      <c r="D195" s="74"/>
      <c r="E195" s="74"/>
      <c r="F195" s="75"/>
      <c r="G195" s="75"/>
    </row>
    <row r="196" spans="2:7" s="9" customFormat="1" x14ac:dyDescent="0.35">
      <c r="B196" s="73"/>
      <c r="C196" s="74"/>
      <c r="D196" s="74"/>
      <c r="E196" s="74"/>
      <c r="F196" s="75"/>
      <c r="G196" s="75"/>
    </row>
    <row r="197" spans="2:7" s="9" customFormat="1" x14ac:dyDescent="0.35">
      <c r="B197" s="73"/>
      <c r="C197" s="74"/>
      <c r="D197" s="74"/>
      <c r="E197" s="74"/>
      <c r="F197" s="75"/>
      <c r="G197" s="75"/>
    </row>
    <row r="198" spans="2:7" s="9" customFormat="1" x14ac:dyDescent="0.35">
      <c r="B198" s="73"/>
      <c r="C198" s="74"/>
      <c r="D198" s="74"/>
      <c r="E198" s="74"/>
      <c r="F198" s="75"/>
      <c r="G198" s="75"/>
    </row>
    <row r="199" spans="2:7" s="9" customFormat="1" x14ac:dyDescent="0.35">
      <c r="B199" s="73"/>
      <c r="C199" s="74"/>
      <c r="D199" s="74"/>
      <c r="E199" s="74"/>
      <c r="F199" s="75"/>
      <c r="G199" s="75"/>
    </row>
    <row r="200" spans="2:7" s="9" customFormat="1" x14ac:dyDescent="0.35">
      <c r="B200" s="73"/>
      <c r="C200" s="74"/>
      <c r="D200" s="74"/>
      <c r="E200" s="74"/>
      <c r="F200" s="75"/>
      <c r="G200" s="75"/>
    </row>
    <row r="201" spans="2:7" s="9" customFormat="1" x14ac:dyDescent="0.35">
      <c r="B201" s="73"/>
      <c r="C201" s="74"/>
      <c r="D201" s="74"/>
      <c r="E201" s="74"/>
      <c r="F201" s="75"/>
      <c r="G201" s="75"/>
    </row>
    <row r="202" spans="2:7" s="9" customFormat="1" x14ac:dyDescent="0.35">
      <c r="B202" s="73"/>
      <c r="C202" s="74"/>
      <c r="D202" s="74"/>
      <c r="E202" s="74"/>
      <c r="F202" s="75"/>
      <c r="G202" s="75"/>
    </row>
    <row r="203" spans="2:7" s="9" customFormat="1" x14ac:dyDescent="0.35">
      <c r="B203" s="73"/>
      <c r="C203" s="74"/>
      <c r="D203" s="74"/>
      <c r="E203" s="74"/>
      <c r="F203" s="75"/>
      <c r="G203" s="75"/>
    </row>
    <row r="204" spans="2:7" s="9" customFormat="1" x14ac:dyDescent="0.35">
      <c r="B204" s="73"/>
      <c r="C204" s="74"/>
      <c r="D204" s="74"/>
      <c r="E204" s="74"/>
      <c r="F204" s="75"/>
      <c r="G204" s="75"/>
    </row>
    <row r="205" spans="2:7" s="9" customFormat="1" x14ac:dyDescent="0.35">
      <c r="B205" s="73"/>
      <c r="C205" s="74"/>
      <c r="D205" s="74"/>
      <c r="E205" s="74"/>
      <c r="F205" s="75"/>
      <c r="G205" s="75"/>
    </row>
    <row r="206" spans="2:7" s="9" customFormat="1" x14ac:dyDescent="0.35">
      <c r="B206" s="73"/>
      <c r="C206" s="74"/>
      <c r="D206" s="74"/>
      <c r="E206" s="74"/>
      <c r="F206" s="75"/>
      <c r="G206" s="75"/>
    </row>
    <row r="207" spans="2:7" s="9" customFormat="1" x14ac:dyDescent="0.35">
      <c r="B207" s="73"/>
      <c r="C207" s="74"/>
      <c r="D207" s="74"/>
      <c r="E207" s="74"/>
      <c r="F207" s="75"/>
      <c r="G207" s="75"/>
    </row>
    <row r="208" spans="2:7" s="9" customFormat="1" x14ac:dyDescent="0.35">
      <c r="B208" s="73"/>
      <c r="C208" s="74"/>
      <c r="D208" s="74"/>
      <c r="E208" s="74"/>
      <c r="F208" s="75"/>
      <c r="G208" s="75"/>
    </row>
    <row r="209" spans="2:7" s="9" customFormat="1" x14ac:dyDescent="0.35">
      <c r="B209" s="73"/>
      <c r="C209" s="74"/>
      <c r="D209" s="74"/>
      <c r="E209" s="74"/>
      <c r="F209" s="75"/>
      <c r="G209" s="75"/>
    </row>
    <row r="210" spans="2:7" s="9" customFormat="1" x14ac:dyDescent="0.35">
      <c r="B210" s="73"/>
      <c r="C210" s="74"/>
      <c r="D210" s="74"/>
      <c r="E210" s="74"/>
      <c r="F210" s="75"/>
      <c r="G210" s="75"/>
    </row>
    <row r="211" spans="2:7" s="9" customFormat="1" x14ac:dyDescent="0.35">
      <c r="B211" s="73"/>
      <c r="C211" s="74"/>
      <c r="D211" s="74"/>
      <c r="E211" s="74"/>
      <c r="F211" s="75"/>
      <c r="G211" s="75"/>
    </row>
    <row r="212" spans="2:7" s="9" customFormat="1" x14ac:dyDescent="0.35">
      <c r="B212" s="73"/>
      <c r="C212" s="74"/>
      <c r="D212" s="74"/>
      <c r="E212" s="74"/>
      <c r="F212" s="75"/>
      <c r="G212" s="75"/>
    </row>
    <row r="213" spans="2:7" s="9" customFormat="1" x14ac:dyDescent="0.35">
      <c r="B213" s="73"/>
      <c r="C213" s="74"/>
      <c r="D213" s="74"/>
      <c r="E213" s="74"/>
      <c r="F213" s="75"/>
      <c r="G213" s="75"/>
    </row>
    <row r="214" spans="2:7" s="9" customFormat="1" x14ac:dyDescent="0.35">
      <c r="B214" s="73"/>
      <c r="C214" s="74"/>
      <c r="D214" s="74"/>
      <c r="E214" s="74"/>
      <c r="F214" s="75"/>
      <c r="G214" s="75"/>
    </row>
    <row r="215" spans="2:7" s="9" customFormat="1" x14ac:dyDescent="0.35">
      <c r="B215" s="73"/>
      <c r="C215" s="74"/>
      <c r="D215" s="74"/>
      <c r="E215" s="74"/>
      <c r="F215" s="75"/>
      <c r="G215" s="75"/>
    </row>
    <row r="216" spans="2:7" s="9" customFormat="1" x14ac:dyDescent="0.35">
      <c r="B216" s="73"/>
      <c r="C216" s="74"/>
      <c r="D216" s="74"/>
      <c r="E216" s="74"/>
      <c r="F216" s="75"/>
      <c r="G216" s="75"/>
    </row>
    <row r="217" spans="2:7" s="9" customFormat="1" x14ac:dyDescent="0.35">
      <c r="B217" s="73"/>
      <c r="C217" s="74"/>
      <c r="D217" s="74"/>
      <c r="E217" s="74"/>
      <c r="F217" s="75"/>
      <c r="G217" s="75"/>
    </row>
    <row r="218" spans="2:7" s="9" customFormat="1" x14ac:dyDescent="0.35">
      <c r="B218" s="73"/>
      <c r="C218" s="74"/>
      <c r="D218" s="74"/>
      <c r="E218" s="74"/>
      <c r="F218" s="75"/>
      <c r="G218" s="75"/>
    </row>
    <row r="219" spans="2:7" s="9" customFormat="1" x14ac:dyDescent="0.35">
      <c r="B219" s="73"/>
      <c r="C219" s="74"/>
      <c r="D219" s="74"/>
      <c r="E219" s="74"/>
      <c r="F219" s="75"/>
      <c r="G219" s="75"/>
    </row>
    <row r="220" spans="2:7" s="9" customFormat="1" x14ac:dyDescent="0.35">
      <c r="B220" s="73"/>
      <c r="C220" s="74"/>
      <c r="D220" s="74"/>
      <c r="E220" s="74"/>
      <c r="F220" s="75"/>
      <c r="G220" s="75"/>
    </row>
    <row r="221" spans="2:7" s="9" customFormat="1" x14ac:dyDescent="0.35">
      <c r="B221" s="73"/>
      <c r="C221" s="74"/>
      <c r="D221" s="74"/>
      <c r="E221" s="74"/>
      <c r="F221" s="75"/>
      <c r="G221" s="75"/>
    </row>
    <row r="222" spans="2:7" s="9" customFormat="1" x14ac:dyDescent="0.35">
      <c r="B222" s="73"/>
      <c r="C222" s="74"/>
      <c r="D222" s="74"/>
      <c r="E222" s="74"/>
      <c r="F222" s="75"/>
      <c r="G222" s="75"/>
    </row>
    <row r="223" spans="2:7" s="9" customFormat="1" x14ac:dyDescent="0.35">
      <c r="B223" s="73"/>
      <c r="C223" s="74"/>
      <c r="D223" s="74"/>
      <c r="E223" s="74"/>
      <c r="F223" s="75"/>
      <c r="G223" s="75"/>
    </row>
    <row r="224" spans="2:7" s="9" customFormat="1" x14ac:dyDescent="0.35">
      <c r="B224" s="73"/>
      <c r="C224" s="74"/>
      <c r="D224" s="74"/>
      <c r="E224" s="74"/>
      <c r="F224" s="75"/>
      <c r="G224" s="75"/>
    </row>
    <row r="225" spans="2:7" s="9" customFormat="1" x14ac:dyDescent="0.35">
      <c r="B225" s="73"/>
      <c r="C225" s="74"/>
      <c r="D225" s="74"/>
      <c r="E225" s="74"/>
      <c r="F225" s="75"/>
      <c r="G225" s="75"/>
    </row>
    <row r="226" spans="2:7" s="9" customFormat="1" x14ac:dyDescent="0.35">
      <c r="B226" s="73"/>
      <c r="C226" s="74"/>
      <c r="D226" s="74"/>
      <c r="E226" s="74"/>
      <c r="F226" s="75"/>
      <c r="G226" s="75"/>
    </row>
    <row r="227" spans="2:7" s="9" customFormat="1" x14ac:dyDescent="0.35">
      <c r="B227" s="73"/>
      <c r="C227" s="74"/>
      <c r="D227" s="74"/>
      <c r="E227" s="74"/>
      <c r="F227" s="75"/>
      <c r="G227" s="75"/>
    </row>
    <row r="228" spans="2:7" s="9" customFormat="1" x14ac:dyDescent="0.35">
      <c r="B228" s="73"/>
      <c r="C228" s="74"/>
      <c r="D228" s="74"/>
      <c r="E228" s="74"/>
      <c r="F228" s="75"/>
      <c r="G228" s="75"/>
    </row>
    <row r="229" spans="2:7" s="9" customFormat="1" x14ac:dyDescent="0.35">
      <c r="B229" s="73"/>
      <c r="C229" s="74"/>
      <c r="D229" s="74"/>
      <c r="E229" s="74"/>
      <c r="F229" s="75"/>
      <c r="G229" s="75"/>
    </row>
    <row r="230" spans="2:7" s="9" customFormat="1" x14ac:dyDescent="0.35">
      <c r="B230" s="73"/>
      <c r="C230" s="74"/>
      <c r="D230" s="74"/>
      <c r="E230" s="74"/>
      <c r="F230" s="75"/>
      <c r="G230" s="75"/>
    </row>
    <row r="231" spans="2:7" s="9" customFormat="1" x14ac:dyDescent="0.35">
      <c r="B231" s="73"/>
      <c r="C231" s="74"/>
      <c r="D231" s="74"/>
      <c r="E231" s="74"/>
      <c r="F231" s="75"/>
      <c r="G231" s="75"/>
    </row>
    <row r="232" spans="2:7" s="9" customFormat="1" x14ac:dyDescent="0.35">
      <c r="B232" s="73"/>
      <c r="C232" s="74"/>
      <c r="D232" s="74"/>
      <c r="E232" s="74"/>
      <c r="F232" s="75"/>
      <c r="G232" s="75"/>
    </row>
    <row r="233" spans="2:7" s="9" customFormat="1" x14ac:dyDescent="0.35">
      <c r="B233" s="73"/>
      <c r="C233" s="74"/>
      <c r="D233" s="74"/>
      <c r="E233" s="74"/>
      <c r="F233" s="75"/>
      <c r="G233" s="75"/>
    </row>
    <row r="234" spans="2:7" s="9" customFormat="1" x14ac:dyDescent="0.35">
      <c r="B234" s="73"/>
      <c r="C234" s="74"/>
      <c r="D234" s="74"/>
      <c r="E234" s="74"/>
      <c r="F234" s="75"/>
      <c r="G234" s="75"/>
    </row>
    <row r="235" spans="2:7" s="9" customFormat="1" x14ac:dyDescent="0.35">
      <c r="B235" s="73"/>
      <c r="C235" s="74"/>
      <c r="D235" s="74"/>
      <c r="E235" s="74"/>
      <c r="F235" s="75"/>
      <c r="G235" s="75"/>
    </row>
    <row r="236" spans="2:7" s="9" customFormat="1" x14ac:dyDescent="0.35">
      <c r="B236" s="73"/>
      <c r="C236" s="74"/>
      <c r="D236" s="74"/>
      <c r="E236" s="74"/>
      <c r="F236" s="75"/>
      <c r="G236" s="75"/>
    </row>
    <row r="237" spans="2:7" s="9" customFormat="1" x14ac:dyDescent="0.35">
      <c r="B237" s="73"/>
      <c r="C237" s="74"/>
      <c r="D237" s="74"/>
      <c r="E237" s="74"/>
      <c r="F237" s="75"/>
      <c r="G237" s="75"/>
    </row>
    <row r="238" spans="2:7" s="9" customFormat="1" x14ac:dyDescent="0.35">
      <c r="B238" s="73"/>
      <c r="C238" s="74"/>
      <c r="D238" s="74"/>
      <c r="E238" s="74"/>
      <c r="F238" s="75"/>
      <c r="G238" s="75"/>
    </row>
    <row r="239" spans="2:7" s="9" customFormat="1" x14ac:dyDescent="0.35">
      <c r="B239" s="73"/>
      <c r="C239" s="74"/>
      <c r="D239" s="74"/>
      <c r="E239" s="74"/>
      <c r="F239" s="75"/>
      <c r="G239" s="75"/>
    </row>
    <row r="240" spans="2:7" s="9" customFormat="1" x14ac:dyDescent="0.35">
      <c r="B240" s="73"/>
      <c r="C240" s="74"/>
      <c r="D240" s="74"/>
      <c r="E240" s="74"/>
      <c r="F240" s="75"/>
      <c r="G240" s="75"/>
    </row>
    <row r="241" spans="2:7" s="9" customFormat="1" x14ac:dyDescent="0.35">
      <c r="B241" s="73"/>
      <c r="C241" s="74"/>
      <c r="D241" s="74"/>
      <c r="E241" s="74"/>
      <c r="F241" s="75"/>
      <c r="G241" s="75"/>
    </row>
    <row r="242" spans="2:7" s="9" customFormat="1" x14ac:dyDescent="0.35">
      <c r="B242" s="73"/>
      <c r="C242" s="74"/>
      <c r="D242" s="74"/>
      <c r="E242" s="74"/>
      <c r="F242" s="75"/>
      <c r="G242" s="75"/>
    </row>
    <row r="243" spans="2:7" s="9" customFormat="1" x14ac:dyDescent="0.35">
      <c r="B243" s="73"/>
      <c r="C243" s="74"/>
      <c r="D243" s="74"/>
      <c r="E243" s="74"/>
      <c r="F243" s="75"/>
      <c r="G243" s="75"/>
    </row>
    <row r="244" spans="2:7" s="9" customFormat="1" x14ac:dyDescent="0.35">
      <c r="B244" s="73"/>
      <c r="C244" s="74"/>
      <c r="D244" s="74"/>
      <c r="E244" s="74"/>
      <c r="F244" s="75"/>
      <c r="G244" s="75"/>
    </row>
    <row r="245" spans="2:7" s="9" customFormat="1" x14ac:dyDescent="0.35">
      <c r="B245" s="73"/>
      <c r="C245" s="74"/>
      <c r="D245" s="74"/>
      <c r="E245" s="74"/>
      <c r="F245" s="75"/>
      <c r="G245" s="75"/>
    </row>
    <row r="246" spans="2:7" s="9" customFormat="1" x14ac:dyDescent="0.35">
      <c r="B246" s="73"/>
      <c r="C246" s="74"/>
      <c r="D246" s="74"/>
      <c r="E246" s="74"/>
      <c r="F246" s="75"/>
      <c r="G246" s="75"/>
    </row>
    <row r="247" spans="2:7" s="9" customFormat="1" x14ac:dyDescent="0.35">
      <c r="B247" s="73"/>
      <c r="C247" s="74"/>
      <c r="D247" s="74"/>
      <c r="E247" s="74"/>
      <c r="F247" s="75"/>
      <c r="G247" s="75"/>
    </row>
    <row r="248" spans="2:7" s="9" customFormat="1" x14ac:dyDescent="0.35">
      <c r="B248" s="73"/>
      <c r="C248" s="74"/>
      <c r="D248" s="74"/>
      <c r="E248" s="74"/>
      <c r="F248" s="75"/>
      <c r="G248" s="75"/>
    </row>
    <row r="249" spans="2:7" s="9" customFormat="1" x14ac:dyDescent="0.35">
      <c r="B249" s="73"/>
      <c r="C249" s="74"/>
      <c r="D249" s="74"/>
      <c r="E249" s="74"/>
      <c r="F249" s="75"/>
      <c r="G249" s="75"/>
    </row>
    <row r="250" spans="2:7" s="9" customFormat="1" x14ac:dyDescent="0.35">
      <c r="B250" s="73"/>
      <c r="C250" s="74"/>
      <c r="D250" s="74"/>
      <c r="E250" s="74"/>
      <c r="F250" s="75"/>
      <c r="G250" s="75"/>
    </row>
    <row r="251" spans="2:7" s="9" customFormat="1" x14ac:dyDescent="0.35">
      <c r="B251" s="73"/>
      <c r="C251" s="74"/>
      <c r="D251" s="74"/>
      <c r="E251" s="74"/>
      <c r="F251" s="75"/>
      <c r="G251" s="75"/>
    </row>
    <row r="252" spans="2:7" s="9" customFormat="1" x14ac:dyDescent="0.35">
      <c r="B252" s="73"/>
      <c r="C252" s="74"/>
      <c r="D252" s="74"/>
      <c r="E252" s="74"/>
      <c r="F252" s="75"/>
      <c r="G252" s="75"/>
    </row>
    <row r="253" spans="2:7" s="9" customFormat="1" x14ac:dyDescent="0.35">
      <c r="B253" s="73"/>
      <c r="C253" s="74"/>
      <c r="D253" s="74"/>
      <c r="E253" s="74"/>
      <c r="F253" s="75"/>
      <c r="G253" s="75"/>
    </row>
    <row r="254" spans="2:7" s="9" customFormat="1" x14ac:dyDescent="0.35">
      <c r="B254" s="73"/>
      <c r="C254" s="74"/>
      <c r="D254" s="74"/>
      <c r="E254" s="74"/>
      <c r="F254" s="75"/>
      <c r="G254" s="75"/>
    </row>
    <row r="255" spans="2:7" s="9" customFormat="1" x14ac:dyDescent="0.35">
      <c r="B255" s="73"/>
      <c r="C255" s="74"/>
      <c r="D255" s="74"/>
      <c r="E255" s="74"/>
      <c r="F255" s="75"/>
      <c r="G255" s="75"/>
    </row>
    <row r="256" spans="2:7" s="9" customFormat="1" x14ac:dyDescent="0.35">
      <c r="B256" s="73"/>
      <c r="C256" s="74"/>
      <c r="D256" s="74"/>
      <c r="E256" s="74"/>
      <c r="F256" s="75"/>
      <c r="G256" s="75"/>
    </row>
    <row r="257" spans="2:7" s="9" customFormat="1" x14ac:dyDescent="0.35">
      <c r="B257" s="73"/>
      <c r="C257" s="74"/>
      <c r="D257" s="74"/>
      <c r="E257" s="74"/>
      <c r="F257" s="75"/>
      <c r="G257" s="75"/>
    </row>
    <row r="258" spans="2:7" s="9" customFormat="1" x14ac:dyDescent="0.35">
      <c r="B258" s="73"/>
      <c r="C258" s="74"/>
      <c r="D258" s="74"/>
      <c r="E258" s="74"/>
      <c r="F258" s="75"/>
      <c r="G258" s="75"/>
    </row>
    <row r="259" spans="2:7" s="9" customFormat="1" x14ac:dyDescent="0.35">
      <c r="B259" s="73"/>
      <c r="C259" s="74"/>
      <c r="D259" s="74"/>
      <c r="E259" s="74"/>
      <c r="F259" s="75"/>
      <c r="G259" s="75"/>
    </row>
    <row r="260" spans="2:7" s="9" customFormat="1" x14ac:dyDescent="0.35">
      <c r="B260" s="73"/>
      <c r="C260" s="74"/>
      <c r="D260" s="74"/>
      <c r="E260" s="74"/>
      <c r="F260" s="75"/>
      <c r="G260" s="75"/>
    </row>
    <row r="261" spans="2:7" s="9" customFormat="1" x14ac:dyDescent="0.35">
      <c r="B261" s="73"/>
      <c r="C261" s="74"/>
      <c r="D261" s="74"/>
      <c r="E261" s="74"/>
      <c r="F261" s="75"/>
      <c r="G261" s="75"/>
    </row>
    <row r="262" spans="2:7" s="9" customFormat="1" x14ac:dyDescent="0.35">
      <c r="B262" s="73"/>
      <c r="C262" s="74"/>
      <c r="D262" s="74"/>
      <c r="E262" s="74"/>
      <c r="F262" s="75"/>
      <c r="G262" s="75"/>
    </row>
    <row r="263" spans="2:7" s="9" customFormat="1" x14ac:dyDescent="0.35">
      <c r="B263" s="73"/>
      <c r="C263" s="74"/>
      <c r="D263" s="74"/>
      <c r="E263" s="74"/>
      <c r="F263" s="75"/>
      <c r="G263" s="75"/>
    </row>
    <row r="264" spans="2:7" s="9" customFormat="1" x14ac:dyDescent="0.35">
      <c r="B264" s="73"/>
      <c r="C264" s="74"/>
      <c r="D264" s="74"/>
      <c r="E264" s="74"/>
      <c r="F264" s="75"/>
      <c r="G264" s="75"/>
    </row>
    <row r="265" spans="2:7" s="9" customFormat="1" x14ac:dyDescent="0.35">
      <c r="B265" s="73"/>
      <c r="C265" s="74"/>
      <c r="D265" s="74"/>
      <c r="E265" s="74"/>
      <c r="F265" s="75"/>
      <c r="G265" s="75"/>
    </row>
    <row r="266" spans="2:7" s="9" customFormat="1" x14ac:dyDescent="0.35">
      <c r="B266" s="73"/>
      <c r="C266" s="74"/>
      <c r="D266" s="74"/>
      <c r="E266" s="74"/>
      <c r="F266" s="75"/>
      <c r="G266" s="75"/>
    </row>
    <row r="267" spans="2:7" s="9" customFormat="1" x14ac:dyDescent="0.35">
      <c r="B267" s="73"/>
      <c r="C267" s="74"/>
      <c r="D267" s="74"/>
      <c r="E267" s="74"/>
      <c r="F267" s="75"/>
      <c r="G267" s="75"/>
    </row>
    <row r="268" spans="2:7" s="9" customFormat="1" x14ac:dyDescent="0.35">
      <c r="B268" s="73"/>
      <c r="C268" s="74"/>
      <c r="D268" s="74"/>
      <c r="E268" s="74"/>
      <c r="F268" s="75"/>
      <c r="G268" s="75"/>
    </row>
    <row r="269" spans="2:7" s="9" customFormat="1" x14ac:dyDescent="0.35">
      <c r="B269" s="73"/>
      <c r="C269" s="74"/>
      <c r="D269" s="74"/>
      <c r="E269" s="74"/>
      <c r="F269" s="75"/>
      <c r="G269" s="75"/>
    </row>
    <row r="270" spans="2:7" s="9" customFormat="1" x14ac:dyDescent="0.35">
      <c r="B270" s="73"/>
      <c r="C270" s="74"/>
      <c r="D270" s="74"/>
      <c r="E270" s="74"/>
      <c r="F270" s="75"/>
      <c r="G270" s="75"/>
    </row>
    <row r="271" spans="2:7" s="9" customFormat="1" x14ac:dyDescent="0.35">
      <c r="B271" s="73"/>
      <c r="C271" s="74"/>
      <c r="D271" s="74"/>
      <c r="E271" s="74"/>
      <c r="F271" s="75"/>
      <c r="G271" s="75"/>
    </row>
    <row r="272" spans="2:7" s="9" customFormat="1" x14ac:dyDescent="0.35">
      <c r="B272" s="73"/>
      <c r="C272" s="74"/>
      <c r="D272" s="74"/>
      <c r="E272" s="74"/>
      <c r="F272" s="75"/>
      <c r="G272" s="75"/>
    </row>
    <row r="273" spans="2:7" s="9" customFormat="1" x14ac:dyDescent="0.35">
      <c r="B273" s="73"/>
      <c r="C273" s="74"/>
      <c r="D273" s="74"/>
      <c r="E273" s="74"/>
      <c r="F273" s="75"/>
      <c r="G273" s="75"/>
    </row>
    <row r="274" spans="2:7" s="9" customFormat="1" x14ac:dyDescent="0.35">
      <c r="B274" s="73"/>
      <c r="C274" s="74"/>
      <c r="D274" s="74"/>
      <c r="E274" s="74"/>
      <c r="F274" s="75"/>
      <c r="G274" s="75"/>
    </row>
    <row r="275" spans="2:7" s="9" customFormat="1" x14ac:dyDescent="0.35">
      <c r="B275" s="73"/>
      <c r="C275" s="74"/>
      <c r="D275" s="74"/>
      <c r="E275" s="74"/>
      <c r="F275" s="75"/>
      <c r="G275" s="75"/>
    </row>
    <row r="276" spans="2:7" s="9" customFormat="1" x14ac:dyDescent="0.35">
      <c r="B276" s="73"/>
      <c r="C276" s="74"/>
      <c r="D276" s="74"/>
      <c r="E276" s="74"/>
      <c r="F276" s="75"/>
      <c r="G276" s="75"/>
    </row>
    <row r="277" spans="2:7" s="9" customFormat="1" x14ac:dyDescent="0.35">
      <c r="B277" s="73"/>
      <c r="C277" s="74"/>
      <c r="D277" s="74"/>
      <c r="E277" s="74"/>
      <c r="F277" s="75"/>
      <c r="G277" s="75"/>
    </row>
    <row r="278" spans="2:7" s="9" customFormat="1" x14ac:dyDescent="0.35">
      <c r="B278" s="73"/>
      <c r="C278" s="74"/>
      <c r="D278" s="74"/>
      <c r="E278" s="74"/>
      <c r="F278" s="75"/>
      <c r="G278" s="75"/>
    </row>
    <row r="279" spans="2:7" s="9" customFormat="1" x14ac:dyDescent="0.35">
      <c r="B279" s="73"/>
      <c r="C279" s="74"/>
      <c r="D279" s="74"/>
      <c r="E279" s="74"/>
      <c r="F279" s="75"/>
      <c r="G279" s="75"/>
    </row>
    <row r="280" spans="2:7" s="9" customFormat="1" x14ac:dyDescent="0.35">
      <c r="B280" s="73"/>
      <c r="C280" s="74"/>
      <c r="D280" s="74"/>
      <c r="E280" s="74"/>
      <c r="F280" s="75"/>
      <c r="G280" s="75"/>
    </row>
    <row r="281" spans="2:7" s="9" customFormat="1" x14ac:dyDescent="0.35">
      <c r="B281" s="73"/>
      <c r="C281" s="74"/>
      <c r="D281" s="74"/>
      <c r="E281" s="74"/>
      <c r="F281" s="75"/>
      <c r="G281" s="75"/>
    </row>
    <row r="282" spans="2:7" s="9" customFormat="1" x14ac:dyDescent="0.35">
      <c r="B282" s="73"/>
      <c r="C282" s="74"/>
      <c r="D282" s="74"/>
      <c r="E282" s="74"/>
      <c r="F282" s="75"/>
      <c r="G282" s="75"/>
    </row>
    <row r="283" spans="2:7" s="9" customFormat="1" x14ac:dyDescent="0.35">
      <c r="B283" s="73"/>
      <c r="C283" s="74"/>
      <c r="D283" s="74"/>
      <c r="E283" s="74"/>
      <c r="F283" s="75"/>
      <c r="G283" s="75"/>
    </row>
    <row r="284" spans="2:7" s="9" customFormat="1" x14ac:dyDescent="0.35">
      <c r="B284" s="73"/>
      <c r="C284" s="74"/>
      <c r="D284" s="74"/>
      <c r="E284" s="74"/>
      <c r="F284" s="75"/>
      <c r="G284" s="75"/>
    </row>
    <row r="285" spans="2:7" s="9" customFormat="1" x14ac:dyDescent="0.35">
      <c r="B285" s="73"/>
      <c r="C285" s="74"/>
      <c r="D285" s="74"/>
      <c r="E285" s="74"/>
      <c r="F285" s="75"/>
      <c r="G285" s="75"/>
    </row>
    <row r="286" spans="2:7" s="9" customFormat="1" x14ac:dyDescent="0.35">
      <c r="B286" s="73"/>
      <c r="C286" s="74"/>
      <c r="D286" s="74"/>
      <c r="E286" s="74"/>
      <c r="F286" s="75"/>
      <c r="G286" s="75"/>
    </row>
    <row r="287" spans="2:7" s="9" customFormat="1" x14ac:dyDescent="0.35">
      <c r="B287" s="73"/>
      <c r="C287" s="74"/>
      <c r="D287" s="74"/>
      <c r="E287" s="74"/>
      <c r="F287" s="75"/>
      <c r="G287" s="75"/>
    </row>
    <row r="288" spans="2:7" s="9" customFormat="1" x14ac:dyDescent="0.35">
      <c r="B288" s="73"/>
      <c r="C288" s="74"/>
      <c r="D288" s="74"/>
      <c r="E288" s="74"/>
      <c r="F288" s="75"/>
      <c r="G288" s="75"/>
    </row>
    <row r="289" spans="2:7" s="9" customFormat="1" x14ac:dyDescent="0.35">
      <c r="B289" s="73"/>
      <c r="C289" s="74"/>
      <c r="D289" s="74"/>
      <c r="E289" s="74"/>
      <c r="F289" s="75"/>
      <c r="G289" s="75"/>
    </row>
    <row r="290" spans="2:7" s="9" customFormat="1" x14ac:dyDescent="0.35">
      <c r="B290" s="73"/>
      <c r="C290" s="74"/>
      <c r="D290" s="74"/>
      <c r="E290" s="74"/>
      <c r="F290" s="75"/>
      <c r="G290" s="75"/>
    </row>
    <row r="291" spans="2:7" s="9" customFormat="1" x14ac:dyDescent="0.35">
      <c r="B291" s="73"/>
      <c r="C291" s="74"/>
      <c r="D291" s="74"/>
      <c r="E291" s="74"/>
      <c r="F291" s="75"/>
      <c r="G291" s="75"/>
    </row>
    <row r="292" spans="2:7" s="9" customFormat="1" x14ac:dyDescent="0.35">
      <c r="B292" s="73"/>
      <c r="C292" s="74"/>
      <c r="D292" s="74"/>
      <c r="E292" s="74"/>
      <c r="F292" s="75"/>
      <c r="G292" s="75"/>
    </row>
    <row r="293" spans="2:7" s="9" customFormat="1" x14ac:dyDescent="0.35">
      <c r="B293" s="73"/>
      <c r="C293" s="74"/>
      <c r="D293" s="74"/>
      <c r="E293" s="74"/>
      <c r="F293" s="75"/>
      <c r="G293" s="75"/>
    </row>
    <row r="294" spans="2:7" s="9" customFormat="1" x14ac:dyDescent="0.35">
      <c r="B294" s="73"/>
      <c r="C294" s="74"/>
      <c r="D294" s="74"/>
      <c r="E294" s="74"/>
      <c r="F294" s="75"/>
      <c r="G294" s="75"/>
    </row>
    <row r="295" spans="2:7" s="9" customFormat="1" x14ac:dyDescent="0.35">
      <c r="B295" s="73"/>
      <c r="C295" s="74"/>
      <c r="D295" s="74"/>
      <c r="E295" s="74"/>
      <c r="F295" s="75"/>
      <c r="G295" s="75"/>
    </row>
    <row r="296" spans="2:7" s="9" customFormat="1" x14ac:dyDescent="0.35">
      <c r="B296" s="73"/>
      <c r="C296" s="74"/>
      <c r="D296" s="74"/>
      <c r="E296" s="74"/>
      <c r="F296" s="75"/>
      <c r="G296" s="75"/>
    </row>
    <row r="297" spans="2:7" s="9" customFormat="1" x14ac:dyDescent="0.35">
      <c r="B297" s="73"/>
      <c r="C297" s="74"/>
      <c r="D297" s="74"/>
      <c r="E297" s="74"/>
      <c r="F297" s="75"/>
      <c r="G297" s="75"/>
    </row>
    <row r="298" spans="2:7" s="9" customFormat="1" x14ac:dyDescent="0.35">
      <c r="B298" s="73"/>
      <c r="C298" s="74"/>
      <c r="D298" s="74"/>
      <c r="E298" s="74"/>
      <c r="F298" s="75"/>
      <c r="G298" s="75"/>
    </row>
    <row r="299" spans="2:7" s="9" customFormat="1" x14ac:dyDescent="0.35">
      <c r="B299" s="73"/>
      <c r="C299" s="74"/>
      <c r="D299" s="74"/>
      <c r="E299" s="74"/>
      <c r="F299" s="75"/>
      <c r="G299" s="75"/>
    </row>
    <row r="300" spans="2:7" s="9" customFormat="1" x14ac:dyDescent="0.35">
      <c r="B300" s="73"/>
      <c r="C300" s="74"/>
      <c r="D300" s="74"/>
      <c r="E300" s="74"/>
      <c r="F300" s="75"/>
      <c r="G300" s="75"/>
    </row>
    <row r="301" spans="2:7" s="9" customFormat="1" x14ac:dyDescent="0.35">
      <c r="B301" s="73"/>
      <c r="C301" s="74"/>
      <c r="D301" s="74"/>
      <c r="E301" s="74"/>
      <c r="F301" s="75"/>
      <c r="G301" s="75"/>
    </row>
    <row r="302" spans="2:7" s="9" customFormat="1" x14ac:dyDescent="0.35">
      <c r="B302" s="73"/>
      <c r="C302" s="74"/>
      <c r="D302" s="74"/>
      <c r="E302" s="74"/>
      <c r="F302" s="75"/>
      <c r="G302" s="75"/>
    </row>
    <row r="303" spans="2:7" s="9" customFormat="1" x14ac:dyDescent="0.35">
      <c r="B303" s="73"/>
      <c r="C303" s="74"/>
      <c r="D303" s="74"/>
      <c r="E303" s="74"/>
      <c r="F303" s="75"/>
      <c r="G303" s="75"/>
    </row>
    <row r="304" spans="2:7" s="9" customFormat="1" x14ac:dyDescent="0.35">
      <c r="B304" s="73"/>
      <c r="C304" s="74"/>
      <c r="D304" s="74"/>
      <c r="E304" s="74"/>
      <c r="F304" s="75"/>
      <c r="G304" s="75"/>
    </row>
    <row r="305" spans="2:7" s="9" customFormat="1" x14ac:dyDescent="0.35">
      <c r="B305" s="73"/>
      <c r="C305" s="74"/>
      <c r="D305" s="74"/>
      <c r="E305" s="74"/>
      <c r="F305" s="75"/>
      <c r="G305" s="75"/>
    </row>
    <row r="306" spans="2:7" s="9" customFormat="1" x14ac:dyDescent="0.35">
      <c r="B306" s="73"/>
      <c r="C306" s="74"/>
      <c r="D306" s="74"/>
      <c r="E306" s="74"/>
      <c r="F306" s="75"/>
      <c r="G306" s="75"/>
    </row>
    <row r="307" spans="2:7" s="9" customFormat="1" x14ac:dyDescent="0.35">
      <c r="B307" s="73"/>
      <c r="C307" s="74"/>
      <c r="D307" s="74"/>
      <c r="E307" s="74"/>
      <c r="F307" s="75"/>
      <c r="G307" s="75"/>
    </row>
    <row r="308" spans="2:7" s="9" customFormat="1" x14ac:dyDescent="0.35">
      <c r="B308" s="73"/>
      <c r="C308" s="74"/>
      <c r="D308" s="74"/>
      <c r="E308" s="74"/>
      <c r="F308" s="75"/>
      <c r="G308" s="75"/>
    </row>
    <row r="309" spans="2:7" s="9" customFormat="1" x14ac:dyDescent="0.35">
      <c r="B309" s="73"/>
      <c r="C309" s="74"/>
      <c r="D309" s="74"/>
      <c r="E309" s="74"/>
      <c r="F309" s="75"/>
      <c r="G309" s="75"/>
    </row>
    <row r="310" spans="2:7" s="9" customFormat="1" x14ac:dyDescent="0.35">
      <c r="B310" s="73"/>
      <c r="C310" s="74"/>
      <c r="D310" s="74"/>
      <c r="E310" s="74"/>
      <c r="F310" s="75"/>
      <c r="G310" s="75"/>
    </row>
    <row r="311" spans="2:7" s="9" customFormat="1" x14ac:dyDescent="0.35">
      <c r="B311" s="73"/>
      <c r="C311" s="74"/>
      <c r="D311" s="74"/>
      <c r="E311" s="74"/>
      <c r="F311" s="75"/>
      <c r="G311" s="75"/>
    </row>
    <row r="312" spans="2:7" s="9" customFormat="1" x14ac:dyDescent="0.35">
      <c r="B312" s="73"/>
      <c r="C312" s="74"/>
      <c r="D312" s="74"/>
      <c r="E312" s="74"/>
      <c r="F312" s="75"/>
      <c r="G312" s="75"/>
    </row>
    <row r="313" spans="2:7" s="9" customFormat="1" x14ac:dyDescent="0.35">
      <c r="B313" s="73"/>
      <c r="C313" s="74"/>
      <c r="D313" s="74"/>
      <c r="E313" s="74"/>
      <c r="F313" s="75"/>
      <c r="G313" s="75"/>
    </row>
    <row r="314" spans="2:7" s="9" customFormat="1" x14ac:dyDescent="0.35">
      <c r="B314" s="73"/>
      <c r="C314" s="74"/>
      <c r="D314" s="74"/>
      <c r="E314" s="74"/>
      <c r="F314" s="75"/>
      <c r="G314" s="75"/>
    </row>
    <row r="315" spans="2:7" s="9" customFormat="1" x14ac:dyDescent="0.35">
      <c r="B315" s="73"/>
      <c r="C315" s="74"/>
      <c r="D315" s="74"/>
      <c r="E315" s="74"/>
      <c r="F315" s="75"/>
      <c r="G315" s="75"/>
    </row>
    <row r="316" spans="2:7" s="9" customFormat="1" x14ac:dyDescent="0.35">
      <c r="B316" s="73"/>
      <c r="C316" s="74"/>
      <c r="D316" s="74"/>
      <c r="E316" s="74"/>
      <c r="F316" s="75"/>
      <c r="G316" s="75"/>
    </row>
    <row r="317" spans="2:7" s="9" customFormat="1" x14ac:dyDescent="0.35">
      <c r="B317" s="73"/>
      <c r="C317" s="74"/>
      <c r="D317" s="74"/>
      <c r="E317" s="74"/>
      <c r="F317" s="75"/>
      <c r="G317" s="75"/>
    </row>
    <row r="318" spans="2:7" s="9" customFormat="1" x14ac:dyDescent="0.35">
      <c r="B318" s="73"/>
      <c r="C318" s="74"/>
      <c r="D318" s="74"/>
      <c r="E318" s="74"/>
      <c r="F318" s="75"/>
      <c r="G318" s="75"/>
    </row>
  </sheetData>
  <autoFilter ref="A16:BO104" xr:uid="{5DAE7FF8-BDED-0C4D-A5F3-BD2EF7651907}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55">
    <mergeCell ref="D85:D86"/>
    <mergeCell ref="AF16:AF18"/>
    <mergeCell ref="K17:L17"/>
    <mergeCell ref="M17:N17"/>
    <mergeCell ref="O17:P17"/>
    <mergeCell ref="Q17:R17"/>
    <mergeCell ref="Z16:Z18"/>
    <mergeCell ref="AA16:AA18"/>
    <mergeCell ref="AB16:AB18"/>
    <mergeCell ref="AC16:AC18"/>
    <mergeCell ref="AD16:AD18"/>
    <mergeCell ref="AE16:AE18"/>
    <mergeCell ref="T16:T18"/>
    <mergeCell ref="U16:U18"/>
    <mergeCell ref="V16:V18"/>
    <mergeCell ref="W16:W18"/>
    <mergeCell ref="X16:X18"/>
    <mergeCell ref="Y16:Y18"/>
    <mergeCell ref="G16:G18"/>
    <mergeCell ref="H16:H18"/>
    <mergeCell ref="I16:I18"/>
    <mergeCell ref="J16:J18"/>
    <mergeCell ref="K16:R16"/>
    <mergeCell ref="S16:S18"/>
    <mergeCell ref="B16:B18"/>
    <mergeCell ref="C16:C18"/>
    <mergeCell ref="D16:D18"/>
    <mergeCell ref="F16:F18"/>
    <mergeCell ref="E16:E18"/>
    <mergeCell ref="T14:AF15"/>
    <mergeCell ref="B15:D15"/>
    <mergeCell ref="E15:S15"/>
    <mergeCell ref="B14:D14"/>
    <mergeCell ref="E14:S14"/>
    <mergeCell ref="G9:AF9"/>
    <mergeCell ref="B11:E11"/>
    <mergeCell ref="G11:AF11"/>
    <mergeCell ref="B12:E12"/>
    <mergeCell ref="G12:AF12"/>
    <mergeCell ref="B10:E10"/>
    <mergeCell ref="G10:AF10"/>
    <mergeCell ref="B9:E9"/>
    <mergeCell ref="B2:C7"/>
    <mergeCell ref="E2:AB3"/>
    <mergeCell ref="AC2:AC3"/>
    <mergeCell ref="AD2:AF3"/>
    <mergeCell ref="E4:AB4"/>
    <mergeCell ref="AC4:AC5"/>
    <mergeCell ref="AD4:AF5"/>
    <mergeCell ref="E5:AB5"/>
    <mergeCell ref="E6:AB6"/>
    <mergeCell ref="AC6:AC7"/>
    <mergeCell ref="AD6:AD7"/>
    <mergeCell ref="AE6:AE7"/>
    <mergeCell ref="AF6:AF7"/>
  </mergeCells>
  <pageMargins left="0.7" right="0.7" top="0.75" bottom="0.75" header="0.3" footer="0.3"/>
  <pageSetup paperSize="9" scale="2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0DA6F-6F33-8A4B-BC3B-8DCF8D07EA1D}">
  <dimension ref="A1:AB202"/>
  <sheetViews>
    <sheetView zoomScale="90" zoomScaleNormal="90" workbookViewId="0">
      <selection activeCell="E125" sqref="E125"/>
    </sheetView>
  </sheetViews>
  <sheetFormatPr baseColWidth="10" defaultColWidth="27.125" defaultRowHeight="14.25" x14ac:dyDescent="0.3"/>
  <cols>
    <col min="1" max="1" width="27.125" style="193" customWidth="1"/>
    <col min="2" max="2" width="30.875" style="193" customWidth="1"/>
    <col min="3" max="3" width="18.5" style="186" customWidth="1"/>
    <col min="4" max="4" width="20.375" style="145" customWidth="1"/>
    <col min="5" max="5" width="29.75" style="145" customWidth="1"/>
    <col min="6" max="6" width="13.5" style="145" customWidth="1"/>
    <col min="7" max="7" width="11.125" style="186" bestFit="1" customWidth="1"/>
    <col min="8" max="9" width="8.375" style="186" bestFit="1" customWidth="1"/>
    <col min="10" max="10" width="6.75" style="186" bestFit="1" customWidth="1"/>
    <col min="11" max="12" width="5.625" style="186" bestFit="1" customWidth="1"/>
    <col min="13" max="13" width="5.375" style="186" bestFit="1" customWidth="1"/>
    <col min="14" max="14" width="7.625" style="186" bestFit="1" customWidth="1"/>
    <col min="15" max="16" width="10.875" style="186" bestFit="1" customWidth="1"/>
    <col min="17" max="18" width="10.375" style="186" bestFit="1" customWidth="1"/>
    <col min="19" max="16384" width="27.125" style="145"/>
  </cols>
  <sheetData>
    <row r="1" spans="1:28" x14ac:dyDescent="0.3">
      <c r="A1" s="192"/>
      <c r="B1" s="192"/>
      <c r="C1" s="207"/>
      <c r="D1" s="141"/>
      <c r="E1" s="141"/>
      <c r="F1" s="141"/>
      <c r="G1" s="142" t="s">
        <v>240</v>
      </c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4"/>
    </row>
    <row r="2" spans="1:28" x14ac:dyDescent="0.3">
      <c r="A2" s="194" t="s">
        <v>235</v>
      </c>
      <c r="B2" s="194" t="s">
        <v>23</v>
      </c>
      <c r="C2" s="146" t="s">
        <v>236</v>
      </c>
      <c r="D2" s="146" t="s">
        <v>237</v>
      </c>
      <c r="E2" s="146" t="s">
        <v>238</v>
      </c>
      <c r="F2" s="146" t="s">
        <v>239</v>
      </c>
      <c r="G2" s="146" t="s">
        <v>241</v>
      </c>
      <c r="H2" s="146" t="s">
        <v>242</v>
      </c>
      <c r="I2" s="146" t="s">
        <v>243</v>
      </c>
      <c r="J2" s="146" t="s">
        <v>244</v>
      </c>
      <c r="K2" s="146" t="s">
        <v>245</v>
      </c>
      <c r="L2" s="146" t="s">
        <v>246</v>
      </c>
      <c r="M2" s="146" t="s">
        <v>247</v>
      </c>
      <c r="N2" s="146" t="s">
        <v>248</v>
      </c>
      <c r="O2" s="146" t="s">
        <v>249</v>
      </c>
      <c r="P2" s="146" t="s">
        <v>250</v>
      </c>
      <c r="Q2" s="146" t="s">
        <v>251</v>
      </c>
      <c r="R2" s="146" t="s">
        <v>252</v>
      </c>
    </row>
    <row r="3" spans="1:28" s="151" customFormat="1" x14ac:dyDescent="0.3">
      <c r="A3" s="195"/>
      <c r="B3" s="147" t="s">
        <v>253</v>
      </c>
      <c r="C3" s="147"/>
      <c r="D3" s="147"/>
      <c r="E3" s="147"/>
      <c r="F3" s="148">
        <f>+F54+F19</f>
        <v>213.98000000000008</v>
      </c>
      <c r="G3" s="149">
        <f>+G20+G55</f>
        <v>62.15</v>
      </c>
      <c r="H3" s="149"/>
      <c r="I3" s="149"/>
      <c r="J3" s="149">
        <f>+J20+J55</f>
        <v>107.986</v>
      </c>
      <c r="K3" s="149"/>
      <c r="L3" s="149"/>
      <c r="M3" s="149">
        <f>+M20+M55</f>
        <v>166.78399999999999</v>
      </c>
      <c r="N3" s="149"/>
      <c r="O3" s="149"/>
      <c r="P3" s="149">
        <f>+P20+P55</f>
        <v>213.98000000000002</v>
      </c>
      <c r="Q3" s="149"/>
      <c r="R3" s="149"/>
      <c r="S3" s="150"/>
      <c r="T3" s="150"/>
      <c r="U3" s="150"/>
      <c r="V3" s="150"/>
      <c r="W3" s="150"/>
      <c r="X3" s="150"/>
      <c r="Y3" s="150"/>
      <c r="Z3" s="150"/>
      <c r="AA3" s="150"/>
      <c r="AB3" s="150"/>
    </row>
    <row r="4" spans="1:28" s="154" customFormat="1" x14ac:dyDescent="0.3">
      <c r="A4" s="136" t="s">
        <v>254</v>
      </c>
      <c r="B4" s="196" t="s">
        <v>255</v>
      </c>
      <c r="C4" s="135" t="s">
        <v>680</v>
      </c>
      <c r="D4" s="135" t="s">
        <v>256</v>
      </c>
      <c r="E4" s="135" t="s">
        <v>257</v>
      </c>
      <c r="F4" s="152">
        <f>SUM(G4:R4)</f>
        <v>1</v>
      </c>
      <c r="G4" s="153"/>
      <c r="H4" s="135"/>
      <c r="I4" s="135"/>
      <c r="J4" s="135"/>
      <c r="K4" s="135"/>
      <c r="L4" s="135">
        <v>0.3</v>
      </c>
      <c r="M4" s="135">
        <v>0.3</v>
      </c>
      <c r="N4" s="135">
        <v>0.4</v>
      </c>
      <c r="O4" s="135"/>
      <c r="P4" s="135"/>
      <c r="Q4" s="135"/>
      <c r="R4" s="135"/>
    </row>
    <row r="5" spans="1:28" s="154" customFormat="1" x14ac:dyDescent="0.3">
      <c r="A5" s="136" t="s">
        <v>254</v>
      </c>
      <c r="B5" s="196" t="s">
        <v>255</v>
      </c>
      <c r="C5" s="135" t="s">
        <v>258</v>
      </c>
      <c r="D5" s="135" t="s">
        <v>259</v>
      </c>
      <c r="E5" s="135" t="s">
        <v>260</v>
      </c>
      <c r="F5" s="152">
        <f t="shared" ref="F5:F18" si="0">SUM(G5:R5)</f>
        <v>4</v>
      </c>
      <c r="G5" s="153">
        <v>1</v>
      </c>
      <c r="H5" s="135">
        <v>1</v>
      </c>
      <c r="I5" s="135">
        <v>1</v>
      </c>
      <c r="J5" s="135">
        <v>1</v>
      </c>
      <c r="K5" s="135"/>
      <c r="L5" s="135"/>
      <c r="M5" s="135"/>
      <c r="N5" s="135"/>
      <c r="O5" s="135"/>
      <c r="P5" s="135"/>
      <c r="Q5" s="135"/>
      <c r="R5" s="135"/>
    </row>
    <row r="6" spans="1:28" s="154" customFormat="1" x14ac:dyDescent="0.3">
      <c r="A6" s="136" t="s">
        <v>254</v>
      </c>
      <c r="B6" s="196" t="s">
        <v>255</v>
      </c>
      <c r="C6" s="135" t="s">
        <v>258</v>
      </c>
      <c r="D6" s="135" t="s">
        <v>261</v>
      </c>
      <c r="E6" s="135" t="s">
        <v>262</v>
      </c>
      <c r="F6" s="152">
        <f t="shared" si="0"/>
        <v>1.3</v>
      </c>
      <c r="G6" s="153"/>
      <c r="H6" s="135">
        <v>0.2</v>
      </c>
      <c r="I6" s="135">
        <v>0.3</v>
      </c>
      <c r="J6" s="135">
        <v>0.4</v>
      </c>
      <c r="K6" s="135">
        <v>0.4</v>
      </c>
      <c r="L6" s="135"/>
      <c r="M6" s="135"/>
      <c r="N6" s="135"/>
      <c r="O6" s="135"/>
      <c r="P6" s="135"/>
      <c r="Q6" s="135"/>
      <c r="R6" s="135"/>
    </row>
    <row r="7" spans="1:28" s="154" customFormat="1" x14ac:dyDescent="0.3">
      <c r="A7" s="136" t="s">
        <v>254</v>
      </c>
      <c r="B7" s="196" t="s">
        <v>255</v>
      </c>
      <c r="C7" s="135" t="s">
        <v>258</v>
      </c>
      <c r="D7" s="135" t="s">
        <v>263</v>
      </c>
      <c r="E7" s="135" t="s">
        <v>264</v>
      </c>
      <c r="F7" s="152">
        <f t="shared" si="0"/>
        <v>1.7000000000000002</v>
      </c>
      <c r="G7" s="153">
        <v>0.3</v>
      </c>
      <c r="H7" s="135">
        <v>0.4</v>
      </c>
      <c r="I7" s="135">
        <v>0.3</v>
      </c>
      <c r="J7" s="135">
        <v>0.3</v>
      </c>
      <c r="K7" s="135">
        <v>0.3</v>
      </c>
      <c r="L7" s="135">
        <v>0.1</v>
      </c>
      <c r="M7" s="135"/>
      <c r="N7" s="135"/>
      <c r="O7" s="135"/>
      <c r="P7" s="135"/>
      <c r="Q7" s="135"/>
      <c r="R7" s="135"/>
    </row>
    <row r="8" spans="1:28" s="154" customFormat="1" x14ac:dyDescent="0.3">
      <c r="A8" s="136" t="s">
        <v>254</v>
      </c>
      <c r="B8" s="196" t="s">
        <v>255</v>
      </c>
      <c r="C8" s="135" t="s">
        <v>258</v>
      </c>
      <c r="D8" s="135" t="s">
        <v>265</v>
      </c>
      <c r="E8" s="135" t="s">
        <v>266</v>
      </c>
      <c r="F8" s="152">
        <f t="shared" si="0"/>
        <v>0.5</v>
      </c>
      <c r="G8" s="153">
        <v>0.1</v>
      </c>
      <c r="H8" s="135">
        <v>0.2</v>
      </c>
      <c r="I8" s="135">
        <v>0.2</v>
      </c>
      <c r="J8" s="135"/>
      <c r="K8" s="135"/>
      <c r="L8" s="135"/>
      <c r="M8" s="135"/>
      <c r="N8" s="135"/>
      <c r="O8" s="135"/>
      <c r="P8" s="135"/>
      <c r="Q8" s="135"/>
      <c r="R8" s="135"/>
    </row>
    <row r="9" spans="1:28" s="154" customFormat="1" x14ac:dyDescent="0.3">
      <c r="A9" s="136" t="s">
        <v>254</v>
      </c>
      <c r="B9" s="196" t="s">
        <v>255</v>
      </c>
      <c r="C9" s="135" t="s">
        <v>267</v>
      </c>
      <c r="D9" s="135" t="s">
        <v>268</v>
      </c>
      <c r="E9" s="135" t="s">
        <v>269</v>
      </c>
      <c r="F9" s="152">
        <f t="shared" si="0"/>
        <v>0.45</v>
      </c>
      <c r="G9" s="153"/>
      <c r="H9" s="135"/>
      <c r="I9" s="135">
        <v>0.45</v>
      </c>
      <c r="J9" s="135"/>
      <c r="K9" s="135"/>
      <c r="L9" s="135"/>
      <c r="M9" s="135"/>
      <c r="N9" s="135"/>
      <c r="O9" s="135"/>
      <c r="P9" s="135"/>
      <c r="Q9" s="135"/>
      <c r="R9" s="135"/>
    </row>
    <row r="10" spans="1:28" s="154" customFormat="1" x14ac:dyDescent="0.3">
      <c r="A10" s="136" t="s">
        <v>254</v>
      </c>
      <c r="B10" s="196" t="s">
        <v>255</v>
      </c>
      <c r="C10" s="135" t="s">
        <v>681</v>
      </c>
      <c r="D10" s="135" t="s">
        <v>270</v>
      </c>
      <c r="E10" s="135" t="s">
        <v>271</v>
      </c>
      <c r="F10" s="152">
        <f t="shared" si="0"/>
        <v>0.5</v>
      </c>
      <c r="G10" s="153"/>
      <c r="H10" s="135"/>
      <c r="I10" s="135">
        <v>0.5</v>
      </c>
      <c r="J10" s="135"/>
      <c r="K10" s="135"/>
      <c r="L10" s="135"/>
      <c r="M10" s="135"/>
      <c r="N10" s="135"/>
      <c r="O10" s="135"/>
      <c r="P10" s="135"/>
      <c r="Q10" s="135"/>
      <c r="R10" s="135"/>
    </row>
    <row r="11" spans="1:28" s="154" customFormat="1" x14ac:dyDescent="0.3">
      <c r="A11" s="136" t="s">
        <v>254</v>
      </c>
      <c r="B11" s="196" t="s">
        <v>255</v>
      </c>
      <c r="C11" s="135" t="s">
        <v>267</v>
      </c>
      <c r="D11" s="135" t="s">
        <v>272</v>
      </c>
      <c r="E11" s="135" t="s">
        <v>273</v>
      </c>
      <c r="F11" s="152">
        <f t="shared" si="0"/>
        <v>4</v>
      </c>
      <c r="G11" s="153"/>
      <c r="H11" s="135"/>
      <c r="I11" s="135"/>
      <c r="J11" s="135"/>
      <c r="K11" s="135"/>
      <c r="L11" s="135"/>
      <c r="M11" s="135">
        <v>1</v>
      </c>
      <c r="N11" s="135">
        <v>1</v>
      </c>
      <c r="O11" s="135">
        <v>2</v>
      </c>
      <c r="P11" s="135"/>
      <c r="Q11" s="135"/>
      <c r="R11" s="135"/>
    </row>
    <row r="12" spans="1:28" s="154" customFormat="1" x14ac:dyDescent="0.3">
      <c r="A12" s="136" t="s">
        <v>254</v>
      </c>
      <c r="B12" s="196" t="s">
        <v>255</v>
      </c>
      <c r="C12" s="135" t="s">
        <v>681</v>
      </c>
      <c r="D12" s="135" t="s">
        <v>274</v>
      </c>
      <c r="E12" s="135" t="s">
        <v>275</v>
      </c>
      <c r="F12" s="152">
        <f t="shared" si="0"/>
        <v>5</v>
      </c>
      <c r="G12" s="153"/>
      <c r="H12" s="135"/>
      <c r="I12" s="135"/>
      <c r="J12" s="135"/>
      <c r="K12" s="135"/>
      <c r="L12" s="135">
        <v>5</v>
      </c>
      <c r="M12" s="135"/>
      <c r="N12" s="135"/>
      <c r="O12" s="135"/>
      <c r="P12" s="135"/>
      <c r="Q12" s="135"/>
      <c r="R12" s="135"/>
    </row>
    <row r="13" spans="1:28" s="154" customFormat="1" x14ac:dyDescent="0.3">
      <c r="A13" s="136" t="s">
        <v>254</v>
      </c>
      <c r="B13" s="196" t="s">
        <v>255</v>
      </c>
      <c r="C13" s="135" t="s">
        <v>276</v>
      </c>
      <c r="D13" s="135" t="s">
        <v>277</v>
      </c>
      <c r="E13" s="155" t="s">
        <v>278</v>
      </c>
      <c r="F13" s="152">
        <f t="shared" si="0"/>
        <v>7</v>
      </c>
      <c r="G13" s="153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56">
        <v>7</v>
      </c>
    </row>
    <row r="14" spans="1:28" s="154" customFormat="1" ht="27" x14ac:dyDescent="0.3">
      <c r="A14" s="136" t="s">
        <v>279</v>
      </c>
      <c r="B14" s="196" t="s">
        <v>255</v>
      </c>
      <c r="C14" s="135" t="s">
        <v>267</v>
      </c>
      <c r="D14" s="135" t="s">
        <v>280</v>
      </c>
      <c r="E14" s="135" t="s">
        <v>281</v>
      </c>
      <c r="F14" s="152">
        <f t="shared" si="0"/>
        <v>6</v>
      </c>
      <c r="G14" s="135"/>
      <c r="H14" s="135"/>
      <c r="I14" s="135">
        <v>1</v>
      </c>
      <c r="J14" s="135"/>
      <c r="K14" s="135"/>
      <c r="L14" s="135">
        <v>1</v>
      </c>
      <c r="M14" s="135"/>
      <c r="N14" s="135">
        <v>1</v>
      </c>
      <c r="O14" s="135">
        <v>1</v>
      </c>
      <c r="P14" s="135">
        <v>1</v>
      </c>
      <c r="Q14" s="135">
        <v>1</v>
      </c>
      <c r="R14" s="135"/>
    </row>
    <row r="15" spans="1:28" s="154" customFormat="1" ht="27" x14ac:dyDescent="0.3">
      <c r="A15" s="136" t="s">
        <v>279</v>
      </c>
      <c r="B15" s="196" t="s">
        <v>255</v>
      </c>
      <c r="C15" s="135" t="s">
        <v>267</v>
      </c>
      <c r="D15" s="135" t="s">
        <v>282</v>
      </c>
      <c r="E15" s="135" t="s">
        <v>283</v>
      </c>
      <c r="F15" s="152">
        <f t="shared" si="0"/>
        <v>7</v>
      </c>
      <c r="G15" s="135"/>
      <c r="H15" s="135">
        <v>1</v>
      </c>
      <c r="I15" s="135">
        <v>1</v>
      </c>
      <c r="J15" s="135">
        <v>1</v>
      </c>
      <c r="K15" s="135">
        <v>1</v>
      </c>
      <c r="L15" s="135">
        <v>1</v>
      </c>
      <c r="M15" s="135">
        <v>2</v>
      </c>
      <c r="N15" s="135"/>
      <c r="O15" s="135"/>
      <c r="P15" s="135"/>
      <c r="Q15" s="135"/>
      <c r="R15" s="135"/>
    </row>
    <row r="16" spans="1:28" s="154" customFormat="1" ht="27" x14ac:dyDescent="0.3">
      <c r="A16" s="136" t="s">
        <v>279</v>
      </c>
      <c r="B16" s="196" t="s">
        <v>255</v>
      </c>
      <c r="C16" s="135" t="s">
        <v>267</v>
      </c>
      <c r="D16" s="135" t="s">
        <v>284</v>
      </c>
      <c r="E16" s="135" t="s">
        <v>285</v>
      </c>
      <c r="F16" s="152">
        <f t="shared" si="0"/>
        <v>4.45</v>
      </c>
      <c r="G16" s="135"/>
      <c r="H16" s="135"/>
      <c r="I16" s="135">
        <v>1</v>
      </c>
      <c r="J16" s="135">
        <v>1.2</v>
      </c>
      <c r="K16" s="135">
        <v>2.25</v>
      </c>
      <c r="L16" s="135"/>
      <c r="M16" s="135"/>
      <c r="N16" s="135"/>
      <c r="O16" s="135"/>
      <c r="P16" s="135"/>
      <c r="Q16" s="135"/>
      <c r="R16" s="135"/>
    </row>
    <row r="17" spans="1:28" s="154" customFormat="1" ht="27" x14ac:dyDescent="0.3">
      <c r="A17" s="136" t="s">
        <v>279</v>
      </c>
      <c r="B17" s="196" t="s">
        <v>255</v>
      </c>
      <c r="C17" s="135" t="s">
        <v>267</v>
      </c>
      <c r="D17" s="135" t="s">
        <v>286</v>
      </c>
      <c r="E17" s="135" t="s">
        <v>287</v>
      </c>
      <c r="F17" s="152">
        <f t="shared" si="0"/>
        <v>2.8</v>
      </c>
      <c r="G17" s="135"/>
      <c r="H17" s="135"/>
      <c r="I17" s="135">
        <v>0.3</v>
      </c>
      <c r="J17" s="135"/>
      <c r="K17" s="135"/>
      <c r="L17" s="135">
        <v>0.5</v>
      </c>
      <c r="M17" s="135"/>
      <c r="N17" s="135"/>
      <c r="O17" s="135">
        <v>1</v>
      </c>
      <c r="P17" s="135"/>
      <c r="Q17" s="135"/>
      <c r="R17" s="135">
        <v>1</v>
      </c>
    </row>
    <row r="18" spans="1:28" s="154" customFormat="1" ht="27" x14ac:dyDescent="0.3">
      <c r="A18" s="136" t="s">
        <v>279</v>
      </c>
      <c r="B18" s="196" t="s">
        <v>255</v>
      </c>
      <c r="C18" s="135" t="s">
        <v>267</v>
      </c>
      <c r="D18" s="135"/>
      <c r="E18" s="135" t="s">
        <v>288</v>
      </c>
      <c r="F18" s="152">
        <f t="shared" si="0"/>
        <v>3</v>
      </c>
      <c r="G18" s="155"/>
      <c r="H18" s="155"/>
      <c r="I18" s="155"/>
      <c r="J18" s="155"/>
      <c r="K18" s="155"/>
      <c r="L18" s="155"/>
      <c r="M18" s="135">
        <v>3</v>
      </c>
      <c r="N18" s="155"/>
      <c r="O18" s="155"/>
      <c r="P18" s="155"/>
      <c r="Q18" s="155"/>
      <c r="R18" s="155"/>
    </row>
    <row r="19" spans="1:28" s="158" customFormat="1" x14ac:dyDescent="0.3">
      <c r="A19" s="147" t="s">
        <v>255</v>
      </c>
      <c r="B19" s="147"/>
      <c r="C19" s="147"/>
      <c r="D19" s="147"/>
      <c r="E19" s="157" t="s">
        <v>289</v>
      </c>
      <c r="F19" s="148">
        <f>SUM(F4:F18)</f>
        <v>48.7</v>
      </c>
      <c r="G19" s="148">
        <f t="shared" ref="G19:R19" si="1">SUM(G4:G18)</f>
        <v>1.4000000000000001</v>
      </c>
      <c r="H19" s="148">
        <f t="shared" si="1"/>
        <v>2.8</v>
      </c>
      <c r="I19" s="148">
        <f t="shared" si="1"/>
        <v>6.05</v>
      </c>
      <c r="J19" s="148">
        <f t="shared" si="1"/>
        <v>3.9000000000000004</v>
      </c>
      <c r="K19" s="148">
        <f t="shared" si="1"/>
        <v>3.95</v>
      </c>
      <c r="L19" s="148">
        <f t="shared" si="1"/>
        <v>7.9</v>
      </c>
      <c r="M19" s="148">
        <f t="shared" si="1"/>
        <v>6.3</v>
      </c>
      <c r="N19" s="148">
        <f t="shared" si="1"/>
        <v>2.4</v>
      </c>
      <c r="O19" s="148">
        <f t="shared" si="1"/>
        <v>4</v>
      </c>
      <c r="P19" s="148">
        <f t="shared" si="1"/>
        <v>1</v>
      </c>
      <c r="Q19" s="148">
        <f t="shared" si="1"/>
        <v>1</v>
      </c>
      <c r="R19" s="148">
        <f t="shared" si="1"/>
        <v>8</v>
      </c>
      <c r="S19" s="145"/>
      <c r="T19" s="145"/>
      <c r="U19" s="145"/>
      <c r="V19" s="145"/>
      <c r="W19" s="145"/>
      <c r="X19" s="145"/>
      <c r="Y19" s="145"/>
      <c r="Z19" s="145"/>
      <c r="AA19" s="145"/>
      <c r="AB19" s="145"/>
    </row>
    <row r="20" spans="1:28" s="158" customFormat="1" x14ac:dyDescent="0.3">
      <c r="A20" s="159" t="s">
        <v>290</v>
      </c>
      <c r="B20" s="159"/>
      <c r="C20" s="159"/>
      <c r="D20" s="159"/>
      <c r="E20" s="159"/>
      <c r="F20" s="157"/>
      <c r="G20" s="149">
        <f>+G19+H19+I19</f>
        <v>10.25</v>
      </c>
      <c r="H20" s="149"/>
      <c r="I20" s="149"/>
      <c r="J20" s="149">
        <f>+J19+K19+L19+G20</f>
        <v>26</v>
      </c>
      <c r="K20" s="149"/>
      <c r="L20" s="149"/>
      <c r="M20" s="149">
        <f>+M19+N19+O19+J20</f>
        <v>38.700000000000003</v>
      </c>
      <c r="N20" s="149"/>
      <c r="O20" s="149"/>
      <c r="P20" s="149">
        <f>+P19+Q19+R19+M20</f>
        <v>48.7</v>
      </c>
      <c r="Q20" s="149"/>
      <c r="R20" s="149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</row>
    <row r="21" spans="1:28" x14ac:dyDescent="0.3">
      <c r="A21" s="198"/>
      <c r="B21" s="199"/>
      <c r="C21" s="161"/>
      <c r="D21" s="161"/>
      <c r="E21" s="162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</row>
    <row r="22" spans="1:28" x14ac:dyDescent="0.3">
      <c r="A22" s="194" t="s">
        <v>235</v>
      </c>
      <c r="B22" s="194" t="s">
        <v>23</v>
      </c>
      <c r="C22" s="146" t="s">
        <v>236</v>
      </c>
      <c r="D22" s="146" t="s">
        <v>237</v>
      </c>
      <c r="E22" s="146" t="s">
        <v>238</v>
      </c>
      <c r="F22" s="146" t="s">
        <v>239</v>
      </c>
      <c r="G22" s="146" t="s">
        <v>241</v>
      </c>
      <c r="H22" s="146" t="s">
        <v>242</v>
      </c>
      <c r="I22" s="146" t="s">
        <v>243</v>
      </c>
      <c r="J22" s="146" t="s">
        <v>244</v>
      </c>
      <c r="K22" s="146" t="s">
        <v>245</v>
      </c>
      <c r="L22" s="146" t="s">
        <v>246</v>
      </c>
      <c r="M22" s="146" t="s">
        <v>247</v>
      </c>
      <c r="N22" s="146" t="s">
        <v>248</v>
      </c>
      <c r="O22" s="146" t="s">
        <v>249</v>
      </c>
      <c r="P22" s="146" t="s">
        <v>250</v>
      </c>
      <c r="Q22" s="146" t="s">
        <v>251</v>
      </c>
      <c r="R22" s="146" t="s">
        <v>252</v>
      </c>
    </row>
    <row r="23" spans="1:28" s="154" customFormat="1" x14ac:dyDescent="0.3">
      <c r="A23" s="136" t="s">
        <v>254</v>
      </c>
      <c r="B23" s="136" t="s">
        <v>291</v>
      </c>
      <c r="C23" s="135" t="s">
        <v>276</v>
      </c>
      <c r="D23" s="135" t="s">
        <v>292</v>
      </c>
      <c r="E23" s="135" t="s">
        <v>293</v>
      </c>
      <c r="F23" s="135">
        <f>SUM(G23:R23)</f>
        <v>3</v>
      </c>
      <c r="G23" s="135"/>
      <c r="H23" s="135"/>
      <c r="I23" s="135"/>
      <c r="J23" s="135"/>
      <c r="K23" s="135"/>
      <c r="L23" s="135"/>
      <c r="M23" s="135">
        <v>0.5</v>
      </c>
      <c r="N23" s="135">
        <v>0.5</v>
      </c>
      <c r="O23" s="135">
        <v>0.5</v>
      </c>
      <c r="P23" s="135">
        <v>0.5</v>
      </c>
      <c r="Q23" s="135">
        <v>0.5</v>
      </c>
      <c r="R23" s="135">
        <v>0.5</v>
      </c>
    </row>
    <row r="24" spans="1:28" s="154" customFormat="1" x14ac:dyDescent="0.3">
      <c r="A24" s="136" t="s">
        <v>254</v>
      </c>
      <c r="B24" s="136" t="s">
        <v>291</v>
      </c>
      <c r="C24" s="135" t="s">
        <v>276</v>
      </c>
      <c r="D24" s="135" t="s">
        <v>292</v>
      </c>
      <c r="E24" s="135" t="s">
        <v>294</v>
      </c>
      <c r="F24" s="135">
        <f t="shared" ref="F24:F53" si="2">SUM(G24:R24)</f>
        <v>2.5</v>
      </c>
      <c r="G24" s="135"/>
      <c r="H24" s="135"/>
      <c r="I24" s="135"/>
      <c r="J24" s="135"/>
      <c r="K24" s="135"/>
      <c r="L24" s="135"/>
      <c r="M24" s="135"/>
      <c r="N24" s="135">
        <v>0.5</v>
      </c>
      <c r="O24" s="135">
        <v>0.5</v>
      </c>
      <c r="P24" s="135">
        <v>0.5</v>
      </c>
      <c r="Q24" s="135">
        <v>0.5</v>
      </c>
      <c r="R24" s="135">
        <v>0.5</v>
      </c>
    </row>
    <row r="25" spans="1:28" s="154" customFormat="1" x14ac:dyDescent="0.3">
      <c r="A25" s="136" t="s">
        <v>254</v>
      </c>
      <c r="B25" s="136" t="s">
        <v>291</v>
      </c>
      <c r="C25" s="135" t="s">
        <v>258</v>
      </c>
      <c r="D25" s="135" t="s">
        <v>259</v>
      </c>
      <c r="E25" s="135" t="s">
        <v>260</v>
      </c>
      <c r="F25" s="135">
        <f t="shared" si="2"/>
        <v>1.4000000000000001</v>
      </c>
      <c r="G25" s="135">
        <v>0.3</v>
      </c>
      <c r="H25" s="135">
        <v>0.4</v>
      </c>
      <c r="I25" s="135">
        <v>0.4</v>
      </c>
      <c r="J25" s="135">
        <v>0.3</v>
      </c>
      <c r="K25" s="135"/>
      <c r="L25" s="135"/>
      <c r="M25" s="135"/>
      <c r="N25" s="135"/>
      <c r="O25" s="135"/>
      <c r="P25" s="135"/>
      <c r="Q25" s="135"/>
      <c r="R25" s="135"/>
    </row>
    <row r="26" spans="1:28" s="154" customFormat="1" x14ac:dyDescent="0.3">
      <c r="A26" s="136" t="s">
        <v>254</v>
      </c>
      <c r="B26" s="136" t="s">
        <v>291</v>
      </c>
      <c r="C26" s="135" t="s">
        <v>258</v>
      </c>
      <c r="D26" s="135" t="s">
        <v>261</v>
      </c>
      <c r="E26" s="135" t="s">
        <v>262</v>
      </c>
      <c r="F26" s="135">
        <f t="shared" si="2"/>
        <v>6</v>
      </c>
      <c r="G26" s="135">
        <v>0</v>
      </c>
      <c r="H26" s="135">
        <v>1</v>
      </c>
      <c r="I26" s="135">
        <v>2</v>
      </c>
      <c r="J26" s="135">
        <v>2</v>
      </c>
      <c r="K26" s="135">
        <v>1</v>
      </c>
      <c r="L26" s="135"/>
      <c r="M26" s="135"/>
      <c r="N26" s="135"/>
      <c r="O26" s="135"/>
      <c r="P26" s="135"/>
      <c r="Q26" s="135"/>
      <c r="R26" s="135"/>
    </row>
    <row r="27" spans="1:28" s="154" customFormat="1" x14ac:dyDescent="0.3">
      <c r="A27" s="136" t="s">
        <v>254</v>
      </c>
      <c r="B27" s="136" t="s">
        <v>291</v>
      </c>
      <c r="C27" s="135" t="s">
        <v>258</v>
      </c>
      <c r="D27" s="135" t="s">
        <v>263</v>
      </c>
      <c r="E27" s="135" t="s">
        <v>264</v>
      </c>
      <c r="F27" s="135">
        <f t="shared" si="2"/>
        <v>4</v>
      </c>
      <c r="G27" s="135">
        <v>0.5</v>
      </c>
      <c r="H27" s="135">
        <v>1</v>
      </c>
      <c r="I27" s="135">
        <v>1</v>
      </c>
      <c r="J27" s="135">
        <v>1</v>
      </c>
      <c r="K27" s="135">
        <v>0.5</v>
      </c>
      <c r="L27" s="135">
        <v>0</v>
      </c>
      <c r="M27" s="135"/>
      <c r="N27" s="135"/>
      <c r="O27" s="135"/>
      <c r="P27" s="135"/>
      <c r="Q27" s="135"/>
      <c r="R27" s="135"/>
    </row>
    <row r="28" spans="1:28" s="154" customFormat="1" x14ac:dyDescent="0.3">
      <c r="A28" s="136" t="s">
        <v>254</v>
      </c>
      <c r="B28" s="136" t="s">
        <v>291</v>
      </c>
      <c r="C28" s="135" t="s">
        <v>258</v>
      </c>
      <c r="D28" s="135" t="s">
        <v>265</v>
      </c>
      <c r="E28" s="135" t="s">
        <v>266</v>
      </c>
      <c r="F28" s="135">
        <f t="shared" si="2"/>
        <v>1</v>
      </c>
      <c r="G28" s="135">
        <v>0.3</v>
      </c>
      <c r="H28" s="135">
        <v>0.3</v>
      </c>
      <c r="I28" s="135">
        <v>0.4</v>
      </c>
      <c r="J28" s="135"/>
      <c r="K28" s="135"/>
      <c r="L28" s="135"/>
      <c r="M28" s="135"/>
      <c r="N28" s="135"/>
      <c r="O28" s="135"/>
      <c r="P28" s="135"/>
      <c r="Q28" s="135"/>
      <c r="R28" s="135"/>
    </row>
    <row r="29" spans="1:28" s="154" customFormat="1" x14ac:dyDescent="0.3">
      <c r="A29" s="136" t="s">
        <v>254</v>
      </c>
      <c r="B29" s="136" t="s">
        <v>291</v>
      </c>
      <c r="C29" s="135" t="s">
        <v>258</v>
      </c>
      <c r="D29" s="135" t="s">
        <v>295</v>
      </c>
      <c r="E29" s="135" t="s">
        <v>296</v>
      </c>
      <c r="F29" s="135">
        <f t="shared" si="2"/>
        <v>2.1</v>
      </c>
      <c r="G29" s="135">
        <v>0.1</v>
      </c>
      <c r="H29" s="135">
        <v>0.6</v>
      </c>
      <c r="I29" s="135">
        <v>0.7</v>
      </c>
      <c r="J29" s="135">
        <v>0.5</v>
      </c>
      <c r="K29" s="135">
        <v>0.2</v>
      </c>
      <c r="L29" s="135"/>
      <c r="M29" s="135"/>
      <c r="N29" s="135"/>
      <c r="O29" s="135"/>
      <c r="P29" s="135"/>
      <c r="Q29" s="135"/>
      <c r="R29" s="135"/>
    </row>
    <row r="30" spans="1:28" s="154" customFormat="1" x14ac:dyDescent="0.3">
      <c r="A30" s="136" t="s">
        <v>254</v>
      </c>
      <c r="B30" s="136" t="s">
        <v>291</v>
      </c>
      <c r="C30" s="135" t="s">
        <v>258</v>
      </c>
      <c r="D30" s="135" t="s">
        <v>297</v>
      </c>
      <c r="E30" s="135" t="s">
        <v>298</v>
      </c>
      <c r="F30" s="135">
        <f t="shared" si="2"/>
        <v>8</v>
      </c>
      <c r="G30" s="135"/>
      <c r="H30" s="135">
        <v>0.5</v>
      </c>
      <c r="I30" s="135">
        <v>1</v>
      </c>
      <c r="J30" s="135">
        <v>1</v>
      </c>
      <c r="K30" s="135">
        <v>1</v>
      </c>
      <c r="L30" s="135">
        <v>1</v>
      </c>
      <c r="M30" s="135">
        <v>1</v>
      </c>
      <c r="N30" s="135">
        <v>1</v>
      </c>
      <c r="O30" s="135">
        <v>1</v>
      </c>
      <c r="P30" s="135">
        <v>0.5</v>
      </c>
      <c r="Q30" s="135"/>
      <c r="R30" s="135"/>
    </row>
    <row r="31" spans="1:28" s="154" customFormat="1" x14ac:dyDescent="0.3">
      <c r="A31" s="136" t="s">
        <v>254</v>
      </c>
      <c r="B31" s="136" t="s">
        <v>291</v>
      </c>
      <c r="C31" s="135" t="s">
        <v>258</v>
      </c>
      <c r="D31" s="135" t="s">
        <v>297</v>
      </c>
      <c r="E31" s="135" t="s">
        <v>299</v>
      </c>
      <c r="F31" s="135">
        <f t="shared" si="2"/>
        <v>11</v>
      </c>
      <c r="G31" s="135"/>
      <c r="H31" s="135"/>
      <c r="I31" s="135"/>
      <c r="J31" s="135">
        <v>1</v>
      </c>
      <c r="K31" s="135">
        <v>1</v>
      </c>
      <c r="L31" s="135">
        <v>1</v>
      </c>
      <c r="M31" s="135">
        <v>1</v>
      </c>
      <c r="N31" s="135">
        <v>1</v>
      </c>
      <c r="O31" s="135">
        <v>2</v>
      </c>
      <c r="P31" s="135">
        <v>2</v>
      </c>
      <c r="Q31" s="135">
        <v>1</v>
      </c>
      <c r="R31" s="135">
        <v>1</v>
      </c>
    </row>
    <row r="32" spans="1:28" s="154" customFormat="1" ht="28.5" x14ac:dyDescent="0.3">
      <c r="A32" s="136" t="s">
        <v>254</v>
      </c>
      <c r="B32" s="136" t="s">
        <v>291</v>
      </c>
      <c r="C32" s="135" t="s">
        <v>258</v>
      </c>
      <c r="D32" s="135" t="s">
        <v>300</v>
      </c>
      <c r="E32" s="135" t="s">
        <v>301</v>
      </c>
      <c r="F32" s="135">
        <f t="shared" si="2"/>
        <v>0.6</v>
      </c>
      <c r="G32" s="135">
        <v>0.3</v>
      </c>
      <c r="H32" s="135">
        <v>0.3</v>
      </c>
      <c r="I32" s="135"/>
      <c r="J32" s="135"/>
      <c r="K32" s="135"/>
      <c r="L32" s="135"/>
      <c r="M32" s="135"/>
      <c r="N32" s="135"/>
      <c r="O32" s="135"/>
      <c r="P32" s="135"/>
      <c r="Q32" s="135"/>
      <c r="R32" s="135"/>
    </row>
    <row r="33" spans="1:18" s="154" customFormat="1" x14ac:dyDescent="0.3">
      <c r="A33" s="136" t="s">
        <v>254</v>
      </c>
      <c r="B33" s="136" t="s">
        <v>291</v>
      </c>
      <c r="C33" s="135" t="s">
        <v>267</v>
      </c>
      <c r="D33" s="135" t="s">
        <v>268</v>
      </c>
      <c r="E33" s="135" t="s">
        <v>269</v>
      </c>
      <c r="F33" s="135">
        <f t="shared" si="2"/>
        <v>1.5</v>
      </c>
      <c r="G33" s="135"/>
      <c r="H33" s="135"/>
      <c r="I33" s="135">
        <v>1.5</v>
      </c>
      <c r="J33" s="135"/>
      <c r="K33" s="135"/>
      <c r="L33" s="135"/>
      <c r="M33" s="135"/>
      <c r="N33" s="135"/>
      <c r="O33" s="135"/>
      <c r="P33" s="135"/>
      <c r="Q33" s="135"/>
      <c r="R33" s="135"/>
    </row>
    <row r="34" spans="1:18" s="154" customFormat="1" x14ac:dyDescent="0.3">
      <c r="A34" s="136" t="s">
        <v>254</v>
      </c>
      <c r="B34" s="136" t="s">
        <v>291</v>
      </c>
      <c r="C34" s="135" t="s">
        <v>258</v>
      </c>
      <c r="D34" s="135" t="s">
        <v>270</v>
      </c>
      <c r="E34" s="135" t="s">
        <v>271</v>
      </c>
      <c r="F34" s="135">
        <f t="shared" si="2"/>
        <v>10</v>
      </c>
      <c r="G34" s="135">
        <v>4</v>
      </c>
      <c r="H34" s="135">
        <v>4</v>
      </c>
      <c r="I34" s="135">
        <v>2</v>
      </c>
      <c r="J34" s="135"/>
      <c r="K34" s="135"/>
      <c r="L34" s="135"/>
      <c r="M34" s="135"/>
      <c r="N34" s="135"/>
      <c r="O34" s="135"/>
      <c r="P34" s="135"/>
      <c r="Q34" s="135"/>
      <c r="R34" s="135"/>
    </row>
    <row r="35" spans="1:18" s="154" customFormat="1" x14ac:dyDescent="0.3">
      <c r="A35" s="136" t="s">
        <v>254</v>
      </c>
      <c r="B35" s="136" t="s">
        <v>291</v>
      </c>
      <c r="C35" s="135" t="s">
        <v>267</v>
      </c>
      <c r="D35" s="135" t="s">
        <v>272</v>
      </c>
      <c r="E35" s="135" t="s">
        <v>273</v>
      </c>
      <c r="F35" s="135">
        <f t="shared" si="2"/>
        <v>10.6</v>
      </c>
      <c r="G35" s="135"/>
      <c r="H35" s="135"/>
      <c r="I35" s="135"/>
      <c r="J35" s="135"/>
      <c r="K35" s="135"/>
      <c r="L35" s="135"/>
      <c r="M35" s="135"/>
      <c r="N35" s="135"/>
      <c r="O35" s="135">
        <v>10.6</v>
      </c>
      <c r="P35" s="135"/>
      <c r="Q35" s="135"/>
      <c r="R35" s="135"/>
    </row>
    <row r="36" spans="1:18" s="154" customFormat="1" x14ac:dyDescent="0.3">
      <c r="A36" s="136" t="s">
        <v>254</v>
      </c>
      <c r="B36" s="136" t="s">
        <v>291</v>
      </c>
      <c r="C36" s="135" t="s">
        <v>258</v>
      </c>
      <c r="D36" s="135" t="s">
        <v>302</v>
      </c>
      <c r="E36" s="135" t="s">
        <v>303</v>
      </c>
      <c r="F36" s="135">
        <f t="shared" si="2"/>
        <v>2.7</v>
      </c>
      <c r="G36" s="135"/>
      <c r="H36" s="135"/>
      <c r="I36" s="135"/>
      <c r="J36" s="135">
        <v>2.7</v>
      </c>
      <c r="K36" s="135"/>
      <c r="L36" s="135"/>
      <c r="M36" s="135"/>
      <c r="N36" s="135"/>
      <c r="O36" s="135"/>
      <c r="P36" s="135"/>
      <c r="Q36" s="135"/>
      <c r="R36" s="135"/>
    </row>
    <row r="37" spans="1:18" s="154" customFormat="1" x14ac:dyDescent="0.3">
      <c r="A37" s="136" t="s">
        <v>254</v>
      </c>
      <c r="B37" s="136" t="s">
        <v>291</v>
      </c>
      <c r="C37" s="135" t="s">
        <v>276</v>
      </c>
      <c r="D37" s="135" t="s">
        <v>304</v>
      </c>
      <c r="E37" s="135" t="s">
        <v>305</v>
      </c>
      <c r="F37" s="135">
        <f t="shared" si="2"/>
        <v>4</v>
      </c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>
        <v>4</v>
      </c>
    </row>
    <row r="38" spans="1:18" s="154" customFormat="1" x14ac:dyDescent="0.3">
      <c r="A38" s="136" t="s">
        <v>254</v>
      </c>
      <c r="B38" s="136" t="s">
        <v>291</v>
      </c>
      <c r="C38" s="135" t="s">
        <v>258</v>
      </c>
      <c r="D38" s="135" t="s">
        <v>274</v>
      </c>
      <c r="E38" s="135" t="s">
        <v>275</v>
      </c>
      <c r="F38" s="135">
        <f t="shared" si="2"/>
        <v>10</v>
      </c>
      <c r="G38" s="135"/>
      <c r="H38" s="135"/>
      <c r="I38" s="135"/>
      <c r="J38" s="135"/>
      <c r="K38" s="135"/>
      <c r="L38" s="135"/>
      <c r="M38" s="135"/>
      <c r="N38" s="135">
        <v>10</v>
      </c>
      <c r="O38" s="135"/>
      <c r="P38" s="135"/>
      <c r="Q38" s="135"/>
      <c r="R38" s="135"/>
    </row>
    <row r="39" spans="1:18" s="154" customFormat="1" x14ac:dyDescent="0.3">
      <c r="A39" s="136" t="s">
        <v>254</v>
      </c>
      <c r="B39" s="136" t="s">
        <v>291</v>
      </c>
      <c r="C39" s="135" t="s">
        <v>258</v>
      </c>
      <c r="D39" s="135" t="s">
        <v>306</v>
      </c>
      <c r="E39" s="135" t="s">
        <v>307</v>
      </c>
      <c r="F39" s="135">
        <f t="shared" si="2"/>
        <v>1</v>
      </c>
      <c r="G39" s="135"/>
      <c r="H39" s="135"/>
      <c r="I39" s="135">
        <v>1</v>
      </c>
      <c r="J39" s="135"/>
      <c r="K39" s="135"/>
      <c r="L39" s="135"/>
      <c r="M39" s="135"/>
      <c r="N39" s="135"/>
      <c r="O39" s="135"/>
      <c r="P39" s="135"/>
      <c r="Q39" s="135"/>
      <c r="R39" s="135"/>
    </row>
    <row r="40" spans="1:18" s="154" customFormat="1" x14ac:dyDescent="0.3">
      <c r="A40" s="136" t="s">
        <v>254</v>
      </c>
      <c r="B40" s="136" t="s">
        <v>291</v>
      </c>
      <c r="C40" s="135" t="s">
        <v>258</v>
      </c>
      <c r="D40" s="135" t="s">
        <v>308</v>
      </c>
      <c r="E40" s="135" t="s">
        <v>309</v>
      </c>
      <c r="F40" s="135">
        <f t="shared" si="2"/>
        <v>10</v>
      </c>
      <c r="G40" s="135"/>
      <c r="H40" s="135"/>
      <c r="I40" s="135">
        <v>10</v>
      </c>
      <c r="J40" s="135"/>
      <c r="K40" s="135"/>
      <c r="L40" s="135"/>
      <c r="M40" s="135"/>
      <c r="N40" s="135"/>
      <c r="O40" s="135"/>
      <c r="P40" s="135"/>
      <c r="Q40" s="135"/>
      <c r="R40" s="135"/>
    </row>
    <row r="41" spans="1:18" s="154" customFormat="1" x14ac:dyDescent="0.3">
      <c r="A41" s="136" t="s">
        <v>254</v>
      </c>
      <c r="B41" s="136" t="s">
        <v>291</v>
      </c>
      <c r="C41" s="135" t="s">
        <v>258</v>
      </c>
      <c r="D41" s="135" t="s">
        <v>310</v>
      </c>
      <c r="E41" s="135" t="s">
        <v>311</v>
      </c>
      <c r="F41" s="135">
        <f t="shared" si="2"/>
        <v>0.7</v>
      </c>
      <c r="G41" s="135"/>
      <c r="H41" s="135"/>
      <c r="I41" s="135">
        <v>0.7</v>
      </c>
      <c r="J41" s="135"/>
      <c r="K41" s="135"/>
      <c r="L41" s="135"/>
      <c r="M41" s="135"/>
      <c r="N41" s="135"/>
      <c r="O41" s="135"/>
      <c r="P41" s="135"/>
      <c r="Q41" s="135"/>
      <c r="R41" s="135"/>
    </row>
    <row r="42" spans="1:18" s="154" customFormat="1" x14ac:dyDescent="0.3">
      <c r="A42" s="136" t="s">
        <v>254</v>
      </c>
      <c r="B42" s="136" t="s">
        <v>291</v>
      </c>
      <c r="C42" s="135" t="s">
        <v>258</v>
      </c>
      <c r="D42" s="135" t="s">
        <v>312</v>
      </c>
      <c r="E42" s="135" t="s">
        <v>313</v>
      </c>
      <c r="F42" s="135">
        <f t="shared" si="2"/>
        <v>1</v>
      </c>
      <c r="G42" s="135">
        <v>1</v>
      </c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</row>
    <row r="43" spans="1:18" s="154" customFormat="1" x14ac:dyDescent="0.3">
      <c r="A43" s="136" t="s">
        <v>254</v>
      </c>
      <c r="B43" s="136" t="s">
        <v>291</v>
      </c>
      <c r="C43" s="135" t="s">
        <v>258</v>
      </c>
      <c r="D43" s="135" t="s">
        <v>314</v>
      </c>
      <c r="E43" s="135" t="s">
        <v>315</v>
      </c>
      <c r="F43" s="135">
        <f t="shared" si="2"/>
        <v>1</v>
      </c>
      <c r="G43" s="135">
        <v>1</v>
      </c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</row>
    <row r="44" spans="1:18" s="154" customFormat="1" x14ac:dyDescent="0.3">
      <c r="A44" s="136" t="s">
        <v>254</v>
      </c>
      <c r="B44" s="136" t="s">
        <v>291</v>
      </c>
      <c r="C44" s="135" t="s">
        <v>276</v>
      </c>
      <c r="D44" s="135" t="s">
        <v>277</v>
      </c>
      <c r="E44" s="135" t="s">
        <v>278</v>
      </c>
      <c r="F44" s="135">
        <f t="shared" si="2"/>
        <v>40</v>
      </c>
      <c r="G44" s="135">
        <v>3</v>
      </c>
      <c r="H44" s="135">
        <v>3</v>
      </c>
      <c r="I44" s="135">
        <v>3</v>
      </c>
      <c r="J44" s="135">
        <v>3</v>
      </c>
      <c r="K44" s="135">
        <v>3</v>
      </c>
      <c r="L44" s="135">
        <v>3</v>
      </c>
      <c r="M44" s="135">
        <v>3</v>
      </c>
      <c r="N44" s="135">
        <v>3</v>
      </c>
      <c r="O44" s="135">
        <v>3</v>
      </c>
      <c r="P44" s="135">
        <v>3</v>
      </c>
      <c r="Q44" s="135">
        <v>3</v>
      </c>
      <c r="R44" s="135">
        <v>7</v>
      </c>
    </row>
    <row r="45" spans="1:18" s="154" customFormat="1" ht="27" x14ac:dyDescent="0.3">
      <c r="A45" s="136" t="s">
        <v>279</v>
      </c>
      <c r="B45" s="136" t="s">
        <v>291</v>
      </c>
      <c r="C45" s="135" t="s">
        <v>276</v>
      </c>
      <c r="D45" s="135" t="s">
        <v>316</v>
      </c>
      <c r="E45" s="135" t="s">
        <v>317</v>
      </c>
      <c r="F45" s="135">
        <f t="shared" si="2"/>
        <v>12</v>
      </c>
      <c r="G45" s="135">
        <v>1</v>
      </c>
      <c r="H45" s="135">
        <v>1</v>
      </c>
      <c r="I45" s="135">
        <v>1</v>
      </c>
      <c r="J45" s="135">
        <v>1</v>
      </c>
      <c r="K45" s="135">
        <v>1</v>
      </c>
      <c r="L45" s="135">
        <v>1</v>
      </c>
      <c r="M45" s="135">
        <v>1</v>
      </c>
      <c r="N45" s="135">
        <v>1</v>
      </c>
      <c r="O45" s="135">
        <v>1</v>
      </c>
      <c r="P45" s="135">
        <v>1</v>
      </c>
      <c r="Q45" s="135">
        <v>1</v>
      </c>
      <c r="R45" s="135">
        <v>1</v>
      </c>
    </row>
    <row r="46" spans="1:18" s="154" customFormat="1" ht="27" x14ac:dyDescent="0.3">
      <c r="A46" s="136" t="s">
        <v>279</v>
      </c>
      <c r="B46" s="136" t="s">
        <v>291</v>
      </c>
      <c r="C46" s="135" t="s">
        <v>342</v>
      </c>
      <c r="D46" s="135" t="s">
        <v>318</v>
      </c>
      <c r="E46" s="135" t="s">
        <v>319</v>
      </c>
      <c r="F46" s="135">
        <f t="shared" si="2"/>
        <v>14.999999999999998</v>
      </c>
      <c r="G46" s="135">
        <v>1.2</v>
      </c>
      <c r="H46" s="135">
        <v>1.2</v>
      </c>
      <c r="I46" s="135">
        <v>1.2</v>
      </c>
      <c r="J46" s="135">
        <v>1.2</v>
      </c>
      <c r="K46" s="135">
        <v>1.2</v>
      </c>
      <c r="L46" s="135">
        <v>1.2</v>
      </c>
      <c r="M46" s="135">
        <v>1.2</v>
      </c>
      <c r="N46" s="135">
        <v>1.2</v>
      </c>
      <c r="O46" s="135">
        <v>1.2</v>
      </c>
      <c r="P46" s="135">
        <v>1.2</v>
      </c>
      <c r="Q46" s="135">
        <v>1.2</v>
      </c>
      <c r="R46" s="135">
        <v>1.8</v>
      </c>
    </row>
    <row r="47" spans="1:18" s="154" customFormat="1" ht="27" x14ac:dyDescent="0.3">
      <c r="A47" s="136" t="s">
        <v>279</v>
      </c>
      <c r="B47" s="136" t="s">
        <v>291</v>
      </c>
      <c r="C47" s="135" t="s">
        <v>342</v>
      </c>
      <c r="D47" s="135"/>
      <c r="E47" s="135" t="s">
        <v>320</v>
      </c>
      <c r="F47" s="135">
        <f t="shared" si="2"/>
        <v>1.1100000000000001</v>
      </c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>
        <v>1.1100000000000001</v>
      </c>
    </row>
    <row r="48" spans="1:18" s="154" customFormat="1" ht="27" x14ac:dyDescent="0.3">
      <c r="A48" s="136" t="s">
        <v>279</v>
      </c>
      <c r="B48" s="136" t="s">
        <v>291</v>
      </c>
      <c r="C48" s="135" t="s">
        <v>342</v>
      </c>
      <c r="D48" s="135"/>
      <c r="E48" s="135" t="s">
        <v>321</v>
      </c>
      <c r="F48" s="135">
        <f t="shared" si="2"/>
        <v>0.06</v>
      </c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>
        <v>0.06</v>
      </c>
    </row>
    <row r="49" spans="1:28" s="154" customFormat="1" ht="27" x14ac:dyDescent="0.3">
      <c r="A49" s="136" t="s">
        <v>279</v>
      </c>
      <c r="B49" s="136" t="s">
        <v>291</v>
      </c>
      <c r="C49" s="135" t="s">
        <v>276</v>
      </c>
      <c r="D49" s="135"/>
      <c r="E49" s="135" t="s">
        <v>322</v>
      </c>
      <c r="F49" s="135">
        <f t="shared" si="2"/>
        <v>0.33</v>
      </c>
      <c r="G49" s="135"/>
      <c r="H49" s="135"/>
      <c r="I49" s="135"/>
      <c r="J49" s="135"/>
      <c r="K49" s="135"/>
      <c r="L49" s="135">
        <v>0.09</v>
      </c>
      <c r="M49" s="135"/>
      <c r="N49" s="135">
        <v>0.05</v>
      </c>
      <c r="O49" s="135"/>
      <c r="P49" s="135"/>
      <c r="Q49" s="135"/>
      <c r="R49" s="135">
        <v>0.19</v>
      </c>
    </row>
    <row r="50" spans="1:28" s="154" customFormat="1" ht="27" x14ac:dyDescent="0.3">
      <c r="A50" s="136" t="s">
        <v>279</v>
      </c>
      <c r="B50" s="136" t="s">
        <v>291</v>
      </c>
      <c r="C50" s="135" t="s">
        <v>342</v>
      </c>
      <c r="D50" s="135"/>
      <c r="E50" s="135" t="s">
        <v>323</v>
      </c>
      <c r="F50" s="135">
        <f t="shared" si="2"/>
        <v>0.12</v>
      </c>
      <c r="G50" s="135"/>
      <c r="H50" s="135"/>
      <c r="I50" s="135"/>
      <c r="J50" s="135"/>
      <c r="K50" s="135"/>
      <c r="L50" s="135">
        <v>0.09</v>
      </c>
      <c r="M50" s="135"/>
      <c r="N50" s="135"/>
      <c r="O50" s="135">
        <v>0.03</v>
      </c>
      <c r="P50" s="135"/>
      <c r="Q50" s="135"/>
      <c r="R50" s="135"/>
    </row>
    <row r="51" spans="1:28" s="154" customFormat="1" ht="27" x14ac:dyDescent="0.3">
      <c r="A51" s="136" t="s">
        <v>279</v>
      </c>
      <c r="B51" s="136" t="s">
        <v>291</v>
      </c>
      <c r="C51" s="135" t="s">
        <v>342</v>
      </c>
      <c r="D51" s="135"/>
      <c r="E51" s="135" t="s">
        <v>324</v>
      </c>
      <c r="F51" s="135">
        <f t="shared" si="2"/>
        <v>7.0000000000000007E-2</v>
      </c>
      <c r="G51" s="135"/>
      <c r="H51" s="135"/>
      <c r="I51" s="135"/>
      <c r="J51" s="135"/>
      <c r="K51" s="135"/>
      <c r="L51" s="135"/>
      <c r="M51" s="135"/>
      <c r="N51" s="135"/>
      <c r="O51" s="135"/>
      <c r="P51" s="135">
        <v>7.0000000000000007E-2</v>
      </c>
      <c r="Q51" s="135"/>
      <c r="R51" s="135"/>
    </row>
    <row r="52" spans="1:28" s="154" customFormat="1" ht="27" x14ac:dyDescent="0.3">
      <c r="A52" s="136" t="s">
        <v>279</v>
      </c>
      <c r="B52" s="136" t="s">
        <v>291</v>
      </c>
      <c r="C52" s="135" t="s">
        <v>342</v>
      </c>
      <c r="D52" s="135"/>
      <c r="E52" s="135" t="s">
        <v>325</v>
      </c>
      <c r="F52" s="135">
        <f t="shared" si="2"/>
        <v>3.96</v>
      </c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>
        <v>3.96</v>
      </c>
      <c r="R52" s="135"/>
    </row>
    <row r="53" spans="1:28" s="154" customFormat="1" ht="27" x14ac:dyDescent="0.3">
      <c r="A53" s="136" t="s">
        <v>279</v>
      </c>
      <c r="B53" s="136" t="s">
        <v>291</v>
      </c>
      <c r="C53" s="135" t="s">
        <v>342</v>
      </c>
      <c r="D53" s="135">
        <v>96</v>
      </c>
      <c r="E53" s="135" t="s">
        <v>326</v>
      </c>
      <c r="F53" s="135">
        <f t="shared" si="2"/>
        <v>0.53</v>
      </c>
      <c r="G53" s="135"/>
      <c r="H53" s="135"/>
      <c r="I53" s="135"/>
      <c r="J53" s="135"/>
      <c r="K53" s="135"/>
      <c r="L53" s="135">
        <f>0.53/5</f>
        <v>0.10600000000000001</v>
      </c>
      <c r="M53" s="135">
        <f>0.53/5</f>
        <v>0.10600000000000001</v>
      </c>
      <c r="N53" s="135">
        <f>0.53/5</f>
        <v>0.10600000000000001</v>
      </c>
      <c r="O53" s="135">
        <f>0.53/5</f>
        <v>0.10600000000000001</v>
      </c>
      <c r="P53" s="135">
        <f>0.53/5</f>
        <v>0.10600000000000001</v>
      </c>
      <c r="Q53" s="135"/>
      <c r="R53" s="135"/>
    </row>
    <row r="54" spans="1:28" s="158" customFormat="1" x14ac:dyDescent="0.3">
      <c r="A54" s="147" t="s">
        <v>291</v>
      </c>
      <c r="B54" s="147"/>
      <c r="C54" s="147"/>
      <c r="D54" s="147"/>
      <c r="E54" s="157" t="s">
        <v>289</v>
      </c>
      <c r="F54" s="148">
        <f>SUM(F23:F53)</f>
        <v>165.28000000000006</v>
      </c>
      <c r="G54" s="148">
        <f t="shared" ref="G54:R54" si="3">SUM(G23:G53)</f>
        <v>12.7</v>
      </c>
      <c r="H54" s="148">
        <f t="shared" si="3"/>
        <v>13.299999999999999</v>
      </c>
      <c r="I54" s="148">
        <f t="shared" si="3"/>
        <v>25.9</v>
      </c>
      <c r="J54" s="148">
        <f t="shared" si="3"/>
        <v>13.7</v>
      </c>
      <c r="K54" s="148">
        <f t="shared" si="3"/>
        <v>8.9</v>
      </c>
      <c r="L54" s="148">
        <f t="shared" si="3"/>
        <v>7.4859999999999998</v>
      </c>
      <c r="M54" s="148">
        <f t="shared" si="3"/>
        <v>7.806</v>
      </c>
      <c r="N54" s="148">
        <f t="shared" si="3"/>
        <v>18.356000000000002</v>
      </c>
      <c r="O54" s="148">
        <f t="shared" si="3"/>
        <v>19.936000000000003</v>
      </c>
      <c r="P54" s="148">
        <f t="shared" si="3"/>
        <v>8.8759999999999994</v>
      </c>
      <c r="Q54" s="148">
        <f t="shared" si="3"/>
        <v>11.16</v>
      </c>
      <c r="R54" s="148">
        <f t="shared" si="3"/>
        <v>17.16</v>
      </c>
      <c r="S54" s="145"/>
      <c r="T54" s="145"/>
      <c r="U54" s="145"/>
      <c r="V54" s="145"/>
      <c r="W54" s="145"/>
      <c r="X54" s="145"/>
      <c r="Y54" s="145"/>
      <c r="Z54" s="145"/>
      <c r="AA54" s="145"/>
      <c r="AB54" s="145"/>
    </row>
    <row r="55" spans="1:28" s="158" customFormat="1" x14ac:dyDescent="0.3">
      <c r="A55" s="159" t="s">
        <v>290</v>
      </c>
      <c r="B55" s="159"/>
      <c r="C55" s="159"/>
      <c r="D55" s="159"/>
      <c r="E55" s="159"/>
      <c r="F55" s="164"/>
      <c r="G55" s="149">
        <f>+G54+H54+I54</f>
        <v>51.9</v>
      </c>
      <c r="H55" s="149"/>
      <c r="I55" s="149"/>
      <c r="J55" s="149">
        <f>+J54+K54+L54+G55</f>
        <v>81.986000000000004</v>
      </c>
      <c r="K55" s="149"/>
      <c r="L55" s="149"/>
      <c r="M55" s="149">
        <f>+M54+N54+O54+J55</f>
        <v>128.084</v>
      </c>
      <c r="N55" s="149"/>
      <c r="O55" s="149"/>
      <c r="P55" s="149">
        <f>+P54+Q54+R54+M55</f>
        <v>165.28</v>
      </c>
      <c r="Q55" s="149"/>
      <c r="R55" s="149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</row>
    <row r="56" spans="1:28" x14ac:dyDescent="0.3">
      <c r="A56" s="198"/>
      <c r="B56" s="198"/>
      <c r="C56" s="162"/>
      <c r="D56" s="162"/>
      <c r="E56" s="162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</row>
    <row r="57" spans="1:28" x14ac:dyDescent="0.3">
      <c r="A57" s="194" t="s">
        <v>235</v>
      </c>
      <c r="B57" s="194" t="s">
        <v>23</v>
      </c>
      <c r="C57" s="146" t="s">
        <v>236</v>
      </c>
      <c r="D57" s="146" t="s">
        <v>237</v>
      </c>
      <c r="E57" s="146" t="s">
        <v>238</v>
      </c>
      <c r="F57" s="146" t="s">
        <v>239</v>
      </c>
      <c r="G57" s="146" t="s">
        <v>241</v>
      </c>
      <c r="H57" s="146" t="s">
        <v>242</v>
      </c>
      <c r="I57" s="146" t="s">
        <v>243</v>
      </c>
      <c r="J57" s="146" t="s">
        <v>244</v>
      </c>
      <c r="K57" s="146" t="s">
        <v>245</v>
      </c>
      <c r="L57" s="146" t="s">
        <v>246</v>
      </c>
      <c r="M57" s="146" t="s">
        <v>247</v>
      </c>
      <c r="N57" s="146" t="s">
        <v>248</v>
      </c>
      <c r="O57" s="146" t="s">
        <v>249</v>
      </c>
      <c r="P57" s="146" t="s">
        <v>250</v>
      </c>
      <c r="Q57" s="146" t="s">
        <v>251</v>
      </c>
      <c r="R57" s="146" t="s">
        <v>252</v>
      </c>
    </row>
    <row r="58" spans="1:28" s="154" customFormat="1" x14ac:dyDescent="0.3">
      <c r="A58" s="197" t="s">
        <v>254</v>
      </c>
      <c r="B58" s="197" t="s">
        <v>327</v>
      </c>
      <c r="C58" s="156" t="s">
        <v>276</v>
      </c>
      <c r="D58" s="156" t="s">
        <v>292</v>
      </c>
      <c r="E58" s="156" t="s">
        <v>293</v>
      </c>
      <c r="F58" s="156">
        <f>SUM(G58:R58)</f>
        <v>3</v>
      </c>
      <c r="G58" s="156"/>
      <c r="H58" s="156"/>
      <c r="I58" s="156"/>
      <c r="J58" s="156"/>
      <c r="K58" s="156"/>
      <c r="L58" s="156"/>
      <c r="M58" s="156"/>
      <c r="N58" s="156"/>
      <c r="O58" s="156">
        <v>0.5</v>
      </c>
      <c r="P58" s="156">
        <v>0.5</v>
      </c>
      <c r="Q58" s="165">
        <v>1</v>
      </c>
      <c r="R58" s="165">
        <v>1</v>
      </c>
    </row>
    <row r="59" spans="1:28" s="154" customFormat="1" x14ac:dyDescent="0.3">
      <c r="A59" s="197" t="s">
        <v>254</v>
      </c>
      <c r="B59" s="197" t="s">
        <v>327</v>
      </c>
      <c r="C59" s="156" t="s">
        <v>276</v>
      </c>
      <c r="D59" s="156" t="s">
        <v>292</v>
      </c>
      <c r="E59" s="156" t="s">
        <v>294</v>
      </c>
      <c r="F59" s="156">
        <f t="shared" ref="F59:F91" si="4">SUM(G59:R59)</f>
        <v>1.5</v>
      </c>
      <c r="G59" s="156"/>
      <c r="H59" s="156"/>
      <c r="I59" s="156"/>
      <c r="J59" s="156"/>
      <c r="K59" s="156"/>
      <c r="L59" s="156"/>
      <c r="M59" s="156"/>
      <c r="N59" s="156"/>
      <c r="O59" s="156"/>
      <c r="P59" s="156">
        <v>0.5</v>
      </c>
      <c r="Q59" s="156">
        <v>0.5</v>
      </c>
      <c r="R59" s="156">
        <v>0.5</v>
      </c>
    </row>
    <row r="60" spans="1:28" s="154" customFormat="1" x14ac:dyDescent="0.3">
      <c r="A60" s="197" t="s">
        <v>254</v>
      </c>
      <c r="B60" s="197" t="s">
        <v>327</v>
      </c>
      <c r="C60" s="156" t="s">
        <v>276</v>
      </c>
      <c r="D60" s="156" t="s">
        <v>292</v>
      </c>
      <c r="E60" s="156" t="s">
        <v>328</v>
      </c>
      <c r="F60" s="156">
        <f t="shared" si="4"/>
        <v>3</v>
      </c>
      <c r="G60" s="156"/>
      <c r="H60" s="156"/>
      <c r="I60" s="156"/>
      <c r="J60" s="156"/>
      <c r="K60" s="156"/>
      <c r="L60" s="156"/>
      <c r="M60" s="156"/>
      <c r="N60" s="156">
        <v>0.5</v>
      </c>
      <c r="O60" s="156">
        <v>0.5</v>
      </c>
      <c r="P60" s="156">
        <v>0.5</v>
      </c>
      <c r="Q60" s="156">
        <v>0.5</v>
      </c>
      <c r="R60" s="165">
        <v>1</v>
      </c>
    </row>
    <row r="61" spans="1:28" s="154" customFormat="1" x14ac:dyDescent="0.3">
      <c r="A61" s="197" t="s">
        <v>254</v>
      </c>
      <c r="B61" s="197" t="s">
        <v>327</v>
      </c>
      <c r="C61" s="156" t="s">
        <v>276</v>
      </c>
      <c r="D61" s="156" t="s">
        <v>292</v>
      </c>
      <c r="E61" s="156" t="s">
        <v>329</v>
      </c>
      <c r="F61" s="156">
        <f t="shared" si="4"/>
        <v>1.5</v>
      </c>
      <c r="G61" s="156"/>
      <c r="H61" s="156"/>
      <c r="I61" s="156"/>
      <c r="J61" s="156"/>
      <c r="K61" s="156"/>
      <c r="L61" s="156"/>
      <c r="M61" s="156"/>
      <c r="N61" s="156"/>
      <c r="O61" s="156"/>
      <c r="P61" s="156">
        <v>0.5</v>
      </c>
      <c r="Q61" s="156">
        <v>0.5</v>
      </c>
      <c r="R61" s="156">
        <v>0.5</v>
      </c>
    </row>
    <row r="62" spans="1:28" s="154" customFormat="1" x14ac:dyDescent="0.3">
      <c r="A62" s="197" t="s">
        <v>254</v>
      </c>
      <c r="B62" s="197" t="s">
        <v>327</v>
      </c>
      <c r="C62" s="156" t="s">
        <v>258</v>
      </c>
      <c r="D62" s="156" t="s">
        <v>330</v>
      </c>
      <c r="E62" s="156" t="s">
        <v>331</v>
      </c>
      <c r="F62" s="156">
        <f t="shared" si="4"/>
        <v>0.7</v>
      </c>
      <c r="G62" s="156">
        <v>0.3</v>
      </c>
      <c r="H62" s="156">
        <v>0.4</v>
      </c>
      <c r="I62" s="156">
        <v>0</v>
      </c>
      <c r="J62" s="156">
        <v>0</v>
      </c>
      <c r="K62" s="156">
        <v>0</v>
      </c>
      <c r="L62" s="156">
        <v>0</v>
      </c>
      <c r="M62" s="156">
        <v>0</v>
      </c>
      <c r="N62" s="156">
        <v>0</v>
      </c>
      <c r="O62" s="156">
        <v>0</v>
      </c>
      <c r="P62" s="156">
        <v>0</v>
      </c>
      <c r="Q62" s="156">
        <v>0</v>
      </c>
      <c r="R62" s="156">
        <v>0</v>
      </c>
    </row>
    <row r="63" spans="1:28" s="154" customFormat="1" x14ac:dyDescent="0.3">
      <c r="A63" s="197" t="s">
        <v>254</v>
      </c>
      <c r="B63" s="197" t="s">
        <v>327</v>
      </c>
      <c r="C63" s="156" t="s">
        <v>258</v>
      </c>
      <c r="D63" s="156" t="s">
        <v>332</v>
      </c>
      <c r="E63" s="156" t="s">
        <v>333</v>
      </c>
      <c r="F63" s="156">
        <f t="shared" si="4"/>
        <v>3.9</v>
      </c>
      <c r="G63" s="156"/>
      <c r="H63" s="156"/>
      <c r="I63" s="156"/>
      <c r="J63" s="156"/>
      <c r="K63" s="156">
        <v>0.5</v>
      </c>
      <c r="L63" s="156">
        <v>0.5</v>
      </c>
      <c r="M63" s="156">
        <v>0.5</v>
      </c>
      <c r="N63" s="156">
        <v>0.5</v>
      </c>
      <c r="O63" s="156">
        <v>0.5</v>
      </c>
      <c r="P63" s="156">
        <v>0.5</v>
      </c>
      <c r="Q63" s="156">
        <v>0.5</v>
      </c>
      <c r="R63" s="156">
        <v>0.4</v>
      </c>
    </row>
    <row r="64" spans="1:28" s="154" customFormat="1" ht="27" x14ac:dyDescent="0.3">
      <c r="A64" s="197" t="s">
        <v>279</v>
      </c>
      <c r="B64" s="197" t="s">
        <v>327</v>
      </c>
      <c r="C64" s="135" t="s">
        <v>267</v>
      </c>
      <c r="D64" s="156" t="s">
        <v>280</v>
      </c>
      <c r="E64" s="156" t="s">
        <v>281</v>
      </c>
      <c r="F64" s="156">
        <f t="shared" si="4"/>
        <v>9.5</v>
      </c>
      <c r="G64" s="156"/>
      <c r="H64" s="156"/>
      <c r="I64" s="156">
        <v>1</v>
      </c>
      <c r="J64" s="156"/>
      <c r="K64" s="156"/>
      <c r="L64" s="156">
        <v>2</v>
      </c>
      <c r="M64" s="156"/>
      <c r="N64" s="156"/>
      <c r="O64" s="156">
        <v>2</v>
      </c>
      <c r="P64" s="156"/>
      <c r="Q64" s="156"/>
      <c r="R64" s="156">
        <v>4.5</v>
      </c>
    </row>
    <row r="65" spans="1:18" s="154" customFormat="1" ht="27" x14ac:dyDescent="0.3">
      <c r="A65" s="197" t="s">
        <v>279</v>
      </c>
      <c r="B65" s="197" t="s">
        <v>327</v>
      </c>
      <c r="C65" s="135" t="s">
        <v>267</v>
      </c>
      <c r="D65" s="156" t="s">
        <v>282</v>
      </c>
      <c r="E65" s="156" t="s">
        <v>283</v>
      </c>
      <c r="F65" s="156">
        <f t="shared" si="4"/>
        <v>5.6</v>
      </c>
      <c r="G65" s="156"/>
      <c r="H65" s="156">
        <v>0.5</v>
      </c>
      <c r="I65" s="156">
        <v>0.5</v>
      </c>
      <c r="J65" s="156">
        <v>0.5</v>
      </c>
      <c r="K65" s="156">
        <v>0.5</v>
      </c>
      <c r="L65" s="156">
        <v>1</v>
      </c>
      <c r="M65" s="156">
        <v>2.6</v>
      </c>
      <c r="N65" s="156"/>
      <c r="O65" s="156"/>
      <c r="P65" s="156"/>
      <c r="Q65" s="156"/>
      <c r="R65" s="156"/>
    </row>
    <row r="66" spans="1:18" s="154" customFormat="1" ht="27" x14ac:dyDescent="0.3">
      <c r="A66" s="197" t="s">
        <v>279</v>
      </c>
      <c r="B66" s="197" t="s">
        <v>327</v>
      </c>
      <c r="C66" s="135" t="s">
        <v>267</v>
      </c>
      <c r="D66" s="156" t="s">
        <v>334</v>
      </c>
      <c r="E66" s="156" t="s">
        <v>283</v>
      </c>
      <c r="F66" s="156">
        <f t="shared" si="4"/>
        <v>4.32</v>
      </c>
      <c r="G66" s="156"/>
      <c r="H66" s="156"/>
      <c r="I66" s="156">
        <v>1</v>
      </c>
      <c r="J66" s="156">
        <v>1</v>
      </c>
      <c r="K66" s="156">
        <v>1</v>
      </c>
      <c r="L66" s="156">
        <v>1.32</v>
      </c>
      <c r="M66" s="156"/>
      <c r="N66" s="156"/>
      <c r="O66" s="156"/>
      <c r="P66" s="156"/>
      <c r="Q66" s="156"/>
      <c r="R66" s="156"/>
    </row>
    <row r="67" spans="1:18" s="154" customFormat="1" ht="27" x14ac:dyDescent="0.3">
      <c r="A67" s="197" t="s">
        <v>279</v>
      </c>
      <c r="B67" s="197" t="s">
        <v>327</v>
      </c>
      <c r="C67" s="135" t="s">
        <v>267</v>
      </c>
      <c r="D67" s="156" t="s">
        <v>335</v>
      </c>
      <c r="E67" s="156" t="s">
        <v>283</v>
      </c>
      <c r="F67" s="156">
        <f t="shared" si="4"/>
        <v>6.79</v>
      </c>
      <c r="G67" s="156"/>
      <c r="H67" s="156"/>
      <c r="I67" s="156">
        <v>1</v>
      </c>
      <c r="J67" s="156"/>
      <c r="K67" s="156"/>
      <c r="L67" s="156">
        <v>1.2</v>
      </c>
      <c r="M67" s="156"/>
      <c r="N67" s="156"/>
      <c r="O67" s="156">
        <v>2</v>
      </c>
      <c r="P67" s="156"/>
      <c r="Q67" s="156"/>
      <c r="R67" s="156">
        <v>2.59</v>
      </c>
    </row>
    <row r="68" spans="1:18" s="154" customFormat="1" ht="27" x14ac:dyDescent="0.3">
      <c r="A68" s="197" t="s">
        <v>279</v>
      </c>
      <c r="B68" s="197" t="s">
        <v>327</v>
      </c>
      <c r="C68" s="135" t="s">
        <v>267</v>
      </c>
      <c r="D68" s="156" t="s">
        <v>286</v>
      </c>
      <c r="E68" s="156" t="s">
        <v>287</v>
      </c>
      <c r="F68" s="156">
        <f t="shared" si="4"/>
        <v>8.15</v>
      </c>
      <c r="G68" s="156"/>
      <c r="H68" s="156"/>
      <c r="I68" s="156">
        <v>1</v>
      </c>
      <c r="J68" s="156"/>
      <c r="K68" s="156"/>
      <c r="L68" s="156">
        <v>1.1499999999999999</v>
      </c>
      <c r="M68" s="156"/>
      <c r="N68" s="156"/>
      <c r="O68" s="156">
        <v>2</v>
      </c>
      <c r="P68" s="156"/>
      <c r="Q68" s="156"/>
      <c r="R68" s="156">
        <v>4</v>
      </c>
    </row>
    <row r="69" spans="1:18" s="154" customFormat="1" ht="27" x14ac:dyDescent="0.3">
      <c r="A69" s="197" t="s">
        <v>279</v>
      </c>
      <c r="B69" s="197" t="s">
        <v>327</v>
      </c>
      <c r="C69" s="135" t="s">
        <v>267</v>
      </c>
      <c r="D69" s="156" t="s">
        <v>336</v>
      </c>
      <c r="E69" s="156" t="s">
        <v>337</v>
      </c>
      <c r="F69" s="156">
        <f t="shared" si="4"/>
        <v>1.4</v>
      </c>
      <c r="G69" s="156">
        <v>0.4</v>
      </c>
      <c r="H69" s="156">
        <v>1</v>
      </c>
      <c r="I69" s="156"/>
      <c r="J69" s="156"/>
      <c r="K69" s="156"/>
      <c r="L69" s="156"/>
      <c r="M69" s="156"/>
      <c r="N69" s="156"/>
      <c r="O69" s="156"/>
      <c r="P69" s="156"/>
      <c r="Q69" s="156"/>
      <c r="R69" s="156"/>
    </row>
    <row r="70" spans="1:18" s="154" customFormat="1" ht="27" x14ac:dyDescent="0.3">
      <c r="A70" s="197" t="s">
        <v>279</v>
      </c>
      <c r="B70" s="197" t="s">
        <v>327</v>
      </c>
      <c r="C70" s="156" t="s">
        <v>276</v>
      </c>
      <c r="D70" s="156" t="s">
        <v>316</v>
      </c>
      <c r="E70" s="156" t="s">
        <v>317</v>
      </c>
      <c r="F70" s="156">
        <f t="shared" si="4"/>
        <v>5</v>
      </c>
      <c r="G70" s="156"/>
      <c r="H70" s="156"/>
      <c r="I70" s="156">
        <v>1</v>
      </c>
      <c r="J70" s="156"/>
      <c r="K70" s="156"/>
      <c r="L70" s="156">
        <v>1</v>
      </c>
      <c r="M70" s="156"/>
      <c r="N70" s="156"/>
      <c r="O70" s="156">
        <v>1</v>
      </c>
      <c r="P70" s="156"/>
      <c r="Q70" s="156"/>
      <c r="R70" s="156">
        <v>2</v>
      </c>
    </row>
    <row r="71" spans="1:18" s="154" customFormat="1" ht="27" x14ac:dyDescent="0.3">
      <c r="A71" s="197" t="s">
        <v>279</v>
      </c>
      <c r="B71" s="197" t="s">
        <v>327</v>
      </c>
      <c r="C71" s="156"/>
      <c r="D71" s="156" t="s">
        <v>339</v>
      </c>
      <c r="E71" s="156" t="s">
        <v>340</v>
      </c>
      <c r="F71" s="156">
        <f t="shared" si="4"/>
        <v>0.88</v>
      </c>
      <c r="G71" s="156"/>
      <c r="H71" s="156"/>
      <c r="I71" s="156"/>
      <c r="J71" s="156">
        <v>0.88</v>
      </c>
      <c r="K71" s="156"/>
      <c r="L71" s="156"/>
      <c r="M71" s="156"/>
      <c r="N71" s="156"/>
      <c r="O71" s="156"/>
      <c r="P71" s="156"/>
      <c r="Q71" s="156"/>
      <c r="R71" s="156"/>
    </row>
    <row r="72" spans="1:18" s="154" customFormat="1" ht="27" x14ac:dyDescent="0.3">
      <c r="A72" s="197" t="s">
        <v>279</v>
      </c>
      <c r="B72" s="197" t="s">
        <v>327</v>
      </c>
      <c r="C72" s="135" t="s">
        <v>342</v>
      </c>
      <c r="D72" s="156" t="s">
        <v>318</v>
      </c>
      <c r="E72" s="156" t="s">
        <v>319</v>
      </c>
      <c r="F72" s="156">
        <f t="shared" si="4"/>
        <v>4.5</v>
      </c>
      <c r="G72" s="156"/>
      <c r="H72" s="156"/>
      <c r="I72" s="156"/>
      <c r="J72" s="156"/>
      <c r="K72" s="156"/>
      <c r="L72" s="156">
        <v>1.5</v>
      </c>
      <c r="M72" s="156"/>
      <c r="N72" s="156"/>
      <c r="O72" s="156"/>
      <c r="P72" s="156"/>
      <c r="Q72" s="156"/>
      <c r="R72" s="156">
        <v>3</v>
      </c>
    </row>
    <row r="73" spans="1:18" s="154" customFormat="1" ht="27" x14ac:dyDescent="0.3">
      <c r="A73" s="197" t="s">
        <v>279</v>
      </c>
      <c r="B73" s="197" t="s">
        <v>327</v>
      </c>
      <c r="C73" s="135" t="s">
        <v>342</v>
      </c>
      <c r="D73" s="156" t="s">
        <v>341</v>
      </c>
      <c r="E73" s="156" t="s">
        <v>285</v>
      </c>
      <c r="F73" s="156">
        <f t="shared" si="4"/>
        <v>3</v>
      </c>
      <c r="G73" s="156"/>
      <c r="H73" s="156"/>
      <c r="I73" s="156"/>
      <c r="J73" s="156"/>
      <c r="K73" s="156"/>
      <c r="L73" s="156">
        <v>1.5</v>
      </c>
      <c r="M73" s="156"/>
      <c r="N73" s="156"/>
      <c r="O73" s="156"/>
      <c r="P73" s="156"/>
      <c r="Q73" s="156"/>
      <c r="R73" s="156">
        <v>1.5</v>
      </c>
    </row>
    <row r="74" spans="1:18" s="154" customFormat="1" ht="27" x14ac:dyDescent="0.3">
      <c r="A74" s="197" t="s">
        <v>279</v>
      </c>
      <c r="B74" s="197" t="s">
        <v>327</v>
      </c>
      <c r="C74" s="135" t="s">
        <v>267</v>
      </c>
      <c r="D74" s="156" t="s">
        <v>284</v>
      </c>
      <c r="E74" s="156" t="s">
        <v>285</v>
      </c>
      <c r="F74" s="156">
        <f t="shared" si="4"/>
        <v>1.5</v>
      </c>
      <c r="G74" s="156"/>
      <c r="H74" s="156"/>
      <c r="I74" s="156"/>
      <c r="J74" s="156"/>
      <c r="K74" s="156">
        <v>1.5</v>
      </c>
      <c r="L74" s="156"/>
      <c r="M74" s="156"/>
      <c r="N74" s="156"/>
      <c r="O74" s="156"/>
      <c r="P74" s="156"/>
      <c r="Q74" s="156"/>
      <c r="R74" s="156"/>
    </row>
    <row r="75" spans="1:18" s="154" customFormat="1" ht="27" x14ac:dyDescent="0.3">
      <c r="A75" s="197" t="s">
        <v>279</v>
      </c>
      <c r="B75" s="197" t="s">
        <v>327</v>
      </c>
      <c r="C75" s="156" t="s">
        <v>267</v>
      </c>
      <c r="D75" s="156"/>
      <c r="E75" s="156" t="s">
        <v>288</v>
      </c>
      <c r="F75" s="156">
        <f t="shared" si="4"/>
        <v>3.1</v>
      </c>
      <c r="G75" s="156"/>
      <c r="H75" s="156"/>
      <c r="I75" s="156"/>
      <c r="J75" s="156"/>
      <c r="K75" s="156"/>
      <c r="L75" s="156"/>
      <c r="M75" s="156">
        <v>3.1</v>
      </c>
      <c r="N75" s="156"/>
      <c r="O75" s="156"/>
      <c r="P75" s="156"/>
      <c r="Q75" s="156"/>
      <c r="R75" s="156"/>
    </row>
    <row r="76" spans="1:18" s="154" customFormat="1" ht="27" x14ac:dyDescent="0.3">
      <c r="A76" s="197" t="s">
        <v>279</v>
      </c>
      <c r="B76" s="197" t="s">
        <v>327</v>
      </c>
      <c r="C76" s="156" t="s">
        <v>342</v>
      </c>
      <c r="D76" s="156"/>
      <c r="E76" s="156" t="s">
        <v>320</v>
      </c>
      <c r="F76" s="156">
        <f t="shared" si="4"/>
        <v>4.1400000000000006</v>
      </c>
      <c r="G76" s="156"/>
      <c r="H76" s="156"/>
      <c r="I76" s="156"/>
      <c r="J76" s="156"/>
      <c r="K76" s="156"/>
      <c r="L76" s="156"/>
      <c r="M76" s="156"/>
      <c r="N76" s="156"/>
      <c r="O76" s="156"/>
      <c r="P76" s="156"/>
      <c r="Q76" s="156"/>
      <c r="R76" s="156">
        <v>4.1400000000000006</v>
      </c>
    </row>
    <row r="77" spans="1:18" s="154" customFormat="1" ht="27" x14ac:dyDescent="0.3">
      <c r="A77" s="197" t="s">
        <v>279</v>
      </c>
      <c r="B77" s="197" t="s">
        <v>327</v>
      </c>
      <c r="C77" s="156" t="s">
        <v>342</v>
      </c>
      <c r="D77" s="156"/>
      <c r="E77" s="156" t="s">
        <v>321</v>
      </c>
      <c r="F77" s="156">
        <f t="shared" si="4"/>
        <v>3.3</v>
      </c>
      <c r="G77" s="156"/>
      <c r="H77" s="156"/>
      <c r="I77" s="156"/>
      <c r="J77" s="156"/>
      <c r="K77" s="156"/>
      <c r="L77" s="156"/>
      <c r="M77" s="156"/>
      <c r="N77" s="156"/>
      <c r="O77" s="156"/>
      <c r="P77" s="156"/>
      <c r="Q77" s="156"/>
      <c r="R77" s="156">
        <v>3.3</v>
      </c>
    </row>
    <row r="78" spans="1:18" s="154" customFormat="1" ht="27" x14ac:dyDescent="0.3">
      <c r="A78" s="197" t="s">
        <v>279</v>
      </c>
      <c r="B78" s="197" t="s">
        <v>327</v>
      </c>
      <c r="C78" s="156" t="s">
        <v>276</v>
      </c>
      <c r="D78" s="156"/>
      <c r="E78" s="156" t="s">
        <v>322</v>
      </c>
      <c r="F78" s="156">
        <f t="shared" si="4"/>
        <v>2.7</v>
      </c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>
        <v>2.7</v>
      </c>
    </row>
    <row r="79" spans="1:18" s="154" customFormat="1" ht="27" x14ac:dyDescent="0.3">
      <c r="A79" s="197" t="s">
        <v>279</v>
      </c>
      <c r="B79" s="197" t="s">
        <v>327</v>
      </c>
      <c r="C79" s="156" t="s">
        <v>342</v>
      </c>
      <c r="D79" s="156"/>
      <c r="E79" s="156" t="s">
        <v>323</v>
      </c>
      <c r="F79" s="156">
        <f t="shared" si="4"/>
        <v>6.54</v>
      </c>
      <c r="G79" s="156"/>
      <c r="H79" s="156"/>
      <c r="I79" s="156"/>
      <c r="J79" s="156"/>
      <c r="K79" s="156"/>
      <c r="L79" s="156"/>
      <c r="M79" s="156"/>
      <c r="N79" s="156"/>
      <c r="O79" s="156"/>
      <c r="P79" s="156">
        <v>3.82</v>
      </c>
      <c r="Q79" s="156">
        <v>2.72</v>
      </c>
      <c r="R79" s="156"/>
    </row>
    <row r="80" spans="1:18" s="154" customFormat="1" ht="27" x14ac:dyDescent="0.3">
      <c r="A80" s="197" t="s">
        <v>279</v>
      </c>
      <c r="B80" s="197" t="s">
        <v>327</v>
      </c>
      <c r="C80" s="156" t="s">
        <v>342</v>
      </c>
      <c r="D80" s="156"/>
      <c r="E80" s="156" t="s">
        <v>324</v>
      </c>
      <c r="F80" s="156">
        <f t="shared" si="4"/>
        <v>7.879999999999999</v>
      </c>
      <c r="G80" s="156"/>
      <c r="H80" s="156"/>
      <c r="I80" s="156"/>
      <c r="J80" s="156"/>
      <c r="K80" s="156"/>
      <c r="L80" s="156"/>
      <c r="M80" s="156"/>
      <c r="N80" s="156"/>
      <c r="O80" s="156"/>
      <c r="P80" s="156"/>
      <c r="Q80" s="156"/>
      <c r="R80" s="156">
        <v>7.879999999999999</v>
      </c>
    </row>
    <row r="81" spans="1:28" s="154" customFormat="1" ht="27" x14ac:dyDescent="0.3">
      <c r="A81" s="197" t="s">
        <v>279</v>
      </c>
      <c r="B81" s="197" t="s">
        <v>327</v>
      </c>
      <c r="C81" s="156" t="s">
        <v>342</v>
      </c>
      <c r="D81" s="156"/>
      <c r="E81" s="156" t="s">
        <v>325</v>
      </c>
      <c r="F81" s="156">
        <f t="shared" si="4"/>
        <v>3.1799999999999997</v>
      </c>
      <c r="G81" s="156"/>
      <c r="H81" s="156"/>
      <c r="I81" s="156"/>
      <c r="J81" s="156"/>
      <c r="K81" s="156"/>
      <c r="L81" s="156"/>
      <c r="M81" s="156"/>
      <c r="N81" s="156"/>
      <c r="O81" s="156"/>
      <c r="P81" s="156"/>
      <c r="Q81" s="156">
        <v>3.1799999999999997</v>
      </c>
      <c r="R81" s="156"/>
    </row>
    <row r="82" spans="1:28" s="154" customFormat="1" ht="27" x14ac:dyDescent="0.3">
      <c r="A82" s="197" t="s">
        <v>279</v>
      </c>
      <c r="B82" s="197" t="s">
        <v>327</v>
      </c>
      <c r="C82" s="156" t="s">
        <v>342</v>
      </c>
      <c r="D82" s="156"/>
      <c r="E82" s="156" t="s">
        <v>326</v>
      </c>
      <c r="F82" s="156">
        <f t="shared" si="4"/>
        <v>12.58</v>
      </c>
      <c r="G82" s="156"/>
      <c r="H82" s="156">
        <v>0.1</v>
      </c>
      <c r="I82" s="156">
        <v>0.5</v>
      </c>
      <c r="J82" s="156">
        <v>0.5</v>
      </c>
      <c r="K82" s="156">
        <v>0.5</v>
      </c>
      <c r="L82" s="156">
        <v>0.5</v>
      </c>
      <c r="M82" s="165">
        <v>1.6216666666666668</v>
      </c>
      <c r="N82" s="165">
        <v>1.7716666666666667</v>
      </c>
      <c r="O82" s="165">
        <v>1.7716666666666667</v>
      </c>
      <c r="P82" s="165">
        <v>1.7716666666666667</v>
      </c>
      <c r="Q82" s="165">
        <v>1.7716666666666667</v>
      </c>
      <c r="R82" s="165">
        <v>1.7716666666666667</v>
      </c>
    </row>
    <row r="83" spans="1:28" s="154" customFormat="1" ht="27" x14ac:dyDescent="0.3">
      <c r="A83" s="197" t="s">
        <v>279</v>
      </c>
      <c r="B83" s="197" t="s">
        <v>327</v>
      </c>
      <c r="C83" s="156" t="s">
        <v>343</v>
      </c>
      <c r="D83" s="156"/>
      <c r="E83" s="156" t="s">
        <v>344</v>
      </c>
      <c r="F83" s="156">
        <f t="shared" si="4"/>
        <v>0.28000000000000003</v>
      </c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>
        <v>0.28000000000000003</v>
      </c>
    </row>
    <row r="84" spans="1:28" s="154" customFormat="1" ht="114" x14ac:dyDescent="0.3">
      <c r="A84" s="197" t="s">
        <v>279</v>
      </c>
      <c r="B84" s="197" t="s">
        <v>327</v>
      </c>
      <c r="C84" s="182" t="s">
        <v>267</v>
      </c>
      <c r="D84" s="156" t="s">
        <v>345</v>
      </c>
      <c r="E84" s="156" t="s">
        <v>346</v>
      </c>
      <c r="F84" s="156">
        <f t="shared" si="4"/>
        <v>4.3499999999999996</v>
      </c>
      <c r="G84" s="156"/>
      <c r="H84" s="156"/>
      <c r="I84" s="156"/>
      <c r="J84" s="156"/>
      <c r="K84" s="156">
        <v>4.3499999999999996</v>
      </c>
      <c r="L84" s="156"/>
      <c r="M84" s="156"/>
      <c r="N84" s="156"/>
      <c r="O84" s="156"/>
      <c r="P84" s="156"/>
      <c r="Q84" s="156"/>
      <c r="R84" s="156"/>
    </row>
    <row r="85" spans="1:28" s="154" customFormat="1" ht="28.5" x14ac:dyDescent="0.3">
      <c r="A85" s="197" t="s">
        <v>279</v>
      </c>
      <c r="B85" s="197" t="s">
        <v>327</v>
      </c>
      <c r="C85" s="135" t="s">
        <v>267</v>
      </c>
      <c r="D85" s="156" t="s">
        <v>347</v>
      </c>
      <c r="E85" s="156" t="s">
        <v>348</v>
      </c>
      <c r="F85" s="156">
        <f t="shared" si="4"/>
        <v>6.0500000000000007</v>
      </c>
      <c r="G85" s="156">
        <v>0.8</v>
      </c>
      <c r="H85" s="156">
        <v>0.7</v>
      </c>
      <c r="I85" s="156">
        <v>0.5</v>
      </c>
      <c r="J85" s="156">
        <v>0.96</v>
      </c>
      <c r="K85" s="156">
        <v>0.65</v>
      </c>
      <c r="L85" s="156">
        <v>0.84</v>
      </c>
      <c r="M85" s="156">
        <v>1.6</v>
      </c>
      <c r="N85" s="156"/>
      <c r="O85" s="156"/>
      <c r="P85" s="156"/>
      <c r="Q85" s="156"/>
      <c r="R85" s="156"/>
    </row>
    <row r="86" spans="1:28" s="154" customFormat="1" ht="71.25" x14ac:dyDescent="0.3">
      <c r="A86" s="197" t="s">
        <v>279</v>
      </c>
      <c r="B86" s="197" t="s">
        <v>327</v>
      </c>
      <c r="C86" s="156" t="s">
        <v>349</v>
      </c>
      <c r="D86" s="156" t="s">
        <v>350</v>
      </c>
      <c r="E86" s="156" t="s">
        <v>351</v>
      </c>
      <c r="F86" s="156">
        <f t="shared" si="4"/>
        <v>0.24</v>
      </c>
      <c r="G86" s="156"/>
      <c r="H86" s="156">
        <v>0.05</v>
      </c>
      <c r="I86" s="156">
        <v>0.08</v>
      </c>
      <c r="J86" s="156">
        <v>0.11</v>
      </c>
      <c r="K86" s="156"/>
      <c r="L86" s="156"/>
      <c r="M86" s="156"/>
      <c r="N86" s="156"/>
      <c r="O86" s="156"/>
      <c r="P86" s="156"/>
      <c r="Q86" s="156"/>
      <c r="R86" s="156"/>
    </row>
    <row r="87" spans="1:28" s="154" customFormat="1" ht="42.75" x14ac:dyDescent="0.3">
      <c r="A87" s="197" t="s">
        <v>279</v>
      </c>
      <c r="B87" s="197" t="s">
        <v>327</v>
      </c>
      <c r="C87" s="135" t="s">
        <v>342</v>
      </c>
      <c r="D87" s="156" t="s">
        <v>352</v>
      </c>
      <c r="E87" s="156" t="s">
        <v>353</v>
      </c>
      <c r="F87" s="156">
        <f t="shared" si="4"/>
        <v>1</v>
      </c>
      <c r="G87" s="156"/>
      <c r="H87" s="156"/>
      <c r="I87" s="156"/>
      <c r="J87" s="156"/>
      <c r="K87" s="156"/>
      <c r="L87" s="156">
        <v>0.05</v>
      </c>
      <c r="M87" s="156"/>
      <c r="N87" s="156"/>
      <c r="O87" s="156">
        <v>0.5</v>
      </c>
      <c r="P87" s="156"/>
      <c r="Q87" s="156"/>
      <c r="R87" s="156">
        <v>0.45</v>
      </c>
    </row>
    <row r="88" spans="1:28" s="154" customFormat="1" ht="28.5" x14ac:dyDescent="0.3">
      <c r="A88" s="197" t="s">
        <v>279</v>
      </c>
      <c r="B88" s="197" t="s">
        <v>327</v>
      </c>
      <c r="C88" s="135" t="s">
        <v>342</v>
      </c>
      <c r="D88" s="156" t="s">
        <v>354</v>
      </c>
      <c r="E88" s="156" t="s">
        <v>353</v>
      </c>
      <c r="F88" s="156">
        <f t="shared" si="4"/>
        <v>1</v>
      </c>
      <c r="G88" s="156"/>
      <c r="H88" s="156"/>
      <c r="I88" s="156"/>
      <c r="J88" s="156"/>
      <c r="K88" s="156"/>
      <c r="L88" s="156">
        <v>0.05</v>
      </c>
      <c r="M88" s="156"/>
      <c r="N88" s="156"/>
      <c r="O88" s="156">
        <v>0.5</v>
      </c>
      <c r="P88" s="156"/>
      <c r="Q88" s="156"/>
      <c r="R88" s="156">
        <v>0.45</v>
      </c>
    </row>
    <row r="89" spans="1:28" s="154" customFormat="1" ht="28.5" x14ac:dyDescent="0.3">
      <c r="A89" s="197" t="s">
        <v>279</v>
      </c>
      <c r="B89" s="197" t="s">
        <v>327</v>
      </c>
      <c r="C89" s="135" t="s">
        <v>342</v>
      </c>
      <c r="D89" s="156" t="s">
        <v>355</v>
      </c>
      <c r="E89" s="156" t="s">
        <v>356</v>
      </c>
      <c r="F89" s="156">
        <f t="shared" si="4"/>
        <v>2</v>
      </c>
      <c r="G89" s="156"/>
      <c r="H89" s="156"/>
      <c r="I89" s="156"/>
      <c r="J89" s="156"/>
      <c r="K89" s="156"/>
      <c r="L89" s="156"/>
      <c r="M89" s="156"/>
      <c r="N89" s="156"/>
      <c r="O89" s="156"/>
      <c r="P89" s="156"/>
      <c r="Q89" s="156">
        <v>1</v>
      </c>
      <c r="R89" s="156">
        <v>1</v>
      </c>
    </row>
    <row r="90" spans="1:28" s="154" customFormat="1" ht="28.5" x14ac:dyDescent="0.3">
      <c r="A90" s="197" t="s">
        <v>279</v>
      </c>
      <c r="B90" s="197" t="s">
        <v>327</v>
      </c>
      <c r="C90" s="135" t="s">
        <v>342</v>
      </c>
      <c r="D90" s="156" t="s">
        <v>357</v>
      </c>
      <c r="E90" s="156" t="s">
        <v>356</v>
      </c>
      <c r="F90" s="156">
        <f t="shared" si="4"/>
        <v>1</v>
      </c>
      <c r="G90" s="156"/>
      <c r="H90" s="156"/>
      <c r="I90" s="156"/>
      <c r="J90" s="156"/>
      <c r="K90" s="156"/>
      <c r="L90" s="156"/>
      <c r="M90" s="156"/>
      <c r="N90" s="156"/>
      <c r="O90" s="156">
        <v>0.1</v>
      </c>
      <c r="P90" s="156">
        <v>0.4</v>
      </c>
      <c r="Q90" s="156"/>
      <c r="R90" s="156">
        <v>0.5</v>
      </c>
    </row>
    <row r="91" spans="1:28" s="154" customFormat="1" ht="28.5" x14ac:dyDescent="0.3">
      <c r="A91" s="197" t="s">
        <v>279</v>
      </c>
      <c r="B91" s="197" t="s">
        <v>327</v>
      </c>
      <c r="C91" s="156" t="s">
        <v>276</v>
      </c>
      <c r="D91" s="156" t="s">
        <v>359</v>
      </c>
      <c r="E91" s="156" t="s">
        <v>353</v>
      </c>
      <c r="F91" s="156">
        <f t="shared" si="4"/>
        <v>5</v>
      </c>
      <c r="G91" s="156">
        <v>0</v>
      </c>
      <c r="H91" s="156">
        <v>1</v>
      </c>
      <c r="I91" s="156">
        <v>1</v>
      </c>
      <c r="J91" s="156">
        <v>1</v>
      </c>
      <c r="K91" s="156">
        <v>1</v>
      </c>
      <c r="L91" s="156">
        <v>1</v>
      </c>
      <c r="M91" s="156"/>
      <c r="N91" s="156"/>
      <c r="O91" s="156"/>
      <c r="P91" s="156"/>
      <c r="Q91" s="156"/>
      <c r="R91" s="156"/>
    </row>
    <row r="92" spans="1:28" s="166" customFormat="1" x14ac:dyDescent="0.3">
      <c r="A92" s="147" t="s">
        <v>327</v>
      </c>
      <c r="B92" s="147"/>
      <c r="C92" s="147"/>
      <c r="D92" s="147"/>
      <c r="E92" s="157" t="s">
        <v>289</v>
      </c>
      <c r="F92" s="157">
        <f>SUM(F58:F91)</f>
        <v>128.57999999999998</v>
      </c>
      <c r="G92" s="157">
        <f t="shared" ref="G92:R92" si="5">SUM(G58:G91)</f>
        <v>1.5</v>
      </c>
      <c r="H92" s="157">
        <f t="shared" si="5"/>
        <v>3.75</v>
      </c>
      <c r="I92" s="157">
        <f t="shared" si="5"/>
        <v>7.58</v>
      </c>
      <c r="J92" s="157">
        <f t="shared" si="5"/>
        <v>4.9499999999999993</v>
      </c>
      <c r="K92" s="157">
        <f t="shared" si="5"/>
        <v>10</v>
      </c>
      <c r="L92" s="157">
        <f t="shared" si="5"/>
        <v>13.610000000000001</v>
      </c>
      <c r="M92" s="148">
        <f t="shared" si="5"/>
        <v>9.4216666666666669</v>
      </c>
      <c r="N92" s="148">
        <f t="shared" si="5"/>
        <v>2.7716666666666665</v>
      </c>
      <c r="O92" s="148">
        <f t="shared" si="5"/>
        <v>11.371666666666666</v>
      </c>
      <c r="P92" s="148">
        <f t="shared" si="5"/>
        <v>8.4916666666666671</v>
      </c>
      <c r="Q92" s="148">
        <f t="shared" si="5"/>
        <v>11.671666666666667</v>
      </c>
      <c r="R92" s="148">
        <f t="shared" si="5"/>
        <v>43.46166666666668</v>
      </c>
      <c r="S92" s="141"/>
      <c r="T92" s="141"/>
      <c r="U92" s="141"/>
      <c r="V92" s="141"/>
      <c r="W92" s="141"/>
      <c r="X92" s="141"/>
      <c r="Y92" s="141"/>
      <c r="Z92" s="141"/>
      <c r="AA92" s="141"/>
      <c r="AB92" s="141"/>
    </row>
    <row r="93" spans="1:28" s="166" customFormat="1" x14ac:dyDescent="0.3">
      <c r="A93" s="159" t="s">
        <v>290</v>
      </c>
      <c r="B93" s="159"/>
      <c r="C93" s="159"/>
      <c r="D93" s="159"/>
      <c r="E93" s="159"/>
      <c r="F93" s="167"/>
      <c r="G93" s="149">
        <f>+G92+H92+I92</f>
        <v>12.83</v>
      </c>
      <c r="H93" s="149"/>
      <c r="I93" s="149"/>
      <c r="J93" s="149">
        <f>+J92+K92+L92+G93</f>
        <v>41.39</v>
      </c>
      <c r="K93" s="149"/>
      <c r="L93" s="149"/>
      <c r="M93" s="149">
        <f>+M92+N92+O92+J93</f>
        <v>64.954999999999998</v>
      </c>
      <c r="N93" s="149"/>
      <c r="O93" s="149"/>
      <c r="P93" s="149">
        <f>+P92+Q92+R92+M93</f>
        <v>128.58000000000001</v>
      </c>
      <c r="Q93" s="149"/>
      <c r="R93" s="149"/>
      <c r="S93" s="141"/>
      <c r="T93" s="141"/>
      <c r="U93" s="141"/>
      <c r="V93" s="141"/>
      <c r="W93" s="141"/>
      <c r="X93" s="141"/>
      <c r="Y93" s="141"/>
      <c r="Z93" s="141"/>
      <c r="AA93" s="141"/>
      <c r="AB93" s="141"/>
    </row>
    <row r="94" spans="1:28" x14ac:dyDescent="0.3">
      <c r="A94" s="198"/>
      <c r="B94" s="198"/>
      <c r="C94" s="162"/>
      <c r="D94" s="162"/>
      <c r="E94" s="160"/>
      <c r="F94" s="163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63"/>
    </row>
    <row r="95" spans="1:28" x14ac:dyDescent="0.3">
      <c r="A95" s="194" t="s">
        <v>235</v>
      </c>
      <c r="B95" s="146" t="s">
        <v>23</v>
      </c>
      <c r="C95" s="146" t="s">
        <v>236</v>
      </c>
      <c r="D95" s="146" t="s">
        <v>237</v>
      </c>
      <c r="E95" s="146" t="s">
        <v>238</v>
      </c>
      <c r="F95" s="146" t="s">
        <v>239</v>
      </c>
      <c r="G95" s="146" t="s">
        <v>241</v>
      </c>
      <c r="H95" s="146" t="s">
        <v>242</v>
      </c>
      <c r="I95" s="146" t="s">
        <v>243</v>
      </c>
      <c r="J95" s="146" t="s">
        <v>244</v>
      </c>
      <c r="K95" s="146" t="s">
        <v>245</v>
      </c>
      <c r="L95" s="146" t="s">
        <v>246</v>
      </c>
      <c r="M95" s="146" t="s">
        <v>247</v>
      </c>
      <c r="N95" s="146" t="s">
        <v>248</v>
      </c>
      <c r="O95" s="146" t="s">
        <v>249</v>
      </c>
      <c r="P95" s="146" t="s">
        <v>250</v>
      </c>
      <c r="Q95" s="146" t="s">
        <v>251</v>
      </c>
      <c r="R95" s="146" t="s">
        <v>252</v>
      </c>
    </row>
    <row r="96" spans="1:28" s="154" customFormat="1" ht="71.25" x14ac:dyDescent="0.3">
      <c r="A96" s="197" t="s">
        <v>687</v>
      </c>
      <c r="B96" s="197" t="s">
        <v>360</v>
      </c>
      <c r="C96" s="168" t="s">
        <v>361</v>
      </c>
      <c r="D96" s="156" t="s">
        <v>686</v>
      </c>
      <c r="E96" s="169" t="s">
        <v>363</v>
      </c>
      <c r="F96" s="170">
        <v>1</v>
      </c>
      <c r="G96" s="165"/>
      <c r="H96" s="165"/>
      <c r="I96" s="165"/>
      <c r="J96" s="165"/>
      <c r="K96" s="165"/>
      <c r="L96" s="165"/>
      <c r="M96" s="165"/>
      <c r="N96" s="165"/>
      <c r="O96" s="165"/>
      <c r="P96" s="165"/>
      <c r="Q96" s="165"/>
      <c r="R96" s="165">
        <v>1</v>
      </c>
    </row>
    <row r="97" spans="1:28" s="158" customFormat="1" x14ac:dyDescent="0.3">
      <c r="A97" s="159" t="s">
        <v>360</v>
      </c>
      <c r="B97" s="159"/>
      <c r="C97" s="159"/>
      <c r="D97" s="159"/>
      <c r="E97" s="159"/>
      <c r="F97" s="171">
        <f>SUM(F96:F96)</f>
        <v>1</v>
      </c>
      <c r="G97" s="171">
        <f>SUM(G96)</f>
        <v>0</v>
      </c>
      <c r="H97" s="171">
        <f t="shared" ref="H97:R97" si="6">SUM(H96)</f>
        <v>0</v>
      </c>
      <c r="I97" s="171">
        <f t="shared" si="6"/>
        <v>0</v>
      </c>
      <c r="J97" s="171">
        <f t="shared" si="6"/>
        <v>0</v>
      </c>
      <c r="K97" s="171">
        <f t="shared" si="6"/>
        <v>0</v>
      </c>
      <c r="L97" s="171">
        <f t="shared" si="6"/>
        <v>0</v>
      </c>
      <c r="M97" s="171">
        <f t="shared" si="6"/>
        <v>0</v>
      </c>
      <c r="N97" s="171">
        <f t="shared" si="6"/>
        <v>0</v>
      </c>
      <c r="O97" s="171">
        <f t="shared" si="6"/>
        <v>0</v>
      </c>
      <c r="P97" s="171">
        <f t="shared" si="6"/>
        <v>0</v>
      </c>
      <c r="Q97" s="171">
        <f t="shared" si="6"/>
        <v>0</v>
      </c>
      <c r="R97" s="171">
        <f t="shared" si="6"/>
        <v>1</v>
      </c>
      <c r="S97" s="145"/>
      <c r="T97" s="145"/>
      <c r="U97" s="145"/>
      <c r="V97" s="145"/>
      <c r="W97" s="145"/>
      <c r="X97" s="145"/>
      <c r="Y97" s="145"/>
      <c r="Z97" s="145"/>
      <c r="AA97" s="145"/>
      <c r="AB97" s="145"/>
    </row>
    <row r="98" spans="1:28" s="158" customFormat="1" x14ac:dyDescent="0.3">
      <c r="A98" s="159" t="s">
        <v>290</v>
      </c>
      <c r="B98" s="159"/>
      <c r="C98" s="159"/>
      <c r="D98" s="159"/>
      <c r="E98" s="159"/>
      <c r="F98" s="172"/>
      <c r="G98" s="173">
        <f>+G97+H97+I97</f>
        <v>0</v>
      </c>
      <c r="H98" s="173"/>
      <c r="I98" s="173"/>
      <c r="J98" s="173">
        <f>+J97+K97+L97+G98</f>
        <v>0</v>
      </c>
      <c r="K98" s="173"/>
      <c r="L98" s="173"/>
      <c r="M98" s="173">
        <f>+M97+N97+O97+J98</f>
        <v>0</v>
      </c>
      <c r="N98" s="173"/>
      <c r="O98" s="173"/>
      <c r="P98" s="173">
        <f>+P97+Q97+R97+M98</f>
        <v>1</v>
      </c>
      <c r="Q98" s="173"/>
      <c r="R98" s="173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</row>
    <row r="99" spans="1:28" x14ac:dyDescent="0.3">
      <c r="A99" s="201"/>
      <c r="B99" s="201"/>
      <c r="C99" s="174"/>
      <c r="D99" s="174"/>
      <c r="E99" s="174"/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  <c r="R99" s="163"/>
    </row>
    <row r="100" spans="1:28" x14ac:dyDescent="0.3">
      <c r="A100" s="194" t="s">
        <v>235</v>
      </c>
      <c r="B100" s="194" t="s">
        <v>23</v>
      </c>
      <c r="C100" s="146" t="s">
        <v>236</v>
      </c>
      <c r="D100" s="146" t="s">
        <v>237</v>
      </c>
      <c r="E100" s="146" t="s">
        <v>238</v>
      </c>
      <c r="F100" s="146" t="s">
        <v>239</v>
      </c>
      <c r="G100" s="146" t="s">
        <v>241</v>
      </c>
      <c r="H100" s="146" t="s">
        <v>242</v>
      </c>
      <c r="I100" s="146" t="s">
        <v>243</v>
      </c>
      <c r="J100" s="146" t="s">
        <v>244</v>
      </c>
      <c r="K100" s="146" t="s">
        <v>245</v>
      </c>
      <c r="L100" s="146" t="s">
        <v>246</v>
      </c>
      <c r="M100" s="146" t="s">
        <v>247</v>
      </c>
      <c r="N100" s="146" t="s">
        <v>248</v>
      </c>
      <c r="O100" s="146" t="s">
        <v>249</v>
      </c>
      <c r="P100" s="146" t="s">
        <v>250</v>
      </c>
      <c r="Q100" s="146" t="s">
        <v>251</v>
      </c>
      <c r="R100" s="146" t="s">
        <v>252</v>
      </c>
    </row>
    <row r="101" spans="1:28" s="154" customFormat="1" ht="71.25" x14ac:dyDescent="0.3">
      <c r="A101" s="197" t="s">
        <v>687</v>
      </c>
      <c r="B101" s="136" t="s">
        <v>364</v>
      </c>
      <c r="C101" s="168" t="s">
        <v>684</v>
      </c>
      <c r="D101" s="175" t="s">
        <v>685</v>
      </c>
      <c r="E101" s="135" t="s">
        <v>365</v>
      </c>
      <c r="F101" s="152">
        <f>SUM(G101:R101)</f>
        <v>5</v>
      </c>
      <c r="G101" s="176"/>
      <c r="H101" s="176"/>
      <c r="I101" s="176">
        <v>2</v>
      </c>
      <c r="J101" s="176"/>
      <c r="K101" s="176"/>
      <c r="L101" s="176"/>
      <c r="M101" s="176"/>
      <c r="N101" s="176"/>
      <c r="O101" s="176">
        <v>3</v>
      </c>
      <c r="P101" s="176"/>
      <c r="Q101" s="176"/>
      <c r="R101" s="176"/>
    </row>
    <row r="102" spans="1:28" s="154" customFormat="1" ht="114" x14ac:dyDescent="0.3">
      <c r="A102" s="197" t="s">
        <v>687</v>
      </c>
      <c r="B102" s="136" t="s">
        <v>364</v>
      </c>
      <c r="C102" s="168" t="s">
        <v>684</v>
      </c>
      <c r="D102" s="175" t="s">
        <v>685</v>
      </c>
      <c r="E102" s="135" t="s">
        <v>433</v>
      </c>
      <c r="F102" s="152">
        <f>SUM(G102:R102)</f>
        <v>4</v>
      </c>
      <c r="G102" s="176"/>
      <c r="H102" s="176"/>
      <c r="I102" s="176"/>
      <c r="J102" s="176"/>
      <c r="K102" s="176"/>
      <c r="L102" s="176"/>
      <c r="M102" s="176">
        <v>2</v>
      </c>
      <c r="N102" s="176"/>
      <c r="O102" s="176"/>
      <c r="P102" s="176"/>
      <c r="Q102" s="176"/>
      <c r="R102" s="176">
        <v>2</v>
      </c>
    </row>
    <row r="103" spans="1:28" s="154" customFormat="1" ht="85.5" x14ac:dyDescent="0.3">
      <c r="A103" s="197" t="s">
        <v>687</v>
      </c>
      <c r="B103" s="136" t="s">
        <v>364</v>
      </c>
      <c r="C103" s="168" t="s">
        <v>684</v>
      </c>
      <c r="D103" s="175" t="s">
        <v>685</v>
      </c>
      <c r="E103" s="177" t="s">
        <v>434</v>
      </c>
      <c r="F103" s="152">
        <v>2</v>
      </c>
      <c r="G103" s="176"/>
      <c r="H103" s="176"/>
      <c r="I103" s="176"/>
      <c r="J103" s="176"/>
      <c r="K103" s="176"/>
      <c r="L103" s="176"/>
      <c r="M103" s="176"/>
      <c r="N103" s="176"/>
      <c r="O103" s="176">
        <v>2</v>
      </c>
      <c r="P103" s="176"/>
      <c r="Q103" s="176"/>
      <c r="R103" s="176"/>
    </row>
    <row r="104" spans="1:28" s="154" customFormat="1" ht="57" x14ac:dyDescent="0.3">
      <c r="A104" s="197" t="s">
        <v>687</v>
      </c>
      <c r="B104" s="136" t="s">
        <v>364</v>
      </c>
      <c r="C104" s="168" t="s">
        <v>684</v>
      </c>
      <c r="D104" s="175" t="s">
        <v>685</v>
      </c>
      <c r="E104" s="177" t="s">
        <v>366</v>
      </c>
      <c r="F104" s="152">
        <f t="shared" ref="F104:F110" si="7">SUM(G104:R104)</f>
        <v>1</v>
      </c>
      <c r="G104" s="176"/>
      <c r="H104" s="176"/>
      <c r="I104" s="176"/>
      <c r="J104" s="176"/>
      <c r="K104" s="176"/>
      <c r="L104" s="176"/>
      <c r="M104" s="176"/>
      <c r="N104" s="176"/>
      <c r="O104" s="176">
        <v>1</v>
      </c>
      <c r="P104" s="176"/>
      <c r="Q104" s="176"/>
      <c r="R104" s="176"/>
    </row>
    <row r="105" spans="1:28" s="154" customFormat="1" ht="57" x14ac:dyDescent="0.3">
      <c r="A105" s="197" t="s">
        <v>687</v>
      </c>
      <c r="B105" s="136" t="s">
        <v>364</v>
      </c>
      <c r="C105" s="168" t="s">
        <v>684</v>
      </c>
      <c r="D105" s="175" t="s">
        <v>685</v>
      </c>
      <c r="E105" s="135" t="s">
        <v>367</v>
      </c>
      <c r="F105" s="152">
        <v>1</v>
      </c>
      <c r="G105" s="176"/>
      <c r="H105" s="176"/>
      <c r="I105" s="176"/>
      <c r="J105" s="176"/>
      <c r="K105" s="176"/>
      <c r="L105" s="176"/>
      <c r="M105" s="176"/>
      <c r="N105" s="176"/>
      <c r="O105" s="176"/>
      <c r="P105" s="176"/>
      <c r="Q105" s="176"/>
      <c r="R105" s="176">
        <v>1</v>
      </c>
    </row>
    <row r="106" spans="1:28" s="154" customFormat="1" ht="71.25" x14ac:dyDescent="0.3">
      <c r="A106" s="197" t="s">
        <v>687</v>
      </c>
      <c r="B106" s="136" t="s">
        <v>364</v>
      </c>
      <c r="C106" s="168" t="s">
        <v>684</v>
      </c>
      <c r="D106" s="175" t="s">
        <v>685</v>
      </c>
      <c r="E106" s="135" t="s">
        <v>368</v>
      </c>
      <c r="F106" s="152">
        <f t="shared" si="7"/>
        <v>1</v>
      </c>
      <c r="G106" s="176"/>
      <c r="H106" s="176"/>
      <c r="I106" s="176"/>
      <c r="J106" s="176"/>
      <c r="K106" s="176"/>
      <c r="L106" s="176"/>
      <c r="M106" s="176"/>
      <c r="N106" s="176"/>
      <c r="O106" s="176"/>
      <c r="P106" s="176"/>
      <c r="Q106" s="176"/>
      <c r="R106" s="176">
        <v>1</v>
      </c>
    </row>
    <row r="107" spans="1:28" s="154" customFormat="1" ht="57" x14ac:dyDescent="0.3">
      <c r="A107" s="197" t="s">
        <v>687</v>
      </c>
      <c r="B107" s="136" t="s">
        <v>364</v>
      </c>
      <c r="C107" s="168" t="s">
        <v>684</v>
      </c>
      <c r="D107" s="175" t="s">
        <v>685</v>
      </c>
      <c r="E107" s="135" t="s">
        <v>369</v>
      </c>
      <c r="F107" s="152">
        <f t="shared" si="7"/>
        <v>1</v>
      </c>
      <c r="G107" s="176"/>
      <c r="H107" s="176"/>
      <c r="I107" s="176"/>
      <c r="J107" s="176"/>
      <c r="K107" s="176"/>
      <c r="L107" s="176"/>
      <c r="M107" s="176"/>
      <c r="N107" s="176"/>
      <c r="O107" s="176"/>
      <c r="P107" s="176"/>
      <c r="Q107" s="176"/>
      <c r="R107" s="176">
        <v>1</v>
      </c>
    </row>
    <row r="108" spans="1:28" s="154" customFormat="1" ht="57" x14ac:dyDescent="0.3">
      <c r="A108" s="197" t="s">
        <v>687</v>
      </c>
      <c r="B108" s="136" t="s">
        <v>370</v>
      </c>
      <c r="C108" s="168" t="s">
        <v>684</v>
      </c>
      <c r="D108" s="175" t="s">
        <v>685</v>
      </c>
      <c r="E108" s="135" t="s">
        <v>371</v>
      </c>
      <c r="F108" s="152">
        <f t="shared" si="7"/>
        <v>1</v>
      </c>
      <c r="G108" s="176"/>
      <c r="H108" s="176"/>
      <c r="I108" s="176"/>
      <c r="J108" s="176"/>
      <c r="K108" s="176"/>
      <c r="L108" s="176"/>
      <c r="M108" s="176"/>
      <c r="N108" s="176">
        <v>1</v>
      </c>
      <c r="O108" s="176"/>
      <c r="P108" s="176"/>
      <c r="Q108" s="176"/>
      <c r="R108" s="176"/>
    </row>
    <row r="109" spans="1:28" s="154" customFormat="1" ht="85.5" x14ac:dyDescent="0.3">
      <c r="A109" s="197" t="s">
        <v>687</v>
      </c>
      <c r="B109" s="136" t="s">
        <v>370</v>
      </c>
      <c r="C109" s="168" t="s">
        <v>684</v>
      </c>
      <c r="D109" s="175" t="s">
        <v>685</v>
      </c>
      <c r="E109" s="135" t="s">
        <v>372</v>
      </c>
      <c r="F109" s="152">
        <f t="shared" si="7"/>
        <v>3</v>
      </c>
      <c r="G109" s="176"/>
      <c r="H109" s="176"/>
      <c r="I109" s="176"/>
      <c r="J109" s="176"/>
      <c r="K109" s="176"/>
      <c r="L109" s="176"/>
      <c r="M109" s="176"/>
      <c r="N109" s="176"/>
      <c r="O109" s="176">
        <v>3</v>
      </c>
      <c r="P109" s="176"/>
      <c r="Q109" s="176"/>
      <c r="R109" s="176"/>
    </row>
    <row r="110" spans="1:28" s="154" customFormat="1" ht="71.25" x14ac:dyDescent="0.3">
      <c r="A110" s="197" t="s">
        <v>687</v>
      </c>
      <c r="B110" s="136" t="s">
        <v>370</v>
      </c>
      <c r="C110" s="168" t="s">
        <v>684</v>
      </c>
      <c r="D110" s="175" t="s">
        <v>685</v>
      </c>
      <c r="E110" s="135" t="s">
        <v>373</v>
      </c>
      <c r="F110" s="152">
        <f t="shared" si="7"/>
        <v>1</v>
      </c>
      <c r="G110" s="176"/>
      <c r="H110" s="176"/>
      <c r="I110" s="176"/>
      <c r="J110" s="176"/>
      <c r="K110" s="176"/>
      <c r="L110" s="176"/>
      <c r="M110" s="176"/>
      <c r="N110" s="176"/>
      <c r="O110" s="176"/>
      <c r="P110" s="176">
        <v>1</v>
      </c>
      <c r="Q110" s="176"/>
      <c r="R110" s="176"/>
    </row>
    <row r="111" spans="1:28" s="158" customFormat="1" x14ac:dyDescent="0.3">
      <c r="A111" s="159" t="s">
        <v>374</v>
      </c>
      <c r="B111" s="159"/>
      <c r="C111" s="159"/>
      <c r="D111" s="159"/>
      <c r="E111" s="159"/>
      <c r="F111" s="148">
        <f>SUM(F101:F110)</f>
        <v>20</v>
      </c>
      <c r="G111" s="148">
        <f t="shared" ref="G111:R111" si="8">SUM(G101:G110)</f>
        <v>0</v>
      </c>
      <c r="H111" s="148">
        <f t="shared" si="8"/>
        <v>0</v>
      </c>
      <c r="I111" s="148">
        <f t="shared" si="8"/>
        <v>2</v>
      </c>
      <c r="J111" s="148">
        <f t="shared" si="8"/>
        <v>0</v>
      </c>
      <c r="K111" s="148">
        <f t="shared" si="8"/>
        <v>0</v>
      </c>
      <c r="L111" s="148">
        <f t="shared" si="8"/>
        <v>0</v>
      </c>
      <c r="M111" s="148">
        <f t="shared" si="8"/>
        <v>2</v>
      </c>
      <c r="N111" s="148">
        <f t="shared" si="8"/>
        <v>1</v>
      </c>
      <c r="O111" s="148">
        <f t="shared" si="8"/>
        <v>9</v>
      </c>
      <c r="P111" s="148">
        <f t="shared" si="8"/>
        <v>1</v>
      </c>
      <c r="Q111" s="148">
        <f t="shared" si="8"/>
        <v>0</v>
      </c>
      <c r="R111" s="148">
        <f t="shared" si="8"/>
        <v>5</v>
      </c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</row>
    <row r="112" spans="1:28" s="158" customFormat="1" x14ac:dyDescent="0.3">
      <c r="A112" s="159" t="s">
        <v>290</v>
      </c>
      <c r="B112" s="159"/>
      <c r="C112" s="159"/>
      <c r="D112" s="159"/>
      <c r="E112" s="159"/>
      <c r="F112" s="157"/>
      <c r="G112" s="149">
        <f>SUM(G111:I111)</f>
        <v>2</v>
      </c>
      <c r="H112" s="149"/>
      <c r="I112" s="149"/>
      <c r="J112" s="149">
        <f>SUM(J111:L111)+G112</f>
        <v>2</v>
      </c>
      <c r="K112" s="149"/>
      <c r="L112" s="149"/>
      <c r="M112" s="149">
        <f>SUM(M111:O111)+J112</f>
        <v>14</v>
      </c>
      <c r="N112" s="149"/>
      <c r="O112" s="149"/>
      <c r="P112" s="149">
        <f>SUM(P111:R111)+M112</f>
        <v>20</v>
      </c>
      <c r="Q112" s="149"/>
      <c r="R112" s="149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</row>
    <row r="113" spans="1:28" x14ac:dyDescent="0.3">
      <c r="A113" s="202"/>
      <c r="B113" s="203"/>
      <c r="C113" s="178"/>
      <c r="D113" s="179"/>
      <c r="E113" s="179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3"/>
    </row>
    <row r="114" spans="1:28" x14ac:dyDescent="0.3">
      <c r="A114" s="194" t="s">
        <v>235</v>
      </c>
      <c r="B114" s="194" t="s">
        <v>23</v>
      </c>
      <c r="C114" s="146" t="s">
        <v>236</v>
      </c>
      <c r="D114" s="146" t="s">
        <v>237</v>
      </c>
      <c r="E114" s="146" t="s">
        <v>238</v>
      </c>
      <c r="F114" s="146" t="s">
        <v>239</v>
      </c>
      <c r="G114" s="146" t="s">
        <v>241</v>
      </c>
      <c r="H114" s="146" t="s">
        <v>242</v>
      </c>
      <c r="I114" s="146" t="s">
        <v>243</v>
      </c>
      <c r="J114" s="146" t="s">
        <v>244</v>
      </c>
      <c r="K114" s="146" t="s">
        <v>245</v>
      </c>
      <c r="L114" s="146" t="s">
        <v>246</v>
      </c>
      <c r="M114" s="146" t="s">
        <v>247</v>
      </c>
      <c r="N114" s="146" t="s">
        <v>248</v>
      </c>
      <c r="O114" s="146" t="s">
        <v>249</v>
      </c>
      <c r="P114" s="146" t="s">
        <v>250</v>
      </c>
      <c r="Q114" s="146" t="s">
        <v>251</v>
      </c>
      <c r="R114" s="146" t="s">
        <v>252</v>
      </c>
    </row>
    <row r="115" spans="1:28" s="154" customFormat="1" ht="57" x14ac:dyDescent="0.3">
      <c r="A115" s="197" t="s">
        <v>687</v>
      </c>
      <c r="B115" s="197" t="s">
        <v>375</v>
      </c>
      <c r="C115" s="168" t="s">
        <v>684</v>
      </c>
      <c r="D115" s="169" t="s">
        <v>376</v>
      </c>
      <c r="E115" s="156"/>
      <c r="F115" s="180">
        <f>SUM(G115:R115)</f>
        <v>1</v>
      </c>
      <c r="G115" s="181"/>
      <c r="H115" s="181"/>
      <c r="I115" s="181"/>
      <c r="J115" s="181"/>
      <c r="K115" s="181"/>
      <c r="L115" s="181">
        <v>1</v>
      </c>
      <c r="M115" s="181"/>
      <c r="N115" s="181"/>
      <c r="O115" s="181"/>
      <c r="P115" s="181"/>
      <c r="Q115" s="181"/>
      <c r="R115" s="181"/>
    </row>
    <row r="116" spans="1:28" s="154" customFormat="1" ht="57" x14ac:dyDescent="0.3">
      <c r="A116" s="197" t="s">
        <v>687</v>
      </c>
      <c r="B116" s="197" t="s">
        <v>375</v>
      </c>
      <c r="C116" s="168" t="s">
        <v>684</v>
      </c>
      <c r="D116" s="169" t="s">
        <v>376</v>
      </c>
      <c r="E116" s="156"/>
      <c r="F116" s="180">
        <f t="shared" ref="F116:F119" si="9">SUM(G116:R116)</f>
        <v>1</v>
      </c>
      <c r="G116" s="181"/>
      <c r="H116" s="181"/>
      <c r="I116" s="181"/>
      <c r="J116" s="181"/>
      <c r="K116" s="181"/>
      <c r="L116" s="181">
        <v>1</v>
      </c>
      <c r="M116" s="181"/>
      <c r="N116" s="181"/>
      <c r="O116" s="181"/>
      <c r="P116" s="181"/>
      <c r="Q116" s="181"/>
      <c r="R116" s="181"/>
    </row>
    <row r="117" spans="1:28" s="154" customFormat="1" ht="57" x14ac:dyDescent="0.3">
      <c r="A117" s="197" t="s">
        <v>687</v>
      </c>
      <c r="B117" s="197" t="s">
        <v>375</v>
      </c>
      <c r="C117" s="168" t="s">
        <v>684</v>
      </c>
      <c r="D117" s="169" t="s">
        <v>376</v>
      </c>
      <c r="E117" s="156"/>
      <c r="F117" s="180">
        <f t="shared" si="9"/>
        <v>1</v>
      </c>
      <c r="G117" s="181"/>
      <c r="H117" s="181"/>
      <c r="I117" s="181"/>
      <c r="J117" s="181"/>
      <c r="K117" s="181"/>
      <c r="L117" s="181"/>
      <c r="M117" s="181"/>
      <c r="N117" s="181"/>
      <c r="O117" s="181"/>
      <c r="P117" s="181"/>
      <c r="Q117" s="181"/>
      <c r="R117" s="181">
        <v>1</v>
      </c>
    </row>
    <row r="118" spans="1:28" s="154" customFormat="1" ht="57" x14ac:dyDescent="0.3">
      <c r="A118" s="197" t="s">
        <v>687</v>
      </c>
      <c r="B118" s="197" t="s">
        <v>375</v>
      </c>
      <c r="C118" s="168" t="s">
        <v>684</v>
      </c>
      <c r="D118" s="169" t="s">
        <v>376</v>
      </c>
      <c r="E118" s="156"/>
      <c r="F118" s="180">
        <f t="shared" si="9"/>
        <v>1</v>
      </c>
      <c r="G118" s="181"/>
      <c r="H118" s="181"/>
      <c r="I118" s="181"/>
      <c r="J118" s="181"/>
      <c r="K118" s="181"/>
      <c r="L118" s="181"/>
      <c r="M118" s="181"/>
      <c r="N118" s="181"/>
      <c r="O118" s="181"/>
      <c r="P118" s="181"/>
      <c r="Q118" s="181"/>
      <c r="R118" s="181">
        <v>1</v>
      </c>
    </row>
    <row r="119" spans="1:28" s="154" customFormat="1" ht="57" x14ac:dyDescent="0.3">
      <c r="A119" s="197" t="s">
        <v>687</v>
      </c>
      <c r="B119" s="197" t="s">
        <v>375</v>
      </c>
      <c r="C119" s="168" t="s">
        <v>684</v>
      </c>
      <c r="D119" s="169" t="s">
        <v>376</v>
      </c>
      <c r="E119" s="156"/>
      <c r="F119" s="180">
        <f t="shared" si="9"/>
        <v>1</v>
      </c>
      <c r="G119" s="181"/>
      <c r="H119" s="181"/>
      <c r="I119" s="181"/>
      <c r="J119" s="181"/>
      <c r="K119" s="181"/>
      <c r="L119" s="181"/>
      <c r="M119" s="181"/>
      <c r="N119" s="181"/>
      <c r="O119" s="181"/>
      <c r="P119" s="181"/>
      <c r="Q119" s="181"/>
      <c r="R119" s="181">
        <v>1</v>
      </c>
    </row>
    <row r="120" spans="1:28" s="158" customFormat="1" x14ac:dyDescent="0.3">
      <c r="A120" s="159" t="s">
        <v>205</v>
      </c>
      <c r="B120" s="159"/>
      <c r="C120" s="159"/>
      <c r="D120" s="159"/>
      <c r="E120" s="159"/>
      <c r="F120" s="157">
        <f t="shared" ref="F120:R120" si="10">SUM(F115:F119)</f>
        <v>5</v>
      </c>
      <c r="G120" s="148">
        <f t="shared" si="10"/>
        <v>0</v>
      </c>
      <c r="H120" s="148">
        <f t="shared" si="10"/>
        <v>0</v>
      </c>
      <c r="I120" s="148">
        <f t="shared" si="10"/>
        <v>0</v>
      </c>
      <c r="J120" s="148">
        <f t="shared" si="10"/>
        <v>0</v>
      </c>
      <c r="K120" s="148">
        <f t="shared" si="10"/>
        <v>0</v>
      </c>
      <c r="L120" s="148">
        <f t="shared" si="10"/>
        <v>2</v>
      </c>
      <c r="M120" s="148">
        <f t="shared" si="10"/>
        <v>0</v>
      </c>
      <c r="N120" s="148">
        <f t="shared" si="10"/>
        <v>0</v>
      </c>
      <c r="O120" s="148">
        <f t="shared" si="10"/>
        <v>0</v>
      </c>
      <c r="P120" s="148">
        <f t="shared" si="10"/>
        <v>0</v>
      </c>
      <c r="Q120" s="148">
        <f t="shared" si="10"/>
        <v>0</v>
      </c>
      <c r="R120" s="148">
        <f t="shared" si="10"/>
        <v>3</v>
      </c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</row>
    <row r="121" spans="1:28" s="158" customFormat="1" x14ac:dyDescent="0.3">
      <c r="A121" s="159" t="s">
        <v>290</v>
      </c>
      <c r="B121" s="159"/>
      <c r="C121" s="159"/>
      <c r="D121" s="159"/>
      <c r="E121" s="159"/>
      <c r="F121" s="157"/>
      <c r="G121" s="149">
        <f>SUM(G120:I120)</f>
        <v>0</v>
      </c>
      <c r="H121" s="149"/>
      <c r="I121" s="149"/>
      <c r="J121" s="149">
        <f>SUM(J120:L120)+G121</f>
        <v>2</v>
      </c>
      <c r="K121" s="149"/>
      <c r="L121" s="149"/>
      <c r="M121" s="149">
        <f>SUM(M120:O120)+J121</f>
        <v>2</v>
      </c>
      <c r="N121" s="149"/>
      <c r="O121" s="149"/>
      <c r="P121" s="149">
        <f>SUM(P120:R120)+M121</f>
        <v>5</v>
      </c>
      <c r="Q121" s="149"/>
      <c r="R121" s="149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</row>
    <row r="122" spans="1:28" x14ac:dyDescent="0.3">
      <c r="A122" s="198"/>
      <c r="B122" s="198"/>
      <c r="C122" s="162"/>
      <c r="D122" s="162"/>
      <c r="E122" s="160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3"/>
    </row>
    <row r="123" spans="1:28" x14ac:dyDescent="0.3">
      <c r="A123" s="194" t="s">
        <v>235</v>
      </c>
      <c r="B123" s="194" t="s">
        <v>23</v>
      </c>
      <c r="C123" s="146" t="s">
        <v>236</v>
      </c>
      <c r="D123" s="146" t="s">
        <v>237</v>
      </c>
      <c r="E123" s="146" t="s">
        <v>238</v>
      </c>
      <c r="F123" s="146" t="s">
        <v>239</v>
      </c>
      <c r="G123" s="146" t="s">
        <v>241</v>
      </c>
      <c r="H123" s="146" t="s">
        <v>242</v>
      </c>
      <c r="I123" s="146" t="s">
        <v>243</v>
      </c>
      <c r="J123" s="146" t="s">
        <v>244</v>
      </c>
      <c r="K123" s="146" t="s">
        <v>245</v>
      </c>
      <c r="L123" s="146" t="s">
        <v>246</v>
      </c>
      <c r="M123" s="146" t="s">
        <v>247</v>
      </c>
      <c r="N123" s="146" t="s">
        <v>248</v>
      </c>
      <c r="O123" s="146" t="s">
        <v>249</v>
      </c>
      <c r="P123" s="146" t="s">
        <v>250</v>
      </c>
      <c r="Q123" s="146" t="s">
        <v>251</v>
      </c>
      <c r="R123" s="146" t="s">
        <v>252</v>
      </c>
    </row>
    <row r="124" spans="1:28" s="154" customFormat="1" x14ac:dyDescent="0.3">
      <c r="A124" s="136" t="s">
        <v>254</v>
      </c>
      <c r="B124" s="196" t="s">
        <v>377</v>
      </c>
      <c r="C124" s="135" t="s">
        <v>258</v>
      </c>
      <c r="D124" s="135" t="s">
        <v>378</v>
      </c>
      <c r="E124" s="135" t="s">
        <v>688</v>
      </c>
      <c r="F124" s="135">
        <f>SUM(G124:R124)</f>
        <v>1</v>
      </c>
      <c r="G124" s="135"/>
      <c r="H124" s="135"/>
      <c r="I124" s="135"/>
      <c r="J124" s="135"/>
      <c r="K124" s="135"/>
      <c r="L124" s="135">
        <v>1</v>
      </c>
      <c r="M124" s="135"/>
      <c r="N124" s="135"/>
      <c r="O124" s="135"/>
      <c r="P124" s="135"/>
      <c r="Q124" s="135"/>
      <c r="R124" s="135"/>
    </row>
    <row r="125" spans="1:28" s="154" customFormat="1" x14ac:dyDescent="0.3">
      <c r="A125" s="136" t="s">
        <v>254</v>
      </c>
      <c r="B125" s="196" t="s">
        <v>377</v>
      </c>
      <c r="C125" s="135" t="s">
        <v>338</v>
      </c>
      <c r="D125" s="135" t="s">
        <v>379</v>
      </c>
      <c r="E125" s="135" t="s">
        <v>380</v>
      </c>
      <c r="F125" s="135">
        <f t="shared" ref="F125:F126" si="11">SUM(G125:R125)</f>
        <v>2</v>
      </c>
      <c r="G125" s="135"/>
      <c r="H125" s="135"/>
      <c r="I125" s="135"/>
      <c r="J125" s="135"/>
      <c r="K125" s="135">
        <v>1</v>
      </c>
      <c r="L125" s="135">
        <v>1</v>
      </c>
      <c r="M125" s="135"/>
      <c r="N125" s="135"/>
      <c r="O125" s="135"/>
      <c r="P125" s="135"/>
      <c r="Q125" s="135"/>
      <c r="R125" s="135"/>
    </row>
    <row r="126" spans="1:28" s="154" customFormat="1" ht="27" x14ac:dyDescent="0.3">
      <c r="A126" s="136" t="s">
        <v>279</v>
      </c>
      <c r="B126" s="196" t="s">
        <v>377</v>
      </c>
      <c r="C126" s="135" t="s">
        <v>267</v>
      </c>
      <c r="D126" s="135" t="s">
        <v>336</v>
      </c>
      <c r="E126" s="135" t="s">
        <v>337</v>
      </c>
      <c r="F126" s="135">
        <f t="shared" si="11"/>
        <v>17</v>
      </c>
      <c r="G126" s="135">
        <v>17</v>
      </c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</row>
    <row r="127" spans="1:28" s="158" customFormat="1" x14ac:dyDescent="0.3">
      <c r="A127" s="147" t="s">
        <v>377</v>
      </c>
      <c r="B127" s="147"/>
      <c r="C127" s="147"/>
      <c r="D127" s="147"/>
      <c r="E127" s="157" t="s">
        <v>289</v>
      </c>
      <c r="F127" s="157">
        <f>SUM(F124:F126)</f>
        <v>20</v>
      </c>
      <c r="G127" s="157">
        <f>SUM(G124:G126)</f>
        <v>17</v>
      </c>
      <c r="H127" s="157">
        <f t="shared" ref="H127:R127" si="12">SUM(H124:H126)</f>
        <v>0</v>
      </c>
      <c r="I127" s="157">
        <f t="shared" si="12"/>
        <v>0</v>
      </c>
      <c r="J127" s="157">
        <f t="shared" si="12"/>
        <v>0</v>
      </c>
      <c r="K127" s="157">
        <f t="shared" si="12"/>
        <v>1</v>
      </c>
      <c r="L127" s="157">
        <f t="shared" si="12"/>
        <v>2</v>
      </c>
      <c r="M127" s="157">
        <f t="shared" si="12"/>
        <v>0</v>
      </c>
      <c r="N127" s="157">
        <f t="shared" si="12"/>
        <v>0</v>
      </c>
      <c r="O127" s="157">
        <f t="shared" si="12"/>
        <v>0</v>
      </c>
      <c r="P127" s="157">
        <f t="shared" si="12"/>
        <v>0</v>
      </c>
      <c r="Q127" s="157">
        <f t="shared" si="12"/>
        <v>0</v>
      </c>
      <c r="R127" s="157">
        <f t="shared" si="12"/>
        <v>0</v>
      </c>
      <c r="S127" s="145"/>
      <c r="T127" s="145"/>
      <c r="U127" s="145"/>
      <c r="V127" s="145"/>
      <c r="W127" s="145"/>
      <c r="X127" s="145"/>
      <c r="Y127" s="145"/>
      <c r="Z127" s="145"/>
      <c r="AA127" s="145"/>
      <c r="AB127" s="145"/>
    </row>
    <row r="128" spans="1:28" s="158" customFormat="1" x14ac:dyDescent="0.3">
      <c r="A128" s="159" t="s">
        <v>290</v>
      </c>
      <c r="B128" s="159"/>
      <c r="C128" s="159"/>
      <c r="D128" s="159"/>
      <c r="E128" s="159"/>
      <c r="F128" s="167"/>
      <c r="G128" s="149">
        <f>+G127+H127+I127</f>
        <v>17</v>
      </c>
      <c r="H128" s="149"/>
      <c r="I128" s="149"/>
      <c r="J128" s="149">
        <f>+J127+K127+L127+G128</f>
        <v>20</v>
      </c>
      <c r="K128" s="149"/>
      <c r="L128" s="149"/>
      <c r="M128" s="149">
        <f>+M127+N127+O127+J128</f>
        <v>20</v>
      </c>
      <c r="N128" s="149"/>
      <c r="O128" s="149"/>
      <c r="P128" s="149">
        <f>+P127+Q127+R127+M128</f>
        <v>20</v>
      </c>
      <c r="Q128" s="149"/>
      <c r="R128" s="149"/>
      <c r="S128" s="145"/>
      <c r="T128" s="145"/>
      <c r="U128" s="145"/>
      <c r="V128" s="145"/>
      <c r="W128" s="145"/>
      <c r="X128" s="145"/>
      <c r="Y128" s="145"/>
      <c r="Z128" s="145"/>
      <c r="AA128" s="145"/>
      <c r="AB128" s="145"/>
    </row>
    <row r="129" spans="1:28" x14ac:dyDescent="0.3">
      <c r="A129" s="198"/>
      <c r="B129" s="204"/>
      <c r="C129" s="162"/>
      <c r="D129" s="162"/>
      <c r="E129" s="162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3"/>
    </row>
    <row r="130" spans="1:28" x14ac:dyDescent="0.3">
      <c r="A130" s="194" t="s">
        <v>235</v>
      </c>
      <c r="B130" s="194" t="s">
        <v>23</v>
      </c>
      <c r="C130" s="146" t="s">
        <v>236</v>
      </c>
      <c r="D130" s="146" t="s">
        <v>237</v>
      </c>
      <c r="E130" s="146" t="s">
        <v>238</v>
      </c>
      <c r="F130" s="146" t="s">
        <v>239</v>
      </c>
      <c r="G130" s="146" t="s">
        <v>241</v>
      </c>
      <c r="H130" s="146" t="s">
        <v>242</v>
      </c>
      <c r="I130" s="146" t="s">
        <v>243</v>
      </c>
      <c r="J130" s="146" t="s">
        <v>244</v>
      </c>
      <c r="K130" s="146" t="s">
        <v>245</v>
      </c>
      <c r="L130" s="146" t="s">
        <v>246</v>
      </c>
      <c r="M130" s="146" t="s">
        <v>247</v>
      </c>
      <c r="N130" s="146" t="s">
        <v>248</v>
      </c>
      <c r="O130" s="146" t="s">
        <v>249</v>
      </c>
      <c r="P130" s="146" t="s">
        <v>250</v>
      </c>
      <c r="Q130" s="146" t="s">
        <v>251</v>
      </c>
      <c r="R130" s="146" t="s">
        <v>252</v>
      </c>
    </row>
    <row r="131" spans="1:28" s="154" customFormat="1" ht="27" x14ac:dyDescent="0.3">
      <c r="A131" s="197" t="s">
        <v>254</v>
      </c>
      <c r="B131" s="197" t="s">
        <v>381</v>
      </c>
      <c r="C131" s="135" t="s">
        <v>682</v>
      </c>
      <c r="D131" s="156" t="s">
        <v>256</v>
      </c>
      <c r="E131" s="156" t="s">
        <v>382</v>
      </c>
      <c r="F131" s="156">
        <f>SUM(G131:R131)</f>
        <v>1</v>
      </c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>
        <v>1</v>
      </c>
    </row>
    <row r="132" spans="1:28" s="154" customFormat="1" ht="27" x14ac:dyDescent="0.3">
      <c r="A132" s="197" t="s">
        <v>254</v>
      </c>
      <c r="B132" s="197" t="s">
        <v>381</v>
      </c>
      <c r="C132" s="156" t="s">
        <v>681</v>
      </c>
      <c r="D132" s="156" t="s">
        <v>383</v>
      </c>
      <c r="E132" s="182" t="s">
        <v>384</v>
      </c>
      <c r="F132" s="156">
        <f t="shared" ref="F132:F143" si="13">SUM(G132:R132)</f>
        <v>1</v>
      </c>
      <c r="G132" s="156"/>
      <c r="H132" s="156"/>
      <c r="I132" s="156">
        <v>1</v>
      </c>
      <c r="J132" s="156"/>
      <c r="K132" s="156"/>
      <c r="L132" s="156"/>
      <c r="M132" s="156"/>
      <c r="N132" s="156"/>
      <c r="O132" s="156"/>
      <c r="P132" s="156"/>
      <c r="Q132" s="156"/>
      <c r="R132" s="156"/>
    </row>
    <row r="133" spans="1:28" s="154" customFormat="1" ht="27" x14ac:dyDescent="0.3">
      <c r="A133" s="197" t="s">
        <v>254</v>
      </c>
      <c r="B133" s="197" t="s">
        <v>381</v>
      </c>
      <c r="C133" s="156" t="s">
        <v>267</v>
      </c>
      <c r="D133" s="156" t="s">
        <v>385</v>
      </c>
      <c r="E133" s="156" t="s">
        <v>386</v>
      </c>
      <c r="F133" s="156">
        <f t="shared" si="13"/>
        <v>1</v>
      </c>
      <c r="G133" s="156"/>
      <c r="H133" s="156">
        <v>1</v>
      </c>
      <c r="I133" s="156"/>
      <c r="J133" s="156"/>
      <c r="K133" s="156"/>
      <c r="L133" s="156"/>
      <c r="M133" s="156"/>
      <c r="N133" s="156"/>
      <c r="O133" s="156"/>
      <c r="P133" s="156"/>
      <c r="Q133" s="156"/>
      <c r="R133" s="156"/>
    </row>
    <row r="134" spans="1:28" s="154" customFormat="1" ht="27" x14ac:dyDescent="0.3">
      <c r="A134" s="197" t="s">
        <v>279</v>
      </c>
      <c r="B134" s="197" t="s">
        <v>381</v>
      </c>
      <c r="C134" s="156" t="s">
        <v>267</v>
      </c>
      <c r="D134" s="156" t="s">
        <v>336</v>
      </c>
      <c r="E134" s="156" t="s">
        <v>337</v>
      </c>
      <c r="F134" s="156">
        <f t="shared" si="13"/>
        <v>1</v>
      </c>
      <c r="G134" s="156"/>
      <c r="H134" s="156">
        <v>1</v>
      </c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</row>
    <row r="135" spans="1:28" s="154" customFormat="1" ht="27" x14ac:dyDescent="0.3">
      <c r="A135" s="197" t="s">
        <v>279</v>
      </c>
      <c r="B135" s="197" t="s">
        <v>381</v>
      </c>
      <c r="C135" s="156" t="s">
        <v>267</v>
      </c>
      <c r="D135" s="156" t="s">
        <v>282</v>
      </c>
      <c r="E135" s="156" t="s">
        <v>283</v>
      </c>
      <c r="F135" s="156">
        <v>3</v>
      </c>
      <c r="G135" s="156"/>
      <c r="H135" s="156"/>
      <c r="I135" s="156"/>
      <c r="J135" s="156"/>
      <c r="K135" s="156"/>
      <c r="L135" s="156"/>
      <c r="M135" s="156">
        <v>3</v>
      </c>
      <c r="N135" s="156"/>
      <c r="O135" s="156"/>
      <c r="P135" s="156"/>
      <c r="Q135" s="156"/>
      <c r="R135" s="156"/>
    </row>
    <row r="136" spans="1:28" s="154" customFormat="1" ht="27" x14ac:dyDescent="0.3">
      <c r="A136" s="197" t="s">
        <v>279</v>
      </c>
      <c r="B136" s="197" t="s">
        <v>381</v>
      </c>
      <c r="C136" s="156" t="s">
        <v>267</v>
      </c>
      <c r="D136" s="156" t="s">
        <v>334</v>
      </c>
      <c r="E136" s="156" t="s">
        <v>283</v>
      </c>
      <c r="F136" s="156">
        <f t="shared" si="13"/>
        <v>5</v>
      </c>
      <c r="G136" s="156"/>
      <c r="H136" s="156"/>
      <c r="I136" s="156"/>
      <c r="J136" s="156"/>
      <c r="K136" s="156"/>
      <c r="L136" s="156">
        <v>5</v>
      </c>
      <c r="M136" s="156"/>
      <c r="N136" s="156"/>
      <c r="O136" s="156"/>
      <c r="P136" s="156"/>
      <c r="Q136" s="156"/>
      <c r="R136" s="156"/>
    </row>
    <row r="137" spans="1:28" s="154" customFormat="1" ht="27" x14ac:dyDescent="0.3">
      <c r="A137" s="197" t="s">
        <v>279</v>
      </c>
      <c r="B137" s="197" t="s">
        <v>381</v>
      </c>
      <c r="C137" s="156" t="s">
        <v>267</v>
      </c>
      <c r="D137" s="156" t="s">
        <v>335</v>
      </c>
      <c r="E137" s="156" t="s">
        <v>283</v>
      </c>
      <c r="F137" s="156">
        <v>3</v>
      </c>
      <c r="G137" s="156"/>
      <c r="H137" s="156"/>
      <c r="I137" s="156"/>
      <c r="J137" s="156"/>
      <c r="K137" s="156"/>
      <c r="L137" s="156"/>
      <c r="M137" s="156"/>
      <c r="N137" s="156"/>
      <c r="O137" s="156"/>
      <c r="P137" s="156"/>
      <c r="Q137" s="156"/>
      <c r="R137" s="156">
        <v>3</v>
      </c>
    </row>
    <row r="138" spans="1:28" s="154" customFormat="1" ht="27" x14ac:dyDescent="0.3">
      <c r="A138" s="197" t="s">
        <v>279</v>
      </c>
      <c r="B138" s="197" t="s">
        <v>381</v>
      </c>
      <c r="C138" s="156" t="s">
        <v>267</v>
      </c>
      <c r="D138" s="156" t="s">
        <v>286</v>
      </c>
      <c r="E138" s="156" t="s">
        <v>287</v>
      </c>
      <c r="F138" s="156">
        <f>SUM(G138:R138)</f>
        <v>4</v>
      </c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156"/>
      <c r="R138" s="156">
        <v>4</v>
      </c>
    </row>
    <row r="139" spans="1:28" s="154" customFormat="1" ht="27" x14ac:dyDescent="0.3">
      <c r="A139" s="197" t="s">
        <v>279</v>
      </c>
      <c r="B139" s="197" t="s">
        <v>381</v>
      </c>
      <c r="C139" s="156" t="s">
        <v>342</v>
      </c>
      <c r="D139" s="156">
        <v>96</v>
      </c>
      <c r="E139" s="156" t="s">
        <v>326</v>
      </c>
      <c r="F139" s="156">
        <f t="shared" si="13"/>
        <v>1</v>
      </c>
      <c r="G139" s="156"/>
      <c r="H139" s="156"/>
      <c r="I139" s="156"/>
      <c r="J139" s="156"/>
      <c r="K139" s="156"/>
      <c r="L139" s="156"/>
      <c r="M139" s="156"/>
      <c r="N139" s="156"/>
      <c r="O139" s="156"/>
      <c r="P139" s="156"/>
      <c r="Q139" s="156">
        <v>1</v>
      </c>
      <c r="R139" s="156"/>
    </row>
    <row r="140" spans="1:28" s="154" customFormat="1" ht="28.5" x14ac:dyDescent="0.3">
      <c r="A140" s="197" t="s">
        <v>279</v>
      </c>
      <c r="B140" s="197" t="s">
        <v>381</v>
      </c>
      <c r="C140" s="156" t="s">
        <v>267</v>
      </c>
      <c r="D140" s="156" t="s">
        <v>347</v>
      </c>
      <c r="E140" s="156" t="s">
        <v>387</v>
      </c>
      <c r="F140" s="156">
        <f t="shared" si="13"/>
        <v>1</v>
      </c>
      <c r="G140" s="156"/>
      <c r="H140" s="156"/>
      <c r="I140" s="156"/>
      <c r="J140" s="156"/>
      <c r="K140" s="156"/>
      <c r="L140" s="156"/>
      <c r="M140" s="156">
        <v>1</v>
      </c>
      <c r="N140" s="156"/>
      <c r="O140" s="156"/>
      <c r="P140" s="156"/>
      <c r="Q140" s="156"/>
      <c r="R140" s="156"/>
    </row>
    <row r="141" spans="1:28" s="154" customFormat="1" ht="28.5" x14ac:dyDescent="0.3">
      <c r="A141" s="197" t="s">
        <v>279</v>
      </c>
      <c r="B141" s="197" t="s">
        <v>381</v>
      </c>
      <c r="C141" s="156" t="s">
        <v>342</v>
      </c>
      <c r="D141" s="156" t="s">
        <v>354</v>
      </c>
      <c r="E141" s="156" t="s">
        <v>353</v>
      </c>
      <c r="F141" s="156">
        <f t="shared" si="13"/>
        <v>1</v>
      </c>
      <c r="G141" s="156"/>
      <c r="H141" s="156"/>
      <c r="I141" s="156"/>
      <c r="J141" s="156"/>
      <c r="K141" s="156"/>
      <c r="L141" s="156"/>
      <c r="M141" s="156"/>
      <c r="N141" s="156"/>
      <c r="O141" s="156"/>
      <c r="P141" s="156"/>
      <c r="Q141" s="156"/>
      <c r="R141" s="156">
        <v>1</v>
      </c>
    </row>
    <row r="142" spans="1:28" s="154" customFormat="1" ht="42.75" x14ac:dyDescent="0.3">
      <c r="A142" s="197" t="s">
        <v>279</v>
      </c>
      <c r="B142" s="197" t="s">
        <v>381</v>
      </c>
      <c r="C142" s="156" t="s">
        <v>342</v>
      </c>
      <c r="D142" s="156" t="s">
        <v>352</v>
      </c>
      <c r="E142" s="156" t="s">
        <v>353</v>
      </c>
      <c r="F142" s="156">
        <f t="shared" si="13"/>
        <v>3</v>
      </c>
      <c r="G142" s="156"/>
      <c r="H142" s="156"/>
      <c r="I142" s="156"/>
      <c r="J142" s="156"/>
      <c r="K142" s="156"/>
      <c r="L142" s="156"/>
      <c r="M142" s="156"/>
      <c r="N142" s="156"/>
      <c r="O142" s="156"/>
      <c r="P142" s="156"/>
      <c r="Q142" s="156">
        <v>1</v>
      </c>
      <c r="R142" s="156">
        <v>2</v>
      </c>
    </row>
    <row r="143" spans="1:28" s="154" customFormat="1" ht="28.5" x14ac:dyDescent="0.3">
      <c r="A143" s="197" t="s">
        <v>279</v>
      </c>
      <c r="B143" s="197" t="s">
        <v>381</v>
      </c>
      <c r="C143" s="156" t="s">
        <v>342</v>
      </c>
      <c r="D143" s="156" t="s">
        <v>357</v>
      </c>
      <c r="E143" s="156" t="s">
        <v>356</v>
      </c>
      <c r="F143" s="156">
        <f t="shared" si="13"/>
        <v>3</v>
      </c>
      <c r="G143" s="156"/>
      <c r="H143" s="156">
        <v>1</v>
      </c>
      <c r="I143" s="156"/>
      <c r="J143" s="156"/>
      <c r="K143" s="156"/>
      <c r="L143" s="156"/>
      <c r="M143" s="156"/>
      <c r="N143" s="156"/>
      <c r="O143" s="156"/>
      <c r="P143" s="156"/>
      <c r="Q143" s="156">
        <v>1</v>
      </c>
      <c r="R143" s="156">
        <v>1</v>
      </c>
    </row>
    <row r="144" spans="1:28" s="158" customFormat="1" x14ac:dyDescent="0.3">
      <c r="A144" s="159" t="s">
        <v>381</v>
      </c>
      <c r="B144" s="159"/>
      <c r="C144" s="159"/>
      <c r="D144" s="159"/>
      <c r="E144" s="157" t="s">
        <v>289</v>
      </c>
      <c r="F144" s="157">
        <f t="shared" ref="F144:R144" si="14">SUM(F131:F143)</f>
        <v>28</v>
      </c>
      <c r="G144" s="157">
        <f t="shared" si="14"/>
        <v>0</v>
      </c>
      <c r="H144" s="157">
        <f t="shared" si="14"/>
        <v>3</v>
      </c>
      <c r="I144" s="157">
        <f t="shared" si="14"/>
        <v>1</v>
      </c>
      <c r="J144" s="157">
        <f t="shared" si="14"/>
        <v>0</v>
      </c>
      <c r="K144" s="157">
        <f t="shared" si="14"/>
        <v>0</v>
      </c>
      <c r="L144" s="157">
        <f t="shared" si="14"/>
        <v>5</v>
      </c>
      <c r="M144" s="157">
        <f t="shared" si="14"/>
        <v>4</v>
      </c>
      <c r="N144" s="157">
        <f t="shared" si="14"/>
        <v>0</v>
      </c>
      <c r="O144" s="157">
        <f t="shared" si="14"/>
        <v>0</v>
      </c>
      <c r="P144" s="157">
        <f t="shared" si="14"/>
        <v>0</v>
      </c>
      <c r="Q144" s="157">
        <f t="shared" si="14"/>
        <v>3</v>
      </c>
      <c r="R144" s="157">
        <f t="shared" si="14"/>
        <v>12</v>
      </c>
      <c r="S144" s="145"/>
      <c r="T144" s="145"/>
      <c r="U144" s="145"/>
      <c r="V144" s="145"/>
      <c r="W144" s="145"/>
      <c r="X144" s="145"/>
      <c r="Y144" s="145"/>
      <c r="Z144" s="145"/>
      <c r="AA144" s="145"/>
      <c r="AB144" s="145"/>
    </row>
    <row r="145" spans="1:28" s="158" customFormat="1" x14ac:dyDescent="0.3">
      <c r="A145" s="159" t="s">
        <v>290</v>
      </c>
      <c r="B145" s="159"/>
      <c r="C145" s="159"/>
      <c r="D145" s="159"/>
      <c r="E145" s="159"/>
      <c r="F145" s="148"/>
      <c r="G145" s="149">
        <f>+G144+H144+I144</f>
        <v>4</v>
      </c>
      <c r="H145" s="149"/>
      <c r="I145" s="149"/>
      <c r="J145" s="149">
        <f>+G145+J144+K144+L144</f>
        <v>9</v>
      </c>
      <c r="K145" s="149"/>
      <c r="L145" s="149"/>
      <c r="M145" s="149">
        <f>+J145+M144+N144+O144</f>
        <v>13</v>
      </c>
      <c r="N145" s="149"/>
      <c r="O145" s="149"/>
      <c r="P145" s="149">
        <f>+P144+Q144+R144+M145</f>
        <v>28</v>
      </c>
      <c r="Q145" s="149"/>
      <c r="R145" s="149"/>
      <c r="S145" s="145"/>
      <c r="T145" s="145"/>
      <c r="U145" s="145"/>
      <c r="V145" s="145"/>
      <c r="W145" s="145"/>
      <c r="X145" s="145"/>
      <c r="Y145" s="145"/>
      <c r="Z145" s="145"/>
      <c r="AA145" s="145"/>
      <c r="AB145" s="145"/>
    </row>
    <row r="146" spans="1:28" x14ac:dyDescent="0.3">
      <c r="A146" s="198"/>
      <c r="B146" s="204"/>
      <c r="C146" s="162"/>
      <c r="D146" s="162"/>
      <c r="E146" s="162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</row>
    <row r="147" spans="1:28" x14ac:dyDescent="0.3">
      <c r="A147" s="194" t="s">
        <v>235</v>
      </c>
      <c r="B147" s="194" t="s">
        <v>23</v>
      </c>
      <c r="C147" s="146" t="s">
        <v>236</v>
      </c>
      <c r="D147" s="146" t="s">
        <v>237</v>
      </c>
      <c r="E147" s="146" t="s">
        <v>238</v>
      </c>
      <c r="F147" s="146" t="s">
        <v>239</v>
      </c>
      <c r="G147" s="146" t="s">
        <v>241</v>
      </c>
      <c r="H147" s="146" t="s">
        <v>242</v>
      </c>
      <c r="I147" s="146" t="s">
        <v>243</v>
      </c>
      <c r="J147" s="146" t="s">
        <v>244</v>
      </c>
      <c r="K147" s="146" t="s">
        <v>245</v>
      </c>
      <c r="L147" s="146" t="s">
        <v>246</v>
      </c>
      <c r="M147" s="146" t="s">
        <v>247</v>
      </c>
      <c r="N147" s="146" t="s">
        <v>248</v>
      </c>
      <c r="O147" s="146" t="s">
        <v>249</v>
      </c>
      <c r="P147" s="146" t="s">
        <v>250</v>
      </c>
      <c r="Q147" s="146" t="s">
        <v>251</v>
      </c>
      <c r="R147" s="146" t="s">
        <v>252</v>
      </c>
    </row>
    <row r="148" spans="1:28" s="154" customFormat="1" ht="27" x14ac:dyDescent="0.3">
      <c r="A148" s="136" t="s">
        <v>254</v>
      </c>
      <c r="B148" s="136" t="s">
        <v>388</v>
      </c>
      <c r="C148" s="135" t="s">
        <v>682</v>
      </c>
      <c r="D148" s="135" t="s">
        <v>256</v>
      </c>
      <c r="E148" s="135" t="s">
        <v>389</v>
      </c>
      <c r="F148" s="183">
        <f>SUM(G148:R148)</f>
        <v>45</v>
      </c>
      <c r="G148" s="183">
        <v>3</v>
      </c>
      <c r="H148" s="183">
        <v>4</v>
      </c>
      <c r="I148" s="183">
        <v>4</v>
      </c>
      <c r="J148" s="183">
        <v>4</v>
      </c>
      <c r="K148" s="183">
        <v>4</v>
      </c>
      <c r="L148" s="183">
        <v>4</v>
      </c>
      <c r="M148" s="183">
        <v>4</v>
      </c>
      <c r="N148" s="183">
        <v>4</v>
      </c>
      <c r="O148" s="183">
        <v>4</v>
      </c>
      <c r="P148" s="183">
        <v>4</v>
      </c>
      <c r="Q148" s="183">
        <v>4</v>
      </c>
      <c r="R148" s="183">
        <v>2</v>
      </c>
    </row>
    <row r="149" spans="1:28" s="154" customFormat="1" ht="27" x14ac:dyDescent="0.3">
      <c r="A149" s="136" t="s">
        <v>254</v>
      </c>
      <c r="B149" s="136" t="s">
        <v>388</v>
      </c>
      <c r="C149" s="135" t="s">
        <v>682</v>
      </c>
      <c r="D149" s="135" t="s">
        <v>256</v>
      </c>
      <c r="E149" s="135" t="s">
        <v>390</v>
      </c>
      <c r="F149" s="183">
        <f t="shared" ref="F149:F167" si="15">SUM(G149:R149)</f>
        <v>10.5</v>
      </c>
      <c r="G149" s="183">
        <v>0.5</v>
      </c>
      <c r="H149" s="183">
        <v>0.5</v>
      </c>
      <c r="I149" s="183">
        <v>0.5</v>
      </c>
      <c r="J149" s="183">
        <v>1.1000000000000001</v>
      </c>
      <c r="K149" s="183">
        <v>1.1000000000000001</v>
      </c>
      <c r="L149" s="183">
        <v>1.1000000000000001</v>
      </c>
      <c r="M149" s="183">
        <v>1.1000000000000001</v>
      </c>
      <c r="N149" s="183">
        <v>1.1000000000000001</v>
      </c>
      <c r="O149" s="183">
        <v>1.1000000000000001</v>
      </c>
      <c r="P149" s="183">
        <v>1</v>
      </c>
      <c r="Q149" s="183">
        <v>0.5</v>
      </c>
      <c r="R149" s="183">
        <v>0.9</v>
      </c>
    </row>
    <row r="150" spans="1:28" s="154" customFormat="1" ht="27" x14ac:dyDescent="0.3">
      <c r="A150" s="136" t="s">
        <v>254</v>
      </c>
      <c r="B150" s="136" t="s">
        <v>388</v>
      </c>
      <c r="C150" s="135" t="s">
        <v>682</v>
      </c>
      <c r="D150" s="135" t="s">
        <v>256</v>
      </c>
      <c r="E150" s="135" t="s">
        <v>391</v>
      </c>
      <c r="F150" s="183">
        <f t="shared" si="15"/>
        <v>20</v>
      </c>
      <c r="G150" s="183">
        <v>2</v>
      </c>
      <c r="H150" s="183">
        <v>1.5</v>
      </c>
      <c r="I150" s="183">
        <v>1.5</v>
      </c>
      <c r="J150" s="183">
        <v>2</v>
      </c>
      <c r="K150" s="183">
        <v>1.5</v>
      </c>
      <c r="L150" s="183">
        <v>1.5</v>
      </c>
      <c r="M150" s="183">
        <v>1.5</v>
      </c>
      <c r="N150" s="183">
        <v>1.5</v>
      </c>
      <c r="O150" s="183">
        <v>2</v>
      </c>
      <c r="P150" s="183">
        <v>1.5</v>
      </c>
      <c r="Q150" s="183">
        <v>1.5</v>
      </c>
      <c r="R150" s="183">
        <v>2</v>
      </c>
    </row>
    <row r="151" spans="1:28" s="154" customFormat="1" ht="27" x14ac:dyDescent="0.3">
      <c r="A151" s="136" t="s">
        <v>254</v>
      </c>
      <c r="B151" s="136" t="s">
        <v>388</v>
      </c>
      <c r="C151" s="135" t="s">
        <v>682</v>
      </c>
      <c r="D151" s="135" t="s">
        <v>256</v>
      </c>
      <c r="E151" s="135" t="s">
        <v>382</v>
      </c>
      <c r="F151" s="183">
        <f t="shared" si="15"/>
        <v>7</v>
      </c>
      <c r="G151" s="183">
        <v>0.5</v>
      </c>
      <c r="H151" s="183">
        <v>0.5</v>
      </c>
      <c r="I151" s="183">
        <v>0.5</v>
      </c>
      <c r="J151" s="183">
        <v>0.5</v>
      </c>
      <c r="K151" s="183">
        <v>0.5</v>
      </c>
      <c r="L151" s="183">
        <v>1</v>
      </c>
      <c r="M151" s="183">
        <v>0.5</v>
      </c>
      <c r="N151" s="183">
        <v>0.5</v>
      </c>
      <c r="O151" s="183">
        <v>0.5</v>
      </c>
      <c r="P151" s="183">
        <v>0.5</v>
      </c>
      <c r="Q151" s="183">
        <v>0.5</v>
      </c>
      <c r="R151" s="183">
        <v>1</v>
      </c>
    </row>
    <row r="152" spans="1:28" s="154" customFormat="1" ht="27" x14ac:dyDescent="0.3">
      <c r="A152" s="136" t="s">
        <v>254</v>
      </c>
      <c r="B152" s="136" t="s">
        <v>388</v>
      </c>
      <c r="C152" s="135" t="s">
        <v>682</v>
      </c>
      <c r="D152" s="135" t="s">
        <v>256</v>
      </c>
      <c r="E152" s="135" t="s">
        <v>392</v>
      </c>
      <c r="F152" s="183">
        <f t="shared" si="15"/>
        <v>12</v>
      </c>
      <c r="G152" s="183">
        <v>1</v>
      </c>
      <c r="H152" s="183">
        <v>1</v>
      </c>
      <c r="I152" s="183">
        <v>1</v>
      </c>
      <c r="J152" s="183">
        <v>1</v>
      </c>
      <c r="K152" s="183">
        <v>1</v>
      </c>
      <c r="L152" s="183">
        <v>1</v>
      </c>
      <c r="M152" s="183">
        <v>1</v>
      </c>
      <c r="N152" s="183">
        <v>1</v>
      </c>
      <c r="O152" s="183">
        <v>1</v>
      </c>
      <c r="P152" s="183">
        <v>1</v>
      </c>
      <c r="Q152" s="183">
        <v>1</v>
      </c>
      <c r="R152" s="183">
        <v>1</v>
      </c>
    </row>
    <row r="153" spans="1:28" s="154" customFormat="1" ht="27" x14ac:dyDescent="0.3">
      <c r="A153" s="136" t="s">
        <v>254</v>
      </c>
      <c r="B153" s="136" t="s">
        <v>388</v>
      </c>
      <c r="C153" s="135" t="s">
        <v>682</v>
      </c>
      <c r="D153" s="135" t="s">
        <v>256</v>
      </c>
      <c r="E153" s="135" t="s">
        <v>393</v>
      </c>
      <c r="F153" s="183">
        <f t="shared" si="15"/>
        <v>120</v>
      </c>
      <c r="G153" s="183">
        <v>10</v>
      </c>
      <c r="H153" s="183">
        <v>10</v>
      </c>
      <c r="I153" s="183">
        <v>10</v>
      </c>
      <c r="J153" s="183">
        <v>10</v>
      </c>
      <c r="K153" s="183">
        <v>10</v>
      </c>
      <c r="L153" s="183">
        <v>10</v>
      </c>
      <c r="M153" s="183">
        <v>10</v>
      </c>
      <c r="N153" s="183">
        <v>10</v>
      </c>
      <c r="O153" s="183">
        <v>10</v>
      </c>
      <c r="P153" s="183">
        <v>10</v>
      </c>
      <c r="Q153" s="183">
        <v>10</v>
      </c>
      <c r="R153" s="183">
        <v>10</v>
      </c>
    </row>
    <row r="154" spans="1:28" s="154" customFormat="1" ht="27" x14ac:dyDescent="0.3">
      <c r="A154" s="136" t="s">
        <v>254</v>
      </c>
      <c r="B154" s="136" t="s">
        <v>388</v>
      </c>
      <c r="C154" s="135" t="s">
        <v>682</v>
      </c>
      <c r="D154" s="135" t="s">
        <v>256</v>
      </c>
      <c r="E154" s="135" t="s">
        <v>257</v>
      </c>
      <c r="F154" s="183">
        <f t="shared" si="15"/>
        <v>13</v>
      </c>
      <c r="G154" s="183">
        <v>1.5</v>
      </c>
      <c r="H154" s="183">
        <v>1</v>
      </c>
      <c r="I154" s="183">
        <v>1</v>
      </c>
      <c r="J154" s="183">
        <v>1</v>
      </c>
      <c r="K154" s="183">
        <v>1</v>
      </c>
      <c r="L154" s="183">
        <v>1</v>
      </c>
      <c r="M154" s="183">
        <v>1</v>
      </c>
      <c r="N154" s="183">
        <v>1</v>
      </c>
      <c r="O154" s="183">
        <v>1</v>
      </c>
      <c r="P154" s="183">
        <v>1</v>
      </c>
      <c r="Q154" s="183">
        <v>1</v>
      </c>
      <c r="R154" s="183">
        <v>1.5</v>
      </c>
    </row>
    <row r="155" spans="1:28" s="154" customFormat="1" ht="27" x14ac:dyDescent="0.3">
      <c r="A155" s="136" t="s">
        <v>254</v>
      </c>
      <c r="B155" s="136" t="s">
        <v>388</v>
      </c>
      <c r="C155" s="135" t="s">
        <v>683</v>
      </c>
      <c r="D155" s="135" t="s">
        <v>394</v>
      </c>
      <c r="E155" s="135" t="s">
        <v>395</v>
      </c>
      <c r="F155" s="183">
        <f t="shared" si="15"/>
        <v>12.689999999999996</v>
      </c>
      <c r="G155" s="183">
        <v>1.0574999999999999</v>
      </c>
      <c r="H155" s="183">
        <v>1.0574999999999999</v>
      </c>
      <c r="I155" s="183">
        <v>1.0574999999999999</v>
      </c>
      <c r="J155" s="183">
        <v>1.0574999999999999</v>
      </c>
      <c r="K155" s="183">
        <v>1.0574999999999999</v>
      </c>
      <c r="L155" s="183">
        <v>1.0574999999999999</v>
      </c>
      <c r="M155" s="183">
        <v>1.0574999999999999</v>
      </c>
      <c r="N155" s="183">
        <v>1.0574999999999999</v>
      </c>
      <c r="O155" s="183">
        <v>1.0574999999999999</v>
      </c>
      <c r="P155" s="183">
        <v>1.0574999999999999</v>
      </c>
      <c r="Q155" s="183">
        <v>1.0574999999999999</v>
      </c>
      <c r="R155" s="183">
        <v>1.0574999999999999</v>
      </c>
    </row>
    <row r="156" spans="1:28" s="154" customFormat="1" ht="27" x14ac:dyDescent="0.3">
      <c r="A156" s="136" t="s">
        <v>254</v>
      </c>
      <c r="B156" s="136" t="s">
        <v>388</v>
      </c>
      <c r="C156" s="135" t="s">
        <v>683</v>
      </c>
      <c r="D156" s="135" t="s">
        <v>394</v>
      </c>
      <c r="E156" s="135" t="s">
        <v>396</v>
      </c>
      <c r="F156" s="183">
        <f t="shared" si="15"/>
        <v>3.399999999999999</v>
      </c>
      <c r="G156" s="183">
        <v>0.28333333333333333</v>
      </c>
      <c r="H156" s="183">
        <v>0.28333333333333333</v>
      </c>
      <c r="I156" s="183">
        <v>0.28333333333333333</v>
      </c>
      <c r="J156" s="183">
        <v>0.28333333333333333</v>
      </c>
      <c r="K156" s="183">
        <v>0.28333333333333333</v>
      </c>
      <c r="L156" s="183">
        <v>0.28333333333333333</v>
      </c>
      <c r="M156" s="183">
        <v>0.28333333333333333</v>
      </c>
      <c r="N156" s="183">
        <v>0.28333333333333333</v>
      </c>
      <c r="O156" s="183">
        <v>0.28333333333333333</v>
      </c>
      <c r="P156" s="183">
        <v>0.28333333333333333</v>
      </c>
      <c r="Q156" s="183">
        <v>0.28333333333333333</v>
      </c>
      <c r="R156" s="183">
        <v>0.28333333333333333</v>
      </c>
    </row>
    <row r="157" spans="1:28" s="154" customFormat="1" ht="27" x14ac:dyDescent="0.3">
      <c r="A157" s="136" t="s">
        <v>254</v>
      </c>
      <c r="B157" s="136" t="s">
        <v>388</v>
      </c>
      <c r="C157" s="135" t="s">
        <v>683</v>
      </c>
      <c r="D157" s="135" t="s">
        <v>394</v>
      </c>
      <c r="E157" s="135" t="s">
        <v>397</v>
      </c>
      <c r="F157" s="183">
        <f t="shared" si="15"/>
        <v>11.6</v>
      </c>
      <c r="G157" s="183">
        <v>0.96666666666666667</v>
      </c>
      <c r="H157" s="183">
        <v>0.96666666666666667</v>
      </c>
      <c r="I157" s="183">
        <v>0.96666666666666667</v>
      </c>
      <c r="J157" s="183">
        <v>0.96666666666666667</v>
      </c>
      <c r="K157" s="183">
        <v>0.96666666666666667</v>
      </c>
      <c r="L157" s="183">
        <v>0.96666666666666667</v>
      </c>
      <c r="M157" s="183">
        <v>0.96666666666666667</v>
      </c>
      <c r="N157" s="183">
        <v>0.96666666666666667</v>
      </c>
      <c r="O157" s="183">
        <v>0.96666666666666667</v>
      </c>
      <c r="P157" s="183">
        <v>0.96666666666666667</v>
      </c>
      <c r="Q157" s="183">
        <v>0.96666666666666667</v>
      </c>
      <c r="R157" s="183">
        <v>0.96666666666666667</v>
      </c>
    </row>
    <row r="158" spans="1:28" s="154" customFormat="1" ht="27" x14ac:dyDescent="0.3">
      <c r="A158" s="136" t="s">
        <v>254</v>
      </c>
      <c r="B158" s="136" t="s">
        <v>388</v>
      </c>
      <c r="C158" s="135" t="s">
        <v>683</v>
      </c>
      <c r="D158" s="135" t="s">
        <v>394</v>
      </c>
      <c r="E158" s="135" t="s">
        <v>398</v>
      </c>
      <c r="F158" s="183">
        <f t="shared" si="15"/>
        <v>18</v>
      </c>
      <c r="G158" s="183">
        <v>1.5</v>
      </c>
      <c r="H158" s="183">
        <v>1.5</v>
      </c>
      <c r="I158" s="183">
        <v>1.5</v>
      </c>
      <c r="J158" s="183">
        <v>1.5</v>
      </c>
      <c r="K158" s="183">
        <v>1.5</v>
      </c>
      <c r="L158" s="183">
        <v>1.5</v>
      </c>
      <c r="M158" s="183">
        <v>1.5</v>
      </c>
      <c r="N158" s="183">
        <v>1.5</v>
      </c>
      <c r="O158" s="183">
        <v>1.5</v>
      </c>
      <c r="P158" s="183">
        <v>1.5</v>
      </c>
      <c r="Q158" s="183">
        <v>1.5</v>
      </c>
      <c r="R158" s="183">
        <v>1.5</v>
      </c>
    </row>
    <row r="159" spans="1:28" s="154" customFormat="1" ht="27" x14ac:dyDescent="0.3">
      <c r="A159" s="136" t="s">
        <v>254</v>
      </c>
      <c r="B159" s="136" t="s">
        <v>388</v>
      </c>
      <c r="C159" s="135" t="s">
        <v>683</v>
      </c>
      <c r="D159" s="135" t="s">
        <v>394</v>
      </c>
      <c r="E159" s="135" t="s">
        <v>399</v>
      </c>
      <c r="F159" s="183">
        <f t="shared" si="15"/>
        <v>4.5</v>
      </c>
      <c r="G159" s="183">
        <v>0.375</v>
      </c>
      <c r="H159" s="183">
        <v>0.375</v>
      </c>
      <c r="I159" s="183">
        <v>0.375</v>
      </c>
      <c r="J159" s="183">
        <v>0.375</v>
      </c>
      <c r="K159" s="183">
        <v>0.375</v>
      </c>
      <c r="L159" s="183">
        <v>0.375</v>
      </c>
      <c r="M159" s="183">
        <v>0.375</v>
      </c>
      <c r="N159" s="183">
        <v>0.375</v>
      </c>
      <c r="O159" s="183">
        <v>0.375</v>
      </c>
      <c r="P159" s="183">
        <v>0.375</v>
      </c>
      <c r="Q159" s="183">
        <v>0.375</v>
      </c>
      <c r="R159" s="183">
        <v>0.375</v>
      </c>
    </row>
    <row r="160" spans="1:28" s="154" customFormat="1" ht="27" x14ac:dyDescent="0.3">
      <c r="A160" s="136" t="s">
        <v>254</v>
      </c>
      <c r="B160" s="136" t="s">
        <v>388</v>
      </c>
      <c r="C160" s="135" t="s">
        <v>683</v>
      </c>
      <c r="D160" s="135" t="s">
        <v>394</v>
      </c>
      <c r="E160" s="135" t="s">
        <v>400</v>
      </c>
      <c r="F160" s="183">
        <f t="shared" si="15"/>
        <v>1</v>
      </c>
      <c r="G160" s="183">
        <v>8.3333333333333329E-2</v>
      </c>
      <c r="H160" s="183">
        <v>8.3333333333333329E-2</v>
      </c>
      <c r="I160" s="183">
        <v>8.3333333333333329E-2</v>
      </c>
      <c r="J160" s="183">
        <v>8.3333333333333329E-2</v>
      </c>
      <c r="K160" s="183">
        <v>8.3333333333333329E-2</v>
      </c>
      <c r="L160" s="183">
        <v>8.3333333333333329E-2</v>
      </c>
      <c r="M160" s="183">
        <v>8.3333333333333329E-2</v>
      </c>
      <c r="N160" s="183">
        <v>8.3333333333333329E-2</v>
      </c>
      <c r="O160" s="183">
        <v>8.3333333333333329E-2</v>
      </c>
      <c r="P160" s="183">
        <v>8.3333333333333329E-2</v>
      </c>
      <c r="Q160" s="183">
        <v>8.3333333333333329E-2</v>
      </c>
      <c r="R160" s="183">
        <v>8.3333333333333329E-2</v>
      </c>
    </row>
    <row r="161" spans="1:28" s="154" customFormat="1" ht="27" x14ac:dyDescent="0.3">
      <c r="A161" s="136" t="s">
        <v>254</v>
      </c>
      <c r="B161" s="136" t="s">
        <v>388</v>
      </c>
      <c r="C161" s="135" t="s">
        <v>683</v>
      </c>
      <c r="D161" s="135" t="s">
        <v>394</v>
      </c>
      <c r="E161" s="135" t="s">
        <v>401</v>
      </c>
      <c r="F161" s="183">
        <f t="shared" si="15"/>
        <v>4.5999999999999996</v>
      </c>
      <c r="G161" s="183">
        <v>0.3833333333333333</v>
      </c>
      <c r="H161" s="183">
        <v>0.3833333333333333</v>
      </c>
      <c r="I161" s="183">
        <v>0.3833333333333333</v>
      </c>
      <c r="J161" s="183">
        <v>0.3833333333333333</v>
      </c>
      <c r="K161" s="183">
        <v>0.3833333333333333</v>
      </c>
      <c r="L161" s="183">
        <v>0.3833333333333333</v>
      </c>
      <c r="M161" s="183">
        <v>0.3833333333333333</v>
      </c>
      <c r="N161" s="183">
        <v>0.3833333333333333</v>
      </c>
      <c r="O161" s="183">
        <v>0.3833333333333333</v>
      </c>
      <c r="P161" s="183">
        <v>0.3833333333333333</v>
      </c>
      <c r="Q161" s="183">
        <v>0.3833333333333333</v>
      </c>
      <c r="R161" s="183">
        <v>0.3833333333333333</v>
      </c>
    </row>
    <row r="162" spans="1:28" s="154" customFormat="1" ht="27" x14ac:dyDescent="0.3">
      <c r="A162" s="136" t="s">
        <v>254</v>
      </c>
      <c r="B162" s="136" t="s">
        <v>388</v>
      </c>
      <c r="C162" s="135" t="s">
        <v>402</v>
      </c>
      <c r="D162" s="135" t="s">
        <v>302</v>
      </c>
      <c r="E162" s="135" t="s">
        <v>303</v>
      </c>
      <c r="F162" s="183">
        <f t="shared" si="15"/>
        <v>364</v>
      </c>
      <c r="G162" s="183">
        <v>364</v>
      </c>
      <c r="H162" s="183"/>
      <c r="I162" s="183"/>
      <c r="J162" s="183"/>
      <c r="K162" s="183"/>
      <c r="L162" s="183"/>
      <c r="M162" s="183"/>
      <c r="N162" s="183"/>
      <c r="O162" s="183"/>
      <c r="P162" s="183"/>
      <c r="Q162" s="183"/>
      <c r="R162" s="183"/>
    </row>
    <row r="163" spans="1:28" s="154" customFormat="1" ht="27" x14ac:dyDescent="0.3">
      <c r="A163" s="136" t="s">
        <v>254</v>
      </c>
      <c r="B163" s="136" t="s">
        <v>388</v>
      </c>
      <c r="C163" s="135" t="s">
        <v>402</v>
      </c>
      <c r="D163" s="135" t="s">
        <v>306</v>
      </c>
      <c r="E163" s="135" t="s">
        <v>307</v>
      </c>
      <c r="F163" s="183">
        <f t="shared" si="15"/>
        <v>450</v>
      </c>
      <c r="G163" s="183">
        <v>450</v>
      </c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</row>
    <row r="164" spans="1:28" s="154" customFormat="1" ht="27" x14ac:dyDescent="0.3">
      <c r="A164" s="136" t="s">
        <v>254</v>
      </c>
      <c r="B164" s="136" t="s">
        <v>388</v>
      </c>
      <c r="C164" s="135" t="s">
        <v>402</v>
      </c>
      <c r="D164" s="135" t="s">
        <v>308</v>
      </c>
      <c r="E164" s="135" t="s">
        <v>309</v>
      </c>
      <c r="F164" s="183">
        <f t="shared" si="15"/>
        <v>60</v>
      </c>
      <c r="G164" s="183">
        <v>60</v>
      </c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</row>
    <row r="165" spans="1:28" s="154" customFormat="1" ht="27" x14ac:dyDescent="0.3">
      <c r="A165" s="136" t="s">
        <v>254</v>
      </c>
      <c r="B165" s="136" t="s">
        <v>388</v>
      </c>
      <c r="C165" s="135" t="s">
        <v>402</v>
      </c>
      <c r="D165" s="135" t="s">
        <v>310</v>
      </c>
      <c r="E165" s="135" t="s">
        <v>311</v>
      </c>
      <c r="F165" s="183">
        <f t="shared" si="15"/>
        <v>66.5</v>
      </c>
      <c r="G165" s="183">
        <v>66.5</v>
      </c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</row>
    <row r="166" spans="1:28" s="154" customFormat="1" ht="42.75" x14ac:dyDescent="0.3">
      <c r="A166" s="136" t="s">
        <v>279</v>
      </c>
      <c r="B166" s="136" t="s">
        <v>388</v>
      </c>
      <c r="C166" s="135" t="s">
        <v>681</v>
      </c>
      <c r="D166" s="135" t="s">
        <v>403</v>
      </c>
      <c r="E166" s="135" t="s">
        <v>404</v>
      </c>
      <c r="F166" s="183">
        <f t="shared" si="15"/>
        <v>66.900000000000006</v>
      </c>
      <c r="G166" s="135">
        <v>22.3</v>
      </c>
      <c r="H166" s="135">
        <v>22.3</v>
      </c>
      <c r="I166" s="183">
        <v>22.3</v>
      </c>
      <c r="J166" s="183"/>
      <c r="K166" s="183"/>
      <c r="L166" s="183"/>
      <c r="M166" s="183"/>
      <c r="N166" s="183"/>
      <c r="O166" s="183"/>
      <c r="P166" s="183"/>
      <c r="Q166" s="183"/>
      <c r="R166" s="183"/>
    </row>
    <row r="167" spans="1:28" s="154" customFormat="1" ht="71.25" x14ac:dyDescent="0.3">
      <c r="A167" s="136" t="s">
        <v>279</v>
      </c>
      <c r="B167" s="136" t="s">
        <v>388</v>
      </c>
      <c r="C167" s="135" t="s">
        <v>681</v>
      </c>
      <c r="D167" s="135" t="s">
        <v>350</v>
      </c>
      <c r="E167" s="135" t="s">
        <v>351</v>
      </c>
      <c r="F167" s="183">
        <f t="shared" si="15"/>
        <v>15.7</v>
      </c>
      <c r="G167" s="135"/>
      <c r="H167" s="152">
        <v>5.2333333333333334</v>
      </c>
      <c r="I167" s="152">
        <v>5.2333333333333334</v>
      </c>
      <c r="J167" s="152">
        <v>5.2333333333333334</v>
      </c>
      <c r="K167" s="183"/>
      <c r="L167" s="183"/>
      <c r="M167" s="183"/>
      <c r="N167" s="183"/>
      <c r="O167" s="183"/>
      <c r="P167" s="183"/>
      <c r="Q167" s="183"/>
      <c r="R167" s="183"/>
      <c r="S167" s="163"/>
    </row>
    <row r="168" spans="1:28" s="154" customFormat="1" ht="27" x14ac:dyDescent="0.3">
      <c r="A168" s="136" t="s">
        <v>279</v>
      </c>
      <c r="B168" s="136" t="s">
        <v>388</v>
      </c>
      <c r="C168" s="135" t="s">
        <v>276</v>
      </c>
      <c r="D168" s="135" t="s">
        <v>358</v>
      </c>
      <c r="E168" s="135" t="s">
        <v>359</v>
      </c>
      <c r="F168" s="135">
        <v>24</v>
      </c>
      <c r="G168" s="183">
        <v>2</v>
      </c>
      <c r="H168" s="183">
        <v>2</v>
      </c>
      <c r="I168" s="183">
        <v>2</v>
      </c>
      <c r="J168" s="183">
        <v>2</v>
      </c>
      <c r="K168" s="183">
        <v>2</v>
      </c>
      <c r="L168" s="183">
        <v>2</v>
      </c>
      <c r="M168" s="183">
        <v>2</v>
      </c>
      <c r="N168" s="183">
        <v>2</v>
      </c>
      <c r="O168" s="183">
        <v>2</v>
      </c>
      <c r="P168" s="183">
        <v>2</v>
      </c>
      <c r="Q168" s="183">
        <v>2</v>
      </c>
      <c r="R168" s="183">
        <v>2</v>
      </c>
      <c r="S168" s="163"/>
    </row>
    <row r="169" spans="1:28" s="158" customFormat="1" x14ac:dyDescent="0.3">
      <c r="A169" s="147" t="s">
        <v>388</v>
      </c>
      <c r="B169" s="147"/>
      <c r="C169" s="147"/>
      <c r="D169" s="147"/>
      <c r="E169" s="157" t="s">
        <v>289</v>
      </c>
      <c r="F169" s="184">
        <f>SUM(F148:F168)</f>
        <v>1330.39</v>
      </c>
      <c r="G169" s="184">
        <f t="shared" ref="G169:R169" si="16">SUM(G148:G168)</f>
        <v>987.94916666666654</v>
      </c>
      <c r="H169" s="184">
        <f t="shared" si="16"/>
        <v>52.682500000000005</v>
      </c>
      <c r="I169" s="184">
        <f t="shared" si="16"/>
        <v>52.682500000000005</v>
      </c>
      <c r="J169" s="184">
        <f t="shared" si="16"/>
        <v>31.482500000000002</v>
      </c>
      <c r="K169" s="184">
        <f t="shared" si="16"/>
        <v>25.749166666666667</v>
      </c>
      <c r="L169" s="184">
        <f t="shared" si="16"/>
        <v>26.249166666666667</v>
      </c>
      <c r="M169" s="184">
        <f t="shared" si="16"/>
        <v>25.749166666666667</v>
      </c>
      <c r="N169" s="184">
        <f t="shared" si="16"/>
        <v>25.749166666666667</v>
      </c>
      <c r="O169" s="184">
        <f t="shared" si="16"/>
        <v>26.249166666666667</v>
      </c>
      <c r="P169" s="184">
        <f t="shared" si="16"/>
        <v>25.649166666666666</v>
      </c>
      <c r="Q169" s="184">
        <f t="shared" si="16"/>
        <v>25.149166666666666</v>
      </c>
      <c r="R169" s="184">
        <f t="shared" si="16"/>
        <v>25.049166666666665</v>
      </c>
      <c r="S169" s="163"/>
      <c r="T169" s="145"/>
      <c r="U169" s="145"/>
      <c r="V169" s="145"/>
      <c r="W169" s="145"/>
      <c r="X169" s="145"/>
      <c r="Y169" s="145"/>
      <c r="Z169" s="145"/>
      <c r="AA169" s="145"/>
      <c r="AB169" s="145"/>
    </row>
    <row r="170" spans="1:28" s="158" customFormat="1" x14ac:dyDescent="0.3">
      <c r="A170" s="159" t="s">
        <v>290</v>
      </c>
      <c r="B170" s="159"/>
      <c r="C170" s="159"/>
      <c r="D170" s="159"/>
      <c r="E170" s="159"/>
      <c r="F170" s="167"/>
      <c r="G170" s="149">
        <f>+G169+H169+I169</f>
        <v>1093.3141666666666</v>
      </c>
      <c r="H170" s="149"/>
      <c r="I170" s="149"/>
      <c r="J170" s="149">
        <f>+J169+K169+L169+G170</f>
        <v>1176.7949999999998</v>
      </c>
      <c r="K170" s="149"/>
      <c r="L170" s="149"/>
      <c r="M170" s="149">
        <f>+M169+N169+O169+J170</f>
        <v>1254.5424999999998</v>
      </c>
      <c r="N170" s="149"/>
      <c r="O170" s="149"/>
      <c r="P170" s="149">
        <f>+P169+Q169+R169+M170</f>
        <v>1330.3899999999999</v>
      </c>
      <c r="Q170" s="149"/>
      <c r="R170" s="149"/>
      <c r="S170" s="163"/>
      <c r="T170" s="145"/>
      <c r="U170" s="145"/>
      <c r="V170" s="145"/>
      <c r="W170" s="145"/>
      <c r="X170" s="145"/>
      <c r="Y170" s="145"/>
      <c r="Z170" s="145"/>
      <c r="AA170" s="145"/>
      <c r="AB170" s="145"/>
    </row>
    <row r="171" spans="1:28" x14ac:dyDescent="0.3">
      <c r="A171" s="205"/>
      <c r="B171" s="205"/>
      <c r="C171" s="185"/>
      <c r="D171" s="185"/>
      <c r="E171" s="185"/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3"/>
      <c r="S171" s="163"/>
    </row>
    <row r="172" spans="1:28" x14ac:dyDescent="0.3">
      <c r="A172" s="194" t="s">
        <v>235</v>
      </c>
      <c r="B172" s="194" t="s">
        <v>23</v>
      </c>
      <c r="C172" s="146" t="s">
        <v>236</v>
      </c>
      <c r="D172" s="146" t="s">
        <v>237</v>
      </c>
      <c r="E172" s="146" t="s">
        <v>238</v>
      </c>
      <c r="F172" s="146" t="s">
        <v>239</v>
      </c>
      <c r="G172" s="146" t="s">
        <v>241</v>
      </c>
      <c r="H172" s="146" t="s">
        <v>242</v>
      </c>
      <c r="I172" s="146" t="s">
        <v>243</v>
      </c>
      <c r="J172" s="146" t="s">
        <v>244</v>
      </c>
      <c r="K172" s="146" t="s">
        <v>245</v>
      </c>
      <c r="L172" s="146" t="s">
        <v>246</v>
      </c>
      <c r="M172" s="146" t="s">
        <v>247</v>
      </c>
      <c r="N172" s="146" t="s">
        <v>248</v>
      </c>
      <c r="O172" s="146" t="s">
        <v>249</v>
      </c>
      <c r="P172" s="146" t="s">
        <v>250</v>
      </c>
      <c r="Q172" s="146" t="s">
        <v>251</v>
      </c>
      <c r="R172" s="146" t="s">
        <v>252</v>
      </c>
    </row>
    <row r="173" spans="1:28" s="154" customFormat="1" ht="27" x14ac:dyDescent="0.3">
      <c r="A173" s="136" t="s">
        <v>254</v>
      </c>
      <c r="B173" s="136" t="s">
        <v>405</v>
      </c>
      <c r="C173" s="135" t="s">
        <v>682</v>
      </c>
      <c r="D173" s="135" t="s">
        <v>256</v>
      </c>
      <c r="E173" s="135" t="s">
        <v>389</v>
      </c>
      <c r="F173" s="135">
        <v>45</v>
      </c>
      <c r="G173" s="183">
        <v>3</v>
      </c>
      <c r="H173" s="183">
        <v>4</v>
      </c>
      <c r="I173" s="183">
        <v>4</v>
      </c>
      <c r="J173" s="183">
        <v>4</v>
      </c>
      <c r="K173" s="183">
        <v>4</v>
      </c>
      <c r="L173" s="183">
        <v>4</v>
      </c>
      <c r="M173" s="183">
        <v>4</v>
      </c>
      <c r="N173" s="183">
        <v>4</v>
      </c>
      <c r="O173" s="183">
        <v>4</v>
      </c>
      <c r="P173" s="183">
        <v>4</v>
      </c>
      <c r="Q173" s="183">
        <v>4</v>
      </c>
      <c r="R173" s="183">
        <v>2</v>
      </c>
    </row>
    <row r="174" spans="1:28" s="154" customFormat="1" ht="27" x14ac:dyDescent="0.3">
      <c r="A174" s="136" t="s">
        <v>254</v>
      </c>
      <c r="B174" s="136" t="s">
        <v>405</v>
      </c>
      <c r="C174" s="135" t="s">
        <v>682</v>
      </c>
      <c r="D174" s="135" t="s">
        <v>256</v>
      </c>
      <c r="E174" s="135" t="s">
        <v>390</v>
      </c>
      <c r="F174" s="135">
        <v>10.5</v>
      </c>
      <c r="G174" s="183">
        <v>0.5</v>
      </c>
      <c r="H174" s="183">
        <v>0.5</v>
      </c>
      <c r="I174" s="183">
        <v>0.5</v>
      </c>
      <c r="J174" s="183">
        <v>1.1000000000000001</v>
      </c>
      <c r="K174" s="183">
        <v>1.1000000000000001</v>
      </c>
      <c r="L174" s="183">
        <v>1.1000000000000001</v>
      </c>
      <c r="M174" s="183">
        <v>1.1000000000000001</v>
      </c>
      <c r="N174" s="183">
        <v>1.1000000000000001</v>
      </c>
      <c r="O174" s="183">
        <v>1.1000000000000001</v>
      </c>
      <c r="P174" s="183">
        <v>1</v>
      </c>
      <c r="Q174" s="183">
        <v>0.5</v>
      </c>
      <c r="R174" s="183">
        <v>0.9</v>
      </c>
    </row>
    <row r="175" spans="1:28" s="154" customFormat="1" ht="27" x14ac:dyDescent="0.3">
      <c r="A175" s="136" t="s">
        <v>254</v>
      </c>
      <c r="B175" s="136" t="s">
        <v>405</v>
      </c>
      <c r="C175" s="135" t="s">
        <v>682</v>
      </c>
      <c r="D175" s="135" t="s">
        <v>256</v>
      </c>
      <c r="E175" s="135" t="s">
        <v>391</v>
      </c>
      <c r="F175" s="135">
        <v>20</v>
      </c>
      <c r="G175" s="183">
        <v>2</v>
      </c>
      <c r="H175" s="183">
        <v>1.5</v>
      </c>
      <c r="I175" s="183">
        <v>1.5</v>
      </c>
      <c r="J175" s="183">
        <v>2</v>
      </c>
      <c r="K175" s="183">
        <v>1.5</v>
      </c>
      <c r="L175" s="183">
        <v>1.5</v>
      </c>
      <c r="M175" s="183">
        <v>1.5</v>
      </c>
      <c r="N175" s="183">
        <v>1.5</v>
      </c>
      <c r="O175" s="183">
        <v>2</v>
      </c>
      <c r="P175" s="183">
        <v>1.5</v>
      </c>
      <c r="Q175" s="183">
        <v>1.5</v>
      </c>
      <c r="R175" s="183">
        <v>2</v>
      </c>
    </row>
    <row r="176" spans="1:28" s="154" customFormat="1" ht="27" x14ac:dyDescent="0.3">
      <c r="A176" s="136" t="s">
        <v>254</v>
      </c>
      <c r="B176" s="136" t="s">
        <v>405</v>
      </c>
      <c r="C176" s="135" t="s">
        <v>682</v>
      </c>
      <c r="D176" s="135" t="s">
        <v>256</v>
      </c>
      <c r="E176" s="135" t="s">
        <v>382</v>
      </c>
      <c r="F176" s="135">
        <v>7</v>
      </c>
      <c r="G176" s="183">
        <v>0.5</v>
      </c>
      <c r="H176" s="183">
        <v>0.5</v>
      </c>
      <c r="I176" s="183">
        <v>0.5</v>
      </c>
      <c r="J176" s="183">
        <v>0.5</v>
      </c>
      <c r="K176" s="183">
        <v>0.5</v>
      </c>
      <c r="L176" s="183">
        <v>1</v>
      </c>
      <c r="M176" s="183">
        <v>0.5</v>
      </c>
      <c r="N176" s="183">
        <v>0.5</v>
      </c>
      <c r="O176" s="183">
        <v>0.5</v>
      </c>
      <c r="P176" s="183">
        <v>0.5</v>
      </c>
      <c r="Q176" s="183">
        <v>0.5</v>
      </c>
      <c r="R176" s="183">
        <v>1</v>
      </c>
    </row>
    <row r="177" spans="1:28" s="154" customFormat="1" ht="27" x14ac:dyDescent="0.3">
      <c r="A177" s="136" t="s">
        <v>254</v>
      </c>
      <c r="B177" s="136" t="s">
        <v>405</v>
      </c>
      <c r="C177" s="135" t="s">
        <v>682</v>
      </c>
      <c r="D177" s="135" t="s">
        <v>256</v>
      </c>
      <c r="E177" s="135" t="s">
        <v>257</v>
      </c>
      <c r="F177" s="135">
        <v>13</v>
      </c>
      <c r="G177" s="183">
        <v>1.5</v>
      </c>
      <c r="H177" s="183">
        <v>1</v>
      </c>
      <c r="I177" s="183">
        <v>1</v>
      </c>
      <c r="J177" s="183">
        <v>1</v>
      </c>
      <c r="K177" s="183">
        <v>1</v>
      </c>
      <c r="L177" s="183">
        <v>1</v>
      </c>
      <c r="M177" s="183">
        <v>1</v>
      </c>
      <c r="N177" s="183">
        <v>1</v>
      </c>
      <c r="O177" s="183">
        <v>1</v>
      </c>
      <c r="P177" s="183">
        <v>1</v>
      </c>
      <c r="Q177" s="183">
        <v>1</v>
      </c>
      <c r="R177" s="183">
        <v>1.5</v>
      </c>
    </row>
    <row r="178" spans="1:28" s="154" customFormat="1" ht="27" x14ac:dyDescent="0.3">
      <c r="A178" s="136" t="s">
        <v>254</v>
      </c>
      <c r="B178" s="136" t="s">
        <v>405</v>
      </c>
      <c r="C178" s="135" t="s">
        <v>683</v>
      </c>
      <c r="D178" s="135" t="s">
        <v>394</v>
      </c>
      <c r="E178" s="135" t="s">
        <v>395</v>
      </c>
      <c r="F178" s="135">
        <v>12.689999999999996</v>
      </c>
      <c r="G178" s="183">
        <v>1.0574999999999999</v>
      </c>
      <c r="H178" s="183">
        <v>1.0574999999999999</v>
      </c>
      <c r="I178" s="183">
        <v>1.0574999999999999</v>
      </c>
      <c r="J178" s="183">
        <v>1.0574999999999999</v>
      </c>
      <c r="K178" s="183">
        <v>1.0574999999999999</v>
      </c>
      <c r="L178" s="183">
        <v>1.0574999999999999</v>
      </c>
      <c r="M178" s="183">
        <v>1.0574999999999999</v>
      </c>
      <c r="N178" s="183">
        <v>1.0574999999999999</v>
      </c>
      <c r="O178" s="183">
        <v>1.0574999999999999</v>
      </c>
      <c r="P178" s="183">
        <v>1.0574999999999999</v>
      </c>
      <c r="Q178" s="183">
        <v>1.0574999999999999</v>
      </c>
      <c r="R178" s="183">
        <v>1.0574999999999999</v>
      </c>
    </row>
    <row r="179" spans="1:28" s="154" customFormat="1" ht="27" x14ac:dyDescent="0.3">
      <c r="A179" s="136" t="s">
        <v>254</v>
      </c>
      <c r="B179" s="136" t="s">
        <v>405</v>
      </c>
      <c r="C179" s="135" t="s">
        <v>683</v>
      </c>
      <c r="D179" s="135" t="s">
        <v>394</v>
      </c>
      <c r="E179" s="135" t="s">
        <v>396</v>
      </c>
      <c r="F179" s="135">
        <v>3.399999999999999</v>
      </c>
      <c r="G179" s="183">
        <v>0.28333333333333333</v>
      </c>
      <c r="H179" s="183">
        <v>0.28333333333333333</v>
      </c>
      <c r="I179" s="183">
        <v>0.28333333333333333</v>
      </c>
      <c r="J179" s="183">
        <v>0.28333333333333333</v>
      </c>
      <c r="K179" s="183">
        <v>0.28333333333333333</v>
      </c>
      <c r="L179" s="183">
        <v>0.28333333333333333</v>
      </c>
      <c r="M179" s="183">
        <v>0.28333333333333333</v>
      </c>
      <c r="N179" s="183">
        <v>0.28333333333333333</v>
      </c>
      <c r="O179" s="183">
        <v>0.28333333333333333</v>
      </c>
      <c r="P179" s="183">
        <v>0.28333333333333333</v>
      </c>
      <c r="Q179" s="183">
        <v>0.28333333333333333</v>
      </c>
      <c r="R179" s="183">
        <v>0.28333333333333333</v>
      </c>
    </row>
    <row r="180" spans="1:28" s="154" customFormat="1" ht="27" x14ac:dyDescent="0.3">
      <c r="A180" s="136" t="s">
        <v>254</v>
      </c>
      <c r="B180" s="136" t="s">
        <v>405</v>
      </c>
      <c r="C180" s="135" t="s">
        <v>683</v>
      </c>
      <c r="D180" s="135" t="s">
        <v>394</v>
      </c>
      <c r="E180" s="135" t="s">
        <v>397</v>
      </c>
      <c r="F180" s="135">
        <v>11.6</v>
      </c>
      <c r="G180" s="183">
        <v>0.96666666666666667</v>
      </c>
      <c r="H180" s="183">
        <v>0.96666666666666667</v>
      </c>
      <c r="I180" s="183">
        <v>0.96666666666666667</v>
      </c>
      <c r="J180" s="183">
        <v>0.96666666666666667</v>
      </c>
      <c r="K180" s="183">
        <v>0.96666666666666667</v>
      </c>
      <c r="L180" s="183">
        <v>0.96666666666666667</v>
      </c>
      <c r="M180" s="183">
        <v>0.96666666666666667</v>
      </c>
      <c r="N180" s="183">
        <v>0.96666666666666667</v>
      </c>
      <c r="O180" s="183">
        <v>0.96666666666666667</v>
      </c>
      <c r="P180" s="183">
        <v>0.96666666666666667</v>
      </c>
      <c r="Q180" s="183">
        <v>0.96666666666666667</v>
      </c>
      <c r="R180" s="183">
        <v>0.96666666666666667</v>
      </c>
    </row>
    <row r="181" spans="1:28" s="154" customFormat="1" ht="27" x14ac:dyDescent="0.3">
      <c r="A181" s="136" t="s">
        <v>254</v>
      </c>
      <c r="B181" s="136" t="s">
        <v>405</v>
      </c>
      <c r="C181" s="135" t="s">
        <v>402</v>
      </c>
      <c r="D181" s="135" t="s">
        <v>302</v>
      </c>
      <c r="E181" s="135" t="s">
        <v>303</v>
      </c>
      <c r="F181" s="135">
        <v>364</v>
      </c>
      <c r="G181" s="135">
        <v>364</v>
      </c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</row>
    <row r="182" spans="1:28" s="154" customFormat="1" ht="27" x14ac:dyDescent="0.3">
      <c r="A182" s="136" t="s">
        <v>254</v>
      </c>
      <c r="B182" s="136" t="s">
        <v>405</v>
      </c>
      <c r="C182" s="135" t="s">
        <v>402</v>
      </c>
      <c r="D182" s="135" t="s">
        <v>306</v>
      </c>
      <c r="E182" s="135" t="s">
        <v>307</v>
      </c>
      <c r="F182" s="135">
        <v>450</v>
      </c>
      <c r="G182" s="135">
        <v>450</v>
      </c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</row>
    <row r="183" spans="1:28" s="154" customFormat="1" ht="27" x14ac:dyDescent="0.3">
      <c r="A183" s="136" t="s">
        <v>254</v>
      </c>
      <c r="B183" s="136" t="s">
        <v>405</v>
      </c>
      <c r="C183" s="135" t="s">
        <v>402</v>
      </c>
      <c r="D183" s="135" t="s">
        <v>308</v>
      </c>
      <c r="E183" s="135" t="s">
        <v>309</v>
      </c>
      <c r="F183" s="135">
        <v>60</v>
      </c>
      <c r="G183" s="135">
        <v>60</v>
      </c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</row>
    <row r="184" spans="1:28" s="154" customFormat="1" ht="27" x14ac:dyDescent="0.3">
      <c r="A184" s="136" t="s">
        <v>254</v>
      </c>
      <c r="B184" s="136" t="s">
        <v>405</v>
      </c>
      <c r="C184" s="135" t="s">
        <v>402</v>
      </c>
      <c r="D184" s="135" t="s">
        <v>310</v>
      </c>
      <c r="E184" s="135" t="s">
        <v>311</v>
      </c>
      <c r="F184" s="135">
        <v>66.5</v>
      </c>
      <c r="G184" s="135">
        <v>66.5</v>
      </c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</row>
    <row r="185" spans="1:28" s="158" customFormat="1" x14ac:dyDescent="0.3">
      <c r="A185" s="147" t="s">
        <v>405</v>
      </c>
      <c r="B185" s="147"/>
      <c r="C185" s="147"/>
      <c r="D185" s="147"/>
      <c r="E185" s="157" t="s">
        <v>289</v>
      </c>
      <c r="F185" s="157">
        <f>SUM(F173:F184)</f>
        <v>1063.69</v>
      </c>
      <c r="G185" s="184">
        <f>SUM(G173:G184)</f>
        <v>950.3075</v>
      </c>
      <c r="H185" s="184">
        <f t="shared" ref="H185:R185" si="17">SUM(H173:H184)</f>
        <v>9.8074999999999992</v>
      </c>
      <c r="I185" s="184">
        <f t="shared" si="17"/>
        <v>9.8074999999999992</v>
      </c>
      <c r="J185" s="184">
        <f t="shared" si="17"/>
        <v>10.907499999999999</v>
      </c>
      <c r="K185" s="184">
        <f t="shared" si="17"/>
        <v>10.407499999999999</v>
      </c>
      <c r="L185" s="184">
        <f t="shared" si="17"/>
        <v>10.907499999999999</v>
      </c>
      <c r="M185" s="184">
        <f t="shared" si="17"/>
        <v>10.407499999999999</v>
      </c>
      <c r="N185" s="184">
        <f t="shared" si="17"/>
        <v>10.407499999999999</v>
      </c>
      <c r="O185" s="184">
        <f t="shared" si="17"/>
        <v>10.907499999999999</v>
      </c>
      <c r="P185" s="184">
        <f t="shared" si="17"/>
        <v>10.307499999999999</v>
      </c>
      <c r="Q185" s="184">
        <f t="shared" si="17"/>
        <v>9.8074999999999992</v>
      </c>
      <c r="R185" s="184">
        <f t="shared" si="17"/>
        <v>9.7074999999999996</v>
      </c>
      <c r="S185" s="145"/>
      <c r="T185" s="145"/>
      <c r="U185" s="145"/>
      <c r="V185" s="145"/>
      <c r="W185" s="145"/>
      <c r="X185" s="145"/>
      <c r="Y185" s="145"/>
      <c r="Z185" s="145"/>
      <c r="AA185" s="145"/>
      <c r="AB185" s="145"/>
    </row>
    <row r="186" spans="1:28" s="158" customFormat="1" x14ac:dyDescent="0.3">
      <c r="A186" s="159" t="s">
        <v>290</v>
      </c>
      <c r="B186" s="159"/>
      <c r="C186" s="159"/>
      <c r="D186" s="159"/>
      <c r="E186" s="159"/>
      <c r="F186" s="167"/>
      <c r="G186" s="149">
        <f>+G185+H185+I185</f>
        <v>969.92250000000001</v>
      </c>
      <c r="H186" s="149"/>
      <c r="I186" s="149"/>
      <c r="J186" s="149">
        <f>+J185+K185+L185+G186</f>
        <v>1002.145</v>
      </c>
      <c r="K186" s="149"/>
      <c r="L186" s="149"/>
      <c r="M186" s="149">
        <f>+M185+N185+O185+J186</f>
        <v>1033.8675000000001</v>
      </c>
      <c r="N186" s="149"/>
      <c r="O186" s="149"/>
      <c r="P186" s="149">
        <f>+P185+Q185+R185+M186</f>
        <v>1063.69</v>
      </c>
      <c r="Q186" s="149"/>
      <c r="R186" s="149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</row>
    <row r="187" spans="1:28" x14ac:dyDescent="0.3">
      <c r="A187" s="203"/>
      <c r="B187" s="203"/>
      <c r="C187" s="178"/>
      <c r="D187" s="179"/>
      <c r="E187" s="179"/>
      <c r="F187" s="163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3"/>
    </row>
    <row r="188" spans="1:28" x14ac:dyDescent="0.3">
      <c r="A188" s="194" t="s">
        <v>235</v>
      </c>
      <c r="B188" s="194" t="s">
        <v>23</v>
      </c>
      <c r="C188" s="146" t="s">
        <v>236</v>
      </c>
      <c r="D188" s="146" t="s">
        <v>237</v>
      </c>
      <c r="E188" s="146" t="s">
        <v>238</v>
      </c>
      <c r="F188" s="146" t="s">
        <v>239</v>
      </c>
      <c r="G188" s="146" t="s">
        <v>241</v>
      </c>
      <c r="H188" s="146" t="s">
        <v>242</v>
      </c>
      <c r="I188" s="146" t="s">
        <v>243</v>
      </c>
      <c r="J188" s="146" t="s">
        <v>244</v>
      </c>
      <c r="K188" s="146" t="s">
        <v>245</v>
      </c>
      <c r="L188" s="146" t="s">
        <v>246</v>
      </c>
      <c r="M188" s="146" t="s">
        <v>247</v>
      </c>
      <c r="N188" s="146" t="s">
        <v>248</v>
      </c>
      <c r="O188" s="146" t="s">
        <v>249</v>
      </c>
      <c r="P188" s="146" t="s">
        <v>250</v>
      </c>
      <c r="Q188" s="146" t="s">
        <v>251</v>
      </c>
      <c r="R188" s="146" t="s">
        <v>252</v>
      </c>
    </row>
    <row r="189" spans="1:28" s="154" customFormat="1" ht="85.5" x14ac:dyDescent="0.3">
      <c r="A189" s="197" t="s">
        <v>687</v>
      </c>
      <c r="B189" s="197" t="s">
        <v>406</v>
      </c>
      <c r="C189" s="156" t="s">
        <v>407</v>
      </c>
      <c r="D189" s="156" t="s">
        <v>408</v>
      </c>
      <c r="E189" s="156" t="s">
        <v>409</v>
      </c>
      <c r="F189" s="156">
        <v>7</v>
      </c>
      <c r="G189" s="156"/>
      <c r="H189" s="156"/>
      <c r="I189" s="156"/>
      <c r="J189" s="156"/>
      <c r="K189" s="156"/>
      <c r="L189" s="156"/>
      <c r="M189" s="156"/>
      <c r="N189" s="156"/>
      <c r="O189" s="156"/>
      <c r="P189" s="156"/>
      <c r="Q189" s="156"/>
      <c r="R189" s="156">
        <v>7</v>
      </c>
    </row>
    <row r="190" spans="1:28" s="158" customFormat="1" x14ac:dyDescent="0.3">
      <c r="A190" s="159" t="s">
        <v>211</v>
      </c>
      <c r="B190" s="159"/>
      <c r="C190" s="159"/>
      <c r="D190" s="159"/>
      <c r="E190" s="159"/>
      <c r="F190" s="157">
        <f t="shared" ref="F190:R190" si="18">SUM(F189:F189)</f>
        <v>7</v>
      </c>
      <c r="G190" s="148">
        <f t="shared" si="18"/>
        <v>0</v>
      </c>
      <c r="H190" s="148">
        <f t="shared" si="18"/>
        <v>0</v>
      </c>
      <c r="I190" s="148">
        <f t="shared" si="18"/>
        <v>0</v>
      </c>
      <c r="J190" s="148">
        <f t="shared" si="18"/>
        <v>0</v>
      </c>
      <c r="K190" s="148">
        <f t="shared" si="18"/>
        <v>0</v>
      </c>
      <c r="L190" s="148">
        <f t="shared" si="18"/>
        <v>0</v>
      </c>
      <c r="M190" s="148">
        <f t="shared" si="18"/>
        <v>0</v>
      </c>
      <c r="N190" s="148">
        <f t="shared" si="18"/>
        <v>0</v>
      </c>
      <c r="O190" s="148">
        <f t="shared" si="18"/>
        <v>0</v>
      </c>
      <c r="P190" s="148">
        <f t="shared" si="18"/>
        <v>0</v>
      </c>
      <c r="Q190" s="148">
        <f t="shared" si="18"/>
        <v>0</v>
      </c>
      <c r="R190" s="148">
        <f t="shared" si="18"/>
        <v>7</v>
      </c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</row>
    <row r="191" spans="1:28" x14ac:dyDescent="0.3">
      <c r="A191" s="206"/>
      <c r="B191" s="200"/>
      <c r="C191" s="163"/>
      <c r="D191" s="163"/>
      <c r="E191" s="163"/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</row>
    <row r="192" spans="1:28" x14ac:dyDescent="0.3">
      <c r="A192" s="194" t="s">
        <v>235</v>
      </c>
      <c r="B192" s="194" t="s">
        <v>23</v>
      </c>
      <c r="C192" s="146" t="s">
        <v>236</v>
      </c>
      <c r="D192" s="146" t="s">
        <v>237</v>
      </c>
      <c r="E192" s="146" t="s">
        <v>238</v>
      </c>
      <c r="F192" s="146" t="s">
        <v>239</v>
      </c>
      <c r="G192" s="146" t="s">
        <v>241</v>
      </c>
      <c r="H192" s="146" t="s">
        <v>242</v>
      </c>
      <c r="I192" s="146" t="s">
        <v>243</v>
      </c>
      <c r="J192" s="146" t="s">
        <v>244</v>
      </c>
      <c r="K192" s="146" t="s">
        <v>245</v>
      </c>
      <c r="L192" s="146" t="s">
        <v>246</v>
      </c>
      <c r="M192" s="146" t="s">
        <v>247</v>
      </c>
      <c r="N192" s="146" t="s">
        <v>248</v>
      </c>
      <c r="O192" s="146" t="s">
        <v>249</v>
      </c>
      <c r="P192" s="146" t="s">
        <v>250</v>
      </c>
      <c r="Q192" s="146" t="s">
        <v>251</v>
      </c>
      <c r="R192" s="146" t="s">
        <v>252</v>
      </c>
    </row>
    <row r="193" spans="1:28" s="154" customFormat="1" ht="71.25" x14ac:dyDescent="0.3">
      <c r="A193" s="197" t="s">
        <v>687</v>
      </c>
      <c r="B193" s="197" t="s">
        <v>410</v>
      </c>
      <c r="C193" s="156" t="s">
        <v>407</v>
      </c>
      <c r="D193" s="156" t="s">
        <v>411</v>
      </c>
      <c r="E193" s="156" t="s">
        <v>412</v>
      </c>
      <c r="F193" s="187">
        <v>1</v>
      </c>
      <c r="G193" s="187"/>
      <c r="H193" s="187"/>
      <c r="I193" s="187"/>
      <c r="J193" s="187"/>
      <c r="K193" s="187"/>
      <c r="L193" s="187"/>
      <c r="M193" s="187"/>
      <c r="N193" s="187"/>
      <c r="O193" s="187"/>
      <c r="P193" s="187"/>
      <c r="Q193" s="187"/>
      <c r="R193" s="187">
        <v>1</v>
      </c>
    </row>
    <row r="194" spans="1:28" s="154" customFormat="1" ht="71.25" x14ac:dyDescent="0.3">
      <c r="A194" s="197" t="s">
        <v>687</v>
      </c>
      <c r="B194" s="197" t="s">
        <v>410</v>
      </c>
      <c r="C194" s="156" t="s">
        <v>407</v>
      </c>
      <c r="D194" s="156" t="s">
        <v>411</v>
      </c>
      <c r="E194" s="156" t="s">
        <v>413</v>
      </c>
      <c r="F194" s="187">
        <v>3</v>
      </c>
      <c r="G194" s="187"/>
      <c r="H194" s="187"/>
      <c r="I194" s="187"/>
      <c r="J194" s="187"/>
      <c r="K194" s="187"/>
      <c r="L194" s="187"/>
      <c r="M194" s="187"/>
      <c r="N194" s="187"/>
      <c r="O194" s="187">
        <v>1</v>
      </c>
      <c r="P194" s="187"/>
      <c r="Q194" s="187"/>
      <c r="R194" s="187">
        <v>2</v>
      </c>
    </row>
    <row r="195" spans="1:28" s="154" customFormat="1" ht="57" x14ac:dyDescent="0.3">
      <c r="A195" s="197" t="s">
        <v>687</v>
      </c>
      <c r="B195" s="197" t="s">
        <v>410</v>
      </c>
      <c r="C195" s="156" t="s">
        <v>407</v>
      </c>
      <c r="D195" s="156" t="s">
        <v>414</v>
      </c>
      <c r="E195" s="156" t="s">
        <v>415</v>
      </c>
      <c r="F195" s="187">
        <v>2</v>
      </c>
      <c r="G195" s="187"/>
      <c r="H195" s="187"/>
      <c r="I195" s="187"/>
      <c r="J195" s="187"/>
      <c r="K195" s="187"/>
      <c r="L195" s="187"/>
      <c r="M195" s="187"/>
      <c r="N195" s="187"/>
      <c r="O195" s="187">
        <v>2</v>
      </c>
      <c r="P195" s="187"/>
      <c r="Q195" s="187"/>
      <c r="R195" s="187"/>
    </row>
    <row r="196" spans="1:28" s="158" customFormat="1" x14ac:dyDescent="0.3">
      <c r="A196" s="159" t="s">
        <v>416</v>
      </c>
      <c r="B196" s="159"/>
      <c r="C196" s="159"/>
      <c r="D196" s="159"/>
      <c r="E196" s="159"/>
      <c r="F196" s="188">
        <f>SUM(F193:F195)</f>
        <v>6</v>
      </c>
      <c r="G196" s="188">
        <f t="shared" ref="G196:R196" si="19">SUM(G193:G195)</f>
        <v>0</v>
      </c>
      <c r="H196" s="188">
        <f t="shared" si="19"/>
        <v>0</v>
      </c>
      <c r="I196" s="188">
        <f t="shared" si="19"/>
        <v>0</v>
      </c>
      <c r="J196" s="188">
        <f t="shared" si="19"/>
        <v>0</v>
      </c>
      <c r="K196" s="188">
        <f t="shared" si="19"/>
        <v>0</v>
      </c>
      <c r="L196" s="188">
        <f t="shared" si="19"/>
        <v>0</v>
      </c>
      <c r="M196" s="188">
        <f t="shared" si="19"/>
        <v>0</v>
      </c>
      <c r="N196" s="188">
        <f t="shared" si="19"/>
        <v>0</v>
      </c>
      <c r="O196" s="188">
        <f t="shared" si="19"/>
        <v>3</v>
      </c>
      <c r="P196" s="188">
        <f t="shared" si="19"/>
        <v>0</v>
      </c>
      <c r="Q196" s="188">
        <f t="shared" si="19"/>
        <v>0</v>
      </c>
      <c r="R196" s="188">
        <f t="shared" si="19"/>
        <v>3</v>
      </c>
      <c r="S196" s="145"/>
      <c r="T196" s="145"/>
      <c r="U196" s="145"/>
      <c r="V196" s="145"/>
      <c r="W196" s="145"/>
      <c r="X196" s="145"/>
      <c r="Y196" s="145"/>
      <c r="Z196" s="145"/>
      <c r="AA196" s="145"/>
      <c r="AB196" s="145"/>
    </row>
    <row r="197" spans="1:28" s="158" customFormat="1" x14ac:dyDescent="0.3">
      <c r="A197" s="159" t="s">
        <v>290</v>
      </c>
      <c r="B197" s="159"/>
      <c r="C197" s="159"/>
      <c r="D197" s="159"/>
      <c r="E197" s="159"/>
      <c r="F197" s="157"/>
      <c r="G197" s="149">
        <f>SUM(G196:I196)</f>
        <v>0</v>
      </c>
      <c r="H197" s="149"/>
      <c r="I197" s="149"/>
      <c r="J197" s="149">
        <f>SUM(J196:L196)+G197</f>
        <v>0</v>
      </c>
      <c r="K197" s="149"/>
      <c r="L197" s="149"/>
      <c r="M197" s="149">
        <f>SUM(M196:O196)+J197</f>
        <v>3</v>
      </c>
      <c r="N197" s="149"/>
      <c r="O197" s="149"/>
      <c r="P197" s="149">
        <f>SUM(P196:R196)+M197</f>
        <v>6</v>
      </c>
      <c r="Q197" s="149"/>
      <c r="R197" s="149"/>
      <c r="S197" s="145"/>
      <c r="T197" s="145"/>
      <c r="U197" s="145"/>
      <c r="V197" s="145"/>
      <c r="W197" s="145"/>
      <c r="X197" s="145"/>
      <c r="Y197" s="145"/>
      <c r="Z197" s="145"/>
      <c r="AA197" s="145"/>
      <c r="AB197" s="145"/>
    </row>
    <row r="198" spans="1:28" x14ac:dyDescent="0.3">
      <c r="A198" s="206"/>
      <c r="B198" s="200"/>
      <c r="C198" s="163"/>
      <c r="D198" s="163"/>
      <c r="E198" s="163"/>
      <c r="F198" s="163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</row>
    <row r="199" spans="1:28" x14ac:dyDescent="0.3">
      <c r="A199" s="194" t="s">
        <v>235</v>
      </c>
      <c r="B199" s="194" t="s">
        <v>23</v>
      </c>
      <c r="C199" s="146" t="s">
        <v>236</v>
      </c>
      <c r="D199" s="146" t="s">
        <v>237</v>
      </c>
      <c r="E199" s="146" t="s">
        <v>238</v>
      </c>
      <c r="F199" s="146" t="s">
        <v>239</v>
      </c>
      <c r="G199" s="146" t="s">
        <v>241</v>
      </c>
      <c r="H199" s="146" t="s">
        <v>242</v>
      </c>
      <c r="I199" s="146" t="s">
        <v>243</v>
      </c>
      <c r="J199" s="146" t="s">
        <v>244</v>
      </c>
      <c r="K199" s="146" t="s">
        <v>245</v>
      </c>
      <c r="L199" s="146" t="s">
        <v>246</v>
      </c>
      <c r="M199" s="146" t="s">
        <v>247</v>
      </c>
      <c r="N199" s="146" t="s">
        <v>248</v>
      </c>
      <c r="O199" s="146" t="s">
        <v>249</v>
      </c>
      <c r="P199" s="146" t="s">
        <v>250</v>
      </c>
      <c r="Q199" s="146" t="s">
        <v>251</v>
      </c>
      <c r="R199" s="146" t="s">
        <v>252</v>
      </c>
    </row>
    <row r="200" spans="1:28" s="154" customFormat="1" ht="71.25" x14ac:dyDescent="0.3">
      <c r="A200" s="197" t="s">
        <v>687</v>
      </c>
      <c r="B200" s="197" t="s">
        <v>417</v>
      </c>
      <c r="C200" s="156" t="s">
        <v>407</v>
      </c>
      <c r="D200" s="156" t="s">
        <v>418</v>
      </c>
      <c r="E200" s="156" t="s">
        <v>419</v>
      </c>
      <c r="F200" s="190">
        <v>25</v>
      </c>
      <c r="G200" s="187"/>
      <c r="H200" s="187"/>
      <c r="I200" s="187"/>
      <c r="J200" s="187"/>
      <c r="K200" s="187">
        <v>1</v>
      </c>
      <c r="L200" s="187">
        <v>2</v>
      </c>
      <c r="M200" s="187">
        <v>3</v>
      </c>
      <c r="N200" s="187">
        <v>3</v>
      </c>
      <c r="O200" s="187">
        <v>3</v>
      </c>
      <c r="P200" s="187">
        <v>3</v>
      </c>
      <c r="Q200" s="187">
        <v>5</v>
      </c>
      <c r="R200" s="187">
        <v>5</v>
      </c>
    </row>
    <row r="201" spans="1:28" s="158" customFormat="1" x14ac:dyDescent="0.3">
      <c r="A201" s="159" t="s">
        <v>215</v>
      </c>
      <c r="B201" s="159"/>
      <c r="C201" s="159"/>
      <c r="D201" s="159"/>
      <c r="E201" s="159"/>
      <c r="F201" s="188">
        <f t="shared" ref="F201:R201" si="20">SUM(F200:F200)</f>
        <v>25</v>
      </c>
      <c r="G201" s="188">
        <f t="shared" si="20"/>
        <v>0</v>
      </c>
      <c r="H201" s="188">
        <f t="shared" si="20"/>
        <v>0</v>
      </c>
      <c r="I201" s="188">
        <f t="shared" si="20"/>
        <v>0</v>
      </c>
      <c r="J201" s="188">
        <f t="shared" si="20"/>
        <v>0</v>
      </c>
      <c r="K201" s="188">
        <f t="shared" si="20"/>
        <v>1</v>
      </c>
      <c r="L201" s="188">
        <f t="shared" si="20"/>
        <v>2</v>
      </c>
      <c r="M201" s="188">
        <f t="shared" si="20"/>
        <v>3</v>
      </c>
      <c r="N201" s="188">
        <f t="shared" si="20"/>
        <v>3</v>
      </c>
      <c r="O201" s="188">
        <f t="shared" si="20"/>
        <v>3</v>
      </c>
      <c r="P201" s="188">
        <f t="shared" si="20"/>
        <v>3</v>
      </c>
      <c r="Q201" s="188">
        <f t="shared" si="20"/>
        <v>5</v>
      </c>
      <c r="R201" s="188">
        <f t="shared" si="20"/>
        <v>5</v>
      </c>
      <c r="S201" s="145"/>
      <c r="T201" s="145"/>
      <c r="U201" s="145"/>
      <c r="V201" s="145"/>
      <c r="W201" s="145"/>
      <c r="X201" s="145"/>
      <c r="Y201" s="145"/>
      <c r="Z201" s="145"/>
      <c r="AA201" s="145"/>
      <c r="AB201" s="145"/>
    </row>
    <row r="202" spans="1:28" s="158" customFormat="1" x14ac:dyDescent="0.3">
      <c r="A202" s="159" t="s">
        <v>290</v>
      </c>
      <c r="B202" s="159"/>
      <c r="C202" s="159"/>
      <c r="D202" s="159"/>
      <c r="E202" s="159"/>
      <c r="F202" s="191"/>
      <c r="G202" s="149">
        <f>SUM(G201:I201)</f>
        <v>0</v>
      </c>
      <c r="H202" s="149"/>
      <c r="I202" s="149"/>
      <c r="J202" s="149">
        <f>SUM(J201:L201)+G202</f>
        <v>3</v>
      </c>
      <c r="K202" s="149"/>
      <c r="L202" s="149"/>
      <c r="M202" s="149">
        <f>SUM(M201:O201)+J202</f>
        <v>12</v>
      </c>
      <c r="N202" s="149"/>
      <c r="O202" s="149"/>
      <c r="P202" s="149">
        <f>SUM(P201:R201)+M202</f>
        <v>25</v>
      </c>
      <c r="Q202" s="149"/>
      <c r="R202" s="149"/>
      <c r="S202" s="145"/>
      <c r="T202" s="145"/>
      <c r="U202" s="145"/>
      <c r="V202" s="145"/>
      <c r="W202" s="145"/>
      <c r="X202" s="145"/>
      <c r="Y202" s="145"/>
      <c r="Z202" s="145"/>
      <c r="AA202" s="145"/>
      <c r="AB202" s="145"/>
    </row>
  </sheetData>
  <mergeCells count="79">
    <mergeCell ref="P202:R202"/>
    <mergeCell ref="A19:D19"/>
    <mergeCell ref="A54:D54"/>
    <mergeCell ref="A55:E55"/>
    <mergeCell ref="A92:D92"/>
    <mergeCell ref="A127:D127"/>
    <mergeCell ref="A144:D144"/>
    <mergeCell ref="A169:D169"/>
    <mergeCell ref="A185:D185"/>
    <mergeCell ref="A201:E201"/>
    <mergeCell ref="A202:E202"/>
    <mergeCell ref="G202:I202"/>
    <mergeCell ref="J202:L202"/>
    <mergeCell ref="M202:O202"/>
    <mergeCell ref="A196:E196"/>
    <mergeCell ref="A197:E197"/>
    <mergeCell ref="G197:I197"/>
    <mergeCell ref="J197:L197"/>
    <mergeCell ref="M197:O197"/>
    <mergeCell ref="P197:R197"/>
    <mergeCell ref="A190:E190"/>
    <mergeCell ref="J112:L112"/>
    <mergeCell ref="M112:O112"/>
    <mergeCell ref="P112:R112"/>
    <mergeCell ref="G186:I186"/>
    <mergeCell ref="J186:L186"/>
    <mergeCell ref="M186:O186"/>
    <mergeCell ref="P186:R186"/>
    <mergeCell ref="G170:I170"/>
    <mergeCell ref="J170:L170"/>
    <mergeCell ref="M170:O170"/>
    <mergeCell ref="P170:R170"/>
    <mergeCell ref="G145:I145"/>
    <mergeCell ref="J145:L145"/>
    <mergeCell ref="M145:O145"/>
    <mergeCell ref="P145:R145"/>
    <mergeCell ref="A97:E97"/>
    <mergeCell ref="A98:E98"/>
    <mergeCell ref="G98:I98"/>
    <mergeCell ref="J98:L98"/>
    <mergeCell ref="M98:O98"/>
    <mergeCell ref="P98:R98"/>
    <mergeCell ref="G128:I128"/>
    <mergeCell ref="J128:L128"/>
    <mergeCell ref="M128:O128"/>
    <mergeCell ref="P128:R128"/>
    <mergeCell ref="A128:E128"/>
    <mergeCell ref="A120:E120"/>
    <mergeCell ref="A121:E121"/>
    <mergeCell ref="G121:I121"/>
    <mergeCell ref="J121:L121"/>
    <mergeCell ref="M121:O121"/>
    <mergeCell ref="P121:R121"/>
    <mergeCell ref="A111:E111"/>
    <mergeCell ref="A112:E112"/>
    <mergeCell ref="G112:I112"/>
    <mergeCell ref="A186:E186"/>
    <mergeCell ref="A170:E170"/>
    <mergeCell ref="A145:E145"/>
    <mergeCell ref="P3:R3"/>
    <mergeCell ref="P20:R20"/>
    <mergeCell ref="A93:E93"/>
    <mergeCell ref="A20:E20"/>
    <mergeCell ref="G1:R1"/>
    <mergeCell ref="B3:E3"/>
    <mergeCell ref="G93:I93"/>
    <mergeCell ref="J93:L93"/>
    <mergeCell ref="M93:O93"/>
    <mergeCell ref="P93:R93"/>
    <mergeCell ref="G55:I55"/>
    <mergeCell ref="J55:L55"/>
    <mergeCell ref="M55:O55"/>
    <mergeCell ref="P55:R55"/>
    <mergeCell ref="G3:I3"/>
    <mergeCell ref="G20:I20"/>
    <mergeCell ref="J3:L3"/>
    <mergeCell ref="J20:L20"/>
    <mergeCell ref="M20:O20"/>
    <mergeCell ref="M3:O3"/>
  </mergeCells>
  <dataValidations disablePrompts="1" count="1">
    <dataValidation type="textLength" allowBlank="1" showInputMessage="1" showErrorMessage="1" errorTitle="El valor ingresado no es válido" error="El número de contrato no debe superar los 25 caracteres." sqref="D29:D30" xr:uid="{9F4F516F-8AB2-7B40-841B-2273CEFAFAC1}">
      <formula1>0</formula1>
      <formula2>25</formula2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81ED6-96D1-174D-A1CF-02F5F17B2F66}">
  <dimension ref="A1:D95"/>
  <sheetViews>
    <sheetView workbookViewId="0">
      <selection activeCell="B5" sqref="B5"/>
    </sheetView>
  </sheetViews>
  <sheetFormatPr baseColWidth="10" defaultColWidth="10.875" defaultRowHeight="15" x14ac:dyDescent="0.25"/>
  <cols>
    <col min="1" max="1" width="13.875" style="79" customWidth="1"/>
    <col min="2" max="2" width="84.875" style="79" customWidth="1"/>
    <col min="3" max="3" width="19.5" style="140" bestFit="1" customWidth="1"/>
    <col min="4" max="4" width="32.125" style="83" customWidth="1"/>
    <col min="5" max="8" width="23.625" style="2" customWidth="1"/>
    <col min="9" max="9" width="180.5" style="2" bestFit="1" customWidth="1"/>
    <col min="10" max="123" width="30.125" style="2" customWidth="1"/>
    <col min="124" max="124" width="43.875" style="2" bestFit="1" customWidth="1"/>
    <col min="125" max="125" width="39.875" style="2" bestFit="1" customWidth="1"/>
    <col min="126" max="126" width="15.5" style="2" bestFit="1" customWidth="1"/>
    <col min="127" max="127" width="16.5" style="2" bestFit="1" customWidth="1"/>
    <col min="128" max="128" width="51.5" style="2" bestFit="1" customWidth="1"/>
    <col min="129" max="129" width="21" style="2" bestFit="1" customWidth="1"/>
    <col min="130" max="130" width="32.375" style="2" bestFit="1" customWidth="1"/>
    <col min="131" max="131" width="22.875" style="2" bestFit="1" customWidth="1"/>
    <col min="132" max="132" width="26.125" style="2" bestFit="1" customWidth="1"/>
    <col min="133" max="133" width="36" style="2" bestFit="1" customWidth="1"/>
    <col min="134" max="134" width="37.625" style="2" bestFit="1" customWidth="1"/>
    <col min="135" max="135" width="15" style="2" bestFit="1" customWidth="1"/>
    <col min="136" max="136" width="39.375" style="2" bestFit="1" customWidth="1"/>
    <col min="137" max="137" width="57.125" style="2" bestFit="1" customWidth="1"/>
    <col min="138" max="138" width="48.125" style="2" bestFit="1" customWidth="1"/>
    <col min="139" max="139" width="32.875" style="2" bestFit="1" customWidth="1"/>
    <col min="140" max="141" width="40.625" style="2" bestFit="1" customWidth="1"/>
    <col min="142" max="142" width="32.625" style="2" bestFit="1" customWidth="1"/>
    <col min="143" max="143" width="31" style="2" bestFit="1" customWidth="1"/>
    <col min="144" max="144" width="19" style="2" bestFit="1" customWidth="1"/>
    <col min="145" max="145" width="56.125" style="2" bestFit="1" customWidth="1"/>
    <col min="146" max="146" width="11.125" style="2" bestFit="1" customWidth="1"/>
    <col min="147" max="147" width="119.625" style="2" bestFit="1" customWidth="1"/>
    <col min="148" max="148" width="52.625" style="2" bestFit="1" customWidth="1"/>
    <col min="149" max="149" width="77.875" style="2" bestFit="1" customWidth="1"/>
    <col min="150" max="150" width="23.875" style="2" bestFit="1" customWidth="1"/>
    <col min="151" max="151" width="18.125" style="2" bestFit="1" customWidth="1"/>
    <col min="152" max="152" width="17.875" style="2" bestFit="1" customWidth="1"/>
    <col min="153" max="153" width="20.875" style="2" bestFit="1" customWidth="1"/>
    <col min="154" max="154" width="26.375" style="2" bestFit="1" customWidth="1"/>
    <col min="155" max="155" width="23.125" style="2" bestFit="1" customWidth="1"/>
    <col min="156" max="156" width="92.875" style="2" bestFit="1" customWidth="1"/>
    <col min="157" max="157" width="27.5" style="2" bestFit="1" customWidth="1"/>
    <col min="158" max="158" width="12.125" style="2" bestFit="1" customWidth="1"/>
    <col min="159" max="159" width="125.375" style="2" bestFit="1" customWidth="1"/>
    <col min="160" max="160" width="26.875" style="2" bestFit="1" customWidth="1"/>
    <col min="161" max="161" width="72.5" style="2" bestFit="1" customWidth="1"/>
    <col min="162" max="162" width="23.375" style="2" bestFit="1" customWidth="1"/>
    <col min="163" max="163" width="52.625" style="2" bestFit="1" customWidth="1"/>
    <col min="164" max="164" width="90.5" style="2" bestFit="1" customWidth="1"/>
    <col min="165" max="165" width="21.125" style="2" bestFit="1" customWidth="1"/>
    <col min="166" max="166" width="75.875" style="2" bestFit="1" customWidth="1"/>
    <col min="167" max="167" width="38" style="2" bestFit="1" customWidth="1"/>
    <col min="168" max="168" width="41.875" style="2" bestFit="1" customWidth="1"/>
    <col min="169" max="169" width="23.625" style="2" bestFit="1" customWidth="1"/>
    <col min="170" max="170" width="31.375" style="2" bestFit="1" customWidth="1"/>
    <col min="171" max="171" width="34.625" style="2" bestFit="1" customWidth="1"/>
    <col min="172" max="172" width="25.625" style="2" bestFit="1" customWidth="1"/>
    <col min="173" max="173" width="14.5" style="2" bestFit="1" customWidth="1"/>
    <col min="174" max="174" width="11.875" style="2" bestFit="1" customWidth="1"/>
    <col min="175" max="175" width="41.5" style="2" bestFit="1" customWidth="1"/>
    <col min="176" max="16384" width="10.875" style="2"/>
  </cols>
  <sheetData>
    <row r="1" spans="1:4" s="80" customFormat="1" x14ac:dyDescent="0.25">
      <c r="A1" s="134" t="s">
        <v>420</v>
      </c>
      <c r="B1" s="134"/>
      <c r="C1" s="134"/>
      <c r="D1" s="134"/>
    </row>
    <row r="2" spans="1:4" s="80" customFormat="1" ht="30" x14ac:dyDescent="0.25">
      <c r="A2" s="81" t="s">
        <v>421</v>
      </c>
      <c r="B2" s="81" t="s">
        <v>422</v>
      </c>
      <c r="C2" s="138" t="s">
        <v>423</v>
      </c>
      <c r="D2" s="82" t="s">
        <v>437</v>
      </c>
    </row>
    <row r="3" spans="1:4" s="1" customFormat="1" ht="27.75" customHeight="1" x14ac:dyDescent="0.25">
      <c r="A3" s="136" t="s">
        <v>466</v>
      </c>
      <c r="B3" s="136" t="s">
        <v>585</v>
      </c>
      <c r="C3" s="139">
        <v>3125000000</v>
      </c>
      <c r="D3" s="137"/>
    </row>
    <row r="4" spans="1:4" s="1" customFormat="1" ht="27" x14ac:dyDescent="0.25">
      <c r="A4" s="136" t="s">
        <v>467</v>
      </c>
      <c r="B4" s="136" t="s">
        <v>586</v>
      </c>
      <c r="C4" s="139">
        <v>6317289887</v>
      </c>
      <c r="D4" s="137"/>
    </row>
    <row r="5" spans="1:4" s="1" customFormat="1" ht="27" x14ac:dyDescent="0.25">
      <c r="A5" s="136" t="s">
        <v>468</v>
      </c>
      <c r="B5" s="136" t="s">
        <v>587</v>
      </c>
      <c r="C5" s="139">
        <v>40000000000</v>
      </c>
      <c r="D5" s="137"/>
    </row>
    <row r="6" spans="1:4" s="1" customFormat="1" x14ac:dyDescent="0.25">
      <c r="A6" s="136" t="s">
        <v>469</v>
      </c>
      <c r="B6" s="136" t="s">
        <v>547</v>
      </c>
      <c r="C6" s="139">
        <v>220973101643</v>
      </c>
      <c r="D6" s="137"/>
    </row>
    <row r="7" spans="1:4" s="1" customFormat="1" ht="27" x14ac:dyDescent="0.25">
      <c r="A7" s="136" t="s">
        <v>470</v>
      </c>
      <c r="B7" s="136" t="s">
        <v>588</v>
      </c>
      <c r="C7" s="139">
        <v>20000000000</v>
      </c>
      <c r="D7" s="137"/>
    </row>
    <row r="8" spans="1:4" s="1" customFormat="1" ht="27" x14ac:dyDescent="0.25">
      <c r="A8" s="136" t="s">
        <v>471</v>
      </c>
      <c r="B8" s="136" t="s">
        <v>548</v>
      </c>
      <c r="C8" s="139">
        <v>405000000000</v>
      </c>
      <c r="D8" s="137"/>
    </row>
    <row r="9" spans="1:4" s="1" customFormat="1" ht="18.75" customHeight="1" x14ac:dyDescent="0.25">
      <c r="A9" s="136" t="s">
        <v>472</v>
      </c>
      <c r="B9" s="136" t="s">
        <v>589</v>
      </c>
      <c r="C9" s="139">
        <v>29050000000</v>
      </c>
      <c r="D9" s="137"/>
    </row>
    <row r="10" spans="1:4" s="1" customFormat="1" ht="40.5" x14ac:dyDescent="0.25">
      <c r="A10" s="136" t="s">
        <v>473</v>
      </c>
      <c r="B10" s="136" t="s">
        <v>590</v>
      </c>
      <c r="C10" s="139">
        <v>45000000000</v>
      </c>
      <c r="D10" s="137"/>
    </row>
    <row r="11" spans="1:4" s="1" customFormat="1" ht="27" x14ac:dyDescent="0.25">
      <c r="A11" s="136" t="s">
        <v>474</v>
      </c>
      <c r="B11" s="136" t="s">
        <v>591</v>
      </c>
      <c r="C11" s="139">
        <v>3500000000</v>
      </c>
      <c r="D11" s="137"/>
    </row>
    <row r="12" spans="1:4" s="1" customFormat="1" ht="40.5" x14ac:dyDescent="0.25">
      <c r="A12" s="136" t="s">
        <v>475</v>
      </c>
      <c r="B12" s="136" t="s">
        <v>592</v>
      </c>
      <c r="C12" s="139">
        <v>103000000000</v>
      </c>
      <c r="D12" s="137"/>
    </row>
    <row r="13" spans="1:4" s="1" customFormat="1" ht="27" x14ac:dyDescent="0.25">
      <c r="A13" s="136" t="s">
        <v>476</v>
      </c>
      <c r="B13" s="136" t="s">
        <v>593</v>
      </c>
      <c r="C13" s="139">
        <v>30000000000</v>
      </c>
      <c r="D13" s="137"/>
    </row>
    <row r="14" spans="1:4" s="1" customFormat="1" ht="27" x14ac:dyDescent="0.25">
      <c r="A14" s="136" t="s">
        <v>477</v>
      </c>
      <c r="B14" s="136" t="s">
        <v>594</v>
      </c>
      <c r="C14" s="139">
        <v>1000000000</v>
      </c>
      <c r="D14" s="137"/>
    </row>
    <row r="15" spans="1:4" s="1" customFormat="1" x14ac:dyDescent="0.25">
      <c r="A15" s="136" t="s">
        <v>478</v>
      </c>
      <c r="B15" s="136" t="s">
        <v>595</v>
      </c>
      <c r="C15" s="139">
        <v>5294199452</v>
      </c>
      <c r="D15" s="137"/>
    </row>
    <row r="16" spans="1:4" s="1" customFormat="1" ht="27" x14ac:dyDescent="0.25">
      <c r="A16" s="136" t="s">
        <v>479</v>
      </c>
      <c r="B16" s="136" t="s">
        <v>596</v>
      </c>
      <c r="C16" s="139">
        <v>10588398904</v>
      </c>
      <c r="D16" s="137"/>
    </row>
    <row r="17" spans="1:4" s="1" customFormat="1" ht="40.5" x14ac:dyDescent="0.25">
      <c r="A17" s="136" t="s">
        <v>480</v>
      </c>
      <c r="B17" s="136" t="s">
        <v>597</v>
      </c>
      <c r="C17" s="139">
        <v>145588398905</v>
      </c>
      <c r="D17" s="137"/>
    </row>
    <row r="18" spans="1:4" s="1" customFormat="1" ht="27" x14ac:dyDescent="0.25">
      <c r="A18" s="136" t="s">
        <v>481</v>
      </c>
      <c r="B18" s="136" t="s">
        <v>598</v>
      </c>
      <c r="C18" s="139">
        <v>21176797809</v>
      </c>
      <c r="D18" s="137"/>
    </row>
    <row r="19" spans="1:4" s="1" customFormat="1" ht="27" x14ac:dyDescent="0.25">
      <c r="A19" s="136" t="s">
        <v>482</v>
      </c>
      <c r="B19" s="136" t="s">
        <v>549</v>
      </c>
      <c r="C19" s="139">
        <v>500000000</v>
      </c>
      <c r="D19" s="137"/>
    </row>
    <row r="20" spans="1:4" s="1" customFormat="1" ht="27" x14ac:dyDescent="0.25">
      <c r="A20" s="136" t="s">
        <v>483</v>
      </c>
      <c r="B20" s="136" t="s">
        <v>599</v>
      </c>
      <c r="C20" s="139">
        <v>67294199452</v>
      </c>
      <c r="D20" s="137"/>
    </row>
    <row r="21" spans="1:4" s="1" customFormat="1" x14ac:dyDescent="0.25">
      <c r="A21" s="136" t="s">
        <v>484</v>
      </c>
      <c r="B21" s="136" t="s">
        <v>600</v>
      </c>
      <c r="C21" s="139">
        <v>25000000000</v>
      </c>
      <c r="D21" s="137"/>
    </row>
    <row r="22" spans="1:4" s="1" customFormat="1" ht="27" x14ac:dyDescent="0.25">
      <c r="A22" s="136" t="s">
        <v>485</v>
      </c>
      <c r="B22" s="136" t="s">
        <v>601</v>
      </c>
      <c r="C22" s="139">
        <v>5000000000</v>
      </c>
      <c r="D22" s="137"/>
    </row>
    <row r="23" spans="1:4" s="1" customFormat="1" ht="27" x14ac:dyDescent="0.25">
      <c r="A23" s="136" t="s">
        <v>486</v>
      </c>
      <c r="B23" s="136" t="s">
        <v>602</v>
      </c>
      <c r="C23" s="139">
        <v>30000000000</v>
      </c>
      <c r="D23" s="137"/>
    </row>
    <row r="24" spans="1:4" s="1" customFormat="1" ht="27" x14ac:dyDescent="0.25">
      <c r="A24" s="136" t="s">
        <v>487</v>
      </c>
      <c r="B24" s="136" t="s">
        <v>603</v>
      </c>
      <c r="C24" s="139">
        <v>1000000000</v>
      </c>
      <c r="D24" s="137"/>
    </row>
    <row r="25" spans="1:4" s="1" customFormat="1" ht="27" x14ac:dyDescent="0.25">
      <c r="A25" s="136" t="s">
        <v>488</v>
      </c>
      <c r="B25" s="136" t="s">
        <v>604</v>
      </c>
      <c r="C25" s="139">
        <v>16600000000</v>
      </c>
      <c r="D25" s="137"/>
    </row>
    <row r="26" spans="1:4" s="1" customFormat="1" x14ac:dyDescent="0.25">
      <c r="A26" s="136" t="s">
        <v>489</v>
      </c>
      <c r="B26" s="136" t="s">
        <v>605</v>
      </c>
      <c r="C26" s="139">
        <v>500000000</v>
      </c>
      <c r="D26" s="137"/>
    </row>
    <row r="27" spans="1:4" s="1" customFormat="1" ht="27" x14ac:dyDescent="0.25">
      <c r="A27" s="136" t="s">
        <v>490</v>
      </c>
      <c r="B27" s="136" t="s">
        <v>550</v>
      </c>
      <c r="C27" s="139">
        <v>35000000000</v>
      </c>
      <c r="D27" s="137"/>
    </row>
    <row r="28" spans="1:4" s="1" customFormat="1" x14ac:dyDescent="0.25">
      <c r="A28" s="136" t="s">
        <v>491</v>
      </c>
      <c r="B28" s="136" t="s">
        <v>606</v>
      </c>
      <c r="C28" s="139">
        <v>1000000000</v>
      </c>
      <c r="D28" s="137"/>
    </row>
    <row r="29" spans="1:4" s="1" customFormat="1" ht="40.5" x14ac:dyDescent="0.25">
      <c r="A29" s="136" t="s">
        <v>492</v>
      </c>
      <c r="B29" s="136" t="s">
        <v>607</v>
      </c>
      <c r="C29" s="139">
        <v>69832196714</v>
      </c>
      <c r="D29" s="137"/>
    </row>
    <row r="30" spans="1:4" s="1" customFormat="1" ht="17.25" customHeight="1" x14ac:dyDescent="0.25">
      <c r="A30" s="136" t="s">
        <v>493</v>
      </c>
      <c r="B30" s="136" t="s">
        <v>608</v>
      </c>
      <c r="C30" s="139">
        <v>5000000000</v>
      </c>
      <c r="D30" s="137"/>
    </row>
    <row r="31" spans="1:4" s="1" customFormat="1" ht="27" x14ac:dyDescent="0.25">
      <c r="A31" s="136" t="s">
        <v>494</v>
      </c>
      <c r="B31" s="136" t="s">
        <v>609</v>
      </c>
      <c r="C31" s="139">
        <v>11859006773</v>
      </c>
      <c r="D31" s="137"/>
    </row>
    <row r="32" spans="1:4" s="1" customFormat="1" ht="27" x14ac:dyDescent="0.25">
      <c r="A32" s="136" t="s">
        <v>495</v>
      </c>
      <c r="B32" s="136" t="s">
        <v>610</v>
      </c>
      <c r="C32" s="139">
        <v>10000000000</v>
      </c>
      <c r="D32" s="137"/>
    </row>
    <row r="33" spans="1:4" s="1" customFormat="1" ht="27" x14ac:dyDescent="0.25">
      <c r="A33" s="136" t="s">
        <v>496</v>
      </c>
      <c r="B33" s="136" t="s">
        <v>611</v>
      </c>
      <c r="C33" s="139">
        <v>1000000000</v>
      </c>
      <c r="D33" s="137"/>
    </row>
    <row r="34" spans="1:4" s="1" customFormat="1" ht="27" x14ac:dyDescent="0.25">
      <c r="A34" s="136" t="s">
        <v>497</v>
      </c>
      <c r="B34" s="136" t="s">
        <v>612</v>
      </c>
      <c r="C34" s="139">
        <v>10588398905</v>
      </c>
      <c r="D34" s="137"/>
    </row>
    <row r="35" spans="1:4" s="1" customFormat="1" ht="27" x14ac:dyDescent="0.25">
      <c r="A35" s="136" t="s">
        <v>498</v>
      </c>
      <c r="B35" s="136" t="s">
        <v>613</v>
      </c>
      <c r="C35" s="139">
        <v>25000000000</v>
      </c>
      <c r="D35" s="137"/>
    </row>
    <row r="36" spans="1:4" s="1" customFormat="1" x14ac:dyDescent="0.25">
      <c r="A36" s="136" t="s">
        <v>499</v>
      </c>
      <c r="B36" s="136" t="s">
        <v>500</v>
      </c>
      <c r="C36" s="139">
        <v>36470997262</v>
      </c>
      <c r="D36" s="137"/>
    </row>
    <row r="37" spans="1:4" s="1" customFormat="1" ht="27" x14ac:dyDescent="0.25">
      <c r="A37" s="136" t="s">
        <v>501</v>
      </c>
      <c r="B37" s="136" t="s">
        <v>614</v>
      </c>
      <c r="C37" s="139">
        <v>1000000000</v>
      </c>
      <c r="D37" s="137"/>
    </row>
    <row r="38" spans="1:4" s="1" customFormat="1" ht="27" x14ac:dyDescent="0.25">
      <c r="A38" s="136" t="s">
        <v>502</v>
      </c>
      <c r="B38" s="136" t="s">
        <v>615</v>
      </c>
      <c r="C38" s="139">
        <v>500000000</v>
      </c>
      <c r="D38" s="137"/>
    </row>
    <row r="39" spans="1:4" s="1" customFormat="1" ht="27" x14ac:dyDescent="0.25">
      <c r="A39" s="136" t="s">
        <v>503</v>
      </c>
      <c r="B39" s="136" t="s">
        <v>616</v>
      </c>
      <c r="C39" s="139">
        <v>10588398905</v>
      </c>
      <c r="D39" s="137"/>
    </row>
    <row r="40" spans="1:4" s="1" customFormat="1" x14ac:dyDescent="0.25">
      <c r="A40" s="136" t="s">
        <v>504</v>
      </c>
      <c r="B40" s="136" t="s">
        <v>617</v>
      </c>
      <c r="C40" s="139">
        <v>1000000000</v>
      </c>
      <c r="D40" s="137"/>
    </row>
    <row r="41" spans="1:4" s="1" customFormat="1" ht="27" x14ac:dyDescent="0.25">
      <c r="A41" s="136" t="s">
        <v>439</v>
      </c>
      <c r="B41" s="136" t="s">
        <v>539</v>
      </c>
      <c r="C41" s="139">
        <v>110000000000</v>
      </c>
      <c r="D41" s="137"/>
    </row>
    <row r="42" spans="1:4" s="1" customFormat="1" ht="27" x14ac:dyDescent="0.25">
      <c r="A42" s="136" t="s">
        <v>440</v>
      </c>
      <c r="B42" s="136" t="s">
        <v>540</v>
      </c>
      <c r="C42" s="139">
        <v>23000000000</v>
      </c>
      <c r="D42" s="137"/>
    </row>
    <row r="43" spans="1:4" s="1" customFormat="1" ht="27" x14ac:dyDescent="0.25">
      <c r="A43" s="136" t="s">
        <v>441</v>
      </c>
      <c r="B43" s="136" t="s">
        <v>541</v>
      </c>
      <c r="C43" s="139">
        <v>79470719124</v>
      </c>
      <c r="D43" s="137"/>
    </row>
    <row r="44" spans="1:4" s="1" customFormat="1" ht="27" x14ac:dyDescent="0.25">
      <c r="A44" s="136" t="s">
        <v>442</v>
      </c>
      <c r="B44" s="136" t="s">
        <v>566</v>
      </c>
      <c r="C44" s="139">
        <v>7000000000</v>
      </c>
      <c r="D44" s="137"/>
    </row>
    <row r="45" spans="1:4" s="1" customFormat="1" ht="27" x14ac:dyDescent="0.25">
      <c r="A45" s="136" t="s">
        <v>443</v>
      </c>
      <c r="B45" s="136" t="s">
        <v>542</v>
      </c>
      <c r="C45" s="139">
        <v>60500000000</v>
      </c>
      <c r="D45" s="137"/>
    </row>
    <row r="46" spans="1:4" s="1" customFormat="1" ht="27" x14ac:dyDescent="0.25">
      <c r="A46" s="136" t="s">
        <v>444</v>
      </c>
      <c r="B46" s="136" t="s">
        <v>543</v>
      </c>
      <c r="C46" s="139">
        <v>53764918576</v>
      </c>
      <c r="D46" s="137"/>
    </row>
    <row r="47" spans="1:4" s="1" customFormat="1" ht="27" x14ac:dyDescent="0.25">
      <c r="A47" s="136" t="s">
        <v>445</v>
      </c>
      <c r="B47" s="136" t="s">
        <v>544</v>
      </c>
      <c r="C47" s="139">
        <v>1000000000</v>
      </c>
      <c r="D47" s="137"/>
    </row>
    <row r="48" spans="1:4" s="1" customFormat="1" x14ac:dyDescent="0.25">
      <c r="A48" s="136" t="s">
        <v>446</v>
      </c>
      <c r="B48" s="136" t="s">
        <v>545</v>
      </c>
      <c r="C48" s="139">
        <v>35000000000</v>
      </c>
      <c r="D48" s="137"/>
    </row>
    <row r="49" spans="1:4" s="1" customFormat="1" ht="27" x14ac:dyDescent="0.25">
      <c r="A49" s="136" t="s">
        <v>447</v>
      </c>
      <c r="B49" s="136" t="s">
        <v>567</v>
      </c>
      <c r="C49" s="139">
        <v>9500000000</v>
      </c>
      <c r="D49" s="137"/>
    </row>
    <row r="50" spans="1:4" s="1" customFormat="1" x14ac:dyDescent="0.25">
      <c r="A50" s="136" t="s">
        <v>448</v>
      </c>
      <c r="B50" s="136" t="s">
        <v>568</v>
      </c>
      <c r="C50" s="139">
        <v>5000000000</v>
      </c>
      <c r="D50" s="137"/>
    </row>
    <row r="51" spans="1:4" s="1" customFormat="1" x14ac:dyDescent="0.25">
      <c r="A51" s="136" t="s">
        <v>449</v>
      </c>
      <c r="B51" s="136" t="s">
        <v>569</v>
      </c>
      <c r="C51" s="139">
        <v>14658000000</v>
      </c>
      <c r="D51" s="137"/>
    </row>
    <row r="52" spans="1:4" s="1" customFormat="1" x14ac:dyDescent="0.25">
      <c r="A52" s="136" t="s">
        <v>450</v>
      </c>
      <c r="B52" s="136" t="s">
        <v>570</v>
      </c>
      <c r="C52" s="139">
        <v>5000000000</v>
      </c>
      <c r="D52" s="137"/>
    </row>
    <row r="53" spans="1:4" s="1" customFormat="1" x14ac:dyDescent="0.25">
      <c r="A53" s="136" t="s">
        <v>451</v>
      </c>
      <c r="B53" s="136" t="s">
        <v>571</v>
      </c>
      <c r="C53" s="139">
        <v>1500000000</v>
      </c>
      <c r="D53" s="137"/>
    </row>
    <row r="54" spans="1:4" s="1" customFormat="1" x14ac:dyDescent="0.25">
      <c r="A54" s="136" t="s">
        <v>452</v>
      </c>
      <c r="B54" s="136" t="s">
        <v>546</v>
      </c>
      <c r="C54" s="139">
        <v>2000000000</v>
      </c>
      <c r="D54" s="137"/>
    </row>
    <row r="55" spans="1:4" s="1" customFormat="1" ht="27" x14ac:dyDescent="0.25">
      <c r="A55" s="136" t="s">
        <v>453</v>
      </c>
      <c r="B55" s="136" t="s">
        <v>572</v>
      </c>
      <c r="C55" s="139">
        <v>35588398905</v>
      </c>
      <c r="D55" s="137"/>
    </row>
    <row r="56" spans="1:4" s="1" customFormat="1" ht="40.5" x14ac:dyDescent="0.25">
      <c r="A56" s="136" t="s">
        <v>454</v>
      </c>
      <c r="B56" s="136" t="s">
        <v>573</v>
      </c>
      <c r="C56" s="139">
        <v>29000000000</v>
      </c>
      <c r="D56" s="137"/>
    </row>
    <row r="57" spans="1:4" s="1" customFormat="1" ht="27" x14ac:dyDescent="0.25">
      <c r="A57" s="136" t="s">
        <v>455</v>
      </c>
      <c r="B57" s="136" t="s">
        <v>574</v>
      </c>
      <c r="C57" s="139">
        <v>10000000000</v>
      </c>
      <c r="D57" s="137"/>
    </row>
    <row r="58" spans="1:4" s="1" customFormat="1" ht="27" x14ac:dyDescent="0.25">
      <c r="A58" s="136" t="s">
        <v>456</v>
      </c>
      <c r="B58" s="136" t="s">
        <v>575</v>
      </c>
      <c r="C58" s="139">
        <v>2000000000</v>
      </c>
      <c r="D58" s="137"/>
    </row>
    <row r="59" spans="1:4" s="1" customFormat="1" x14ac:dyDescent="0.25">
      <c r="A59" s="136" t="s">
        <v>457</v>
      </c>
      <c r="B59" s="136" t="s">
        <v>576</v>
      </c>
      <c r="C59" s="139">
        <v>15000000000</v>
      </c>
      <c r="D59" s="137"/>
    </row>
    <row r="60" spans="1:4" s="1" customFormat="1" ht="40.5" x14ac:dyDescent="0.25">
      <c r="A60" s="136" t="s">
        <v>458</v>
      </c>
      <c r="B60" s="136" t="s">
        <v>577</v>
      </c>
      <c r="C60" s="139">
        <v>109000000000</v>
      </c>
      <c r="D60" s="137"/>
    </row>
    <row r="61" spans="1:4" s="1" customFormat="1" ht="27" x14ac:dyDescent="0.25">
      <c r="A61" s="136" t="s">
        <v>459</v>
      </c>
      <c r="B61" s="136" t="s">
        <v>578</v>
      </c>
      <c r="C61" s="139">
        <v>10000000000</v>
      </c>
      <c r="D61" s="137"/>
    </row>
    <row r="62" spans="1:4" s="1" customFormat="1" ht="27" x14ac:dyDescent="0.25">
      <c r="A62" s="136" t="s">
        <v>460</v>
      </c>
      <c r="B62" s="136" t="s">
        <v>579</v>
      </c>
      <c r="C62" s="139">
        <v>2000000000</v>
      </c>
      <c r="D62" s="137"/>
    </row>
    <row r="63" spans="1:4" s="1" customFormat="1" ht="27" x14ac:dyDescent="0.25">
      <c r="A63" s="136" t="s">
        <v>461</v>
      </c>
      <c r="B63" s="136" t="s">
        <v>580</v>
      </c>
      <c r="C63" s="139">
        <v>23682598357</v>
      </c>
      <c r="D63" s="137"/>
    </row>
    <row r="64" spans="1:4" s="1" customFormat="1" ht="27" x14ac:dyDescent="0.25">
      <c r="A64" s="136" t="s">
        <v>462</v>
      </c>
      <c r="B64" s="136" t="s">
        <v>581</v>
      </c>
      <c r="C64" s="139">
        <v>15000000000</v>
      </c>
      <c r="D64" s="137"/>
    </row>
    <row r="65" spans="1:4" s="1" customFormat="1" ht="27" x14ac:dyDescent="0.25">
      <c r="A65" s="136" t="s">
        <v>463</v>
      </c>
      <c r="B65" s="136" t="s">
        <v>582</v>
      </c>
      <c r="C65" s="139">
        <v>50000000000</v>
      </c>
      <c r="D65" s="137"/>
    </row>
    <row r="66" spans="1:4" s="1" customFormat="1" ht="27" x14ac:dyDescent="0.25">
      <c r="A66" s="136" t="s">
        <v>464</v>
      </c>
      <c r="B66" s="136" t="s">
        <v>583</v>
      </c>
      <c r="C66" s="139">
        <v>1000000000</v>
      </c>
      <c r="D66" s="137"/>
    </row>
    <row r="67" spans="1:4" s="1" customFormat="1" ht="27" x14ac:dyDescent="0.25">
      <c r="A67" s="136" t="s">
        <v>465</v>
      </c>
      <c r="B67" s="136" t="s">
        <v>584</v>
      </c>
      <c r="C67" s="139">
        <v>300000000</v>
      </c>
      <c r="D67" s="137"/>
    </row>
    <row r="68" spans="1:4" s="1" customFormat="1" x14ac:dyDescent="0.25">
      <c r="A68" s="136" t="s">
        <v>505</v>
      </c>
      <c r="B68" s="136" t="s">
        <v>618</v>
      </c>
      <c r="C68" s="139">
        <v>10000000000</v>
      </c>
      <c r="D68" s="137"/>
    </row>
    <row r="69" spans="1:4" s="1" customFormat="1" ht="40.5" x14ac:dyDescent="0.25">
      <c r="A69" s="136" t="s">
        <v>506</v>
      </c>
      <c r="B69" s="136" t="s">
        <v>507</v>
      </c>
      <c r="C69" s="139">
        <v>839512900000</v>
      </c>
      <c r="D69" s="137" t="s">
        <v>626</v>
      </c>
    </row>
    <row r="70" spans="1:4" s="1" customFormat="1" ht="27" x14ac:dyDescent="0.25">
      <c r="A70" s="136" t="s">
        <v>508</v>
      </c>
      <c r="B70" s="136" t="s">
        <v>619</v>
      </c>
      <c r="C70" s="139">
        <v>512835240669</v>
      </c>
      <c r="D70" s="137"/>
    </row>
    <row r="71" spans="1:4" s="1" customFormat="1" ht="40.5" x14ac:dyDescent="0.25">
      <c r="A71" s="136" t="s">
        <v>509</v>
      </c>
      <c r="B71" s="136" t="s">
        <v>510</v>
      </c>
      <c r="C71" s="139">
        <v>0</v>
      </c>
      <c r="D71" s="137" t="s">
        <v>626</v>
      </c>
    </row>
    <row r="72" spans="1:4" s="1" customFormat="1" x14ac:dyDescent="0.25">
      <c r="A72" s="136" t="s">
        <v>511</v>
      </c>
      <c r="B72" s="136" t="s">
        <v>620</v>
      </c>
      <c r="C72" s="139">
        <v>20882598357</v>
      </c>
      <c r="D72" s="137"/>
    </row>
    <row r="73" spans="1:4" s="1" customFormat="1" ht="27" x14ac:dyDescent="0.25">
      <c r="A73" s="136" t="s">
        <v>512</v>
      </c>
      <c r="B73" s="136" t="s">
        <v>362</v>
      </c>
      <c r="C73" s="139">
        <v>35000000000</v>
      </c>
      <c r="D73" s="137" t="s">
        <v>537</v>
      </c>
    </row>
    <row r="74" spans="1:4" s="1" customFormat="1" ht="27" x14ac:dyDescent="0.25">
      <c r="A74" s="136" t="s">
        <v>513</v>
      </c>
      <c r="B74" s="136" t="s">
        <v>514</v>
      </c>
      <c r="C74" s="139">
        <v>3000000000</v>
      </c>
      <c r="D74" s="137"/>
    </row>
    <row r="75" spans="1:4" s="1" customFormat="1" ht="27" x14ac:dyDescent="0.25">
      <c r="A75" s="136" t="s">
        <v>515</v>
      </c>
      <c r="B75" s="136" t="s">
        <v>551</v>
      </c>
      <c r="C75" s="139">
        <v>25000000000</v>
      </c>
      <c r="D75" s="137" t="s">
        <v>537</v>
      </c>
    </row>
    <row r="76" spans="1:4" s="1" customFormat="1" ht="27" x14ac:dyDescent="0.25">
      <c r="A76" s="136" t="s">
        <v>516</v>
      </c>
      <c r="B76" s="136" t="s">
        <v>621</v>
      </c>
      <c r="C76" s="139">
        <v>25000000000</v>
      </c>
      <c r="D76" s="137" t="s">
        <v>537</v>
      </c>
    </row>
    <row r="77" spans="1:4" s="1" customFormat="1" x14ac:dyDescent="0.25">
      <c r="A77" s="136" t="s">
        <v>517</v>
      </c>
      <c r="B77" s="136" t="s">
        <v>552</v>
      </c>
      <c r="C77" s="139">
        <v>660000000</v>
      </c>
      <c r="D77" s="137"/>
    </row>
    <row r="78" spans="1:4" s="1" customFormat="1" x14ac:dyDescent="0.25">
      <c r="A78" s="136" t="s">
        <v>518</v>
      </c>
      <c r="B78" s="136" t="s">
        <v>553</v>
      </c>
      <c r="C78" s="139">
        <v>35500000000</v>
      </c>
      <c r="D78" s="137"/>
    </row>
    <row r="79" spans="1:4" s="1" customFormat="1" ht="27" x14ac:dyDescent="0.25">
      <c r="A79" s="136" t="s">
        <v>519</v>
      </c>
      <c r="B79" s="136" t="s">
        <v>554</v>
      </c>
      <c r="C79" s="139">
        <v>3000000000</v>
      </c>
      <c r="D79" s="137"/>
    </row>
    <row r="80" spans="1:4" s="1" customFormat="1" x14ac:dyDescent="0.25">
      <c r="A80" s="136" t="s">
        <v>520</v>
      </c>
      <c r="B80" s="136" t="s">
        <v>555</v>
      </c>
      <c r="C80" s="139">
        <v>4000000000</v>
      </c>
      <c r="D80" s="137"/>
    </row>
    <row r="81" spans="1:4" s="1" customFormat="1" x14ac:dyDescent="0.25">
      <c r="A81" s="136" t="s">
        <v>521</v>
      </c>
      <c r="B81" s="136" t="s">
        <v>556</v>
      </c>
      <c r="C81" s="139">
        <v>2000000000</v>
      </c>
      <c r="D81" s="137"/>
    </row>
    <row r="82" spans="1:4" s="1" customFormat="1" x14ac:dyDescent="0.25">
      <c r="A82" s="136" t="s">
        <v>522</v>
      </c>
      <c r="B82" s="136" t="s">
        <v>557</v>
      </c>
      <c r="C82" s="139">
        <v>1000000000</v>
      </c>
      <c r="D82" s="137"/>
    </row>
    <row r="83" spans="1:4" s="1" customFormat="1" x14ac:dyDescent="0.25">
      <c r="A83" s="136" t="s">
        <v>523</v>
      </c>
      <c r="B83" s="136" t="s">
        <v>558</v>
      </c>
      <c r="C83" s="139">
        <v>30000000000</v>
      </c>
      <c r="D83" s="137"/>
    </row>
    <row r="84" spans="1:4" s="1" customFormat="1" x14ac:dyDescent="0.25">
      <c r="A84" s="136" t="s">
        <v>524</v>
      </c>
      <c r="B84" s="136" t="s">
        <v>559</v>
      </c>
      <c r="C84" s="139">
        <v>200000000</v>
      </c>
      <c r="D84" s="137"/>
    </row>
    <row r="85" spans="1:4" s="1" customFormat="1" x14ac:dyDescent="0.25">
      <c r="A85" s="136" t="s">
        <v>525</v>
      </c>
      <c r="B85" s="136" t="s">
        <v>560</v>
      </c>
      <c r="C85" s="139">
        <v>17000000000</v>
      </c>
      <c r="D85" s="137"/>
    </row>
    <row r="86" spans="1:4" s="1" customFormat="1" ht="27" x14ac:dyDescent="0.25">
      <c r="A86" s="136" t="s">
        <v>526</v>
      </c>
      <c r="B86" s="136" t="s">
        <v>561</v>
      </c>
      <c r="C86" s="139">
        <v>5400000000</v>
      </c>
      <c r="D86" s="137"/>
    </row>
    <row r="87" spans="1:4" s="1" customFormat="1" ht="27" x14ac:dyDescent="0.25">
      <c r="A87" s="136" t="s">
        <v>527</v>
      </c>
      <c r="B87" s="136" t="s">
        <v>622</v>
      </c>
      <c r="C87" s="139">
        <v>700000000</v>
      </c>
      <c r="D87" s="137"/>
    </row>
    <row r="88" spans="1:4" s="1" customFormat="1" x14ac:dyDescent="0.25">
      <c r="A88" s="136" t="s">
        <v>528</v>
      </c>
      <c r="B88" s="136" t="s">
        <v>562</v>
      </c>
      <c r="C88" s="139">
        <v>1190000000</v>
      </c>
      <c r="D88" s="137" t="s">
        <v>538</v>
      </c>
    </row>
    <row r="89" spans="1:4" s="1" customFormat="1" x14ac:dyDescent="0.25">
      <c r="A89" s="136" t="s">
        <v>529</v>
      </c>
      <c r="B89" s="136" t="s">
        <v>623</v>
      </c>
      <c r="C89" s="139">
        <v>2000000000</v>
      </c>
      <c r="D89" s="137"/>
    </row>
    <row r="90" spans="1:4" s="1" customFormat="1" ht="27" x14ac:dyDescent="0.25">
      <c r="A90" s="136" t="s">
        <v>530</v>
      </c>
      <c r="B90" s="136" t="s">
        <v>624</v>
      </c>
      <c r="C90" s="139">
        <v>18200000000</v>
      </c>
      <c r="D90" s="137"/>
    </row>
    <row r="91" spans="1:4" s="1" customFormat="1" x14ac:dyDescent="0.25">
      <c r="A91" s="136" t="s">
        <v>531</v>
      </c>
      <c r="B91" s="136" t="s">
        <v>563</v>
      </c>
      <c r="C91" s="139">
        <v>36000000000</v>
      </c>
      <c r="D91" s="137"/>
    </row>
    <row r="92" spans="1:4" s="1" customFormat="1" x14ac:dyDescent="0.25">
      <c r="A92" s="136" t="s">
        <v>532</v>
      </c>
      <c r="B92" s="136" t="s">
        <v>625</v>
      </c>
      <c r="C92" s="139">
        <v>500000000</v>
      </c>
      <c r="D92" s="137"/>
    </row>
    <row r="93" spans="1:4" s="1" customFormat="1" x14ac:dyDescent="0.25">
      <c r="A93" s="136" t="s">
        <v>533</v>
      </c>
      <c r="B93" s="136" t="s">
        <v>534</v>
      </c>
      <c r="C93" s="139">
        <v>580000000</v>
      </c>
      <c r="D93" s="137"/>
    </row>
    <row r="94" spans="1:4" s="1" customFormat="1" x14ac:dyDescent="0.25">
      <c r="A94" s="136" t="s">
        <v>535</v>
      </c>
      <c r="B94" s="136" t="s">
        <v>564</v>
      </c>
      <c r="C94" s="139">
        <v>3720000000</v>
      </c>
      <c r="D94" s="137"/>
    </row>
    <row r="95" spans="1:4" s="1" customFormat="1" ht="27" x14ac:dyDescent="0.25">
      <c r="A95" s="136" t="s">
        <v>536</v>
      </c>
      <c r="B95" s="136" t="s">
        <v>565</v>
      </c>
      <c r="C95" s="139">
        <v>2000000000</v>
      </c>
      <c r="D95" s="137"/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PAA</vt:lpstr>
      <vt:lpstr>Desagregado</vt:lpstr>
      <vt:lpstr>Presupuesto - Proyecto</vt:lpstr>
      <vt:lpstr>PAA!Área_de_impresión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Adriana Varela Montenegro</cp:lastModifiedBy>
  <cp:revision/>
  <dcterms:created xsi:type="dcterms:W3CDTF">2021-12-06T13:51:19Z</dcterms:created>
  <dcterms:modified xsi:type="dcterms:W3CDTF">2023-08-03T14:52:53Z</dcterms:modified>
  <cp:category/>
  <cp:contentStatus/>
</cp:coreProperties>
</file>