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Ex1.xml" ContentType="application/vnd.ms-office.chartex+xml"/>
  <Override PartName="/xl/charts/style9.xml" ContentType="application/vnd.ms-office.chartstyle+xml"/>
  <Override PartName="/xl/charts/colors9.xml" ContentType="application/vnd.ms-office.chartcolorstyle+xml"/>
  <Override PartName="/xl/charts/chartEx2.xml" ContentType="application/vnd.ms-office.chartex+xml"/>
  <Override PartName="/xl/charts/style10.xml" ContentType="application/vnd.ms-office.chartstyle+xml"/>
  <Override PartName="/xl/charts/colors10.xml" ContentType="application/vnd.ms-office.chartcolorstyle+xml"/>
  <Override PartName="/xl/drawings/drawing2.xml" ContentType="application/vnd.openxmlformats-officedocument.drawing+xml"/>
  <Override PartName="/xl/charts/chart9.xml" ContentType="application/vnd.openxmlformats-officedocument.drawingml.chart+xml"/>
  <Override PartName="/xl/charts/style11.xml" ContentType="application/vnd.ms-office.chartstyle+xml"/>
  <Override PartName="/xl/charts/colors11.xml" ContentType="application/vnd.ms-office.chartcolorstyle+xml"/>
  <Override PartName="/xl/charts/chart10.xml" ContentType="application/vnd.openxmlformats-officedocument.drawingml.chart+xml"/>
  <Override PartName="/xl/charts/style12.xml" ContentType="application/vnd.ms-office.chartstyle+xml"/>
  <Override PartName="/xl/charts/colors12.xml" ContentType="application/vnd.ms-office.chartcolorstyle+xml"/>
  <Override PartName="/xl/charts/chart11.xml" ContentType="application/vnd.openxmlformats-officedocument.drawingml.chart+xml"/>
  <Override PartName="/xl/charts/style13.xml" ContentType="application/vnd.ms-office.chartstyle+xml"/>
  <Override PartName="/xl/charts/colors13.xml" ContentType="application/vnd.ms-office.chartcolorstyle+xml"/>
  <Override PartName="/xl/charts/chart12.xml" ContentType="application/vnd.openxmlformats-officedocument.drawingml.chart+xml"/>
  <Override PartName="/xl/charts/style14.xml" ContentType="application/vnd.ms-office.chartstyle+xml"/>
  <Override PartName="/xl/charts/colors14.xml" ContentType="application/vnd.ms-office.chartcolorstyle+xml"/>
  <Override PartName="/xl/charts/chart13.xml" ContentType="application/vnd.openxmlformats-officedocument.drawingml.chart+xml"/>
  <Override PartName="/xl/charts/style15.xml" ContentType="application/vnd.ms-office.chartstyle+xml"/>
  <Override PartName="/xl/charts/colors15.xml" ContentType="application/vnd.ms-office.chartcolorstyle+xml"/>
  <Override PartName="/xl/charts/chart14.xml" ContentType="application/vnd.openxmlformats-officedocument.drawingml.chart+xml"/>
  <Override PartName="/xl/charts/style16.xml" ContentType="application/vnd.ms-office.chartstyle+xml"/>
  <Override PartName="/xl/charts/colors16.xml" ContentType="application/vnd.ms-office.chartcolorstyle+xml"/>
  <Override PartName="/xl/charts/chart15.xml" ContentType="application/vnd.openxmlformats-officedocument.drawingml.chart+xml"/>
  <Override PartName="/xl/charts/style17.xml" ContentType="application/vnd.ms-office.chartstyle+xml"/>
  <Override PartName="/xl/charts/colors17.xml" ContentType="application/vnd.ms-office.chartcolorstyle+xml"/>
  <Override PartName="/xl/charts/chart16.xml" ContentType="application/vnd.openxmlformats-officedocument.drawingml.chart+xml"/>
  <Override PartName="/xl/charts/style18.xml" ContentType="application/vnd.ms-office.chartstyle+xml"/>
  <Override PartName="/xl/charts/colors18.xml" ContentType="application/vnd.ms-office.chartcolorstyle+xml"/>
  <Override PartName="/xl/charts/chartEx3.xml" ContentType="application/vnd.ms-office.chartex+xml"/>
  <Override PartName="/xl/charts/style19.xml" ContentType="application/vnd.ms-office.chartstyle+xml"/>
  <Override PartName="/xl/charts/colors19.xml" ContentType="application/vnd.ms-office.chartcolorstyle+xml"/>
  <Override PartName="/xl/charts/chartEx4.xml" ContentType="application/vnd.ms-office.chartex+xml"/>
  <Override PartName="/xl/charts/style20.xml" ContentType="application/vnd.ms-office.chartstyle+xml"/>
  <Override PartName="/xl/charts/colors20.xml" ContentType="application/vnd.ms-office.chartcolorstyle+xml"/>
  <Override PartName="/xl/drawings/drawing3.xml" ContentType="application/vnd.openxmlformats-officedocument.drawing+xml"/>
  <Override PartName="/xl/charts/chart17.xml" ContentType="application/vnd.openxmlformats-officedocument.drawingml.chart+xml"/>
  <Override PartName="/xl/charts/style21.xml" ContentType="application/vnd.ms-office.chartstyle+xml"/>
  <Override PartName="/xl/charts/colors21.xml" ContentType="application/vnd.ms-office.chartcolorstyle+xml"/>
  <Override PartName="/xl/charts/chart18.xml" ContentType="application/vnd.openxmlformats-officedocument.drawingml.chart+xml"/>
  <Override PartName="/xl/charts/style22.xml" ContentType="application/vnd.ms-office.chartstyle+xml"/>
  <Override PartName="/xl/charts/colors22.xml" ContentType="application/vnd.ms-office.chartcolorstyle+xml"/>
  <Override PartName="/xl/charts/chart19.xml" ContentType="application/vnd.openxmlformats-officedocument.drawingml.chart+xml"/>
  <Override PartName="/xl/charts/style23.xml" ContentType="application/vnd.ms-office.chartstyle+xml"/>
  <Override PartName="/xl/charts/colors23.xml" ContentType="application/vnd.ms-office.chartcolorstyle+xml"/>
  <Override PartName="/xl/charts/chart20.xml" ContentType="application/vnd.openxmlformats-officedocument.drawingml.chart+xml"/>
  <Override PartName="/xl/charts/style24.xml" ContentType="application/vnd.ms-office.chartstyle+xml"/>
  <Override PartName="/xl/charts/colors24.xml" ContentType="application/vnd.ms-office.chartcolorstyle+xml"/>
  <Override PartName="/xl/charts/chart21.xml" ContentType="application/vnd.openxmlformats-officedocument.drawingml.chart+xml"/>
  <Override PartName="/xl/charts/style25.xml" ContentType="application/vnd.ms-office.chartstyle+xml"/>
  <Override PartName="/xl/charts/colors25.xml" ContentType="application/vnd.ms-office.chartcolorstyle+xml"/>
  <Override PartName="/xl/charts/chart22.xml" ContentType="application/vnd.openxmlformats-officedocument.drawingml.chart+xml"/>
  <Override PartName="/xl/charts/style26.xml" ContentType="application/vnd.ms-office.chartstyle+xml"/>
  <Override PartName="/xl/charts/colors26.xml" ContentType="application/vnd.ms-office.chartcolorstyle+xml"/>
  <Override PartName="/xl/charts/chart23.xml" ContentType="application/vnd.openxmlformats-officedocument.drawingml.chart+xml"/>
  <Override PartName="/xl/charts/style27.xml" ContentType="application/vnd.ms-office.chartstyle+xml"/>
  <Override PartName="/xl/charts/colors27.xml" ContentType="application/vnd.ms-office.chartcolorstyle+xml"/>
  <Override PartName="/xl/charts/chart24.xml" ContentType="application/vnd.openxmlformats-officedocument.drawingml.chart+xml"/>
  <Override PartName="/xl/charts/style28.xml" ContentType="application/vnd.ms-office.chartstyle+xml"/>
  <Override PartName="/xl/charts/colors28.xml" ContentType="application/vnd.ms-office.chartcolorstyle+xml"/>
  <Override PartName="/xl/charts/chartEx5.xml" ContentType="application/vnd.ms-office.chartex+xml"/>
  <Override PartName="/xl/charts/style29.xml" ContentType="application/vnd.ms-office.chartstyle+xml"/>
  <Override PartName="/xl/charts/colors29.xml" ContentType="application/vnd.ms-office.chartcolorstyle+xml"/>
  <Override PartName="/xl/charts/chartEx6.xml" ContentType="application/vnd.ms-office.chartex+xml"/>
  <Override PartName="/xl/charts/style30.xml" ContentType="application/vnd.ms-office.chartstyle+xml"/>
  <Override PartName="/xl/charts/colors30.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C:\Users\jdelaparra\OneDrive - Instituto Nacional de Vias - INVIAS\1. TELETRABAJO 2020\2022\1. PAAC 2022\Monitoreos\"/>
    </mc:Choice>
  </mc:AlternateContent>
  <xr:revisionPtr revIDLastSave="0" documentId="13_ncr:1_{46E91864-16FF-4A46-AD45-57D03EA32874}" xr6:coauthVersionLast="47" xr6:coauthVersionMax="47" xr10:uidLastSave="{00000000-0000-0000-0000-000000000000}"/>
  <bookViews>
    <workbookView xWindow="-120" yWindow="-120" windowWidth="29040" windowHeight="15840" firstSheet="1" activeTab="2" xr2:uid="{F1323F94-5E9B-42F1-A2E1-9E713051651D}"/>
  </bookViews>
  <sheets>
    <sheet name="Aportes Internos" sheetId="7" state="hidden" r:id="rId1"/>
    <sheet name="Gantt 3°T" sheetId="9" r:id="rId2"/>
    <sheet name="PAAC 2022" sheetId="2" r:id="rId3"/>
    <sheet name="Gantt 1°T" sheetId="6" state="hidden" r:id="rId4"/>
    <sheet name="Gantt 2°T" sheetId="8" state="hidden" r:id="rId5"/>
  </sheets>
  <definedNames>
    <definedName name="_xlnm._FilterDatabase" localSheetId="2" hidden="1">'PAAC 2022'!$A$3:$AW$66</definedName>
    <definedName name="_xlchart.v2.0" hidden="1">'Gantt 3°T'!$B$108:$B$109</definedName>
    <definedName name="_xlchart.v2.1" hidden="1">'Gantt 3°T'!$C$108:$C$109</definedName>
    <definedName name="_xlchart.v2.10" hidden="1">'Gantt 2°T'!$B$194:$B$200</definedName>
    <definedName name="_xlchart.v2.11" hidden="1">'Gantt 2°T'!$C$194:$C$200</definedName>
    <definedName name="_xlchart.v2.2" hidden="1">'Gantt 3°T'!$B$191:$B$196</definedName>
    <definedName name="_xlchart.v2.3" hidden="1">'Gantt 3°T'!$C$191:$C$196</definedName>
    <definedName name="_xlchart.v2.4" hidden="1">'Gantt 1°T'!$B$108:$B$113</definedName>
    <definedName name="_xlchart.v2.5" hidden="1">'Gantt 1°T'!$C$108:$C$113</definedName>
    <definedName name="_xlchart.v2.6" hidden="1">'Gantt 1°T'!$B$196:$B$201</definedName>
    <definedName name="_xlchart.v2.7" hidden="1">'Gantt 1°T'!$C$196:$C$201</definedName>
    <definedName name="_xlchart.v2.8" hidden="1">'Gantt 2°T'!$B$108:$B$112</definedName>
    <definedName name="_xlchart.v2.9" hidden="1">'Gantt 2°T'!$C$108:$C$112</definedName>
    <definedName name="_xlnm.Print_Area" localSheetId="3">'Gantt 1°T'!$A$1:$H$211</definedName>
    <definedName name="_xlnm.Print_Area" localSheetId="4">'Gantt 2°T'!$A$1:$H$210</definedName>
    <definedName name="_xlnm.Print_Area" localSheetId="1">'Gantt 3°T'!$A$1:$H$206</definedName>
    <definedName name="_xlnm.Print_Area" localSheetId="2">'PAAC 2022'!$A$1:$AK$65</definedName>
    <definedName name="_xlnm.Print_Titles" localSheetId="2">'PAAC 2022'!$1:$3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60" i="9" l="1"/>
  <c r="C38" i="9"/>
  <c r="AR57" i="2" l="1"/>
  <c r="AR62" i="2" l="1"/>
  <c r="AR47" i="2" l="1"/>
  <c r="AR42" i="2"/>
  <c r="AR38" i="2"/>
  <c r="AR36" i="2"/>
  <c r="AR31" i="2"/>
  <c r="AR49" i="2" l="1"/>
  <c r="AR46" i="2"/>
  <c r="AR55" i="2"/>
  <c r="L13" i="2" l="1"/>
  <c r="L9" i="2"/>
  <c r="L8" i="2"/>
  <c r="L6" i="2"/>
  <c r="L4" i="2"/>
  <c r="C85" i="9" s="1"/>
  <c r="H4" i="2"/>
  <c r="B37" i="9"/>
  <c r="B59" i="9" s="1"/>
  <c r="B36" i="9"/>
  <c r="B58" i="9" s="1"/>
  <c r="B35" i="9"/>
  <c r="B57" i="9" s="1"/>
  <c r="B34" i="9"/>
  <c r="B56" i="9" s="1"/>
  <c r="B33" i="9"/>
  <c r="B55" i="9" s="1"/>
  <c r="B32" i="9"/>
  <c r="B54" i="9" s="1"/>
  <c r="E24" i="9"/>
  <c r="E23" i="9"/>
  <c r="E22" i="9"/>
  <c r="E21" i="9"/>
  <c r="E20" i="9"/>
  <c r="E19" i="9"/>
  <c r="L19" i="2"/>
  <c r="C127" i="9" s="1"/>
  <c r="AO49" i="2" l="1"/>
  <c r="AO42" i="2"/>
  <c r="AO40" i="2"/>
  <c r="AO38" i="2"/>
  <c r="AO36" i="2"/>
  <c r="AO57" i="2" l="1"/>
  <c r="AO10" i="2"/>
  <c r="AO62" i="2" l="1"/>
  <c r="AO55" i="2"/>
  <c r="AO47" i="2"/>
  <c r="AO46" i="2"/>
  <c r="AO31" i="2"/>
  <c r="M19" i="2" l="1"/>
  <c r="K19" i="2"/>
  <c r="C130" i="8" s="1"/>
  <c r="J19" i="2"/>
  <c r="F29" i="2" l="1"/>
  <c r="C35" i="8" s="1"/>
  <c r="J56" i="2"/>
  <c r="M51" i="2"/>
  <c r="L51" i="2"/>
  <c r="C172" i="9" s="1"/>
  <c r="K51" i="2"/>
  <c r="C175" i="8" s="1"/>
  <c r="J51" i="2"/>
  <c r="K4" i="2"/>
  <c r="C85" i="8" s="1"/>
  <c r="J4" i="2"/>
  <c r="B37" i="8"/>
  <c r="B59" i="8" s="1"/>
  <c r="B36" i="8"/>
  <c r="B58" i="8" s="1"/>
  <c r="B35" i="8"/>
  <c r="B57" i="8" s="1"/>
  <c r="B34" i="8"/>
  <c r="B56" i="8" s="1"/>
  <c r="B33" i="8"/>
  <c r="B55" i="8" s="1"/>
  <c r="B32" i="8"/>
  <c r="B54" i="8" s="1"/>
  <c r="E24" i="8"/>
  <c r="E23" i="8"/>
  <c r="E22" i="8"/>
  <c r="E21" i="8"/>
  <c r="E20" i="8"/>
  <c r="E19" i="8"/>
  <c r="AL40" i="2"/>
  <c r="AL10" i="2" l="1"/>
  <c r="Q66" i="2"/>
  <c r="R66" i="2"/>
  <c r="S66" i="2"/>
  <c r="T66" i="2"/>
  <c r="U66" i="2"/>
  <c r="V66" i="2"/>
  <c r="W66" i="2"/>
  <c r="X66" i="2"/>
  <c r="Y66" i="2"/>
  <c r="Z66" i="2"/>
  <c r="AA66" i="2"/>
  <c r="AB66" i="2"/>
  <c r="P66" i="2"/>
  <c r="M48" i="2" l="1"/>
  <c r="L48" i="2"/>
  <c r="C171" i="9" s="1"/>
  <c r="K48" i="2"/>
  <c r="C174" i="8" s="1"/>
  <c r="J48" i="2"/>
  <c r="AK50" i="2"/>
  <c r="AV50" i="2" s="1"/>
  <c r="AI50" i="2"/>
  <c r="AS50" i="2" s="1"/>
  <c r="AG50" i="2"/>
  <c r="AP50" i="2" s="1"/>
  <c r="AE50" i="2"/>
  <c r="AI15" i="2"/>
  <c r="AG15" i="2"/>
  <c r="AK15" i="2"/>
  <c r="AV15" i="2" s="1"/>
  <c r="C155" i="6" l="1" a="1"/>
  <c r="C155" i="6" s="1"/>
  <c r="C154" i="6" a="1"/>
  <c r="C154" i="6" s="1"/>
  <c r="C132" i="6" a="1"/>
  <c r="C132" i="6" s="1"/>
  <c r="C131" i="6" a="1"/>
  <c r="C131" i="6" s="1"/>
  <c r="M58" i="2"/>
  <c r="L58" i="2"/>
  <c r="C175" i="9" s="1"/>
  <c r="K58" i="2"/>
  <c r="C178" i="8" s="1"/>
  <c r="J58" i="2"/>
  <c r="M56" i="2"/>
  <c r="L56" i="2"/>
  <c r="C174" i="9" s="1"/>
  <c r="K56" i="2"/>
  <c r="C177" i="8" s="1"/>
  <c r="M55" i="2"/>
  <c r="L55" i="2"/>
  <c r="C173" i="9" s="1"/>
  <c r="K55" i="2"/>
  <c r="C176" i="8" s="1"/>
  <c r="J55" i="2"/>
  <c r="C175" i="6" a="1"/>
  <c r="C175" i="6" s="1"/>
  <c r="C180" i="6" s="1"/>
  <c r="M47" i="2"/>
  <c r="L47" i="2"/>
  <c r="C152" i="9" s="1"/>
  <c r="K47" i="2"/>
  <c r="C155" i="8" s="1"/>
  <c r="J47" i="2"/>
  <c r="M44" i="2"/>
  <c r="L44" i="2"/>
  <c r="C151" i="9" s="1"/>
  <c r="K44" i="2"/>
  <c r="C154" i="8" s="1"/>
  <c r="J44" i="2"/>
  <c r="M38" i="2"/>
  <c r="L38" i="2"/>
  <c r="C150" i="9" s="1"/>
  <c r="K38" i="2"/>
  <c r="C153" i="8" s="1"/>
  <c r="J38" i="2"/>
  <c r="M34" i="2"/>
  <c r="L34" i="2"/>
  <c r="C149" i="9" s="1"/>
  <c r="K34" i="2"/>
  <c r="C152" i="8" s="1"/>
  <c r="J34" i="2"/>
  <c r="M29" i="2"/>
  <c r="L29" i="2"/>
  <c r="C148" i="9" s="1"/>
  <c r="K29" i="2"/>
  <c r="C151" i="8" s="1"/>
  <c r="J29" i="2"/>
  <c r="M22" i="2"/>
  <c r="L22" i="2"/>
  <c r="C128" i="9" s="1"/>
  <c r="K22" i="2"/>
  <c r="C131" i="8" s="1"/>
  <c r="J22" i="2"/>
  <c r="M13" i="2"/>
  <c r="C126" i="9"/>
  <c r="K13" i="2"/>
  <c r="C129" i="8" s="1"/>
  <c r="J13" i="2"/>
  <c r="J61" i="2"/>
  <c r="K61" i="2"/>
  <c r="C195" i="8" s="1"/>
  <c r="L61" i="2"/>
  <c r="C192" i="9" s="1"/>
  <c r="M61" i="2"/>
  <c r="C196" i="8"/>
  <c r="J62" i="2"/>
  <c r="K62" i="2"/>
  <c r="C197" i="8" s="1"/>
  <c r="L62" i="2"/>
  <c r="C193" i="9" s="1"/>
  <c r="M62" i="2"/>
  <c r="J63" i="2"/>
  <c r="K63" i="2"/>
  <c r="C198" i="8" s="1"/>
  <c r="L63" i="2"/>
  <c r="C194" i="9" s="1"/>
  <c r="M63" i="2"/>
  <c r="J64" i="2"/>
  <c r="K64" i="2"/>
  <c r="C199" i="8" s="1"/>
  <c r="L64" i="2"/>
  <c r="C195" i="9" s="1"/>
  <c r="M64" i="2"/>
  <c r="J65" i="2"/>
  <c r="K65" i="2"/>
  <c r="C200" i="8" s="1"/>
  <c r="L65" i="2"/>
  <c r="C196" i="9" s="1"/>
  <c r="M65" i="2"/>
  <c r="M60" i="2"/>
  <c r="L60" i="2"/>
  <c r="C191" i="9" s="1"/>
  <c r="K60" i="2"/>
  <c r="C194" i="8" s="1"/>
  <c r="J60" i="2"/>
  <c r="J12" i="2"/>
  <c r="K12" i="2"/>
  <c r="C109" i="8" s="1"/>
  <c r="L12" i="2"/>
  <c r="C109" i="9" s="1"/>
  <c r="M12" i="2"/>
  <c r="C110" i="8"/>
  <c r="C111" i="8"/>
  <c r="C112" i="6"/>
  <c r="C112" i="8"/>
  <c r="M11" i="2"/>
  <c r="L11" i="2"/>
  <c r="C108" i="9" s="1"/>
  <c r="K11" i="2"/>
  <c r="C108" i="8" s="1"/>
  <c r="J11" i="2"/>
  <c r="M9" i="2"/>
  <c r="M8" i="2"/>
  <c r="M6" i="2"/>
  <c r="M5" i="2"/>
  <c r="M4" i="2"/>
  <c r="C89" i="9"/>
  <c r="L5" i="2"/>
  <c r="C86" i="9" s="1"/>
  <c r="K9" i="2"/>
  <c r="C89" i="8" s="1"/>
  <c r="K8" i="2"/>
  <c r="K6" i="2"/>
  <c r="K5" i="2"/>
  <c r="C86" i="8" s="1"/>
  <c r="J9" i="2"/>
  <c r="J8" i="2"/>
  <c r="J6" i="2"/>
  <c r="J5" i="2"/>
  <c r="E4" i="2"/>
  <c r="C153" i="9" l="1"/>
  <c r="C176" i="9"/>
  <c r="C197" i="9"/>
  <c r="C110" i="9"/>
  <c r="C88" i="9"/>
  <c r="C87" i="9"/>
  <c r="C179" i="8"/>
  <c r="C88" i="8"/>
  <c r="C87" i="8"/>
  <c r="C87" i="6" a="1"/>
  <c r="C87" i="6" s="1"/>
  <c r="C178" i="6" a="1"/>
  <c r="C178" i="6" s="1"/>
  <c r="C89" i="6"/>
  <c r="C113" i="6"/>
  <c r="C85" i="6"/>
  <c r="C90" i="6" a="1"/>
  <c r="C90" i="6" s="1"/>
  <c r="C108" i="6"/>
  <c r="C111" i="6"/>
  <c r="C110" i="6"/>
  <c r="C109" i="6"/>
  <c r="C201" i="6"/>
  <c r="C200" i="6"/>
  <c r="C199" i="6"/>
  <c r="C198" i="6"/>
  <c r="C197" i="6"/>
  <c r="C196" i="6"/>
  <c r="C176" i="6" a="1"/>
  <c r="C176" i="6" s="1"/>
  <c r="C177" i="6"/>
  <c r="C179" i="6" a="1"/>
  <c r="C179" i="6" s="1"/>
  <c r="C86" i="6"/>
  <c r="C195" i="6"/>
  <c r="C201" i="8"/>
  <c r="C130" i="6" a="1"/>
  <c r="C130" i="6" s="1"/>
  <c r="C133" i="6" s="1"/>
  <c r="C152" i="6" a="1"/>
  <c r="C152" i="6" s="1"/>
  <c r="C157" i="6" s="1"/>
  <c r="C156" i="8"/>
  <c r="C153" i="6" a="1"/>
  <c r="C153" i="6" s="1"/>
  <c r="C156" i="6"/>
  <c r="C88" i="6"/>
  <c r="C202" i="6" l="1"/>
  <c r="C114" i="6"/>
  <c r="C113" i="8"/>
  <c r="AI5" i="2"/>
  <c r="AG5" i="2"/>
  <c r="AE5" i="2"/>
  <c r="AK7" i="2"/>
  <c r="AI7" i="2"/>
  <c r="AG7" i="2"/>
  <c r="AE7" i="2"/>
  <c r="AK6" i="2"/>
  <c r="AI6" i="2"/>
  <c r="AG6" i="2"/>
  <c r="AE6" i="2"/>
  <c r="AK5" i="2"/>
  <c r="AK4" i="2"/>
  <c r="AI4" i="2"/>
  <c r="AG4" i="2"/>
  <c r="AP4" i="2" s="1"/>
  <c r="AE4" i="2"/>
  <c r="AM4" i="2" s="1"/>
  <c r="AE12" i="2"/>
  <c r="AG12" i="2"/>
  <c r="AI12" i="2"/>
  <c r="AK12" i="2"/>
  <c r="G4" i="2"/>
  <c r="C32" i="9" s="1"/>
  <c r="F19" i="9" s="1"/>
  <c r="F4" i="2"/>
  <c r="C32" i="8" s="1"/>
  <c r="F19" i="8" s="1"/>
  <c r="C32" i="6"/>
  <c r="H11" i="2"/>
  <c r="G11" i="2"/>
  <c r="C33" i="9" s="1"/>
  <c r="F20" i="9" s="1"/>
  <c r="G20" i="9" s="1"/>
  <c r="F11" i="2"/>
  <c r="C33" i="8" s="1"/>
  <c r="E11" i="2"/>
  <c r="H13" i="2"/>
  <c r="G13" i="2"/>
  <c r="C34" i="9" s="1"/>
  <c r="F21" i="9" s="1"/>
  <c r="G21" i="9" s="1"/>
  <c r="F13" i="2"/>
  <c r="C34" i="8" s="1"/>
  <c r="E13" i="2"/>
  <c r="H29" i="2"/>
  <c r="G29" i="2"/>
  <c r="C35" i="9" s="1"/>
  <c r="F22" i="9" s="1"/>
  <c r="G22" i="9" s="1"/>
  <c r="E29" i="2"/>
  <c r="F22" i="8" s="1"/>
  <c r="G22" i="8" s="1"/>
  <c r="H48" i="2"/>
  <c r="G48" i="2"/>
  <c r="C36" i="9" s="1"/>
  <c r="F23" i="9" s="1"/>
  <c r="G23" i="9" s="1"/>
  <c r="F48" i="2"/>
  <c r="C36" i="8" s="1"/>
  <c r="E48" i="2"/>
  <c r="H60" i="2"/>
  <c r="G60" i="2"/>
  <c r="C37" i="9" s="1"/>
  <c r="F24" i="9" s="1"/>
  <c r="G24" i="9" s="1"/>
  <c r="F60" i="2"/>
  <c r="C37" i="8" s="1"/>
  <c r="E60" i="2"/>
  <c r="AK30" i="2"/>
  <c r="AV30" i="2" s="1"/>
  <c r="AI30" i="2"/>
  <c r="AS30" i="2" s="1"/>
  <c r="AG30" i="2"/>
  <c r="AE30" i="2"/>
  <c r="AK47" i="2"/>
  <c r="AV47" i="2" s="1"/>
  <c r="AH47" i="2"/>
  <c r="AI47" i="2" s="1"/>
  <c r="AS47" i="2" s="1"/>
  <c r="AF47" i="2"/>
  <c r="AG47" i="2" s="1"/>
  <c r="AP47" i="2" s="1"/>
  <c r="AE47" i="2"/>
  <c r="F25" i="9" l="1"/>
  <c r="G19" i="9"/>
  <c r="G19" i="8"/>
  <c r="F20" i="8"/>
  <c r="G20" i="8" s="1"/>
  <c r="F21" i="8"/>
  <c r="G21" i="8" s="1"/>
  <c r="F24" i="8"/>
  <c r="G24" i="8" s="1"/>
  <c r="F23" i="8"/>
  <c r="G23" i="8" s="1"/>
  <c r="AK26" i="2"/>
  <c r="AV26" i="2" s="1"/>
  <c r="AI26" i="2"/>
  <c r="AS26" i="2" s="1"/>
  <c r="AG26" i="2"/>
  <c r="AP26" i="2" s="1"/>
  <c r="AE26" i="2"/>
  <c r="AM26" i="2" s="1"/>
  <c r="AK25" i="2"/>
  <c r="AV25" i="2" s="1"/>
  <c r="AI25" i="2"/>
  <c r="AS25" i="2" s="1"/>
  <c r="AG25" i="2"/>
  <c r="AP25" i="2" s="1"/>
  <c r="AE25" i="2"/>
  <c r="AM25" i="2" s="1"/>
  <c r="AK16" i="2"/>
  <c r="AV16" i="2" s="1"/>
  <c r="AI16" i="2"/>
  <c r="AS16" i="2" s="1"/>
  <c r="AG16" i="2"/>
  <c r="AP16" i="2" s="1"/>
  <c r="AE16" i="2"/>
  <c r="AM16" i="2" s="1"/>
  <c r="AK14" i="2"/>
  <c r="AV14" i="2" s="1"/>
  <c r="AI14" i="2"/>
  <c r="AS14" i="2" s="1"/>
  <c r="AG14" i="2"/>
  <c r="AP14" i="2" s="1"/>
  <c r="AE14" i="2"/>
  <c r="AM14" i="2" s="1"/>
  <c r="AF40" i="2"/>
  <c r="AD40" i="2"/>
  <c r="AH46" i="2"/>
  <c r="AF46" i="2"/>
  <c r="AE44" i="2"/>
  <c r="AH31" i="2"/>
  <c r="AF31" i="2"/>
  <c r="AH42" i="2"/>
  <c r="AF42" i="2"/>
  <c r="AF34" i="2"/>
  <c r="AF39" i="2"/>
  <c r="AF43" i="2"/>
  <c r="AJ38" i="2"/>
  <c r="AH38" i="2"/>
  <c r="AF38" i="2"/>
  <c r="F25" i="8" l="1"/>
  <c r="AD63" i="2"/>
  <c r="AJ62" i="2"/>
  <c r="AH62" i="2"/>
  <c r="AF62" i="2"/>
  <c r="AE63" i="2"/>
  <c r="AM63" i="2" s="1"/>
  <c r="AG63" i="2"/>
  <c r="AP63" i="2" s="1"/>
  <c r="AI63" i="2"/>
  <c r="AS63" i="2" s="1"/>
  <c r="AK63" i="2"/>
  <c r="AV63" i="2" s="1"/>
  <c r="AK27" i="2"/>
  <c r="AV27" i="2" s="1"/>
  <c r="AI27" i="2"/>
  <c r="AG27" i="2"/>
  <c r="AE27" i="2"/>
  <c r="AI62" i="2" l="1"/>
  <c r="AS62" i="2" s="1"/>
  <c r="AE62" i="2"/>
  <c r="AG62" i="2"/>
  <c r="AP62" i="2" s="1"/>
  <c r="AK62" i="2"/>
  <c r="AV62" i="2" s="1"/>
  <c r="AE61" i="2"/>
  <c r="AM61" i="2" s="1"/>
  <c r="AG61" i="2"/>
  <c r="AP61" i="2" s="1"/>
  <c r="AI61" i="2"/>
  <c r="AS61" i="2" s="1"/>
  <c r="AK61" i="2"/>
  <c r="AV61" i="2" s="1"/>
  <c r="AE64" i="2"/>
  <c r="AG64" i="2"/>
  <c r="AP64" i="2" s="1"/>
  <c r="AI64" i="2"/>
  <c r="AS64" i="2" s="1"/>
  <c r="AK64" i="2"/>
  <c r="AV64" i="2" s="1"/>
  <c r="AE65" i="2"/>
  <c r="AM65" i="2" s="1"/>
  <c r="AG65" i="2"/>
  <c r="AP65" i="2" s="1"/>
  <c r="AI65" i="2"/>
  <c r="AS65" i="2" s="1"/>
  <c r="AK65" i="2"/>
  <c r="AV65" i="2" s="1"/>
  <c r="AV5" i="2"/>
  <c r="AV6" i="2"/>
  <c r="AV7" i="2"/>
  <c r="AV20" i="2"/>
  <c r="AV4" i="2"/>
  <c r="AS5" i="2"/>
  <c r="AS6" i="2"/>
  <c r="AS7" i="2"/>
  <c r="AS4" i="2"/>
  <c r="AP5" i="2"/>
  <c r="AP6" i="2"/>
  <c r="AP7" i="2"/>
  <c r="AM5" i="2"/>
  <c r="AM6" i="2"/>
  <c r="AM7" i="2"/>
  <c r="B37" i="6" l="1"/>
  <c r="B59" i="6" s="1"/>
  <c r="B36" i="6"/>
  <c r="B58" i="6" s="1"/>
  <c r="B35" i="6"/>
  <c r="B57" i="6" s="1"/>
  <c r="B34" i="6"/>
  <c r="B56" i="6" s="1"/>
  <c r="B33" i="6"/>
  <c r="B55" i="6" s="1"/>
  <c r="B32" i="6"/>
  <c r="B54" i="6" s="1"/>
  <c r="E24" i="6"/>
  <c r="E23" i="6"/>
  <c r="E22" i="6"/>
  <c r="E21" i="6"/>
  <c r="E20" i="6"/>
  <c r="E19" i="6"/>
  <c r="C33" i="6" l="1"/>
  <c r="F20" i="6" s="1"/>
  <c r="G20" i="6" s="1"/>
  <c r="F19" i="6"/>
  <c r="G19" i="6" s="1"/>
  <c r="C36" i="6"/>
  <c r="F23" i="6" s="1"/>
  <c r="G23" i="6" s="1"/>
  <c r="AE11" i="2"/>
  <c r="B11" i="2" l="1"/>
  <c r="AE21" i="2"/>
  <c r="AM21" i="2" s="1"/>
  <c r="AE59" i="2" l="1"/>
  <c r="AM59" i="2" s="1"/>
  <c r="AG59" i="2"/>
  <c r="AP59" i="2" s="1"/>
  <c r="AK60" i="2" l="1"/>
  <c r="AV60" i="2" s="1"/>
  <c r="AI60" i="2"/>
  <c r="AS60" i="2" s="1"/>
  <c r="D60" i="2" s="1"/>
  <c r="C59" i="9" s="1"/>
  <c r="AG60" i="2"/>
  <c r="AP60" i="2" s="1"/>
  <c r="C60" i="2" s="1"/>
  <c r="C59" i="8" s="1"/>
  <c r="AE60" i="2"/>
  <c r="AK59" i="2"/>
  <c r="AV59" i="2" s="1"/>
  <c r="AI59" i="2"/>
  <c r="AS59" i="2" s="1"/>
  <c r="AK58" i="2"/>
  <c r="AV58" i="2" s="1"/>
  <c r="AI58" i="2"/>
  <c r="AS58" i="2" s="1"/>
  <c r="AG58" i="2"/>
  <c r="AE58" i="2"/>
  <c r="AK57" i="2"/>
  <c r="AV57" i="2" s="1"/>
  <c r="AI57" i="2"/>
  <c r="AS57" i="2" s="1"/>
  <c r="AG57" i="2"/>
  <c r="AP57" i="2" s="1"/>
  <c r="AE57" i="2"/>
  <c r="AK56" i="2"/>
  <c r="AV56" i="2" s="1"/>
  <c r="AI56" i="2"/>
  <c r="AS56" i="2" s="1"/>
  <c r="AG56" i="2"/>
  <c r="AE56" i="2"/>
  <c r="AK55" i="2"/>
  <c r="AV55" i="2" s="1"/>
  <c r="AI55" i="2"/>
  <c r="AS55" i="2" s="1"/>
  <c r="AG55" i="2"/>
  <c r="AP55" i="2" s="1"/>
  <c r="AE55" i="2"/>
  <c r="AK54" i="2"/>
  <c r="AV54" i="2" s="1"/>
  <c r="AI54" i="2"/>
  <c r="AS54" i="2" s="1"/>
  <c r="AG54" i="2"/>
  <c r="AP54" i="2" s="1"/>
  <c r="AE54" i="2"/>
  <c r="AM54" i="2" s="1"/>
  <c r="AK53" i="2"/>
  <c r="AV53" i="2" s="1"/>
  <c r="AI53" i="2"/>
  <c r="AS53" i="2" s="1"/>
  <c r="AG53" i="2"/>
  <c r="AP53" i="2" s="1"/>
  <c r="AE53" i="2"/>
  <c r="AM53" i="2" s="1"/>
  <c r="AK52" i="2"/>
  <c r="AV52" i="2" s="1"/>
  <c r="AI52" i="2"/>
  <c r="AS52" i="2" s="1"/>
  <c r="AG52" i="2"/>
  <c r="AP52" i="2" s="1"/>
  <c r="AE52" i="2"/>
  <c r="AM52" i="2" s="1"/>
  <c r="AK51" i="2"/>
  <c r="AV51" i="2" s="1"/>
  <c r="AI51" i="2"/>
  <c r="AS51" i="2" s="1"/>
  <c r="AG51" i="2"/>
  <c r="AP51" i="2" s="1"/>
  <c r="AE51" i="2"/>
  <c r="AK49" i="2"/>
  <c r="AV49" i="2" s="1"/>
  <c r="AI49" i="2"/>
  <c r="AS49" i="2" s="1"/>
  <c r="AG49" i="2"/>
  <c r="AP49" i="2" s="1"/>
  <c r="AE49" i="2"/>
  <c r="AK48" i="2"/>
  <c r="AV48" i="2" s="1"/>
  <c r="AI48" i="2"/>
  <c r="AS48" i="2" s="1"/>
  <c r="AG48" i="2"/>
  <c r="AP48" i="2" s="1"/>
  <c r="AE48" i="2"/>
  <c r="AM48" i="2" s="1"/>
  <c r="AK40" i="2"/>
  <c r="AV40" i="2" s="1"/>
  <c r="AI40" i="2"/>
  <c r="AS40" i="2" s="1"/>
  <c r="AG40" i="2"/>
  <c r="AP40" i="2" s="1"/>
  <c r="AE40" i="2"/>
  <c r="AM40" i="2" s="1"/>
  <c r="AK46" i="2"/>
  <c r="AV46" i="2" s="1"/>
  <c r="AI46" i="2"/>
  <c r="AS46" i="2" s="1"/>
  <c r="AG46" i="2"/>
  <c r="AP46" i="2" s="1"/>
  <c r="AE46" i="2"/>
  <c r="AK45" i="2"/>
  <c r="AV45" i="2" s="1"/>
  <c r="AI45" i="2"/>
  <c r="AG45" i="2"/>
  <c r="AE45" i="2"/>
  <c r="AK44" i="2"/>
  <c r="AV44" i="2" s="1"/>
  <c r="AI44" i="2"/>
  <c r="AG44" i="2"/>
  <c r="AK29" i="2"/>
  <c r="AV29" i="2" s="1"/>
  <c r="AI29" i="2"/>
  <c r="AS29" i="2" s="1"/>
  <c r="AG29" i="2"/>
  <c r="AE29" i="2"/>
  <c r="AK31" i="2"/>
  <c r="AV31" i="2" s="1"/>
  <c r="AI31" i="2"/>
  <c r="AS31" i="2" s="1"/>
  <c r="AG31" i="2"/>
  <c r="AP31" i="2" s="1"/>
  <c r="AE31" i="2"/>
  <c r="AK42" i="2"/>
  <c r="AV42" i="2" s="1"/>
  <c r="AI42" i="2"/>
  <c r="AS42" i="2" s="1"/>
  <c r="AG42" i="2"/>
  <c r="AP42" i="2" s="1"/>
  <c r="AE42" i="2"/>
  <c r="AK37" i="2"/>
  <c r="AV37" i="2" s="1"/>
  <c r="AI37" i="2"/>
  <c r="AS37" i="2" s="1"/>
  <c r="AG37" i="2"/>
  <c r="AP37" i="2" s="1"/>
  <c r="AE37" i="2"/>
  <c r="AM37" i="2" s="1"/>
  <c r="AK36" i="2"/>
  <c r="AV36" i="2" s="1"/>
  <c r="AI36" i="2"/>
  <c r="AS36" i="2" s="1"/>
  <c r="AG36" i="2"/>
  <c r="AP36" i="2" s="1"/>
  <c r="AE36" i="2"/>
  <c r="AK35" i="2"/>
  <c r="AV35" i="2" s="1"/>
  <c r="AI35" i="2"/>
  <c r="AS35" i="2" s="1"/>
  <c r="AG35" i="2"/>
  <c r="AP35" i="2" s="1"/>
  <c r="AE35" i="2"/>
  <c r="AK34" i="2"/>
  <c r="AV34" i="2" s="1"/>
  <c r="AI34" i="2"/>
  <c r="AS34" i="2" s="1"/>
  <c r="AG34" i="2"/>
  <c r="AP34" i="2" s="1"/>
  <c r="AK39" i="2"/>
  <c r="AV39" i="2" s="1"/>
  <c r="AI39" i="2"/>
  <c r="AS39" i="2" s="1"/>
  <c r="AG39" i="2"/>
  <c r="AE39" i="2"/>
  <c r="AK43" i="2"/>
  <c r="AV43" i="2" s="1"/>
  <c r="AI43" i="2"/>
  <c r="AS43" i="2" s="1"/>
  <c r="AG43" i="2"/>
  <c r="AP43" i="2" s="1"/>
  <c r="AE43" i="2"/>
  <c r="AK38" i="2"/>
  <c r="AV38" i="2" s="1"/>
  <c r="AI38" i="2"/>
  <c r="AS38" i="2" s="1"/>
  <c r="AG38" i="2"/>
  <c r="AP38" i="2" s="1"/>
  <c r="AE38" i="2"/>
  <c r="AK41" i="2"/>
  <c r="AV41" i="2" s="1"/>
  <c r="AI41" i="2"/>
  <c r="AS41" i="2" s="1"/>
  <c r="AG41" i="2"/>
  <c r="AP41" i="2" s="1"/>
  <c r="AE41" i="2"/>
  <c r="AM41" i="2" s="1"/>
  <c r="AK33" i="2"/>
  <c r="AV33" i="2" s="1"/>
  <c r="AI33" i="2"/>
  <c r="AS33" i="2" s="1"/>
  <c r="AG33" i="2"/>
  <c r="AP33" i="2" s="1"/>
  <c r="AE33" i="2"/>
  <c r="AM33" i="2" s="1"/>
  <c r="AK32" i="2"/>
  <c r="AV32" i="2" s="1"/>
  <c r="AI32" i="2"/>
  <c r="AS32" i="2" s="1"/>
  <c r="AG32" i="2"/>
  <c r="AP32" i="2" s="1"/>
  <c r="AE32" i="2"/>
  <c r="AM32" i="2" s="1"/>
  <c r="AK28" i="2"/>
  <c r="AV28" i="2" s="1"/>
  <c r="AI28" i="2"/>
  <c r="AG28" i="2"/>
  <c r="AE28" i="2"/>
  <c r="AK24" i="2"/>
  <c r="AV24" i="2" s="1"/>
  <c r="AI24" i="2"/>
  <c r="AS24" i="2" s="1"/>
  <c r="AG24" i="2"/>
  <c r="AE24" i="2"/>
  <c r="AK23" i="2"/>
  <c r="AV23" i="2" s="1"/>
  <c r="AI23" i="2"/>
  <c r="AS23" i="2" s="1"/>
  <c r="AG23" i="2"/>
  <c r="AP23" i="2" s="1"/>
  <c r="AE23" i="2"/>
  <c r="AM23" i="2" s="1"/>
  <c r="AK22" i="2"/>
  <c r="AV22" i="2" s="1"/>
  <c r="AI22" i="2"/>
  <c r="AG22" i="2"/>
  <c r="AE22" i="2"/>
  <c r="AK21" i="2"/>
  <c r="AV21" i="2" s="1"/>
  <c r="AI21" i="2"/>
  <c r="AS21" i="2" s="1"/>
  <c r="AG21" i="2"/>
  <c r="AP21" i="2" s="1"/>
  <c r="AK19" i="2"/>
  <c r="AV19" i="2" s="1"/>
  <c r="AI19" i="2"/>
  <c r="AS19" i="2" s="1"/>
  <c r="AG19" i="2"/>
  <c r="AP19" i="2" s="1"/>
  <c r="AE19" i="2"/>
  <c r="AK18" i="2"/>
  <c r="AV18" i="2" s="1"/>
  <c r="AI18" i="2"/>
  <c r="AS18" i="2" s="1"/>
  <c r="AG18" i="2"/>
  <c r="AP18" i="2" s="1"/>
  <c r="AE18" i="2"/>
  <c r="AM18" i="2" s="1"/>
  <c r="AK17" i="2"/>
  <c r="AV17" i="2" s="1"/>
  <c r="AI17" i="2"/>
  <c r="AS17" i="2" s="1"/>
  <c r="AG17" i="2"/>
  <c r="AP17" i="2" s="1"/>
  <c r="AE17" i="2"/>
  <c r="AM17" i="2" s="1"/>
  <c r="AK13" i="2"/>
  <c r="AV13" i="2" s="1"/>
  <c r="AI13" i="2"/>
  <c r="AS13" i="2" s="1"/>
  <c r="AG13" i="2"/>
  <c r="AP13" i="2" s="1"/>
  <c r="AE13" i="2"/>
  <c r="AM13" i="2" s="1"/>
  <c r="AV12" i="2"/>
  <c r="AS12" i="2"/>
  <c r="AP12" i="2"/>
  <c r="AK11" i="2"/>
  <c r="AV11" i="2" s="1"/>
  <c r="AI11" i="2"/>
  <c r="AS11" i="2" s="1"/>
  <c r="AG11" i="2"/>
  <c r="AP11" i="2" s="1"/>
  <c r="AK10" i="2"/>
  <c r="AV10" i="2" s="1"/>
  <c r="AI10" i="2"/>
  <c r="AS10" i="2" s="1"/>
  <c r="AG10" i="2"/>
  <c r="AP10" i="2" s="1"/>
  <c r="AE10" i="2"/>
  <c r="AM10" i="2" s="1"/>
  <c r="AK9" i="2"/>
  <c r="AV9" i="2" s="1"/>
  <c r="AI9" i="2"/>
  <c r="AS9" i="2" s="1"/>
  <c r="AG9" i="2"/>
  <c r="AP9" i="2" s="1"/>
  <c r="AE9" i="2"/>
  <c r="AM9" i="2" s="1"/>
  <c r="AK8" i="2"/>
  <c r="AV8" i="2" s="1"/>
  <c r="AI8" i="2"/>
  <c r="AS8" i="2" s="1"/>
  <c r="AG8" i="2"/>
  <c r="AP8" i="2" s="1"/>
  <c r="AE8" i="2"/>
  <c r="AM8" i="2" s="1"/>
  <c r="D29" i="2" l="1"/>
  <c r="D4" i="2"/>
  <c r="C54" i="9" s="1"/>
  <c r="D48" i="2"/>
  <c r="C58" i="9" s="1"/>
  <c r="AP39" i="2"/>
  <c r="AM39" i="2"/>
  <c r="B48" i="2"/>
  <c r="C48" i="2"/>
  <c r="C58" i="8" s="1"/>
  <c r="B4" i="2"/>
  <c r="C4" i="2"/>
  <c r="C54" i="8" s="1"/>
  <c r="D11" i="2"/>
  <c r="C55" i="9" s="1"/>
  <c r="B13" i="2"/>
  <c r="C13" i="2"/>
  <c r="C56" i="8" s="1"/>
  <c r="D13" i="2"/>
  <c r="C56" i="9" s="1"/>
  <c r="C11" i="2"/>
  <c r="C55" i="8" s="1"/>
  <c r="C35" i="6"/>
  <c r="F22" i="6" s="1"/>
  <c r="G22" i="6" s="1"/>
  <c r="AM60" i="2"/>
  <c r="B60" i="2" s="1"/>
  <c r="C55" i="6"/>
  <c r="C37" i="6"/>
  <c r="F24" i="6" s="1"/>
  <c r="G24" i="6" s="1"/>
  <c r="C34" i="6"/>
  <c r="F21" i="6" s="1"/>
  <c r="G21" i="6" s="1"/>
  <c r="O69" i="2"/>
  <c r="O70" i="2"/>
  <c r="O71" i="2"/>
  <c r="AE66" i="2"/>
  <c r="AI66" i="2"/>
  <c r="O72" i="2"/>
  <c r="AG66" i="2"/>
  <c r="AK66" i="2"/>
  <c r="C29" i="2" l="1"/>
  <c r="C57" i="8" s="1"/>
  <c r="C57" i="9"/>
  <c r="B29" i="2"/>
  <c r="C58" i="6"/>
  <c r="C54" i="6"/>
  <c r="O73" i="2"/>
  <c r="C57" i="6" l="1"/>
  <c r="C59" i="6"/>
  <c r="C56" i="6"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7">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futureMetadata>
  <cellMetadata count="1">
    <bk>
      <rc t="1" v="0"/>
    </bk>
  </cellMetadata>
  <valueMetadata count="7">
    <bk>
      <rc t="2" v="0"/>
    </bk>
    <bk>
      <rc t="2" v="1"/>
    </bk>
    <bk>
      <rc t="2" v="2"/>
    </bk>
    <bk>
      <rc t="2" v="3"/>
    </bk>
    <bk>
      <rc t="2" v="4"/>
    </bk>
    <bk>
      <rc t="2" v="5"/>
    </bk>
    <bk>
      <rc t="2" v="6"/>
    </bk>
  </valueMetadata>
</metadata>
</file>

<file path=xl/sharedStrings.xml><?xml version="1.0" encoding="utf-8"?>
<sst xmlns="http://schemas.openxmlformats.org/spreadsheetml/2006/main" count="1038" uniqueCount="510">
  <si>
    <t>FECHA DE CUMPLIMIENTO</t>
  </si>
  <si>
    <t>Primer trimestre</t>
  </si>
  <si>
    <t>Segundo Trimestre</t>
  </si>
  <si>
    <t>Tercer trimestre</t>
  </si>
  <si>
    <t>Cuarto trimestre</t>
  </si>
  <si>
    <t>Cantidad</t>
  </si>
  <si>
    <t>%</t>
  </si>
  <si>
    <t>X</t>
  </si>
  <si>
    <t xml:space="preserve"> 2 - Racionalización de Trámites</t>
  </si>
  <si>
    <t xml:space="preserve"> 3 - Rendición de Cuentas (RdC)</t>
  </si>
  <si>
    <t xml:space="preserve"> 4 - Mecanismos para mejorar la Atención al Ciudadano</t>
  </si>
  <si>
    <t xml:space="preserve"> 5 - Mecanismos para la Transparencia y Acceso a la Información</t>
  </si>
  <si>
    <t>Subcomponente</t>
  </si>
  <si>
    <t>Actividades</t>
  </si>
  <si>
    <t>Meta o producto</t>
  </si>
  <si>
    <t>Dirección General</t>
  </si>
  <si>
    <t>Oficina Asesora de Planeación</t>
  </si>
  <si>
    <t>Oficina de Control interno</t>
  </si>
  <si>
    <t>Secretaría General</t>
  </si>
  <si>
    <t>Subdirección Financiera</t>
  </si>
  <si>
    <t>Subdirección Administrativa</t>
  </si>
  <si>
    <t>1. Política de Administración de Riesgos de Corrupción</t>
  </si>
  <si>
    <t>Implementar la Política Institucional de Administración del Riesgo</t>
  </si>
  <si>
    <t xml:space="preserve">Política Institucional de Administración del Riesgo  implementada </t>
  </si>
  <si>
    <t>2.Construcción del Mapa de Riesgos de Corrupción</t>
  </si>
  <si>
    <t>Matriz y mapa de riesgos de corrupción consolidado y aprobada</t>
  </si>
  <si>
    <t xml:space="preserve">3. Consulta y divulgación </t>
  </si>
  <si>
    <t>Vincular actores internos y externos de la entidad en la revisión y actualización de la Política Institucional de Administración del Riesgo</t>
  </si>
  <si>
    <t>Política Institucional de Administración del Riesgo vigente y riesgos de corrupción identificados, divulgados</t>
  </si>
  <si>
    <t>4. Monitoreo o revisión</t>
  </si>
  <si>
    <t>Monitorear y revisar el Mapa de Riesgos de Corrupción  y si es del caso ajustarlo e informar a la Oficina Asesora de Planeación</t>
  </si>
  <si>
    <t>Mapa de Riesgos de Corrupción monitoreado y revisado</t>
  </si>
  <si>
    <t>5. Seguimiento</t>
  </si>
  <si>
    <t xml:space="preserve">Monitoreo de la ejecución del PAAC publicado y divulgado </t>
  </si>
  <si>
    <t xml:space="preserve">Seguimiento  de la ejecución del PAAC publicado y divulgado </t>
  </si>
  <si>
    <t xml:space="preserve"> Virtualización del trámite y expedición electrónica del permiso "Permiso de cierre de vías"</t>
  </si>
  <si>
    <t xml:space="preserve"> Virtualización del trámite y expedición electrónica del permiso "Permiso de uso de zona de vía"</t>
  </si>
  <si>
    <t xml:space="preserve"> Virtualización del trámite y expedición electrónica del "Concepto técnico de ubicación de estaciones de servicios"</t>
  </si>
  <si>
    <t xml:space="preserve"> Virtualización del trámite y expedición electrónica del permiso "Beneficio de Tarifa Diferencial o Exenta en las estaciones de peaje a cargo del INVIAS"</t>
  </si>
  <si>
    <t>Realizar el principal espacio de rendición de cuentas</t>
  </si>
  <si>
    <t>Espacio de rendición de cuentas realizado</t>
  </si>
  <si>
    <t xml:space="preserve">Realizar reconocimientos a la participación de la ciudadanía </t>
  </si>
  <si>
    <t>Participación de la ciudadanía reconocida</t>
  </si>
  <si>
    <t>Capacitar a las personas y comunidades interesadas en realizar seguimiento a los proyectos y asesorarlos en el proceso de conformación de veedurías ciudadanas u otro espacio de participación comunitaria.</t>
  </si>
  <si>
    <t>100% Capacitaciones Realizadas / Capacitaciones Programadas</t>
  </si>
  <si>
    <t>Capacitar un equipo interdisciplinario en temas de Rendición de cuentas</t>
  </si>
  <si>
    <t>1 Capacitación Realizadas</t>
  </si>
  <si>
    <t>Informe de evaluación e Informe de Seguimiento</t>
  </si>
  <si>
    <t>Diseñar e implementar la estrategia de participación ciudadana</t>
  </si>
  <si>
    <t>Estrategia de participación ciudadana diseñada e implementada</t>
  </si>
  <si>
    <t>Estandarizar e implementar formato para reporte de actividades de participación</t>
  </si>
  <si>
    <t>Fortalecer el Canal telefónico de atención</t>
  </si>
  <si>
    <t>Canal  telefónico fortalecido</t>
  </si>
  <si>
    <t>Adoptar mecanismos de comunicación incluyentes</t>
  </si>
  <si>
    <t>Mecanismos de comunicación incluyentes, adoptados</t>
  </si>
  <si>
    <t>Diseñar e implementar un programa para promover espacios de sensibilización en la cultura del servicio en Invias</t>
  </si>
  <si>
    <t>Programa diseñado e implementado</t>
  </si>
  <si>
    <t>Generar incentivos a los servidores públicos de las áreas de atención al ciudadano</t>
  </si>
  <si>
    <t>Incentivos generados</t>
  </si>
  <si>
    <t xml:space="preserve">Realizar mesas de trabajo sobre servicio al ciudadano y PQRD </t>
  </si>
  <si>
    <t>Realizar talleres sobre la responsabilidad de los servidores públicos (deberes, derechos y obligaciones)</t>
  </si>
  <si>
    <t>Estrategia diseñada e implementada</t>
  </si>
  <si>
    <t>Diseñar e implementar mecanismos que permitan el seguimiento y optimización de las estrategias de Servicio al Ciudadano</t>
  </si>
  <si>
    <t xml:space="preserve">Mecanismos diseñados e implementados </t>
  </si>
  <si>
    <t>Identificar necesidades, expectativas e intereses del ciudadano para gestionar la atención adecuada y oportuna</t>
  </si>
  <si>
    <t>Necesidades, expectativas e intereses del ciudadano identificados</t>
  </si>
  <si>
    <t>Diagramas de Flujos documentales identificados</t>
  </si>
  <si>
    <t>Poner en operación el Sistema de Gestión de Documentos Electrónicos SGDEA</t>
  </si>
  <si>
    <t>SGDEA en operación</t>
  </si>
  <si>
    <t>Definir un sistema informático de registro de las observaciones presentadas por las veedurías ciudadanas</t>
  </si>
  <si>
    <t>Sistema informático de registro de observaciones de veedurías ciudadanas definido</t>
  </si>
  <si>
    <t>Definir y difundir el portafolio de servicios al ciudadano de la entidad</t>
  </si>
  <si>
    <t> Portafolio de servicios definido y difundido</t>
  </si>
  <si>
    <t>1. Lineamientos de Transparencia Activa</t>
  </si>
  <si>
    <t>Difundir información sobre la oferta institucional de trámites y otros procedimientos en lenguaje claro y de forma permanente a los usuarios de los trámites teniendo en cuenta la caracterización</t>
  </si>
  <si>
    <t xml:space="preserve">Información difundida </t>
  </si>
  <si>
    <t>2. Lineamientos de Transparencia Pasiva</t>
  </si>
  <si>
    <t>Mejorar los mecanismos de seguimiento a la respuesta oportuna y de calidad a los derechos de petición y PQRD</t>
  </si>
  <si>
    <t>Mecanismos de seguimiento a la respuesta oportuna y de calidad, mejorados</t>
  </si>
  <si>
    <t>Diseñar e implementar estrategia para la publicación de las declaraciones de bienes y rentas de los servidores públicos</t>
  </si>
  <si>
    <t>Formular y actualizar el Plan Anual de Adquisiciones -PAA -</t>
  </si>
  <si>
    <t>3. Elaboración los Instrumentos de Gestión de la Información</t>
  </si>
  <si>
    <t>Actualizar los instrumentos de gestión de la información y adoptarlos mediante acto administrativo</t>
  </si>
  <si>
    <t>Instrumentos de gestión de la información actualizados y adoptados mediante acto administrativo</t>
  </si>
  <si>
    <t>4. Criterio Diferencial de Accesibilidad</t>
  </si>
  <si>
    <t>Mejorar la accesibilidad de la población en condición de discapacidad visual y auditiva (Señalizar con imágenes en lengua de señas, alto relieve, otras lenguas o idiomas)</t>
  </si>
  <si>
    <t>Accesibilidad mejorada</t>
  </si>
  <si>
    <t>Realizar auditorias  al modelo de seguridad y privacidad de la información (MSPI), norma técnica NTC 5854  y  norma técnica NTC 6047 de infraestructura.</t>
  </si>
  <si>
    <t xml:space="preserve"> 3 auditorías realizadas</t>
  </si>
  <si>
    <t>5. Monitoreo del Acceso a la Información Pública</t>
  </si>
  <si>
    <t>Implementar el plan de mejoramiento del Índice de Información y Acceso a la Información, ITA</t>
  </si>
  <si>
    <t>Plan de mejoramiento implementado</t>
  </si>
  <si>
    <t>Elaborar informe trimestral sobre la información más consultada (indicando  si la misma se encuentra disponible en la página web)</t>
  </si>
  <si>
    <t>Informes trimestrales  sobre información más consultada</t>
  </si>
  <si>
    <t>6- Iniciativas adicionales</t>
  </si>
  <si>
    <t>#</t>
  </si>
  <si>
    <t>Actividades que vences en el 1° trimestre</t>
  </si>
  <si>
    <t>Actividades que vences en el 2° trimestre</t>
  </si>
  <si>
    <t>Actividades que vences en el 3° trimestre</t>
  </si>
  <si>
    <t>Actividades que vences en el 4° trimestre</t>
  </si>
  <si>
    <t>Sin subcomponente</t>
  </si>
  <si>
    <t xml:space="preserve">Publicar y divulgar el monitoreo de la ejecución del PAAC </t>
  </si>
  <si>
    <t xml:space="preserve">Publicar y divulgar el  seguimiento de la ejecución del PAAC </t>
  </si>
  <si>
    <t>Identificar los flujos de la información (vertical, horizontal, hacia afuera de la entidad, entre otros) para la gestión de la información institucional</t>
  </si>
  <si>
    <t>Fecha Inicio</t>
  </si>
  <si>
    <t>Fecha fin</t>
  </si>
  <si>
    <t>ACTIVIDAD</t>
  </si>
  <si>
    <t>Fecha final</t>
  </si>
  <si>
    <t>DURACIÓN</t>
  </si>
  <si>
    <t>% Avance</t>
  </si>
  <si>
    <t>DIAS COMPLETADOS</t>
  </si>
  <si>
    <t>% AVANCE</t>
  </si>
  <si>
    <t>OBSERVACIÓN</t>
  </si>
  <si>
    <t>1 - Gestión del Riesgo de Corrupción “MAPA DE RIESGOS DE CORRUPCIÓN"</t>
  </si>
  <si>
    <t>Desempeño</t>
  </si>
  <si>
    <t xml:space="preserve"> Virtualización del trámite y expedición electrónica del permiso "Permiso con formalidades plenas para movilización de carga indivisible, extra dimensionada o extrapesada"</t>
  </si>
  <si>
    <t xml:space="preserve"> Optimizar aplicativo para "Permiso para movilización de carga extra dimensionada por las vías nacionales"</t>
  </si>
  <si>
    <t>Oficina de la información y comunicaciones OTIC</t>
  </si>
  <si>
    <t>Subdirección  General</t>
  </si>
  <si>
    <t>Dirección Técnica y de Estructuración - DTE</t>
  </si>
  <si>
    <t>Dirección de Ejecución y Operación</t>
  </si>
  <si>
    <t>Dirección Jurídica</t>
  </si>
  <si>
    <t>Oficina de Control Interno Disciplinario</t>
  </si>
  <si>
    <t>Subdirección de Gestión Humana</t>
  </si>
  <si>
    <t>CORTE 1° trimestre de 2022</t>
  </si>
  <si>
    <t>CORTE 2° trimestre de 2022</t>
  </si>
  <si>
    <t>CORTE 3° trimestre de 2022</t>
  </si>
  <si>
    <t>CORTE 4° trimestre de 2022</t>
  </si>
  <si>
    <t>MONITOREO</t>
  </si>
  <si>
    <t>Avance frente a programado en 1° trimestre</t>
  </si>
  <si>
    <t>Avance frente a programado en 2° trimestre</t>
  </si>
  <si>
    <t>Decreto 1292 de 2021 "29.8. 	 Hacer seguimiento, coordinar y gestionar todo lo pertinente para la materialización y  cumplimiento de los esquemas del Código de Buen Gobierno.".</t>
  </si>
  <si>
    <t xml:space="preserve"> Funcionarios y Contratistas capacitados en Gestión de conflicto de intereses</t>
  </si>
  <si>
    <t>Publicar información de los proyectos en ejecución, para atender los requerimientos de los grupos de valor. (fichas web)</t>
  </si>
  <si>
    <t>Información de los proyectos en ejecución, para atender los requerimientos de los grupos de valor. (fichas web) publicada</t>
  </si>
  <si>
    <t>Plan Anual de Adquisiciones formulado (25% en primer trimestre)  y actualizado (75%)</t>
  </si>
  <si>
    <t xml:space="preserve">	Capacitación de los temas regulados en el CBG, dentro de estos el conflicto de interés e integridad en la gestión pública, a través de capacitaciones organizadas por la Escuela Corporativa.</t>
  </si>
  <si>
    <t>Incluir clausulas contractuales referente al cumplimiento de la política de integridad, observancia de deberes, principios y valores y demás reglamentación del Código de Buen Gobierno y declaración de conflictos de interés, en los contratos que suscriba el INVIAS, tanto misionales como administrativos</t>
  </si>
  <si>
    <t>Virtualización de trámite de cuentas para todos los contratos misionales</t>
  </si>
  <si>
    <t>Hacer relanzamiento de la Línea Ética PAS, como mecanismo interno dispuesto por el INVIAS para la recepción y gestión de peticiones, aportes, sugerencias, quejas y reclamos por parte de los Servidores de la entidad</t>
  </si>
  <si>
    <t xml:space="preserve"> Relanzamiento de la  Línea Ética PAS</t>
  </si>
  <si>
    <t xml:space="preserve">RESPONSABLE </t>
  </si>
  <si>
    <t>1. Información sobre los avances  de la gestión en la implementación  del Acuerdo de Paz  documentada  bajo los lineamientos del SIRCAP 
2. Estrategia  de divulgación  de los avances de la entidad respecto de la implementación del Acuerdo de Paz  diseñada e Implementada</t>
  </si>
  <si>
    <t>Elaborar el informe del principal espacio y de la estrategia de rendición de cuentas</t>
  </si>
  <si>
    <t>informe del principal espacio y de la estrategia de rendición de cuentas, elaborado</t>
  </si>
  <si>
    <t>Adoptar mediante acto administrativo el Código de  Buen Gobierno y publicarlo en la pagina web e intranet</t>
  </si>
  <si>
    <t>Acto administrativo a través del cual se adopta el Código de Buen Gobierno, publicado en la pagina web e intranet</t>
  </si>
  <si>
    <t>Tramite de cuentas virtualizado</t>
  </si>
  <si>
    <t>Formato publicado en Kawak y socializado</t>
  </si>
  <si>
    <t xml:space="preserve">Adecuar los puntos de atención en las Direcciones Territoriales para  mejorar la accesibilidad de la población en condición de discapacidad motora. </t>
  </si>
  <si>
    <t>7 puntos de atención en las Direcciones Territoriales adecuados.</t>
  </si>
  <si>
    <t>6 Mesas de trabajo realizadas</t>
  </si>
  <si>
    <t>4 Talleres realizados.</t>
  </si>
  <si>
    <t>Actualizar y socializar el protocolo de lenguaje claro  en la gestión de la Entidad</t>
  </si>
  <si>
    <t>Protocolo de lenguaje claro actualizado y socializado</t>
  </si>
  <si>
    <t>La participación de la Subdirección Administrativa corresponde al grupo de gestión documental.</t>
  </si>
  <si>
    <t>Adecuar el modelo de servicio al ciudadano a los lineamientos nacionales y/o al modelo sectorial según corresponda</t>
  </si>
  <si>
    <t>Modelo del Servicio al Ciudadano adecuado a los lineamientos nacional y/o al modelo sectorial</t>
  </si>
  <si>
    <t>Elaborar, presentar y publicar en la pagina web de la entidad los Estados Financieros</t>
  </si>
  <si>
    <t xml:space="preserve">Estados Financieros elaborados, presentados y publicados </t>
  </si>
  <si>
    <t>1. Informar avances y resultados de la gestión con calidad y en lenguaje comprensible</t>
  </si>
  <si>
    <t xml:space="preserve"> Informes de rendición de cuentas publicados trimestrales en la sección de transparencia y menú participa</t>
  </si>
  <si>
    <t>Diseñar principal espacio de rendición de cuentas mediante consulta a los grupos de valor</t>
  </si>
  <si>
    <t>Principal espacio de rendición de cuentas diseñado mediante consulta a los grupos de valor</t>
  </si>
  <si>
    <t xml:space="preserve">Evaluar eventos de dialogo realizados e implementar acciones de mejora </t>
  </si>
  <si>
    <t>Divulgar boletines de prensa con información de la gestión institucional en lenguaje claro</t>
  </si>
  <si>
    <t>Divulgación a cargo del grupo de Comunicaciones</t>
  </si>
  <si>
    <t>Divulgación a cargo del grupo de Comunicaciones. Consolidación de Informes a cargo de la Oficina Asesora de Planeación con información suministrada por las demás dependencias.</t>
  </si>
  <si>
    <t>Diseño y divulgación a cargo del grupo de Comunicaciones</t>
  </si>
  <si>
    <t>Acorde a lineamientos sectoriales y según análisis del equipo de Rendición de cuentas</t>
  </si>
  <si>
    <t>3. Responder a compromisos propuestos, evaluación y retroalimentación en ejercicios de rendición de cuentas con acciones correctivas para mejora</t>
  </si>
  <si>
    <t>2. Desarrollar escenarios de diálogo de doble vía con la ciudadanía y sus organizaciones</t>
  </si>
  <si>
    <t>Aplicar encuesta de evaluación y retroalimentación sobre informes de rendición de cuentas</t>
  </si>
  <si>
    <t>Informe individual de rendición de cuentas  publicado en la página web en la sección “Transparencia y acceso a la información y enviado al DAFP</t>
  </si>
  <si>
    <t>Elaborar el plan de trabajo para la vigencia 2022 con las actividades establecidas para cumplimiento de los compromisos del Plan Marco de Implementación a cargo de la entidad, enviarlo a la Consejería Presidencial para la Estabilización y Consolidación antes del 5 febrero de 2022, (correo enlacesestabilizacion@presidencia.gov.co) y publicarlo en el sitio web del Sistema de Rendición de Cuentas del Acuerdo de Paz: /sircap/.</t>
  </si>
  <si>
    <t>Consolidación del Plan a cargo de la Oficina Asesora de Planeación con información suministrada por Dirección de Ejecución y Operación y otras dependencias involucradas.</t>
  </si>
  <si>
    <t>Elaborar el informe individual de rendición de cuentas para el periodo comprendido entre el 1 de enero y el 31 de diciembre de 2021 y publicarlo en la página web de la entidad en la sección "Transparencia y acceso a información pública" antes del 30 de marzo de 2022, en el formato establecido por el Departamento Administrativo de la Función Pública y enviarlo al correo electrónico: rendiciondecuentaspaz@funcionpublica.gov.co.</t>
  </si>
  <si>
    <t>Consolidación de Informe a cargo de la Oficina Asesora de Planeación con información suministrada por las demás dependencias.</t>
  </si>
  <si>
    <t>Consolidación de Informe a cargo de la Oficina Asesora de Planeación con información suministrada por las demás dependencias.
Divulgación a cargo del grupo de Comunicaciones</t>
  </si>
  <si>
    <t>Boletines de prensa divulgados en lenguaje claro</t>
  </si>
  <si>
    <t>2. Fortalecimiento del Talento humano al servicio del ciudadano</t>
  </si>
  <si>
    <t>3. Gestión de relacionamiento con los ciudadanos</t>
  </si>
  <si>
    <t>4. Conocimiento al servicio al ciudadano</t>
  </si>
  <si>
    <t>Incluyendo programas de inducción y reinducción, desarrollo de jornadas de capacitación</t>
  </si>
  <si>
    <t>Evaluar la experiencia de usuarios y la percepción de la ciudadanía</t>
  </si>
  <si>
    <t>Experiencia de usuarios y Percepción de la ciudadanía, evaluada</t>
  </si>
  <si>
    <t>Avance respecto al total programado en el año -corte 1° Trimestre</t>
  </si>
  <si>
    <t>Avance frente a programado en 3° trimestre</t>
  </si>
  <si>
    <t>Avance respecto al total programado en el año -corte 2° Trimestre</t>
  </si>
  <si>
    <t>Avance respecto al total programado en el año -corte 3° Trimestre</t>
  </si>
  <si>
    <t>Avance respecto al total programado en el año -corte 4° Trimestre</t>
  </si>
  <si>
    <t>Consolidar la matriz y mapa de riesgos de corrupción construida mediante proceso participativo (actores internos y externos de la entidad) y someterla a aprobación por parte del comité</t>
  </si>
  <si>
    <t>La Oficina Asesora de Planeación propone campaña al Grupo de Comunicaciones.</t>
  </si>
  <si>
    <t>Divulgar en página web e intranet:
a) la Política Institucional de Administración del Riesgo vigente
b) mapa de riesgos de corrupción</t>
  </si>
  <si>
    <t>La Oficina Asesora de Planeación suministrará información a al Grupo de Comunicaciones.</t>
  </si>
  <si>
    <t>La Oficina Asesora de Planeación acompaña  a los lideres de proceso en la identificación y análisis de riesgos de gestión y corrupción. Mensualmente generará informe de estado del arte, con los avances por proceso.</t>
  </si>
  <si>
    <t>La versión inicial del la matriz y mapa de riesgos de corrupción  debe ser aprobada por el Comité Institucional de Gestión y Desempeño, antes del 31 de enero. No obstante durante el trascurso dela año se actualizará por solicitud de cada líder de proceso, quien preapruebe nuevos riesgos o la actualización de los existentes.</t>
  </si>
  <si>
    <t>La Oficina Asesora de Planeación trimestralmente consolidará los reportes de monitoreo de los lideres de proceso.
El grupo de Comunicaciones publicará  el informe suministrado en la Página web.</t>
  </si>
  <si>
    <t>Los cortes de seguimiento serán acordes con la normatividad</t>
  </si>
  <si>
    <t>La Oficina Asesora de Planeación consolidará los reportes de monitoreo de los lideres de proceso, generará mensualmente estado del arte y si es el caso incluirá en la Agenda del Comité Institucional de Gestión y Desempeño la actualización del mapa de riesgos de corrupción</t>
  </si>
  <si>
    <t>Acorde con el diseño participativo</t>
  </si>
  <si>
    <t>Durante los espacios de dialogo</t>
  </si>
  <si>
    <t>Previo a la realización del principal espacio de rendición de cuentas</t>
  </si>
  <si>
    <t>Corresponde a la actualización de la caracterización de usuarios</t>
  </si>
  <si>
    <t>Publicar formato en Kawak y socializarlo</t>
  </si>
  <si>
    <t>1. Recopilar información : subdirección Administrativa - Grupo Gestión Documental ( registro de activos),  Dirección Jurídica (índice de información clasificada y reservada) Subdirección General- Grupo de Comunicaciones (esquema de publicación)._x000B_2. Proyectar, consolidar  el acto administrativo de los instrumentos de gestión de la información Secretaria General_x000B_3. revisar acto administrativo proyectado, consolidado, notificado y/o comunicado Dirección Jurídica_x000B_4. Expedir acto administrativo por Dirección  General y/o la dependencia competente_x000B_5. Publicación en datos abiertos  de los archivos suministrados en Excel por la Secretaria General y la Oficina de las TIC</t>
  </si>
  <si>
    <t>DEPENDENCIA</t>
  </si>
  <si>
    <t>MEMORANDO</t>
  </si>
  <si>
    <t>SOLICITUD</t>
  </si>
  <si>
    <t>INCLUSIÒN</t>
  </si>
  <si>
    <t>ID</t>
  </si>
  <si>
    <t>OBSERVACIÒN</t>
  </si>
  <si>
    <t xml:space="preserve">No SS 98568 del 26/12/2021 </t>
  </si>
  <si>
    <t xml:space="preserve">SUBDIRECCIÓN DE SOSTENIBILIDAD </t>
  </si>
  <si>
    <t>"aprobación para dar consecuencia al proceso y ser publicada"</t>
  </si>
  <si>
    <t>N/A</t>
  </si>
  <si>
    <t>Confirmaciòn</t>
  </si>
  <si>
    <t xml:space="preserve">OFICINA CONTROL INTERNO </t>
  </si>
  <si>
    <t xml:space="preserve">No OCI 98436 del 24/12/2021 </t>
  </si>
  <si>
    <t>Actividad "Evaluar la estrategia de rendición de cuentas (incluyendo cada espacio de diálogo) ". Complmento Observaciòn "Se mantiene para la vigencia 2022"</t>
  </si>
  <si>
    <t>Actividad "Realizar auditorias  al modelo de seguridad y privacidad de la información (MSPI), norma técnica NTC 5854  y  norma técnica NTC 6047 de infraestructura". Complmento Observaciòn "Se realizará seguimiento a los planes de mejoramiento formulados para atender las observaciones de las Auditorías efectuadas (auditorias  al modelo de seguridad y privacidad de la información (MSPI), norma técnica NTC 5854  y  norma técnica NTC 6047 de infraestructura)."</t>
  </si>
  <si>
    <t>Actividad "Implementar el plan de mejoramiento del Índice de Información y Acceso a la Información, ITA". Complmento Observaciòn "Se mantiene para la vigencia 2022"</t>
  </si>
  <si>
    <t>Si</t>
  </si>
  <si>
    <t>Actividad "Publicar y divulgar el  seguimiento de la ejecución del PAAC ". Valida Observaciòn "Los cortes de seguimiento serán acordes con la normatividad"</t>
  </si>
  <si>
    <t>Se mantiene para la vigencia 2022</t>
  </si>
  <si>
    <t>Se realizará seguimiento a los planes de mejoramiento formulados para atender las observaciones de las Auditorías efectuadas (auditorias  al modelo de seguridad y privacidad de la información (MSPI), norma técnica NTC 5854  y  norma técnica NTC 6047 de infraestructura).</t>
  </si>
  <si>
    <t xml:space="preserve">SUBDIRECCIÓN GESTION HUMANA </t>
  </si>
  <si>
    <t>"estamos de acuerdo con las mismas y no tenemos observaciones al respecto."</t>
  </si>
  <si>
    <t>Complemento Observaciòn</t>
  </si>
  <si>
    <t xml:space="preserve">SUBDIRECCIÓN DE PROCESOS DE SELECCIÓN CONTRACTUALES </t>
  </si>
  <si>
    <t xml:space="preserve">No SPSC 98481 del 24/12/2021 </t>
  </si>
  <si>
    <t>"Una vez revisado el documento por los profesionales designados para tal fin se encuentra acuerdo y no existen observaciones al respecto"</t>
  </si>
  <si>
    <t xml:space="preserve">No SGH 98193 del 23/12/2021 </t>
  </si>
  <si>
    <t>DIAGRAMA DE GANTT DEL PLAN ANTICORRUPCIÒN Y DE ATENCIÒN AL CIUDADANO</t>
  </si>
  <si>
    <t>Avances por componente con corte al 1º trimestre, respecto al total programado en el año</t>
  </si>
  <si>
    <t>Ejecutado en el 1º trimestre Vs Programado en el periodo</t>
  </si>
  <si>
    <t>AVANCES POR SUBCOMPONETE, corte 1º trimestre Vs Programado en la vigencia</t>
  </si>
  <si>
    <t>Aplicativo optimizado para Permiso para movilización de carga extra dimensionada por las vías nacionales (Racionalización Tecnológica - trámite totalmente en línea)</t>
  </si>
  <si>
    <t xml:space="preserve">Cada dependencia debe programar  el cronograma de chats y seleccionar de forma participativa los temas </t>
  </si>
  <si>
    <t>Encuesta de evaluación y retroalimentación sobre informes de rendición de cuentas, aplicada</t>
  </si>
  <si>
    <t xml:space="preserve">Eventos de dialogo realizados y acciones de mejora implementadas (si aplica) </t>
  </si>
  <si>
    <r>
      <t>1</t>
    </r>
    <r>
      <rPr>
        <b/>
        <sz val="11"/>
        <rFont val="Calibri"/>
        <family val="2"/>
        <scheme val="minor"/>
      </rPr>
      <t>. Planeación estratégica del servicio al ciudadano</t>
    </r>
  </si>
  <si>
    <t>Reconocimientos y estímulos especiales, dirigidos a los servidores públicos con destacadas competencias en materia de servicio al ciudadano</t>
  </si>
  <si>
    <t xml:space="preserve">Se incrementara las personas en la atención telefónica, y se capacitara por parte de las áreas misionales y desde el Grupo de atención al ciudadano en lo que se tiene conocimiento. </t>
  </si>
  <si>
    <t>Promover que las respuestas a través de los canales de atención sean consistentes y homogéneas por parte de las unidades ejecutoras que le responden al ciudadano</t>
  </si>
  <si>
    <t>Respuestas de forma consistente y homogéneas</t>
  </si>
  <si>
    <t>5. Evaluación de gestión y medición de la percepción ciudadana</t>
  </si>
  <si>
    <t xml:space="preserve">Implementar en el KAWAK el Procedimiento denominado "Gestión de Conflictos de Interés". Como anexo, crear una base de datos que contenga la información sobre los conflictos reportados en la entidad. </t>
  </si>
  <si>
    <t>Procedimiento  "Gestión de Conflictos de Interés" implementado</t>
  </si>
  <si>
    <t xml:space="preserve">Diseñar e implementar una capsula sobre el contenido e implementación del CBG, conflictos de interés, integridad en la gestión pública. </t>
  </si>
  <si>
    <t>Capsula sobre el contenido e implementación del CBG, conflictos de interés, integridad en la gestión pública, diseñada e implementada</t>
  </si>
  <si>
    <t>1. Política Institucional de Administración del Riesgo vigente divulgada
2. Mapa de riesgos de corrupción, divulgado</t>
  </si>
  <si>
    <t>Plan de trabajo enviada a la Consejería Presidencial para la Estabilización y Consolidación y publicado en el sitio web del Sistema de Rendición de Cuentas del Acuerdo de Paz: /sircap/.</t>
  </si>
  <si>
    <t>1. Planeación estratégica del servicio al ciudadano</t>
  </si>
  <si>
    <t xml:space="preserve">No SA-GAC 98789 del 27/12/2021 </t>
  </si>
  <si>
    <t>OFICINA ASESORA DE PLANEACIÓN</t>
  </si>
  <si>
    <t xml:space="preserve">Ajustes incoporados </t>
  </si>
  <si>
    <t>Los porcentajes de avance de las actividades de racionalización deben ser acordes con la puntuación en el SUIT:
1. ¿Cuenta con el plan de trabajo para implementar la propuesta de mejora del trámite?	20
2. ¿Se implementó la mejora del trámite en la entidad?	35
3. ¿Se actualizó el trámite en el SUIT incluyendo la mejora?	10
4. ¿Se ha realizado la socialización de la mejora tanto en la entidad como con los usuarios?	10
5. ¿El usuario está recibiendo los beneficios de la mejora del trámite?	15
6. ¿La entidad ya cuenta con mecanismos para medir los beneficios que recibirá el usuario por la mejora del trámite?	10
Se contará con la partiicpación de la DTE -Subdirección de Reglamentación Técnica e Innovación</t>
  </si>
  <si>
    <t>Se contará con la partiicpación de la DTE -Subdirección de Reglamentación Técnica e Innovación</t>
  </si>
  <si>
    <t>Se contará con la partiicpación de la DTE -Subdirección Sostenibilidad</t>
  </si>
  <si>
    <t>Diseño en conjunto con la Oficina Asesora de Planeación y el Grupo de Atención la Ciudadano, Mesas de trabajo en conjunto con las dependencias.
Se contará con la partiicpación de la DTE -Subdirección Sostenibilidad</t>
  </si>
  <si>
    <t xml:space="preserve">No DEO 98818 del 27/12/2021
 </t>
  </si>
  <si>
    <t xml:space="preserve">DIRECCIÓN DE EJECUCIÓN Y OPERACIÓN </t>
  </si>
  <si>
    <t xml:space="preserve">Actividad "Realizar XX Chat ciudadano temático que propicien el diálogo con la ciudadanía" programa 9 y los timestralizan (1,2,7 y 9). </t>
  </si>
  <si>
    <t>Se actualiza cantidad, cronograma y se precisa en al observación que los ) don de la DEO</t>
  </si>
  <si>
    <t>No</t>
  </si>
  <si>
    <r>
      <t>Actividad "Elaborar el plan de trabajo para la vigencia 2022 con las actividades establecidas para cumplimiento de los compromisos del Plan Marco de Implementación a cargo de la entidad, enviarlo a la Consejería Presidencial para la Estabilización y Consolidación antes del 5 febrero de 2022, (correo enlacesestabilizacion@presidencia.gov.co) y publicarlo en el sitio web del Sistema de Rendición de Cuentas del Acuerdo de Paz: /sircap/." propone incluir como responsable a la</t>
    </r>
    <r>
      <rPr>
        <b/>
        <sz val="11"/>
        <color theme="1"/>
        <rFont val="Calibri"/>
        <family val="2"/>
        <scheme val="minor"/>
      </rPr>
      <t xml:space="preserve"> Secretaría Genera</t>
    </r>
    <r>
      <rPr>
        <sz val="11"/>
        <color theme="1"/>
        <rFont val="Calibri"/>
        <family val="2"/>
        <scheme val="minor"/>
      </rPr>
      <t>l "(Se considera que esta actividad debe ser liderada por La Secretarioa General, quien tiene a su cargo y competencia la Oficina de atencion la Ciudadano)"</t>
    </r>
  </si>
  <si>
    <t>Por competencia se ratifica la observación "Consolidación del Plan a cargo de la Oficina Asesora de Planeación con información suministrada por Dirección de Ejecución y Operación y otras dependencias involucradas"</t>
  </si>
  <si>
    <r>
      <t xml:space="preserve">Actividad "Elaborar el informe individual de rendición de cuentas para el periodo comprendido entre el 1 de enero y el 31 de diciembre de 2021 y publicarlo en la página web de la entidad en la sección "Transparencia y acceso a información pública" antes del 30 de marzo de 2022, en el formato establecido por el Departamento Administrativo de la Función Pública y enviarlo al correo electrónico: rendiciondecuentaspaz@funcionpublica.gov.co." propone incluir a la </t>
    </r>
    <r>
      <rPr>
        <b/>
        <sz val="11"/>
        <color theme="1"/>
        <rFont val="Calibri"/>
        <family val="2"/>
        <scheme val="minor"/>
      </rPr>
      <t>Dirección Técnica y de Estructuración</t>
    </r>
    <r>
      <rPr>
        <sz val="11"/>
        <color theme="1"/>
        <rFont val="Calibri"/>
        <family val="2"/>
        <scheme val="minor"/>
      </rPr>
      <t xml:space="preserve"> Y </t>
    </r>
    <r>
      <rPr>
        <b/>
        <sz val="11"/>
        <color theme="1"/>
        <rFont val="Calibri"/>
        <family val="2"/>
        <scheme val="minor"/>
      </rPr>
      <t>Dirección Jurídica</t>
    </r>
    <r>
      <rPr>
        <sz val="11"/>
        <color theme="1"/>
        <rFont val="Calibri"/>
        <family val="2"/>
        <scheme val="minor"/>
      </rPr>
      <t xml:space="preserve"> "(Se considera que en esta actividad  debe  participar como cabeza visible  al Direccion Tecnica y de Estructuracion y ademas incluir a la Direccion Juridica dentro del grupo de apoyo y partcipacion)"</t>
    </r>
  </si>
  <si>
    <t xml:space="preserve">Parcial </t>
  </si>
  <si>
    <t>Se incopora a las Dirección Técnica y de Estructuración.
Por competencia se ratifica la observación "Consolidación de Informe a cargo de la Oficina Asesora de Planeación con información suministrada por las demás dependencias.
Divulgación a cargo del grupo de Comunicaciones"</t>
  </si>
  <si>
    <r>
      <t>Actividad "Realizar XX Chat ciudadano temático que propicien el diálogo con la ciudadanía" proponen incluir como responsable a</t>
    </r>
    <r>
      <rPr>
        <b/>
        <sz val="11"/>
        <color theme="1"/>
        <rFont val="Calibri"/>
        <family val="2"/>
        <scheme val="minor"/>
      </rPr>
      <t xml:space="preserve"> OTIC</t>
    </r>
    <r>
      <rPr>
        <sz val="11"/>
        <color theme="1"/>
        <rFont val="Calibri"/>
        <family val="2"/>
        <scheme val="minor"/>
      </rPr>
      <t xml:space="preserve"> "(se considera que la OTIC , debe liderar este tema con el apoyo de las demas dependencias como tarea transversal en el desarrollo de escenarios de diaogo de doble via con la ciudadania y sus organizaciones)"</t>
    </r>
  </si>
  <si>
    <t>Acorde al cronograma de participación, empleando el formato estándar para evaluar cada espacio.
Consolidación a cargo de la Secretaría General, Subdirección Administrativa y Grupo de Atención al Ciudadano. 
Se contará con la participación de la DTE -Subdirección de Reglamentación Técnica e Innovación y de la DTE -Subdirección Sostenibilidad</t>
  </si>
  <si>
    <t>Por competencia se ratifica la observación "Acorde al cronograma de participación, empleando el formato estándar para evaluar cada espacio.
Consolidación a cargo de la Secretaría General, Subdirección Administrativa y Grupo de Atención al Ciudadano. 
Se contará con la participación de la DTE -Subdirección de Reglamentación Técnica e Innovación y de la DTE -Subdirección Sostenibilidad"</t>
  </si>
  <si>
    <r>
      <t xml:space="preserve">Actividad "Evaluar eventos de dialogo realizados e implementar acciones de mejora " proponen incluir a la </t>
    </r>
    <r>
      <rPr>
        <b/>
        <sz val="11"/>
        <color theme="1"/>
        <rFont val="Calibri"/>
        <family val="2"/>
        <scheme val="minor"/>
      </rPr>
      <t>Dirección Jurídica</t>
    </r>
    <r>
      <rPr>
        <sz val="11"/>
        <color theme="1"/>
        <rFont val="Calibri"/>
        <family val="2"/>
        <scheme val="minor"/>
      </rPr>
      <t xml:space="preserve"> "(se considera que la Direccion Juridica , debe tener participacion en este tema con el apoyo de las demas dependencias como tarea transversal en el marco de propiciar eventos de dialogo realizados y acciones de mejora implementadas si se requiere)"</t>
    </r>
  </si>
  <si>
    <t xml:space="preserve">No DTE 98876 del 27/12/2021
 </t>
  </si>
  <si>
    <t>DIRECCIÓN TÉCNICA Y DE ESTRUCTURACIÓN</t>
  </si>
  <si>
    <t>"confirmado que hemos venido trabajado de la mano este plan y por este motivo no tenemos ninguna observación hasta el momento"</t>
  </si>
  <si>
    <t>SUBDIRECCIÓN DE VIAS REGIONALES</t>
  </si>
  <si>
    <t xml:space="preserve">No SVR 98861  del 
27/12/2021 </t>
  </si>
  <si>
    <t xml:space="preserve">Ajustes en redacción y digitación. </t>
  </si>
  <si>
    <t>Supresión de las Subdirecciones como responsables (dejandolas en la observación únicamante)</t>
  </si>
  <si>
    <t>"estamos de acuerdo con la misma y no tenemos observaciones al respecto."</t>
  </si>
  <si>
    <t xml:space="preserve">SUBDIRECCIÓN MARÍTIMA, FLUVIAL Y FERREA </t>
  </si>
  <si>
    <t>No SMFF 99381  del 28/12/2021</t>
  </si>
  <si>
    <t>"no se tiene observaciones sobre el contenido de los mismos."</t>
  </si>
  <si>
    <t>si</t>
  </si>
  <si>
    <t>Actividad "Consolidar la matriz y mapa de riesgos de corrupción construida mediante proceso participativo (actores internos y externos de la entidad) y someterla a aprobación por parte del comité", "SI LA MATRIZ DE RIESGOS DEBE SER APROBADA A MAS TARDAR EL 31 DE ENERO, EL AVANCE DEBE SER 100% EN EL PRIMER TRIMESTRE. DE OTRO LADO, SI SE PRESENTAN OBSERVACIONES O AMPLIACION DE LOS RIESGOS DE CORRUPCION IDENTIFICADOS POR LOS LIDERES DE PROCESO, ES UNA CONDICIÓN OPTATIVA Y NO OBLIGATORIA PARA CADA LIDER DE PROCESO"</t>
  </si>
  <si>
    <t>Actividad "Vincular actores internos y externos de la entidad en la revisión y actualización de la Política Institucional de Administración del Riesgo", "NO ES CLARO POR QUÉ LA ADOPCION Y PUBLICIDAD DEL PACC ESTA A CARGO DE LA SUBDIRECCION GENERAL Y NO DE LA DIRECCION COMO RESPONSABLE DE LA POLITICA INSTITUCIONAL. ES DIFERENTE QUE EL GRUPO O GERENCIA DE COMUNICACIONES TENGA UNA DEPENDENCIA FUNCIONAL DE LA SUBDIRECCION GENERAL Y DEBA HACER UN PLAN DE COMUNICACIONES PARA HACER CONOCER EL PLAN Y LO PASE A OAP PARA APROBACION Y NO AL REVES"</t>
  </si>
  <si>
    <t>Actividad "Divulgar en página web e intranet: a) la Política Institucional de Administración del Riesgo vigente
b) mapa de riesgos de corrupción", " LA DIVILGACION DEL PLAN SE DEBE HACER EN EL PRIMER TRIMESTRE Y POR TANTO LA META SE CUMPLE EN ESE PERIODO. LA INFORMACION QUE ES EL PACC SE REMITE APROBADO Y SE DEBE PUBLICAR"</t>
  </si>
  <si>
    <t>Se incluye DG como responsable</t>
  </si>
  <si>
    <t xml:space="preserve"> Se actualiza trimestralizaciòn</t>
  </si>
  <si>
    <t>Actividad "Monitorear y revisar el Mapa de Riesgos de Corrupción  y si es del caso ajustarlo e informar a la Oficina Asesora de Planeación", "POR QUE SI EN LA ELABORACION DEL MAPA DE RIESGOS, NO SE INCLUYE LA OFICINA DE CONTROL DISCIPLINARIO, EN LA REVISION Y MONITOREO SI SE INCLUYE? Y POR EL CONTRARIO EN LA CONSTRUCCION SE INCLUYE TALENTO HUMANO EN LA REVISIÓN SE EXCLUYE?. EN QUÉ CONSISTE EL MONITOREO? CREO QUE EL TEMA TIENE QUE VER SI SE IDENTIFICAN OTROS FACTORES DE RIESGO QUE A CRITERIO DE LOS LIDERES DE PROCESO DEBAN INCLUIRSE, PERO SI NO, ? SIMPLEMENTE SE MANTIENE LA MATRIZ EXISTENTE?"</t>
  </si>
  <si>
    <t>SI</t>
  </si>
  <si>
    <t>Acrtividad "Publicar y divulgar el monitoreo de la ejecución del PAAC ", "ESTA ACTIVIDAD ME LLEVA A LA ANTERIOR, EN QUE CONSISTE EL MONITOREO?"</t>
  </si>
  <si>
    <t>Acalaraciòn</t>
  </si>
  <si>
    <r>
      <t xml:space="preserve">Actividad "Publicar y divulgar el  seguimiento de la ejecución del PAAC ", "SE INDICA QUE HAY QUE PUBLICAR Y DIVULGAR EL SEGUIMIENTO DE LA EJECUCION DEL PAAC, </t>
    </r>
    <r>
      <rPr>
        <b/>
        <sz val="11"/>
        <color theme="4"/>
        <rFont val="Calibri"/>
        <family val="2"/>
        <scheme val="minor"/>
      </rPr>
      <t>Y DONDE ESTA EL PAAC APROBADO?</t>
    </r>
    <r>
      <rPr>
        <sz val="11"/>
        <color theme="4"/>
        <rFont val="Calibri"/>
        <family val="2"/>
        <scheme val="minor"/>
      </rPr>
      <t>"</t>
    </r>
  </si>
  <si>
    <t>Actividad " Virtualización del trámite y expedición electrónica del "Concepto técnico de ubicación de estaciones de servicios"", "ESTE TRAMITE NO GENERA INGRESOS PARA EL INSTITUTO?"</t>
  </si>
  <si>
    <t>Actividad " Virtualización del trámite y expedición electrónica del permiso "Permiso con formalidades plenas para movilización de carga indivisible, extra dimensionada o extrapesada"", "ESTE TRAMITE GENERA INGRESOS PARA EL INSTITUTO, NO DEBERIA VINCULARSE A LA SUBDIRECCION FINANCIERA?"</t>
  </si>
  <si>
    <t>Actividad " Optimizar aplicativo para "Permiso para movilización de carga extra dimensionada por las vías nacionales"", "ESTE TRAMITE GENERA INGRESOS PARA EL INSTITUTO, NO DEBERIA VINCULARSE A LA SUBDIRECCION FINANCIERA?"</t>
  </si>
  <si>
    <t>Actividad "Divulgar boletines de prensa con información de la gestión institucional en lenguaje claro", "EN ESTE ACAPITE, NO DEBERÍA CONSIDERARSE NO SOLO EL LENGUAJE CLARO, SI NO MAS INCLUSIVO PARA USUARIOS CON LIMITACIONES DE LENGUAJE U OTRAS LIMITACIONES?"</t>
  </si>
  <si>
    <t>Actividad "Publicar Informes de rendición de cuentas trimestrales en la sección de transparencia y menú participa", "QUE SIGNIFICA MENU PARTICIPA. LA FRECUENCIA NO ES ALTA? NO SERIA SUFICIENTE POR SEMESTRE?" , "DE OTRO LADO EL DESARROLLO O COMPLEMENTO DE LA PAGINA WEB, NO IMPLICARIA ENTONCES VINCULAR A OTIC?"</t>
  </si>
  <si>
    <r>
      <t xml:space="preserve">Actividad "Formular un nodo poblacional, sectorial o territorial de acuerdo a necesidades ciudadanas", "CUAL ES EL EQUIPO DE RENDICION DE CUENTAS? SERIA CONVENIENTE CONFORMAR EQUIPO DE RENDICION DE CUENTAS? Y CON BASE EN ELLO GENERAR COMPRIMISOS?" </t>
    </r>
    <r>
      <rPr>
        <b/>
        <sz val="11"/>
        <color theme="4"/>
        <rFont val="Calibri"/>
        <family val="2"/>
        <scheme val="minor"/>
      </rPr>
      <t>ASI LAS COSAS, CON BASE EN LA NUEVA ESTRUCTURA, NO DEBERÍA INSTITUCIONALIZAR ASI COMO OTROS COMITES, PARA FORMALIZAR Y GUARDAR CONSISTENCIA Y COHERENCIA?</t>
    </r>
  </si>
  <si>
    <r>
      <t>Actividad "Diseñar XXX píldoras informativas del informe de rendición de cuentas y divulgar por diversos canales de comunicación",  "</t>
    </r>
    <r>
      <rPr>
        <b/>
        <sz val="11"/>
        <color theme="4"/>
        <rFont val="Calibri"/>
        <family val="2"/>
        <scheme val="minor"/>
      </rPr>
      <t>ME PARECE PRUDENTE QUE SE ASOCIE A LOS INFORMES PERIODICOS QUE SE DEFINAN. SEMESTRAL O TRIMESTRAL</t>
    </r>
  </si>
  <si>
    <t>Actividad "Elaborar el plan de trabajo para la vigencia 2022 con las actividades establecidas para cumplimiento de los compromisos del Plan Marco de Implementación a cargo de la entidad, enviarlo a la Consejería Presidencial para la Estabilización y Consolidación antes del 5 febrero de 2022, (correo enlacesestabilizacion@presidencia.gov.co) y publicarlo en el sitio web del Sistema de Rendición de Cuentas del Acuerdo de Paz: /sircap/.", "NO DEBERIA SER PARTICIPE LA SUBDIRECCION GENERAL?"</t>
  </si>
  <si>
    <t>Actividad "Elaborar el informe individual de rendición de cuentas para el periodo comprendido entre el 1 de enero y el 31 de diciembre de 2021 y publicarlo en la página web de la entidad en la sección "Transparencia y acceso a información pública" antes del 30 de marzo de 2022, en el formato establecido por el Departamento Administrativo de la Función Pública y enviarlo al correo electrónico:  rendiciondecuentaspaz@funcionpublica.gov.co.", " HABLAR DE INFORME INDIVIDUAL HACE REFERENCIA A INFORME INSTITUCIONAL?"</t>
  </si>
  <si>
    <t>Actividad "1. Producir y documentar de manera permanente en el año 2022 la información sobre los avances de la gestión en la implementación del Acuerdo de Paz bajo los lineamientos del SIRCAP a cargo del Departamento Administrativo de la Función Pública.
2.  Diseñar e implementar una estrategia de divulgación de los avances de la entidad respecto de la implementación del Acuerdo de Paz , bajo los lineamientos del Departamento Administrativo de la Presidencia de la Republica, en cabeza de la Consejería para la Estabilización y Consolidación , en conjunto con el Departamento Administrativo de la Función Pública indiquen en el marco del Sistema de Rendición de Cuentas", "LA ESTRATEGIA DE DIVULGACION NO SERIA DEL ENTORNO DE LA SUBDIRECCION GENERAL?"</t>
  </si>
  <si>
    <r>
      <t xml:space="preserve">Actividad "Diseñar principal espacio de rendición de cuentas mediante consulta a los grupos de valor", "DISEÑAR HACE REFERENCIA A CONTENIDOS? SI HAY LINEAMIENTOS SECTORIALES, QUÉ SE DISEÑA?. </t>
    </r>
    <r>
      <rPr>
        <b/>
        <sz val="11"/>
        <color theme="4"/>
        <rFont val="Calibri"/>
        <family val="2"/>
        <scheme val="minor"/>
      </rPr>
      <t>ELLO IMPLICA QUE LAS ACCIONES PARA PAAC DEBE CEÑIRSE A UN CRONOGRAMA?</t>
    </r>
  </si>
  <si>
    <t>Actividad "Implementar XXX espacios virtuales con grupos poblacionales diversos; étnicos, jóvenes, población lgbti.", "DADO QUE EL INSTITUTO TIENE AMBITO NACIONAL, NO SERIA MAS PRODUCTIVO DESARROLLO DE LAS ACCIONES DE DIALOGO POR REGIONES?"</t>
  </si>
  <si>
    <r>
      <t xml:space="preserve">Actividad "Realizar XX Chat ciudadano temático que propicien el diálogo con la ciudadanía.", "SI CADA DEPENDENCIA DEBE PROGRAMAR CHAT, TODAS DEBERÍAN SER PARTICIPES". </t>
    </r>
    <r>
      <rPr>
        <b/>
        <sz val="11"/>
        <color theme="4"/>
        <rFont val="Calibri"/>
        <family val="2"/>
        <scheme val="minor"/>
      </rPr>
      <t>"LA REFERENCIA HACE ALUSION A PARTICIPACION DE TODAS LAS UNIDADES EJECUTORAS MISIONALES"</t>
    </r>
  </si>
  <si>
    <t>Actividad "Realizar reconocimientos a la participación de la ciudadanía ", "QUIEN VALIDA O ESTABLECE LA PARTICIPACION DE LA CIUDADANIA, DEBERIA PARTICIPAR OAP"</t>
  </si>
  <si>
    <t>Actividad "Capacitar a las personas y comunidades interesadas en realizar seguimiento a los proyectos y asesorarlos en el proceso de conformación de veedurías ciudadanas u otro espacio de participación comunitaria.", "CREO QUE DEBERIA PENSARSE EN PROGRAMAR DOS (2) CAPACITACIONES VIRTUALES EN VEEDURÍA "</t>
  </si>
  <si>
    <t>Actividad "Aplicar encuesta de evaluación y retroalimentación sobre informes de rendición de cuentas", "EN ESTE PUNTO OAP NO TIENE PAPEL PROTAGONICO? "</t>
  </si>
  <si>
    <r>
      <t xml:space="preserve">Diseño y divulgación a cargo del grupo de Comunicaciones
</t>
    </r>
    <r>
      <rPr>
        <sz val="11"/>
        <color theme="9"/>
        <rFont val="Calibri"/>
        <family val="2"/>
        <scheme val="minor"/>
      </rPr>
      <t>La Oficina Asesora de Planeaciòn propondrà preguntas</t>
    </r>
  </si>
  <si>
    <t>Actividad "Evaluar eventos de dialogo realizados e implementar acciones de mejora ", "LA OBSERVACION EN ESTE RENGLON SOBRA, PORQUE SE HAN MARCADO TODAS LAS UNIDADES QUE PARTICIPAN. CASUALMENTE NO SE INCLUYE OAP QUE LIDERA CON LA SUBDIRECCION GENERAL ESTE ESPACIO"</t>
  </si>
  <si>
    <t>Actividad "Evaluar la estrategia de rendición de cuentas (incluyendo cada espacio de diálogo)", "COMO SE EVALUA LA ESTRATEGIA DE RENDICION DE CUENTAS?"</t>
  </si>
  <si>
    <t>Actividad "Fortalecer el Canal telefónico de atención", "CREO QUE SE DEBE FORTALECER ES EL BOT PARA RESPUESTAS FRECUENTES. YA HAY UN AVANCE"</t>
  </si>
  <si>
    <t>Actividad "Definir y difundir el portafolio de servicios al ciudadano de la entidad", "CONSIDERO QUE DEBE INCORPORARSE OTIC POR EL TEMA DE WEB Y OTROS SERVICIOS DIGITALES"</t>
  </si>
  <si>
    <t>Actividad "Promover que las respuestas a través de los canales de atención sean consistentes y homogéneas por parte de las unidades ejecutoras que le responden al ciudadano", "CONSIDERO QUE VINCULAR A CONTROL DISCIPLINARIO NO TIENE QUE VER CON LA CONSISTENCIA DE LAS RESPUESTAS; TENDRÍA QUE VER CUANDO NO SE CONTESTA UNA PETICION"</t>
  </si>
  <si>
    <t>Actividad "Difundir información sobre la oferta institucional de trámites y otros procedimientos en lenguaje claro y de forma permanente a los usuarios de los trámites teniendo en cuenta la caracterización", "NO RESULTA RELEVANTE LA PARTICIPACION DE OTIC TODA VEZ QUE LOS TRAMITES SERIAN DIGITALES?"</t>
  </si>
  <si>
    <r>
      <t xml:space="preserve">Actividad "Realizar auditorias  al modelo de seguridad y privacidad de la información (MSPI), norma técnica NTC 5854  y  norma técnica NTC 6047 de infraestructura.". EL REFERENTE DEL MSPI ES LA ISO 27001, DEBERÍA DIRECCIONARSE HACIA LA NORMA PARA QUE LA AUDITORIA CUMPLA CON LOS PARAMETROS NORMATIVOS. INDICARSE QUE LA NTC 5854 HACE REFERENCIA A ACCESIBILIDAD PAGINAS WEB. LA NTC 6047 HACE REFERENCIA A ACCESIBILIDAD AL MEDIO FISICO, ESPACIO DE SERVICIO AL CIUDADANO EN LA ADMINISTRACION PUBLICA Y NO A INFRAESTRUCTURA REFERIDO A VIAS; AHORA BIEN SI EL INSTITUTO NO ESTA CERTIFICADO EN NINGUNA DE ESTAS NORMAS, BAJO QUE CRITERIO SE HACEN AUDITORIAS Y QUIEN ESTARIA CAPACITADO PARA REALIZAR DICHA ACTIVIDAD?. </t>
    </r>
    <r>
      <rPr>
        <b/>
        <sz val="11"/>
        <color theme="4"/>
        <rFont val="Calibri"/>
        <family val="2"/>
        <scheme val="minor"/>
      </rPr>
      <t>LAS TRES NORMAS VAN ENFOCADAS A OTIC Y NO SE ESTA CONSIDERANDO LA INCLUSION DE ESTA OFICINA</t>
    </r>
  </si>
  <si>
    <t>Actividad "Elaborar informe trimestral sobre la información más consultada (indicando  si la misma se encuentra disponible en la página web)" ESTA ACTIVIDAD NO REQUERIRIA EL APOYO DE OTIC?</t>
  </si>
  <si>
    <t>Actividad "Incluir clausulas contractuales referente al cumplimiento de la política de integridad, observancia de deberes, principios y valores y demás reglamentación del Código de Buen Gobierno y declaración de conflictos de interés, en los contratos que suscriba el INVIAS, tanto misionales como administrativos", "COSIDERO QUE LA OFICINA DE CONTROL DISCIPLINARIO INTERNO, NO TIENE QUE VER CON LA GESTION DE SEGUIMIENTO; SU FUNCION ES DIFERENTE"</t>
  </si>
  <si>
    <r>
      <t xml:space="preserve">Actividad "Hacer relanzamiento de la Línea Ética PAS, como mecanismo interno dispuesto por el INVIAS para la recepción y gestión de peticiones, aportes, sugerencias, quejas y reclamos por parte de los Servidores de la entidad". CREO QUE CONTROL DISCIPLINARIO INTERNO NO ES EL SUJETO DIRECTO DE UNA PQRD, SU GESTION DEBE SER O DARSE CUANDO NO HAY RESPUESTA AL CIUDADANO Y NO PARA EFECTOS DE RELANZAMIENTO DE UNA ESTRATEGIA DE COMUNICACIÓN INTERNA. </t>
    </r>
    <r>
      <rPr>
        <b/>
        <sz val="11"/>
        <color theme="4"/>
        <rFont val="Calibri"/>
        <family val="2"/>
        <scheme val="minor"/>
      </rPr>
      <t>ESA ES LA VISION PUNITIVA Y NO FORMATIVA, CREO QUE DEBE ELIMINARSE LA PARTICIPACION DE OCDI Y AL REVISAR PROCEDIMIENTOS DE PQRD, PONER A ESA OFICINA COMO INSTANCIA VERIFICADORA Y SANCIONATORIA SI ES EL CASO</t>
    </r>
  </si>
  <si>
    <t>Actividad "Implementar en el KAWAK el Procedimiento denominado "Gestión de Conflictos de Interés". Como anexo, crear una base de datos que contenga la información sobre los conflictos reportados en la entidad. ". PUEDE SER UN TEMA JURIDICO PERO NO DE CONTROL DISCIPLINARIO.  SI YO DECLARO QUE TENGO UN CONFLICTO DE INTERES POR A, B O C SITUACIÓN, DEBE NOTIFICARSE A OCDI? O LA DIRECCION JURÍDICA DEBERIA PRONUNCIARSE PARA DETERMINAR SI ACEPTA O NO LA DECLARATORIA DE CONFLICTO DE INTERES? SI ALGUIEN ME DENUNCIA POR UN EVENTUAL CONFLICTO DE INTERES, QUIEN DEBE PRONUNCIARSE? OCDI O DIRECCION JURIDICA?</t>
  </si>
  <si>
    <t>Atividad "Diseñar e implementar una capsula sobre el contenido e implementación del CBG, conflictos de interés, integridad en la gestión pública. ". UNA CAPSULA QUE SERIA? NO SE PODRIA PENSAR QUE DEBE DESARROLLAR UNA ESTRATEGIA DE COMUNICACIÓN PARA HACER CONOCER EL CBG? Y DEBE HACER PARTE LA SUBDIRECCION GENERAL?</t>
  </si>
  <si>
    <t>Se actualizan responsables</t>
  </si>
  <si>
    <t>Publicar Informes de rendición de cuentas semestrales en la sección de transparencia y menú participa</t>
  </si>
  <si>
    <t xml:space="preserve">Diseñar píldoras informativas del informe de rendición de cuentas y divulgar por diversos canales de comunicación </t>
  </si>
  <si>
    <t xml:space="preserve"> Píldoras informativas del informe de rendición de cuentas y divulgar por diversos canales de comunicación </t>
  </si>
  <si>
    <t>no</t>
  </si>
  <si>
    <t>solo partiicparia en el requerimiento puntual de pago</t>
  </si>
  <si>
    <t>Evaluar la estrategia de rendición de cuentas (incluyendo cada espacio de diálogo)</t>
  </si>
  <si>
    <t>Registrar en el Sistema Único de Información de Trámites –SUIT el trámite “Expedición de permisos especiales, individuales o colectivos y temporales para el trasporte de carga divisible por las vías nacionales, concesionadas o no, con vehículos combinados de carga”  (Resolución número 20213040062005 del 21 de diciembre de 2021 )</t>
  </si>
  <si>
    <t xml:space="preserve"> Trámite “Expedición de permisos especiales, individuales o colectivos y temporales para el trasporte de carga divisible por las vías nacionales, concesionadas o no, con vehículos combinados de carga”  (Resolución número 20213040062005 del 21 de diciembre de 2021 ) registrado en SUIT</t>
  </si>
  <si>
    <t>Actor Interno</t>
  </si>
  <si>
    <t xml:space="preserve">En numeral 2 sobre RACIONALIZACIÓN DE TRÁMITES: 
Se observa que se enlistan una serie de trámites, pero ninguno de ellos coincide con el trámite para la expedición de los permisos especiales, individuales o colectivos y temporales para el transporte de carga divisible por las vías nacionales, concesionadas o no, con vehículos combinados de carga que recientemente fue regulado por la Resolución número 20213040062005 del 21 de diciembre de 2021, expedida de manera conjunta tanto por el Ministerio como por el INVIAS, tal como se puede observar en el siguiente pantallazo: </t>
  </si>
  <si>
    <t>, se confirma que la inscripción en el Sistema Único de Información de Trámites-SUIT del nuevo trámite “Expedición de permisos especiales, individuales o colectivos y temporales para el trasporte de carga divisible por las vías nacionales, concesionadas o no, con vehículos combinados de carga” se incorporará dentro del componente “Mecanismos para la Transparencia y Acceso a la Información” en el subcomponente “1. Lineamientos de Transparencia Activa”.</t>
  </si>
  <si>
    <t>Se conserva enfoque incial</t>
  </si>
  <si>
    <t>Se conserva enfoque incial sin #</t>
  </si>
  <si>
    <t>Acalaraciòn. Existen actividadesd adiconales al cronograma</t>
  </si>
  <si>
    <t>Acalaraciòn. solo misional</t>
  </si>
  <si>
    <t>Acalaraciòn. Pude variar los miembros y es un paso previo</t>
  </si>
  <si>
    <t xml:space="preserve">Acalaraciòn. La publicación es posterio a la aprobación en cumplimiento del estatuto anticorrupcion </t>
  </si>
  <si>
    <t>1. Producir y documentar de manera permanente en el año 2022 la información sobre los avances de la gestión en la implementación del Acuerdo de Paz bajo los lineamientos del SIRCAP a cargo del Departamento Administrativo de la Función Pública.
2.  Diseñar e implementar una estrategia de divulgación de los avances de la entidad respecto de la implementación del Acuerdo de Paz , bajo los lineamientos del Departamento Administrativo de la Presidencia de la Republica, en cabeza de la Consejería para la Estabilización y Consolidación , en conjunto con el Departamento Administrativo de la Función Pública indiquen en el marco del Sistema de Rendición de Cuenta</t>
  </si>
  <si>
    <t>Realizar 4 Chat ciudadano temático que propicien el diálogo con la ciudadanía.</t>
  </si>
  <si>
    <t xml:space="preserve">4 Chat ciudadano temático realizados </t>
  </si>
  <si>
    <t>No aplica en el periodo</t>
  </si>
  <si>
    <r>
      <t xml:space="preserve">MEMORANDO No DTE 24441 del 05/04/2022
</t>
    </r>
    <r>
      <rPr>
        <sz val="11"/>
        <color theme="1"/>
        <rFont val="Calibri"/>
        <family val="2"/>
        <scheme val="minor"/>
      </rPr>
      <t xml:space="preserve">Desde la subdireccion de sostenibilidad se vienen adeltantando las capacitaciones a las personas y comunidades interesadas en realizar seguimiento a los proyectos y asesorarlos en el proceso de conformación de veedurías ciudadanas u otro espacio de participación comunitaria, segun cronogramas establecidos anualmente  </t>
    </r>
  </si>
  <si>
    <r>
      <t xml:space="preserve">No aplica en el periodo
MEMORANDO No OCI 23692 del 01/04/2022
</t>
    </r>
    <r>
      <rPr>
        <sz val="11"/>
        <color rgb="FFFF0000"/>
        <rFont val="Calibri"/>
        <family val="2"/>
        <scheme val="minor"/>
      </rPr>
      <t>Meta programada de cumplimiento en el cuarto trimestre de la vigencia 2022</t>
    </r>
  </si>
  <si>
    <r>
      <t xml:space="preserve">No aplica en el periodo
MEMORANDO No OCI 23692 del 01/04/2022
</t>
    </r>
    <r>
      <rPr>
        <sz val="11"/>
        <color rgb="FFFF0000"/>
        <rFont val="Calibri"/>
        <family val="2"/>
        <scheme val="minor"/>
      </rPr>
      <t>En concordancia con lo informado a la Oficina Asesora de Planeación  mediante memorandos OCI  98436 del 24/12/2021 y OCI 12907 del 28/02/2022,  y  de acuerdo con el Plan de Auditorías aprobado el 23 de marzo de 2022 en sesión del Comité Institucional de Coordinación de Control Interno, la  actividad que realizará  OCI  en la vigencia 2022 de este componente es el seguimiento a los planes de mejoramiento formulados para atender las observaciones de las Auditorías efectuadas en la vigencia 2021  (auditorias  al modelo de seguridad y privacidad de la información (MSPI), norma técnica NTC 5854  y  norma técnica NTC 6047 de infraestructura); cuyo  seguimiento se programó a partir del segundo trimestre de la vigencia 2022.</t>
    </r>
  </si>
  <si>
    <r>
      <t xml:space="preserve">Como parte de la implementación del plan de transición al nuevo modelo de operación se está revisando el contexto organizacional y la incidencia del nuevo mapa de procesos (publicado en la página web recientemente) para luego actualizar las caracterizaciones de procesos y sus riesgos.
La Oficina Asesora de Planeación está realizando mesas de trabajo con representantes de la Secretaría General que propusieron el mapa de procesos que soportó la nueva estructura para revisar alineación de procesos, procedimientos y productos por dependencia. También se ha participado en mesas de trabajo con la Subdirección General sobre el mismo tema.
Prueba piloto de neuva caracterizaciòn en revisiòn por parte de la Subdirecciòn de Sostenibilidad.
La matriz de riesgos se encuentra publicada en  https://www.invias.gov.co/index.php/informacion-institucional/sistema-de-gestion-de-calidad
Monitoreo de riesgos de corrupción y gestión, en recolección de información mediante MEMORANDO CIRCULAR No OAP 18208   del 15/03/22 y MEMORANDO CIRCULAR No OAP 22155 del 29/03/2022, respectivamente.
</t>
    </r>
    <r>
      <rPr>
        <b/>
        <sz val="11"/>
        <rFont val="Calibri"/>
        <family val="2"/>
        <scheme val="minor"/>
      </rPr>
      <t xml:space="preserve">
MEMORANDO No DTE 24441 del 05/04/2022
</t>
    </r>
    <r>
      <rPr>
        <sz val="11"/>
        <rFont val="Calibri"/>
        <family val="2"/>
        <scheme val="minor"/>
      </rPr>
      <t xml:space="preserve"> La actividad de construcción participativa a traves de consulta del borrador a través de memo y de la página web y sometida  a consideración del comité institucional de gestión y desempeño, aprobada e incorporada en la matriz de riesgos de corrupción. Se realiza el reporte trimestral del Riesgo de Corrupcion se hace la validacion del Riesgo conforme a la Homologacion del proceso de acuerdo con resolucion 1292. Se realiza seguimiento integral a los proyectos teniendo en cuanta los vistos buenos de los gestores y del gestor tecnico del proyecto. No se evidencia desviacion en los lineamientos institucionales.
</t>
    </r>
    <r>
      <rPr>
        <b/>
        <sz val="11"/>
        <rFont val="Calibri"/>
        <family val="2"/>
        <scheme val="minor"/>
      </rPr>
      <t>MEMORANDO No OCI 23692 del 01/04/2022</t>
    </r>
    <r>
      <rPr>
        <sz val="11"/>
        <rFont val="Calibri"/>
        <family val="2"/>
        <scheme val="minor"/>
      </rPr>
      <t xml:space="preserve">
Se encuentra implementada la Política Institucional de Administración del Riesgo aprobada en el Comité de Coordinación de Control Interno el  11 de mayo de 2021. 
</t>
    </r>
    <r>
      <rPr>
        <b/>
        <sz val="11"/>
        <rFont val="Calibri"/>
        <family val="2"/>
        <scheme val="minor"/>
      </rPr>
      <t xml:space="preserve">MEMORANDO No OTIC 24194  del 04/04/2022
</t>
    </r>
    <r>
      <rPr>
        <sz val="11"/>
        <rFont val="Calibri"/>
        <family val="2"/>
        <scheme val="minor"/>
      </rPr>
      <t>Se recibe charla sobre la política institucional de administración de riesgos por parte del ingeniero Juan José Tafur quien hizo parte del equipo de control interno. 
Se trabajó en la consolidación de activos de información se adoptado a la guia del MinTIC para la identificación, clasificación y divulgación de 14 procesos que tenía INVÍAS antes de su reestructuración, se va actualizar esta actividad para los procesos actuales del INVÍAS.</t>
    </r>
  </si>
  <si>
    <r>
      <t xml:space="preserve">No aplica en el periodo
MEMORANDO No DTE 24441 del 05/04/2022
</t>
    </r>
    <r>
      <rPr>
        <sz val="11"/>
        <color rgb="FFFF0000"/>
        <rFont val="Calibri"/>
        <family val="2"/>
        <scheme val="minor"/>
      </rPr>
      <t>Permiso de cierres de vías, revisado en la parte funcional incluyendo actores en el procedimiento. La empresa Analítica no ha presentado estructuración</t>
    </r>
    <r>
      <rPr>
        <b/>
        <sz val="11"/>
        <color rgb="FFFF0000"/>
        <rFont val="Calibri"/>
        <family val="2"/>
        <scheme val="minor"/>
      </rPr>
      <t xml:space="preserve">
MEMORANDO No OTIC 24194  del 04/04/2022
</t>
    </r>
    <r>
      <rPr>
        <sz val="11"/>
        <color rgb="FFFF0000"/>
        <rFont val="Calibri"/>
        <family val="2"/>
        <scheme val="minor"/>
      </rPr>
      <t xml:space="preserve"> Como apoyo que brinda la OTIC a la dirección técnica y de estructuración haciendo seguimiento a la ejecución del proyecto, se está actualizando el diagrama de flujo y los requerimientos funcionales y de negocio además de los mockups de diseño con corte a 11 de marzo de 2022, que se enviará al proveedor Analítica S.A.S. para ser parametrizado dentro del sistema SGP, al momento el proveedor está desarrollando el prototipo para las pruebas con los funcionales.</t>
    </r>
  </si>
  <si>
    <r>
      <t xml:space="preserve">No aplica en el periodo
MEMORANDO No DTE 24441 del 05/04/2022
</t>
    </r>
    <r>
      <rPr>
        <sz val="11"/>
        <color rgb="FFFF0000"/>
        <rFont val="Calibri"/>
        <family val="2"/>
        <scheme val="minor"/>
      </rPr>
      <t xml:space="preserve">Permiso de uso de zona de vía, concepto técnico de estaciones de servicio no se han revisado en su parte funcional para crear los actores involucrados en el procedimiento.
</t>
    </r>
    <r>
      <rPr>
        <b/>
        <sz val="11"/>
        <color rgb="FFFF0000"/>
        <rFont val="Calibri"/>
        <family val="2"/>
        <scheme val="minor"/>
      </rPr>
      <t xml:space="preserve">MEMORANDO No OTIC 24194  del 04/04/2022
</t>
    </r>
    <r>
      <rPr>
        <sz val="11"/>
        <color rgb="FFFF0000"/>
        <rFont val="Calibri"/>
        <family val="2"/>
        <scheme val="minor"/>
      </rPr>
      <t xml:space="preserve"> Como apoyo que brinda la OTIC a la dirección técnica y de estructuración haciendo seguimiento a la ejecución del proyecto, se está actualizando el diagrama de flujo y los requerimientos funcionales y de negocio además de los mockups de diseño con corte a 11 de marzo de 2022, que se enviará al proveedor Analítica S.A.S. para ser parametrizado dentro del sistema SGP, al momento el proveedor está desarrollando el prototipo para las pruebas con los funcionales.</t>
    </r>
  </si>
  <si>
    <r>
      <t xml:space="preserve">No aplica en el periodo
MEMORANDO No DTE 24441 del 05/04/2022
</t>
    </r>
    <r>
      <rPr>
        <sz val="11"/>
        <color rgb="FFFF0000"/>
        <rFont val="Calibri"/>
        <family val="2"/>
        <scheme val="minor"/>
      </rPr>
      <t xml:space="preserve">Desde la subdireccion de sostenibilidad se implementa una  estrategia de participación ciudadana que permite el dialogo de doble via con la ciudadania </t>
    </r>
    <r>
      <rPr>
        <b/>
        <sz val="11"/>
        <color rgb="FFFF0000"/>
        <rFont val="Calibri"/>
        <family val="2"/>
        <scheme val="minor"/>
      </rPr>
      <t xml:space="preserve">
MEMORANDO No OTIC 24194  del 04/04/2022
</t>
    </r>
    <r>
      <rPr>
        <sz val="11"/>
        <color rgb="FFFF0000"/>
        <rFont val="Calibri"/>
        <family val="2"/>
        <scheme val="minor"/>
      </rPr>
      <t>Como apoyo que brinda la OTIC a la Subdirección administrativa haciendo el seguimiento a la ejecución del proyecto SGDEA, se está trabajando la ventanilla única y el sistema AZ Digital diseñado por el proveedor Analítica S.A.S. fortalecerá las herramientas para el seguimiento a la gestión de atención al ciudadano, se espera que la última semana de mayo , se cierre la aplicación Sicor. Quedando este sistema en transicion, consulta y cierre de correspondía que exista.</t>
    </r>
  </si>
  <si>
    <r>
      <t xml:space="preserve">No aplica en el periodo
MEMORANDO No OTIC 24194  del 04/04/2022
</t>
    </r>
    <r>
      <rPr>
        <sz val="11"/>
        <color rgb="FFFF0000"/>
        <rFont val="Calibri"/>
        <family val="2"/>
        <scheme val="minor"/>
      </rPr>
      <t>El responsable de esta tarea es la Subdirección Administrativa - GAC. Desde la OTIC estamos atentos al apoyo que se requiera.</t>
    </r>
  </si>
  <si>
    <r>
      <t xml:space="preserve">No aplica en el periodo
MEMORANDO No OTIC 24194  del 04/04/2022
</t>
    </r>
    <r>
      <rPr>
        <sz val="11"/>
        <color rgb="FFFF0000"/>
        <rFont val="Calibri"/>
        <family val="2"/>
        <scheme val="minor"/>
      </rPr>
      <t>El responsable de esta tarea es la Subdirección Administrativa - GAC. Desde la OTIC se está consolidando el mapa de información de toda la entidad se espera que esta actividad se integre con el proyecto del SGDEA e INVITRÁMITES que está desarrollando actualmente la Subdirección Administrativa en conjunto con la OTIC.</t>
    </r>
  </si>
  <si>
    <r>
      <t xml:space="preserve">No aplica en el periodo
MEMORANDO No OTIC 24194  del 04/04/2022
</t>
    </r>
    <r>
      <rPr>
        <sz val="11"/>
        <color rgb="FFFF0000"/>
        <rFont val="Calibri"/>
        <family val="2"/>
        <scheme val="minor"/>
      </rPr>
      <t xml:space="preserve">Como apoyo que brinda la OTIC a la subdirección administrativa, se gerencia el proyecto de configuración, parametrizacion y puesta en operación del SGDEA, en la plataforma AZdigital, se está recolectando información para la configuración del SGDEA. </t>
    </r>
  </si>
  <si>
    <r>
      <t xml:space="preserve">No aplica en el periodo
MEMORANDO No OTIC 24194  del 04/04/2022
</t>
    </r>
    <r>
      <rPr>
        <sz val="11"/>
        <color rgb="FFFF0000"/>
        <rFont val="Calibri"/>
        <family val="2"/>
        <scheme val="minor"/>
      </rPr>
      <t>El responsable de esta tarea es la Subdirección Administrativa - GAC. El buzón de medición de experiencia del usuario, debe estar incluido en el SGDEA e INVITRÁMITES.</t>
    </r>
  </si>
  <si>
    <r>
      <t xml:space="preserve">No aplica en el periodo
MEMORANDO No DTE 24441 del 05/04/2022
</t>
    </r>
    <r>
      <rPr>
        <sz val="11"/>
        <color rgb="FFFF0000"/>
        <rFont val="Calibri"/>
        <family val="2"/>
        <scheme val="minor"/>
      </rPr>
      <t xml:space="preserve">Desde la Dirección técnica y de estructuracion estamos prestos a apoyar en la difusion del portafolio de servicios al ciudadano de la entidad, y desde nuestra competencia hemos integrado nuestra infromacion al repositorio del invias.
</t>
    </r>
    <r>
      <rPr>
        <b/>
        <sz val="11"/>
        <color rgb="FFFF0000"/>
        <rFont val="Calibri"/>
        <family val="2"/>
        <scheme val="minor"/>
      </rPr>
      <t>MEMORANDO No OTIC 24194  del 04/04/2022</t>
    </r>
    <r>
      <rPr>
        <sz val="11"/>
        <color rgb="FFFF0000"/>
        <rFont val="Calibri"/>
        <family val="2"/>
        <scheme val="minor"/>
      </rPr>
      <t xml:space="preserve">
Los responsables de estas tareas es la Subdirección Administrativa : GAC, Comunicaciones. Dirección Técnica y de Estructuración. se debe tener en cuenta esta caracterización en la implementación del proyecto de INVITRÁMITES que se está llevando a cabo actualmente. </t>
    </r>
  </si>
  <si>
    <r>
      <t xml:space="preserve">No aplica en el periodo
MEMORANDO No OTIC 24194  del 04/04/2022
</t>
    </r>
    <r>
      <rPr>
        <sz val="11"/>
        <color rgb="FFFF0000"/>
        <rFont val="Calibri"/>
        <family val="2"/>
        <scheme val="minor"/>
      </rPr>
      <t xml:space="preserve">Desde la OTIC - Dependencia: Gestión de Información, se va a generar política, lineamientos y artefactos para el registro de activos de información. INVITRAMITES debe cumplir con los criterios de  accesibilidad.
</t>
    </r>
    <r>
      <rPr>
        <b/>
        <sz val="11"/>
        <color rgb="FFFF0000"/>
        <rFont val="Calibri"/>
        <family val="2"/>
        <scheme val="minor"/>
      </rPr>
      <t xml:space="preserve">MEMORANDO No OTIC 24194  del 04/04/2022
</t>
    </r>
    <r>
      <rPr>
        <sz val="11"/>
        <color rgb="FFFF0000"/>
        <rFont val="Calibri"/>
        <family val="2"/>
        <scheme val="minor"/>
      </rPr>
      <t>Desde la OTIC - Dependencia: Gestión de Información, se va a generar política, lineamientos y artefactos para el registro de activos de información. INVITRAMITES debe cumplir con los criterios de  accesibilidad.</t>
    </r>
  </si>
  <si>
    <r>
      <t xml:space="preserve">No aplica en el periodo
MEMORANDO No DTE 24441 del 05/04/2022
</t>
    </r>
    <r>
      <rPr>
        <sz val="11"/>
        <color rgb="FFFF0000"/>
        <rFont val="Calibri"/>
        <family val="2"/>
        <scheme val="minor"/>
      </rPr>
      <t xml:space="preserve">Como Direccion Técica y de estructuracion estamos atentos en la implementacion del plan de mejoramieneto y accesoa al inforamcion ITA
</t>
    </r>
    <r>
      <rPr>
        <b/>
        <sz val="11"/>
        <color rgb="FFFF0000"/>
        <rFont val="Calibri"/>
        <family val="2"/>
        <scheme val="minor"/>
      </rPr>
      <t xml:space="preserve">
MEMORANDO No OCI 23692 del 01/04/2022 
</t>
    </r>
    <r>
      <rPr>
        <sz val="11"/>
        <color rgb="FFFF0000"/>
        <rFont val="Calibri"/>
        <family val="2"/>
        <scheme val="minor"/>
      </rPr>
      <t xml:space="preserve">La Oficina de Control Interno viene publicando en el sitio web de la entidad los informes de ley  y de aseguramiento. https://www.invias.gov.co/index.php/informacion-institucional/8-informacion-general/4107-informes-de-ley.
La OCI realizará las actividades que sean de su competencia dentro del  Plan de Mejoramiento del Índice de Transparencia y Acceso a la Información -ITA.
</t>
    </r>
    <r>
      <rPr>
        <b/>
        <sz val="11"/>
        <color rgb="FFFF0000"/>
        <rFont val="Calibri"/>
        <family val="2"/>
        <scheme val="minor"/>
      </rPr>
      <t xml:space="preserve">MEMORANDO No OTIC 24194  del 04/04/2022
</t>
    </r>
    <r>
      <rPr>
        <sz val="11"/>
        <color rgb="FFFF0000"/>
        <rFont val="Calibri"/>
        <family val="2"/>
        <scheme val="minor"/>
      </rPr>
      <t>El responsable de esta tarea es la Subdirección Administrativa : GAC,  desde la OTIC estamos apoyando en la gerencia del proyecto del SGDEA y se va a implenetar el proceso de Correspondencia y ventanilla única en AZ Digital que de acuerdo con requerimientos funcionales, debe cumplir con parámetros de accesibilidad. Se planea que para el mes de mayo esta solución ya esté en producción.</t>
    </r>
  </si>
  <si>
    <r>
      <t xml:space="preserve">No aplica en el periodo
MEMORANDO No OTIC 24194  del 04/04/2022
</t>
    </r>
    <r>
      <rPr>
        <sz val="11"/>
        <color rgb="FFFF0000"/>
        <rFont val="Calibri"/>
        <family val="2"/>
        <scheme val="minor"/>
      </rPr>
      <t>El responsable de esta tarea es la Subdirección General - Ventanilla Única y Subdirección Administrativa. Esta inicitiva se puede integrar al SGDEA con una tipología de dcumentos radicados por correspondencia.</t>
    </r>
  </si>
  <si>
    <r>
      <t xml:space="preserve">Cada líder de proceso envió preaprobación de sus riesgos a la Oficina Asesora de Planeación, quien consolidó la información que fue sometida a revisión y aprobación por parte del Comité Institucional de Gestión y Desempeño en el mes de enero, de acuerdo con la resolución 274 de 25 de enero de 2022 (como consta en acta 01 de 2022). Información disponible en el portal web como anexo al Plan Anticorrupción y de Atención al Ciudadano.
</t>
    </r>
    <r>
      <rPr>
        <b/>
        <sz val="11"/>
        <rFont val="Calibri"/>
        <family val="2"/>
        <scheme val="minor"/>
      </rPr>
      <t xml:space="preserve">
MEMORANDO No DTE 24441 del 05/04/2022</t>
    </r>
    <r>
      <rPr>
        <sz val="11"/>
        <rFont val="Calibri"/>
        <family val="2"/>
        <scheme val="minor"/>
      </rPr>
      <t xml:space="preserve">
 La actividad de construcción participativa a traves de consulta del borrador a través de memo y de la página web y sometida
</t>
    </r>
    <r>
      <rPr>
        <b/>
        <sz val="11"/>
        <rFont val="Calibri"/>
        <family val="2"/>
        <scheme val="minor"/>
      </rPr>
      <t xml:space="preserve">
MEMORANDO No OCI 23692 del 01/04/2022 
</t>
    </r>
    <r>
      <rPr>
        <sz val="11"/>
        <rFont val="Calibri"/>
        <family val="2"/>
        <scheme val="minor"/>
      </rPr>
      <t xml:space="preserve">La Oficina de Control Interno informa que  mediante Memorando OCI  90640 del  2 de diciembre de 2021  se comunicó a la Oficina Asesora de Planeación que: "(...) teniendo en cuenta la asesoría recibida por la Secretaría de Transparencia en mesa de trabajo del 23 de noviembre de la vigencia, la Oficina de Control Interno considera que; en este momento, no es necesario formular un Riesgo de Corrupción, como quiera que en el Riesgo de Gestión identificado en el proceso de Evaluación y Seguimiento, los puntos de control cubren los aspectos que brindan una seguridad razonable para mitigar el riesgo de corrupción sugerido en el documento adjunto al memorando OAP 89855 del 1° de diciembre de 2021 y recomendado por la Secretaría de Transparencia en la mesa de trabajo..."
</t>
    </r>
    <r>
      <rPr>
        <b/>
        <sz val="11"/>
        <rFont val="Calibri"/>
        <family val="2"/>
        <scheme val="minor"/>
      </rPr>
      <t>MEMORANDO No OTIC 24194  del 04/04/2022</t>
    </r>
    <r>
      <rPr>
        <sz val="11"/>
        <rFont val="Calibri"/>
        <family val="2"/>
        <scheme val="minor"/>
      </rPr>
      <t xml:space="preserve">
En 2021 se envía riesgo de corrupción definido por la OTIC y este es aprobado por el comité de gestión y desempeño.
</t>
    </r>
    <r>
      <rPr>
        <b/>
        <sz val="11"/>
        <rFont val="Calibri"/>
        <family val="2"/>
        <scheme val="minor"/>
      </rPr>
      <t xml:space="preserve">MEMORANDO No SA-GARC 24083  del 04/04/2022 
</t>
    </r>
    <r>
      <rPr>
        <sz val="11"/>
        <rFont val="Calibri"/>
        <family val="2"/>
        <scheme val="minor"/>
      </rPr>
      <t>Mapa de riesgos de corrupcion aprobado por parte del comité y publicado en  pagina web https://www.invias.gov.co/index.php/archivo-y-documentos/hechos-de-transparencia/planeacion-gestion-y-control/12563-mapa-de-riesgos-de-corrupcion-2022-v-1</t>
    </r>
  </si>
  <si>
    <r>
      <t xml:space="preserve"> Mediante </t>
    </r>
    <r>
      <rPr>
        <b/>
        <sz val="11"/>
        <color theme="1"/>
        <rFont val="Calibri"/>
        <family val="2"/>
        <scheme val="minor"/>
      </rPr>
      <t>MEMORANDO No OAP 21845  del 28/03/2022</t>
    </r>
    <r>
      <rPr>
        <sz val="11"/>
        <color theme="1"/>
        <rFont val="Calibri"/>
        <family val="2"/>
        <scheme val="minor"/>
      </rPr>
      <t xml:space="preserve">, cuya referencia fue “Propuesta formato para reporte de actividades de participación” se suministraron 2 propuestas para el formato de seguimiento a las actividades de participación y se remitió el modelo para el diseño de la estrategia suministrado por el Departamento Administrativo de la Función Pública; temas abordados en la reunión celebrada el días 29 de marzo a las 2:30pm. 
</t>
    </r>
    <r>
      <rPr>
        <b/>
        <sz val="11"/>
        <color theme="1"/>
        <rFont val="Calibri"/>
        <family val="2"/>
        <scheme val="minor"/>
      </rPr>
      <t xml:space="preserve">
MEMORANDO No SA-GARC 24083  del 04/04/2022 
</t>
    </r>
    <r>
      <rPr>
        <sz val="11"/>
        <color theme="1"/>
        <rFont val="Calibri"/>
        <family val="2"/>
        <scheme val="minor"/>
      </rPr>
      <t>Con Memorando SA GARC 21920 del 28 de marzo se solicito reuinion a la OAP, se relizo reuino por teams reuinon con la OAP el 29/03/2022
https://invias-my.sharepoint.com/:v:/g/personal/aagudelo_invias_gov_co1/ETvYhnjvHo9GlG7Uo_wXQdcB0GJfvi76WJzCdIj-tDZS7g</t>
    </r>
  </si>
  <si>
    <r>
      <rPr>
        <b/>
        <sz val="11"/>
        <color theme="1"/>
        <rFont val="Calibri"/>
        <family val="2"/>
        <scheme val="minor"/>
      </rPr>
      <t xml:space="preserve">MEMORANDO No SA-GARC 24083  del 04/04/2022 </t>
    </r>
    <r>
      <rPr>
        <sz val="11"/>
        <color theme="1"/>
        <rFont val="Calibri"/>
        <family val="2"/>
        <scheme val="minor"/>
      </rPr>
      <t xml:space="preserve">
Mediante MEMORANDO CIRCULAR
No SA-GARC 21974 del 28/03/2022 se solicito informacion sobre adecuaciones.</t>
    </r>
  </si>
  <si>
    <r>
      <rPr>
        <b/>
        <sz val="11"/>
        <color theme="1"/>
        <rFont val="Calibri"/>
        <family val="2"/>
        <scheme val="minor"/>
      </rPr>
      <t>MEMORANDO No OTIC 24194  del 04/04/2022</t>
    </r>
    <r>
      <rPr>
        <sz val="11"/>
        <color theme="1"/>
        <rFont val="Calibri"/>
        <family val="2"/>
        <scheme val="minor"/>
      </rPr>
      <t xml:space="preserve">
El responsable de esta tarea es la Subdirección Administrativa - Comunicaciones. Desde la OTIC estamos atentos al apoyo que se requiera.
</t>
    </r>
    <r>
      <rPr>
        <b/>
        <sz val="11"/>
        <color theme="1"/>
        <rFont val="Calibri"/>
        <family val="2"/>
        <scheme val="minor"/>
      </rPr>
      <t>MEMORANDO No SA-GARC 24083  del 04/04/2022</t>
    </r>
    <r>
      <rPr>
        <sz val="11"/>
        <color theme="1"/>
        <rFont val="Calibri"/>
        <family val="2"/>
        <scheme val="minor"/>
      </rPr>
      <t xml:space="preserve">
Mediante memorando SA-GAC 3145 20-01-22, se solicito  publicación del informe, y el mismo fue publicado en la página web del Invias el 21-01-2022. https://www.invias.gov.co/index.php/servicios-al-ciudadano/peticiones-quejas-y-reclamos/informe-trimestral-informacion-mas-consultada </t>
    </r>
  </si>
  <si>
    <r>
      <rPr>
        <b/>
        <sz val="11"/>
        <color theme="1"/>
        <rFont val="Calibri"/>
        <family val="2"/>
        <scheme val="minor"/>
      </rPr>
      <t>MEMORANDO No DTE 24441 del 05/04/2022</t>
    </r>
    <r>
      <rPr>
        <sz val="11"/>
        <color theme="1"/>
        <rFont val="Calibri"/>
        <family val="2"/>
        <scheme val="minor"/>
      </rPr>
      <t xml:space="preserve">
Desde la Dirección técnica y de estructuracion estamos prestos a apoyar en la difusion del portafolio de servicios al ciudadano de la entidad, y desde nuestra competencia hemos integrado nuestra infromacion al repositorio del invias.
</t>
    </r>
    <r>
      <rPr>
        <b/>
        <sz val="11"/>
        <color theme="1"/>
        <rFont val="Calibri"/>
        <family val="2"/>
        <scheme val="minor"/>
      </rPr>
      <t xml:space="preserve">MEMORANDO No OTIC 24194  del 04/04/2022
</t>
    </r>
    <r>
      <rPr>
        <sz val="11"/>
        <color theme="1"/>
        <rFont val="Calibri"/>
        <family val="2"/>
        <scheme val="minor"/>
      </rPr>
      <t xml:space="preserve">El responsable de esta tarea es la Subdirección Administrativa - GAC. Desde la OTIC estamos atentos al apoyo que se requiera.
</t>
    </r>
    <r>
      <rPr>
        <b/>
        <sz val="11"/>
        <color theme="1"/>
        <rFont val="Calibri"/>
        <family val="2"/>
        <scheme val="minor"/>
      </rPr>
      <t xml:space="preserve">MEMORANDO No SA-GARC 24083  del 04/04/2022 
</t>
    </r>
    <r>
      <rPr>
        <sz val="11"/>
        <color theme="1"/>
        <rFont val="Calibri"/>
        <family val="2"/>
        <scheme val="minor"/>
      </rPr>
      <t xml:space="preserve">Con memorando circular SA-GARC 20057 del 23/03/2022 se solicito informacion a las dependencias.
</t>
    </r>
    <r>
      <rPr>
        <b/>
        <sz val="11"/>
        <color theme="1"/>
        <rFont val="Calibri"/>
        <family val="2"/>
        <scheme val="minor"/>
      </rPr>
      <t xml:space="preserve">MEMORANDO No SUBG 24751 del 05/04/2022
</t>
    </r>
    <r>
      <rPr>
        <sz val="11"/>
        <color theme="1"/>
        <rFont val="Calibri"/>
        <family val="2"/>
        <scheme val="minor"/>
      </rPr>
      <t>El Grupo de Atenciòn al Ciudadano mediante memorando circular recolectó aportes Memo SA-GARC 20057 23 de marzo</t>
    </r>
  </si>
  <si>
    <r>
      <t xml:space="preserve">MEMORANDO No OAP 22157 del 29/03/2022 “Reiteración Memorando OAP 89647 del 30/11/21 – solicitud de aportes para POLITICA INSTITUCIONAL DE ADMINISTRACIÓN DEL RIESGO y procedimiento ETICOM-PR-19 ADMINISTRACIÓN DE RIESGOS DE SEGURIDAD DIGITAL”
</t>
    </r>
    <r>
      <rPr>
        <b/>
        <sz val="11"/>
        <rFont val="Calibri"/>
        <family val="2"/>
        <scheme val="minor"/>
      </rPr>
      <t xml:space="preserve">
MEMORANDO No SUBG 24751 del 05/04/2022 
</t>
    </r>
    <r>
      <rPr>
        <sz val="11"/>
        <rFont val="Calibri"/>
        <family val="2"/>
        <scheme val="minor"/>
      </rPr>
      <t>* El documento se encuentra vigente desde el 2021:
https://www.invias.gov.co/index.php/archivo-y-documentos/politicas-y-lineamientos/11723-politica-institucional-de-administracion-del-riesgo-2021/file
 * En el primer trimestre se solicitaron aportes de OTIC en matertia de riesgos de seguriad digital y en el 2ª trimestre se solicitaran aportes para riesgos de gestión a todas las dependencias</t>
    </r>
  </si>
  <si>
    <r>
      <t xml:space="preserve">La politica vigente se encuentra publicada en https://www.invias.gov.co/index.php/archivo-y-documentos/politicas-y-lineamientos
El mapa de riegsos de corrupciòn corresponde al anexo 1 del PAAC 2022 que se encuentra publicado en https://www.invias.gov.co/index.php/plan-anticorrupcion-y-de-atencion-al-ciudadano#2022
</t>
    </r>
    <r>
      <rPr>
        <b/>
        <sz val="11"/>
        <rFont val="Calibri"/>
        <family val="2"/>
        <scheme val="minor"/>
      </rPr>
      <t xml:space="preserve">MEMORANDO No SUBG 24751 del 05/04/2022 
</t>
    </r>
    <r>
      <rPr>
        <sz val="11"/>
        <rFont val="Calibri"/>
        <family val="2"/>
        <scheme val="minor"/>
      </rPr>
      <t>a) El documento se encuentra vigente desde el 2021:
https://www.invias.gov.co/index.php/archivo-y-documentos/politicas-y-lineamientos/11723-politica-institucional-de-administracion-del-riesgo-2021/file
b) El documento se encuentra actualizado:
https://www.invias.gov.co/index.php/archivo-y-documentos/hechos-de-transparencia/planeacion-gestion-y-control/12563-mapa-de-riesgos-de-corrupcion-2022-v-1/file</t>
    </r>
  </si>
  <si>
    <r>
      <t xml:space="preserve">En monitoreo con corte al 4º trimestre del PAAC 2021 se encuentra publicado en https://www.invias.gov.co/index.php/plan-anticorrupcion-y-de-atencion-al-ciudadano#2021 
</t>
    </r>
    <r>
      <rPr>
        <b/>
        <sz val="11"/>
        <rFont val="Calibri"/>
        <family val="2"/>
        <scheme val="minor"/>
      </rPr>
      <t xml:space="preserve">MEMORANDO No SUBG 24751 del 05/04/2022 
</t>
    </r>
    <r>
      <rPr>
        <sz val="11"/>
        <rFont val="Calibri"/>
        <family val="2"/>
        <scheme val="minor"/>
      </rPr>
      <t>Documento actualizado: https://www.invias.gov.co/index.php/archivo-y-documentos/hechos-de-transparencia/planeacion-gestion-y-control/12530-monitoreo-al-plan-anticorrupcion-y-atencion-al-ciudadano-mapa-de-riesgos-de-corrupcion-y-estrategia-de-racionalizacion-consolidada-con-corte-a-31-de-diciembre-de-2021/file</t>
    </r>
  </si>
  <si>
    <r>
      <t xml:space="preserve">El "Seguimiento al Plan Anticorrupción y Atención al Ciudadano - Mapa de Riesgos de Corrupción y Estrategia de Racionalización Consolidada con corte a 31 de diciembre de 2021" se encuetra publicado en https://www.invias.gov.co/index.php/plan-anticorrupcion-y-de-atencion-al-ciudadano#2021
</t>
    </r>
    <r>
      <rPr>
        <b/>
        <sz val="11"/>
        <color theme="1"/>
        <rFont val="Calibri"/>
        <family val="2"/>
        <scheme val="minor"/>
      </rPr>
      <t>MEMORANDO No OCI 23692 del 01/04/2022</t>
    </r>
    <r>
      <rPr>
        <sz val="11"/>
        <color theme="1"/>
        <rFont val="Calibri"/>
        <family val="2"/>
        <scheme val="minor"/>
      </rPr>
      <t xml:space="preserve">
 La OCI  realizó  el Seguimiento  cuatrimestral al Plan Anticorrupción y Atención al Ciudadano - Mapa de Riesgos de Corrupción y Estrategia de Racionalización de Trámites Consolidada con corte a 31 de diciembre de 2021,  el cual fue publicado y divulgado el 14/01/2022 en la página WEB de la Entidad en el enlace: https://www.invias.gov.co/index.php/plan-anticorrupcion-y-de-atencion-al-ciudadano.
</t>
    </r>
    <r>
      <rPr>
        <b/>
        <sz val="11"/>
        <color theme="1"/>
        <rFont val="Calibri"/>
        <family val="2"/>
        <scheme val="minor"/>
      </rPr>
      <t xml:space="preserve">MEMORANDO No SUBG 24751 del 05/04/2022 </t>
    </r>
    <r>
      <rPr>
        <sz val="11"/>
        <color theme="1"/>
        <rFont val="Calibri"/>
        <family val="2"/>
        <scheme val="minor"/>
      </rPr>
      <t xml:space="preserve">
Documento actualizado: https://www.invias.gov.co/index.php/archivo-y-documentos/hechos-de-transparencia/planeacion-gestion-y-control/12391-seguimiento-al-plan-anticorrupcion-y-atencion-al-ciudadano-mapa-de-riesgos-de-corrupcion-y-estrategia-de-racionalizacion-consolidada-con-corte-a-31-de-diciembre-de-2021/file</t>
    </r>
  </si>
  <si>
    <r>
      <t xml:space="preserve">MEMORANDO No SUBG 24751 del 05/04/2022 
</t>
    </r>
    <r>
      <rPr>
        <sz val="11"/>
        <color theme="1"/>
        <rFont val="Calibri"/>
        <family val="2"/>
        <scheme val="minor"/>
      </rPr>
      <t>75 boletines publicados: https://www.invias.gov.co/index.php/sala/historico</t>
    </r>
  </si>
  <si>
    <r>
      <rPr>
        <b/>
        <sz val="11"/>
        <color rgb="FFFF0000"/>
        <rFont val="Calibri"/>
        <family val="2"/>
        <scheme val="minor"/>
      </rPr>
      <t>No aplica en el periodo</t>
    </r>
    <r>
      <rPr>
        <sz val="11"/>
        <color rgb="FFFF0000"/>
        <rFont val="Calibri"/>
        <family val="2"/>
        <scheme val="minor"/>
      </rPr>
      <t xml:space="preserve">
La Oficina Asesora de Planeación solicitó designación de profesionales que registraran y actualizaran los tramites en SUIT mediante MEMORANDO No OAP 2440 del 18/01/2022 "Designación funcionario para actualizar SUIT - reiteración MEMORANDO No OAP 96423 del 20/12/2021". Adicionalmente, coordinó mesas de trabajo los días 18 de febrero y 18 de marzo con el sectorialista del DAFP y delegados para la respectiva capacitación.  El formulario del tràmite se encuentra en actualizaciòn.
</t>
    </r>
    <r>
      <rPr>
        <b/>
        <sz val="11"/>
        <color rgb="FFFF0000"/>
        <rFont val="Calibri"/>
        <family val="2"/>
        <scheme val="minor"/>
      </rPr>
      <t xml:space="preserve">MEMORANDO No DTE 24441 del 05/04/2022
</t>
    </r>
    <r>
      <rPr>
        <sz val="11"/>
        <color rgb="FFFF0000"/>
        <rFont val="Calibri"/>
        <family val="2"/>
        <scheme val="minor"/>
      </rPr>
      <t xml:space="preserve">Permiso de carga ordinaria, revisado en la parte funcional incluyendo actores en el procedimiento. Igualmente se ha revisado la estructuración del mismo con la empresa Analítica y queda pendiente que presenten un prototipo para su desarrollo con las observaciones dadas.
 Permiso de carga especial, revisado en la parte funcional incluyendo actores en el procedimiento. La empresa Analítica no ha presentado estructuración.
 Permiso de cierres de vías, revisado en la parte funcional incluyendo actores en el procedimiento. La empresa Analítica no ha presentado estructuración.
 Permiso de uso de zona de vía, concepto técnico de estaciones de servicio no se han revisado en su parte funcional para crear los actores involucrados en el procedimiento.
 </t>
    </r>
  </si>
  <si>
    <t xml:space="preserve">Diseñar e implementar una capsula sobre el contenido e implementación del Còdigo de Buen Gobierno -CBG-, conflictos de interés, integridad en la gestión pública. </t>
  </si>
  <si>
    <r>
      <rPr>
        <b/>
        <sz val="11"/>
        <color theme="1"/>
        <rFont val="Calibri"/>
        <family val="2"/>
        <scheme val="minor"/>
      </rPr>
      <t>Mail facilitador del MIPG viernes, 8 de abril de 2022 2:42 p.m.</t>
    </r>
    <r>
      <rPr>
        <sz val="11"/>
        <color theme="1"/>
        <rFont val="Calibri"/>
        <family val="2"/>
        <scheme val="minor"/>
      </rPr>
      <t xml:space="preserve">
Se adopta mediante resolucion n. 4536 de 30 de diciembre de 2021 https://www.invias.gov.co/index.php/normativa/resoluciones-circulares-otros/12690-resolucion-4536-del-30-de-diciembre-de-2021
se publica en la página  https://www.invias.gov.co/index.php/archivo-y-documentos/cnsc/codigo-de-integridad/12689-codigo-de-buen-gobierno-e-integridad-del-invias
publicado en la intranet:
http://intranet/docs/mipg/2022/140322_anx_cod_buen_gobierno.pdf</t>
    </r>
  </si>
  <si>
    <r>
      <t xml:space="preserve">Oficina Asesora de Planeaciòn atenta a la convocatoria de la capacitaciòn por parte de la Escuela Corporativa.
</t>
    </r>
    <r>
      <rPr>
        <b/>
        <sz val="11"/>
        <color theme="1"/>
        <rFont val="Calibri"/>
        <family val="2"/>
        <scheme val="minor"/>
      </rPr>
      <t>Mail facilitador del MIPG viernes, 8 de abril de 2022 2:42 p.m</t>
    </r>
    <r>
      <rPr>
        <sz val="11"/>
        <color theme="1"/>
        <rFont val="Calibri"/>
        <family val="2"/>
        <scheme val="minor"/>
      </rPr>
      <t>. 
Se realizo conferencia sobre los estandares basicos del codigo de buen gobierno</t>
    </r>
  </si>
  <si>
    <r>
      <rPr>
        <b/>
        <sz val="11"/>
        <color theme="1"/>
        <rFont val="Calibri"/>
        <family val="2"/>
        <scheme val="minor"/>
      </rPr>
      <t xml:space="preserve">Mail facilitador del MIPG viernes, 8 de abril de 2022 2:42 p.m. </t>
    </r>
    <r>
      <rPr>
        <sz val="11"/>
        <color theme="1"/>
        <rFont val="Calibri"/>
        <family val="2"/>
        <scheme val="minor"/>
      </rPr>
      <t xml:space="preserve">
Se esta preparando el relanzamiento de linea Etica PAS toda vez que se aprobo y publico la resolucoón del código de gobierno
</t>
    </r>
  </si>
  <si>
    <r>
      <rPr>
        <b/>
        <sz val="11"/>
        <color theme="1"/>
        <rFont val="Calibri"/>
        <family val="2"/>
        <scheme val="minor"/>
      </rPr>
      <t>MEMORANDO No OTIC 24194  del 04/04/2022</t>
    </r>
    <r>
      <rPr>
        <sz val="11"/>
        <color theme="1"/>
        <rFont val="Calibri"/>
        <family val="2"/>
        <scheme val="minor"/>
      </rPr>
      <t xml:space="preserve">
El responsable de esta tarea es la Seretaría General con el apoyo de comunicaciones. Desde la OTIC estamos atentos al apoyo que se requiera.
</t>
    </r>
    <r>
      <rPr>
        <b/>
        <sz val="11"/>
        <color theme="1"/>
        <rFont val="Calibri"/>
        <family val="2"/>
        <scheme val="minor"/>
      </rPr>
      <t xml:space="preserve">Mail facilitador del MIPG viernes, 8 de abril de 2022 2:42 p.m. 
</t>
    </r>
    <r>
      <rPr>
        <sz val="11"/>
        <color theme="1"/>
        <rFont val="Calibri"/>
        <family val="2"/>
        <scheme val="minor"/>
      </rPr>
      <t>se esta trabajando en el diseño de la capsula</t>
    </r>
  </si>
  <si>
    <r>
      <t xml:space="preserve">Con MEMORANDO CIRCULAR No OAP 18208 del 15/03/22 se solicitó reporte de monitoreo de los riesgos de corrupción a los líderes de proceso.
Mediante MEMORANDO CIRCULAR No OAP 22155 del 29/03/2022 se sugiere homologación de los riesgos de corrupción al nuevo mapa de procesos y validación de vigencia de riesgos de corrupción
</t>
    </r>
    <r>
      <rPr>
        <b/>
        <sz val="11"/>
        <rFont val="Calibri"/>
        <family val="2"/>
        <scheme val="minor"/>
      </rPr>
      <t>MEMORANDO No DTE 24441 del 05/04/2022</t>
    </r>
    <r>
      <rPr>
        <sz val="11"/>
        <rFont val="Calibri"/>
        <family val="2"/>
        <scheme val="minor"/>
      </rPr>
      <t xml:space="preserve">
Se envia esta matriz con  los avamces en el monitoreo y revision del mapa de riesgos de corrupción, evidenciando el compromiso de esta Direcicón con la gestion de los riesgos establecidos en el comité insitucional de gestión y desempeño
</t>
    </r>
    <r>
      <rPr>
        <b/>
        <sz val="11"/>
        <rFont val="Calibri"/>
        <family val="2"/>
        <scheme val="minor"/>
      </rPr>
      <t xml:space="preserve">MEMORANDO No OCI 23692 del 01/04/2022 
</t>
    </r>
    <r>
      <rPr>
        <sz val="11"/>
        <rFont val="Calibri"/>
        <family val="2"/>
        <scheme val="minor"/>
      </rPr>
      <t xml:space="preserve">La Oficina de Control Interno informa que  mediante Memorando OCI  90640 del  2 de diciembre de 2021  se comunicó a la Oficina Asesora de Planeación que: "(...) teniendo en cuenta la asesoría recibida por la Secretaría de Transparencia en mesa de trabajo del 23 de noviembre de la vigencia, la Oficina de Control Interno considera que; en este momento, no es necesario formular un Riesgo de Corrupción, como quiera que en el Riesgo de Gestión identificado en el proceso de Evaluación y Seguimiento, los puntos de control cubren los aspectos que brindan una seguridad razonable para mitigar el riesgo de corrupción sugerido en el documento adjunto al memorando OAP 89855 del 1° de diciembre de 2021 y recomendado por la Secretaría de Transparencia en la mesa de trabajo..."
</t>
    </r>
    <r>
      <rPr>
        <b/>
        <sz val="11"/>
        <rFont val="Calibri"/>
        <family val="2"/>
        <scheme val="minor"/>
      </rPr>
      <t>MEMORANDO No OTIC 24194  del 04/04/2022</t>
    </r>
    <r>
      <rPr>
        <sz val="11"/>
        <rFont val="Calibri"/>
        <family val="2"/>
        <scheme val="minor"/>
      </rPr>
      <t xml:space="preserve">
Se revisa docuemento de mapa de riesgos de corrupción en conjunto con las coordinaciones de la OTIC, se definen avances para el primer trimestre del 2022 y plan de trabajo para los otros trimestres del 2022.
</t>
    </r>
    <r>
      <rPr>
        <b/>
        <sz val="11"/>
        <rFont val="Calibri"/>
        <family val="2"/>
        <scheme val="minor"/>
      </rPr>
      <t xml:space="preserve">MEMORANDO No SA-GARC 24083  del 04/04/2022 </t>
    </r>
    <r>
      <rPr>
        <sz val="11"/>
        <rFont val="Calibri"/>
        <family val="2"/>
        <scheme val="minor"/>
      </rPr>
      <t xml:space="preserve">
Con Memorando SA GARC 21920 del 28 de marzo se solicito reuinion a la OAP, se relizo reuino por teams reuinon con la OAP el 29/03/2022
https://invias-my.sharepoint.com/:v:/g/personal/aagudelo_invias_gov_co1/ETvYhnjvHo9GlG7Uo_wXQdcB0GJfvi76WJzCdIj-tDZS7g
</t>
    </r>
    <r>
      <rPr>
        <b/>
        <sz val="11"/>
        <rFont val="Calibri"/>
        <family val="2"/>
        <scheme val="minor"/>
      </rPr>
      <t>MEMORANDO No DEO 26176  del 11/04/2022</t>
    </r>
    <r>
      <rPr>
        <sz val="11"/>
        <rFont val="Calibri"/>
        <family val="2"/>
        <scheme val="minor"/>
      </rPr>
      <t xml:space="preserve">
Se realizo el monitoreo de riesgos de corrupción a las unidades ejecutoras (UE) de la DEO, se requirio mediente memorando circular DEO23413 de fecha 1-04-022. Las UE a su vez, mediante memornados  SMFF23648, SVR 24245 , SMC-GGPT 24321 , SMC-GGP2 25156, SMCN 24982 , SGI25220 de fechas 01, 04, 05, 06 y 07 de abril de 2022, en donde los cuales las UE no reportaron hechos asociados a corrupcción de acuerdo a las variables descritas en la matriz.</t>
    </r>
  </si>
  <si>
    <r>
      <t xml:space="preserve">MEMORANDO No DTE 24441 del 05/04/2022
</t>
    </r>
    <r>
      <rPr>
        <sz val="11"/>
        <color theme="1"/>
        <rFont val="Calibri"/>
        <family val="2"/>
        <scheme val="minor"/>
      </rPr>
      <t xml:space="preserve">Se realizo el primer chat ciudadano programado en nuestro cronograma de trabajo el dia 10 de marzo 2022 a cargo de la subdireccion de gestion del riesgo 
</t>
    </r>
    <r>
      <rPr>
        <b/>
        <sz val="11"/>
        <color theme="1"/>
        <rFont val="Calibri"/>
        <family val="2"/>
        <scheme val="minor"/>
      </rPr>
      <t>MEMORANDO No SUBG 24751 del 05/04/2022</t>
    </r>
    <r>
      <rPr>
        <sz val="11"/>
        <color theme="1"/>
        <rFont val="Calibri"/>
        <family val="2"/>
        <scheme val="minor"/>
      </rPr>
      <t xml:space="preserve">
Vínculo al más reciente chat ciudadano: https://www.facebook.com/watch/?v=731510901536852
</t>
    </r>
    <r>
      <rPr>
        <b/>
        <sz val="11"/>
        <color theme="5"/>
        <rFont val="Calibri"/>
        <family val="2"/>
        <scheme val="minor"/>
      </rPr>
      <t xml:space="preserve">
MEMORANDO No DEO 26176  del 11/04/2022</t>
    </r>
    <r>
      <rPr>
        <sz val="11"/>
        <color theme="5"/>
        <rFont val="Calibri"/>
        <family val="2"/>
        <scheme val="minor"/>
      </rPr>
      <t xml:space="preserve">
Se encuentra a cargo de la Oficina TIC. No obstante La Dirección de Ejecución y Operación, esta presta para que sus colaboradas apoyen la estargo de la DTE  el cual se adjunta en el siguiente Link: https://fb.watch/bMLoWTW4Ky/
</t>
    </r>
  </si>
  <si>
    <r>
      <t xml:space="preserve">No aplica en el periodo
MEMORANDO No DTE 24441 del 05/04/2022
</t>
    </r>
    <r>
      <rPr>
        <sz val="11"/>
        <color rgb="FFFF0000"/>
        <rFont val="Calibri"/>
        <family val="2"/>
        <scheme val="minor"/>
      </rPr>
      <t xml:space="preserve">Contamos con nuestro SEGUIMIENTO A LAS OBSERVACIONES DE LAS VEEDURÍAS CIUDADANAS, que alimentamos trimestralmente para cumplir con nuestros compromisos de conocimiento al servicio a ciudadano, que nos permita tener un dialogo de doble via. 
</t>
    </r>
    <r>
      <rPr>
        <b/>
        <sz val="11"/>
        <color rgb="FFFF0000"/>
        <rFont val="Calibri"/>
        <family val="2"/>
        <scheme val="minor"/>
      </rPr>
      <t>MEMORANDO No OTIC 24194  del 04/04/2022</t>
    </r>
    <r>
      <rPr>
        <sz val="11"/>
        <color rgb="FFFF0000"/>
        <rFont val="Calibri"/>
        <family val="2"/>
        <scheme val="minor"/>
      </rPr>
      <t xml:space="preserve">
Se propone que se incorpore con la ventanilla que se está configurando desde el proyecto de SGDEA. Se brinda apoyo a GAC en caso que soliciten esta configuración.</t>
    </r>
    <r>
      <rPr>
        <b/>
        <sz val="11"/>
        <color rgb="FFFF0000"/>
        <rFont val="Calibri"/>
        <family val="2"/>
        <scheme val="minor"/>
      </rPr>
      <t xml:space="preserve">
</t>
    </r>
    <r>
      <rPr>
        <b/>
        <sz val="11"/>
        <color theme="5"/>
        <rFont val="Calibri"/>
        <family val="2"/>
        <scheme val="minor"/>
      </rPr>
      <t xml:space="preserve">MEMORANDO No DEO 26176  del 11/04/2022
</t>
    </r>
    <r>
      <rPr>
        <sz val="11"/>
        <color theme="5"/>
        <rFont val="Calibri"/>
        <family val="2"/>
        <scheme val="minor"/>
      </rPr>
      <t>Se encuentra a cargo de la Oficina Asesora de Planeación. No obstante La Dirección Operativa esta presta para que sus colaboradas apoyen la estructuración del registro o herramienta electrónica que se requiere para dar cumplimiento en su totalidad. Para este trimestre no se reporta avance segun lo programado.</t>
    </r>
  </si>
  <si>
    <r>
      <rPr>
        <b/>
        <sz val="11"/>
        <color theme="1"/>
        <rFont val="Calibri"/>
        <family val="2"/>
        <scheme val="minor"/>
      </rPr>
      <t>MEMORANDO No DTE 24441 del 05/04/2022</t>
    </r>
    <r>
      <rPr>
        <sz val="11"/>
        <color theme="1"/>
        <rFont val="Calibri"/>
        <family val="2"/>
        <scheme val="minor"/>
      </rPr>
      <t xml:space="preserve">
Como Direccion Técica y de estructuracion estamos atentos a apoyar en el desarrollo de fichas web que permitan publicar la informacion de los proyectos en ejecución con el ffin de avanzar en la estrategia de transparencia activa en la entidad 
</t>
    </r>
    <r>
      <rPr>
        <b/>
        <sz val="11"/>
        <color theme="1"/>
        <rFont val="Calibri"/>
        <family val="2"/>
        <scheme val="minor"/>
      </rPr>
      <t>MEMORANDO No OTIC 24194  del 04/04/2022</t>
    </r>
    <r>
      <rPr>
        <sz val="11"/>
        <color theme="1"/>
        <rFont val="Calibri"/>
        <family val="2"/>
        <scheme val="minor"/>
      </rPr>
      <t xml:space="preserve">
El responsable de esta tarea es el grupo de información de la dirección general. Se sugiere que se haga reingeniería a estas fichas para que sean diligenciadas por las áreas de negocio. Desde la OTIC estamos atentos al suministro de estas plantillas para el diligenciamiento, apoyamos con la publicación cuando las soliciten.
</t>
    </r>
    <r>
      <rPr>
        <b/>
        <sz val="11"/>
        <color theme="5"/>
        <rFont val="Calibri"/>
        <family val="2"/>
        <scheme val="minor"/>
      </rPr>
      <t>MEMORANDO No DEO 26176  del 11/04/2022</t>
    </r>
    <r>
      <rPr>
        <sz val="11"/>
        <color theme="5"/>
        <rFont val="Calibri"/>
        <family val="2"/>
        <scheme val="minor"/>
      </rPr>
      <t xml:space="preserve">
A cargo de la Dirección Técnica y de Estructuracion. Sin embargo La Dirección de ejecucion y Operación,  esta presta a colaborar en lo que la DTE  requiera para su cumplimiento. </t>
    </r>
  </si>
  <si>
    <r>
      <rPr>
        <b/>
        <sz val="11"/>
        <color theme="1"/>
        <rFont val="Calibri"/>
        <family val="2"/>
        <scheme val="minor"/>
      </rPr>
      <t xml:space="preserve">MEMORANDO No SA-GARC 24083  del 04/04/2022 </t>
    </r>
    <r>
      <rPr>
        <sz val="11"/>
        <color theme="1"/>
        <rFont val="Calibri"/>
        <family val="2"/>
        <scheme val="minor"/>
      </rPr>
      <t xml:space="preserve">
Con Memorando SA GARC 21920 del 28 de marzo se solicito reuinion a la OAP, se relizo reuino por teams reuinon con la OAP el 29/03/2022
https://invias-my.sharepoint.com/:v:/g/personal/aagudelo_invias_gov_co1/ETvYhnjvHo9GlG7Uo_wXQdcB0GJfvi76WJzCdIj-tDZS7g
</t>
    </r>
    <r>
      <rPr>
        <b/>
        <sz val="11"/>
        <color theme="1"/>
        <rFont val="Calibri"/>
        <family val="2"/>
        <scheme val="minor"/>
      </rPr>
      <t xml:space="preserve">MEMORANDO No OAP 21845  del 28/03/2022, 
</t>
    </r>
    <r>
      <rPr>
        <sz val="11"/>
        <color theme="1"/>
        <rFont val="Calibri"/>
        <family val="2"/>
        <scheme val="minor"/>
      </rPr>
      <t xml:space="preserve">Se adjunta formato para formular la estrategia de participación diseñado por el DAFP (que incluye instructivo) junto con las diapositivas de la capacitación realizada en diciembre.
</t>
    </r>
    <r>
      <rPr>
        <b/>
        <sz val="11"/>
        <color theme="1"/>
        <rFont val="Calibri"/>
        <family val="2"/>
        <scheme val="minor"/>
      </rPr>
      <t xml:space="preserve">
</t>
    </r>
    <r>
      <rPr>
        <b/>
        <sz val="11"/>
        <color theme="5"/>
        <rFont val="Calibri"/>
        <family val="2"/>
        <scheme val="minor"/>
      </rPr>
      <t xml:space="preserve">MEMORANDO No DEO 26176  del 11/04/2022
</t>
    </r>
    <r>
      <rPr>
        <sz val="11"/>
        <color theme="5"/>
        <rFont val="Calibri"/>
        <family val="2"/>
        <scheme val="minor"/>
      </rPr>
      <t>Se encuentra a cargo de la Subdirección de Sostenibilidad (DTE). No obstante La Dirección de Ejecución y Operación esta presta para que sus colaboradas apoyen en la estrategia.  No obstante se adjunta la información de veedurías del primer trimestre del año 2022, y los anexos correspondientes (actas, lista de asistencia) en el siguiente link: https://invias-my.sharepoint.com/:u:/r/personal/radiaz_invias_gov_co/Documents/Informes%20mensuales/Primer%20trimestral%20veedur%C3%ADas.zip?csf=1&amp;web=1&amp;e=tJOIk1</t>
    </r>
  </si>
  <si>
    <r>
      <t xml:space="preserve">Plan Anual de Adquisiciones formulado publicado en SECCOP con actualizaciones y en la pagina web https://www.invias.gov.co/index.php/archivo-y-documentos/plan-anual-de-adquisiciones/12372-plan-anual-de-adquisiciones-2022
</t>
    </r>
    <r>
      <rPr>
        <b/>
        <sz val="11"/>
        <color theme="1"/>
        <rFont val="Calibri"/>
        <family val="2"/>
        <scheme val="minor"/>
      </rPr>
      <t xml:space="preserve">MEMORANDO No DTE 24441 del 05/04/2022
</t>
    </r>
    <r>
      <rPr>
        <sz val="11"/>
        <color theme="1"/>
        <rFont val="Calibri"/>
        <family val="2"/>
        <scheme val="minor"/>
      </rPr>
      <t xml:space="preserve">Se formula el Plan anual de adquisiciones PAA según cronograma establecido .
</t>
    </r>
    <r>
      <rPr>
        <b/>
        <sz val="11"/>
        <color theme="1"/>
        <rFont val="Calibri"/>
        <family val="2"/>
        <scheme val="minor"/>
      </rPr>
      <t>MEMORANDO No DEO 26176  del 11/04/2022</t>
    </r>
    <r>
      <rPr>
        <sz val="11"/>
        <color theme="1"/>
        <rFont val="Calibri"/>
        <family val="2"/>
        <scheme val="minor"/>
      </rPr>
      <t xml:space="preserve">
Esta actividad se cumple con las compromisos del primer trimestre
</t>
    </r>
  </si>
  <si>
    <r>
      <t>Se publicó informe de rendición de cuentas de implementación del acuerdo de paz - SIRCAP- en la página web. Esta información se encuentra disponible en https://www.invias.gov.co/index.php/planeacion-gestion-y-control/rendicion-de-cuentas</t>
    </r>
    <r>
      <rPr>
        <b/>
        <sz val="11"/>
        <color theme="1"/>
        <rFont val="Calibri"/>
        <family val="2"/>
        <scheme val="minor"/>
      </rPr>
      <t xml:space="preserve">
MEMORANDO No SUBG 24751 del 05/04/2022 </t>
    </r>
    <r>
      <rPr>
        <sz val="11"/>
        <color theme="1"/>
        <rFont val="Calibri"/>
        <family val="2"/>
        <scheme val="minor"/>
      </rPr>
      <t xml:space="preserve">
Publicación con los informes generados: https://www.invias.gov.co/index.php/planeacion-gestion-y-control/rendicion-de-cuentas#rendicion-de-cuentas-2021</t>
    </r>
  </si>
  <si>
    <r>
      <rPr>
        <b/>
        <sz val="11"/>
        <color theme="1"/>
        <rFont val="Calibri"/>
        <family val="2"/>
        <scheme val="minor"/>
      </rPr>
      <t xml:space="preserve">Esta actividad no aplica, </t>
    </r>
    <r>
      <rPr>
        <sz val="11"/>
        <color theme="1"/>
        <rFont val="Calibri"/>
        <family val="2"/>
        <scheme val="minor"/>
      </rPr>
      <t xml:space="preserve">teniendo en cuenta que el Departamento Administrativo de Función Pública  actualizó los la guia del SIRCAP, no obstante, de acuerdo a los nuevo lineamientos se consolidó informe el cual fue publicado en la página web de la entidad.Este puede ser consultado en: https://www.invias.gov.co/index.php/planeacion-gestion-y-control/rendicion-de-cuentas
</t>
    </r>
    <r>
      <rPr>
        <b/>
        <sz val="11"/>
        <color theme="1"/>
        <rFont val="Calibri"/>
        <family val="2"/>
        <scheme val="minor"/>
      </rPr>
      <t xml:space="preserve">
MEMORANDO No DEO 26176  del 11/04/2022</t>
    </r>
    <r>
      <rPr>
        <sz val="11"/>
        <color theme="1"/>
        <rFont val="Calibri"/>
        <family val="2"/>
        <scheme val="minor"/>
      </rPr>
      <t xml:space="preserve">
La DEO mediante memorando DEO21231 del 25 de marzo de 2022, solicito la información sobre las actividades establecidas por la dependencia competente (SVR).  En tal sentido la SVR informó que de acuerdo a la información remitida por la OAP, dicha meta ya esta cumplida.</t>
    </r>
  </si>
  <si>
    <r>
      <t xml:space="preserve">Se elaboró informe individual de acuerdo a los linemamientos establecidos por la Función Pública, este se encuentra pubicado en la página web. Esta información se encuentra disponible en https://www.invias.gov.co/index.php/planeacion-gestion-y-control/rendicion-de-cuentas </t>
    </r>
    <r>
      <rPr>
        <b/>
        <sz val="11"/>
        <color theme="1"/>
        <rFont val="Calibri"/>
        <family val="2"/>
        <scheme val="minor"/>
      </rPr>
      <t xml:space="preserve">
MEMORANDO No DTE 24441 del 05/04/2022</t>
    </r>
    <r>
      <rPr>
        <sz val="11"/>
        <color theme="1"/>
        <rFont val="Calibri"/>
        <family val="2"/>
        <scheme val="minor"/>
      </rPr>
      <t xml:space="preserve">
 Se realizo informe  de  rendición de cuentas para el periodo comprendido entre el 1 de enero y el 31 de diciembre de 2021 y publicarlo en la página web de la entidad en la sección "Transparencia y acceso a información pública" antes del 30 de marzo de 2022, y se envio a la OAP desde el 16 de noviembre 2021 con el fin de cumplir con nuestros compromisos. 
</t>
    </r>
    <r>
      <rPr>
        <b/>
        <sz val="11"/>
        <color theme="1"/>
        <rFont val="Calibri"/>
        <family val="2"/>
        <scheme val="minor"/>
      </rPr>
      <t xml:space="preserve">
MEMORANDO No SUBG 24751 del 05/04/2022
</t>
    </r>
    <r>
      <rPr>
        <sz val="11"/>
        <color theme="1"/>
        <rFont val="Calibri"/>
        <family val="2"/>
        <scheme val="minor"/>
      </rPr>
      <t xml:space="preserve">Documento actualizado: https://www.invias.gov.co/index.php/archivo-y-documentos/hechos-de-transparencia/informes-control-interno/12366-informe-de-evaluacion-estrategia-y-principal-espacio-de-rendicion-de-cuentas-invias-2021/file 
</t>
    </r>
    <r>
      <rPr>
        <b/>
        <sz val="11"/>
        <color theme="1"/>
        <rFont val="Calibri"/>
        <family val="2"/>
        <scheme val="minor"/>
      </rPr>
      <t>MEMORANDO No DEO 26176  del 11/04/2022</t>
    </r>
    <r>
      <rPr>
        <sz val="11"/>
        <color theme="1"/>
        <rFont val="Calibri"/>
        <family val="2"/>
        <scheme val="minor"/>
      </rPr>
      <t xml:space="preserve">
La Dirección de ejecucion y operacion  suministro la información de su competencia para la elaboración de dicho informe. al respecto, El INVIAS realizo la publicación del informe de rendición de cuentas 2021 en el siguiente enlace: GetFileAttachment?id=AAMkADQyY2U0MzFjLTQzYmYtNDZiOS05ZjQ4LWMyNzdlY2M5ZmQxNABGAAAAAACYlfFszHuLSL0GOugDSOMtBwDomps1Fl9CSZe4k7pBZ1buAAAAAAEMAADomps1Fl9CSZe4k7pBZ1buAAFS5WeWAAABEgAQAKTy2W3rKo5GtDZXcUOBuro%3D&amp;to</t>
    </r>
  </si>
  <si>
    <t>Se publicó informe en la página web sobre el avance de los indicadores del Plan Marco de Implementación del acuerdo de paz, esta información se encuentra disponible en https://www.invias.gov.co/index.php/planeacion-gestion-y-control/indicadores-de-gestion</t>
  </si>
  <si>
    <t>No se ha aplicado la encuesta de evaluaciòn, el instrumento se encuentra en diseño</t>
  </si>
  <si>
    <r>
      <rPr>
        <b/>
        <sz val="11"/>
        <color theme="1"/>
        <rFont val="Calibri"/>
        <family val="2"/>
        <scheme val="minor"/>
      </rPr>
      <t>MEMORANDO No SF-GC 28112 del 20/04/2022</t>
    </r>
    <r>
      <rPr>
        <sz val="11"/>
        <color theme="1"/>
        <rFont val="Calibri"/>
        <family val="2"/>
        <scheme val="minor"/>
      </rPr>
      <t xml:space="preserve">
los Estados Financieros que se tienen que publicar según lo Establecido por la Contaduría General de la Nación son los del 31 de diciembre de 2021, que se encuentran publicados en la pagina https://www.invias.gov.co/index.php/informacion-institucional/hechos-de-transparencia/informacion-financiera-y-contable/estados-financieros-2021 y los del mes de enero de 2022, que se encuentran en trámite de firma.</t>
    </r>
  </si>
  <si>
    <r>
      <rPr>
        <b/>
        <sz val="11"/>
        <color theme="1"/>
        <rFont val="Calibri"/>
        <family val="2"/>
        <scheme val="minor"/>
      </rPr>
      <t xml:space="preserve">MEMORANDO No OCD 27889  del 19/04/2022 </t>
    </r>
    <r>
      <rPr>
        <sz val="11"/>
        <color theme="1"/>
        <rFont val="Calibri"/>
        <family val="2"/>
        <scheme val="minor"/>
      </rPr>
      <t xml:space="preserve">
En el primer trimestre no se cumplió con el porcentaje del 25% de la meta, debido a la implementación de un plan de descongestión en la Oficina de Control Disciplinario, por la entrada en vigencia del Nuevo Codigo General Disciplinario (Ley 1952 de 2019), el 29 de marzo de 2022.. Por tanto el porcentaje del 25% se ejecutara en el segundo trimestre.   </t>
    </r>
  </si>
  <si>
    <r>
      <rPr>
        <b/>
        <sz val="11"/>
        <color theme="1"/>
        <rFont val="Calibri"/>
        <family val="2"/>
        <scheme val="minor"/>
      </rPr>
      <t>MEMORANDO No SGH 27221  del 18/04/2022</t>
    </r>
    <r>
      <rPr>
        <sz val="11"/>
        <color theme="1"/>
        <rFont val="Calibri"/>
        <family val="2"/>
        <scheme val="minor"/>
      </rPr>
      <t xml:space="preserve">
MEMORANDO CIRCULAR SGH 19066 DEL 18 DE MARZO DE 2022 - Se informa a todos los funcionarios sobre la obligaotierdad de actualizar la declaración de bienes y rentas. Se envía pieza por Comunicaciones el 1o. de abril del presente  recordando el diligenciamiento de la declaración y el plazo para diligenciarla.</t>
    </r>
  </si>
  <si>
    <r>
      <rPr>
        <sz val="11"/>
        <color theme="1"/>
        <rFont val="Calibri"/>
        <family val="2"/>
        <scheme val="minor"/>
      </rPr>
      <t>Mediante el MEMORANDO No OAP 21845  del 28/03/2022 se propuso formato para reportar ejecución de lso espacios de dialogo, el cual incluye aspectos de evaluación</t>
    </r>
    <r>
      <rPr>
        <b/>
        <sz val="11"/>
        <color theme="1"/>
        <rFont val="Calibri"/>
        <family val="2"/>
        <scheme val="minor"/>
      </rPr>
      <t xml:space="preserve">
MEMORANDO No DTE 24441 del 05/04/2022</t>
    </r>
    <r>
      <rPr>
        <sz val="11"/>
        <color theme="1"/>
        <rFont val="Calibri"/>
        <family val="2"/>
        <scheme val="minor"/>
      </rPr>
      <t xml:space="preserve">
Desde la subdireccion de sostenibilidad se vienen adeltantando las capacitaciones a las personas y comunidades interesadas en realizar seguimiento a los proyectos y asesorarlos en el proceso de conformación de veedurías ciudadanas u otro espacio de participación comunitaria, segun cronogramas establecidos anualmente  
</t>
    </r>
    <r>
      <rPr>
        <b/>
        <sz val="11"/>
        <color theme="1"/>
        <rFont val="Calibri"/>
        <family val="2"/>
        <scheme val="minor"/>
      </rPr>
      <t xml:space="preserve">MEMORANDO No SA-GARC 24083  del 04/04/2022 </t>
    </r>
    <r>
      <rPr>
        <sz val="11"/>
        <color theme="1"/>
        <rFont val="Calibri"/>
        <family val="2"/>
        <scheme val="minor"/>
      </rPr>
      <t xml:space="preserve">
Con Memorando SA GARC 21920 del 28 de marzo se solicito reuinion a la OAP, se relizo reuino por teams reuinon con la OAP el 29/03/2022
https://invias-my.sharepoint.com/:v:/g/personal/aagudelo_invias_gov_co1/ETvYhnjvHo9GlG7Uo_wXQdcB0GJfvi76WJzCdIj-tDZS7g</t>
    </r>
    <r>
      <rPr>
        <b/>
        <sz val="11"/>
        <color theme="1"/>
        <rFont val="Calibri"/>
        <family val="2"/>
        <scheme val="minor"/>
      </rPr>
      <t xml:space="preserve">
MEMORANDO No SUBG 24751 del 05/04/2022
</t>
    </r>
    <r>
      <rPr>
        <sz val="11"/>
        <color theme="1"/>
        <rFont val="Calibri"/>
        <family val="2"/>
        <scheme val="minor"/>
      </rPr>
      <t xml:space="preserve">La OAP propueso a la Subdirecciòn Administrativa formato de seguimeinto a espacios de partiicpaciòn que la parte inferior permite realizar una evaluacion e identificar aspectos de mejora. La Informaciòn fue remitida mediante memorando y socilaizada en reuniòn el 29 de marzo
Memo OAP 21845 del 28 de marzo </t>
    </r>
    <r>
      <rPr>
        <b/>
        <sz val="11"/>
        <color theme="1"/>
        <rFont val="Calibri"/>
        <family val="2"/>
        <scheme val="minor"/>
      </rPr>
      <t xml:space="preserve">
</t>
    </r>
    <r>
      <rPr>
        <b/>
        <sz val="11"/>
        <color theme="5"/>
        <rFont val="Calibri"/>
        <family val="2"/>
        <scheme val="minor"/>
      </rPr>
      <t xml:space="preserve">MEMORANDO No DEO 26176  del 11/04/2022
</t>
    </r>
    <r>
      <rPr>
        <sz val="11"/>
        <color theme="5"/>
        <rFont val="Calibri"/>
        <family val="2"/>
        <scheme val="minor"/>
      </rPr>
      <t>La Dirección de Ejecución y Operación, esta presta para que sus colaboradas apoyen en lo que se requiera para el cumplimiento de dicha meta.</t>
    </r>
  </si>
  <si>
    <t>Avances por componente con corte al 2º trimestre, respecto al total programado en el año</t>
  </si>
  <si>
    <t>Ejecutado en el 2º trimestre Vs Programado en el periodo</t>
  </si>
  <si>
    <t>AVANCES POR SUBCOMPONETE, corte 2º trimestre Vs Programado en la vigencia</t>
  </si>
  <si>
    <t>Cumplido en el primer trimestre</t>
  </si>
  <si>
    <t>Información disponible en:
1. Política Institucional de Administración del Riesgo 2021  https://www.invias.gov.co/index.php/archivo-y-documentos/politicas-y-lineamientos/11723-politica-institucional-de-administracion-del-riesgo-2021
2. Mapa de riesgos de corrupción https://www.invias.gov.co/index.php/plan-anticorrupcion-y-de-atencion-al-ciudadano (ver anexo 1)</t>
  </si>
  <si>
    <t>Información consolidada y publicada en https://www.invias.gov.co/index.php/plan-anticorrupcion-y-de-atencion-al-ciudadano , con nombre "https://www.invias.gov.co/index.php/plan-anticorrupcion-y-de-atencion-al-ciudadano".
Monitoreo con corte al 2° trimestre en recolección.</t>
  </si>
  <si>
    <t>Mesa de trabajo el 19 de mayo a las 9am  entre la Oficina Aseora de Planeación y delegados del Grupo de Atención y Relacionamiento Ciudadano para revisar la hoja de trabajo a implementar para programar la estrategia de participación ciudadana y el respectivo reporte de ejecución de las actividades</t>
  </si>
  <si>
    <t>Gestión ante el Departamento Adminsitrativo de la Funión Pública para actualizar el nombre del trámite relacionado con permisos de carga de formalidades plenas para que los vehículos combinados de carga sean una excepción.</t>
  </si>
  <si>
    <t>Capacitación de los temas regulados en el CBG, dentro de estos el conflicto de interés e integridad en la gestión pública, a través de capacitaciones organizadas por la Escuela Corporativa.</t>
  </si>
  <si>
    <r>
      <rPr>
        <b/>
        <sz val="11"/>
        <color theme="1"/>
        <rFont val="Calibri"/>
        <family val="2"/>
        <scheme val="minor"/>
      </rPr>
      <t>MEMORANDO No SGH 34503  del 11/05/2022</t>
    </r>
    <r>
      <rPr>
        <sz val="11"/>
        <color theme="1"/>
        <rFont val="Calibri"/>
        <family val="2"/>
        <scheme val="minor"/>
      </rPr>
      <t xml:space="preserve">
Se envío mediante memorando circular SGH 19066 del 18 de marzo de 2022, la información para el diligenciamiento de la declaración de bienes y rentas para la vigencia 2021, así mismo se han enviado dos comunicaciones  por correo electrónico el 01 y el 29 de abril de 2022, en las cuales se recuerda la importancia del diligenciamiento de la declaración de bienes y rentas
</t>
    </r>
    <r>
      <rPr>
        <b/>
        <sz val="11"/>
        <color theme="1"/>
        <rFont val="Calibri"/>
        <family val="2"/>
        <scheme val="minor"/>
      </rPr>
      <t xml:space="preserve">MEMORANDO No SGH 48787  del  30/06/2022
</t>
    </r>
    <r>
      <rPr>
        <sz val="11"/>
        <color theme="1"/>
        <rFont val="Calibri"/>
        <family val="2"/>
        <scheme val="minor"/>
      </rPr>
      <t>Se envío un memorando circular SGH 34762 del 11 de mayo de 2022, con la la información para el diligenciamiento de la declaración de bienes y rentas para la vigencia 2021, así mismo se enviaron comuniicaciones por correo electrónico los dias 13, 19, 27 y 31 de mayo en las cuales se recuerda la importancia del diligenciamiento de la declaración de bienes y rentas. El dia 08 de junio se envió un correo electrónico a las personas que no diligenciaron la Declaración de bienes y rentas.</t>
    </r>
  </si>
  <si>
    <r>
      <rPr>
        <b/>
        <sz val="11"/>
        <color theme="1"/>
        <rFont val="Calibri"/>
        <family val="2"/>
        <scheme val="minor"/>
      </rPr>
      <t>MEMORANDO No SGH 48787  del  30/06/2022</t>
    </r>
    <r>
      <rPr>
        <sz val="11"/>
        <color theme="1"/>
        <rFont val="Calibri"/>
        <family val="2"/>
        <scheme val="minor"/>
      </rPr>
      <t xml:space="preserve">
En conjunto con el Grupo de Relacionamiento y Atención al Ciudadano, se está realizando la planeación para la sensibilización de la cultura del servicio al ciudadano.
 </t>
    </r>
  </si>
  <si>
    <r>
      <t xml:space="preserve">MEMORANDO No SRT 46983  del 22/06/2022
 </t>
    </r>
    <r>
      <rPr>
        <sz val="11"/>
        <color theme="1"/>
        <rFont val="Calibri"/>
        <family val="2"/>
        <scheme val="minor"/>
      </rPr>
      <t>Estado: aprobación prototipo y estimación de horas para el desarrollo
Se ha trabajado con la empresa Analítica, junto con el acompañamiento de la oficina de la TIC, en lo siguiente:
- Revisión minuciosa del procedimiento
-Secuencia de las comunicaciones dentro del procedimiento
-Levantamiento historia de usuarios, conocimiento del trámite, levantamiento de requisitos.
-Reuniones realizadas los días 15 marzo, 27 abril, 11 mayo, 12 mayo, 23 mayo de 2022.</t>
    </r>
    <r>
      <rPr>
        <b/>
        <sz val="11"/>
        <color theme="1"/>
        <rFont val="Calibri"/>
        <family val="2"/>
        <scheme val="minor"/>
      </rPr>
      <t xml:space="preserve">
MEMORANDO No OTIC 49257 del 01/07/2022 
Fase de Planeación</t>
    </r>
    <r>
      <rPr>
        <sz val="11"/>
        <color theme="1"/>
        <rFont val="Calibri"/>
        <family val="2"/>
        <scheme val="minor"/>
      </rPr>
      <t xml:space="preserve">: El trámite permiso de cierre de vías se encuentra en 100% de documentación, entendimiento y aprobación del prototipo.  
</t>
    </r>
    <r>
      <rPr>
        <b/>
        <sz val="11"/>
        <color theme="1"/>
        <rFont val="Calibri"/>
        <family val="2"/>
        <scheme val="minor"/>
      </rPr>
      <t>Fase de Ejecución (Desarrollo):</t>
    </r>
    <r>
      <rPr>
        <sz val="11"/>
        <color theme="1"/>
        <rFont val="Calibri"/>
        <family val="2"/>
        <scheme val="minor"/>
      </rPr>
      <t xml:space="preserve"> El trámite permiso de cierre de vías está pendiente de estimación de esfuerzo para continuar con el desarrollo. Se presentó prototipo del desarrollo.
</t>
    </r>
    <r>
      <rPr>
        <b/>
        <sz val="11"/>
        <color theme="1"/>
        <rFont val="Calibri"/>
        <family val="2"/>
        <scheme val="minor"/>
      </rPr>
      <t xml:space="preserve">Fecha de corte 31 de mayo.
</t>
    </r>
    <r>
      <rPr>
        <sz val="11"/>
        <color theme="1"/>
        <rFont val="Calibri"/>
        <family val="2"/>
        <scheme val="minor"/>
      </rPr>
      <t xml:space="preserve">Se tiene el levantamiento de requerimientos, mockups, reunión de entendimiento del alcance con el contratista, se suministró estimación de horas para la parametrización en la fase de desarrollo. Se está analizando y en espera de aprobación por parte de la supervisión del contrato.
</t>
    </r>
    <r>
      <rPr>
        <b/>
        <sz val="11"/>
        <color theme="1"/>
        <rFont val="Calibri"/>
        <family val="2"/>
        <scheme val="minor"/>
      </rPr>
      <t xml:space="preserve">Con respecto a la gestión de información: </t>
    </r>
    <r>
      <rPr>
        <sz val="11"/>
        <color theme="1"/>
        <rFont val="Calibri"/>
        <family val="2"/>
        <scheme val="minor"/>
      </rPr>
      <t>Levantamiento de mapa de datos en conjunto con el proveedor Analítica, quien se contrató para la implementación del SDGEA e Invitrámites, en cuanto a la documentación de la estructura de datos, se espera la entrega de la documentación y al avance del proyectos para determinar el mapa de información de estas soluciones.</t>
    </r>
  </si>
  <si>
    <r>
      <rPr>
        <b/>
        <sz val="11"/>
        <color theme="1"/>
        <rFont val="Calibri"/>
        <family val="2"/>
        <scheme val="minor"/>
      </rPr>
      <t>MEMORANDO No SRT 46983  del 22/06/2022</t>
    </r>
    <r>
      <rPr>
        <sz val="11"/>
        <color theme="1"/>
        <rFont val="Calibri"/>
        <family val="2"/>
        <scheme val="minor"/>
      </rPr>
      <t xml:space="preserve">
 Estado: En elaboración del prototipo
Se ha trabajado con la empresa Analítica, junto con el acompañamiento de la oficina de la TIC, en lo siguiente:
- Levantamiento de requerimientos técnicos
-Diagrama de flujo de actividades en BPM
-Funcionalidades técnicas
-Reglas de negocio
-Elaboración de vistas de los formularios para el desarrollo
-Reuniones realizadas los días  20 abril, 27 abril y 28 abril de 2022
</t>
    </r>
    <r>
      <rPr>
        <b/>
        <sz val="11"/>
        <color theme="1"/>
        <rFont val="Calibri"/>
        <family val="2"/>
        <scheme val="minor"/>
      </rPr>
      <t xml:space="preserve">MEMORANDO No OTIC 49257 del 01/07/2022 </t>
    </r>
    <r>
      <rPr>
        <sz val="11"/>
        <color theme="1"/>
        <rFont val="Calibri"/>
        <family val="2"/>
        <scheme val="minor"/>
      </rPr>
      <t xml:space="preserve">
</t>
    </r>
    <r>
      <rPr>
        <b/>
        <sz val="11"/>
        <color theme="1"/>
        <rFont val="Calibri"/>
        <family val="2"/>
        <scheme val="minor"/>
      </rPr>
      <t xml:space="preserve">Fase de Planeación: </t>
    </r>
    <r>
      <rPr>
        <sz val="11"/>
        <color theme="1"/>
        <rFont val="Calibri"/>
        <family val="2"/>
        <scheme val="minor"/>
      </rPr>
      <t xml:space="preserve">El trámite de uso de vías se encuentra en 100% de documentación, faltando el entendimiento y la aprobación del prototipo.
</t>
    </r>
    <r>
      <rPr>
        <b/>
        <sz val="11"/>
        <color theme="1"/>
        <rFont val="Calibri"/>
        <family val="2"/>
        <scheme val="minor"/>
      </rPr>
      <t>Fase de Ejecución (Desarrollo):</t>
    </r>
    <r>
      <rPr>
        <sz val="11"/>
        <color theme="1"/>
        <rFont val="Calibri"/>
        <family val="2"/>
        <scheme val="minor"/>
      </rPr>
      <t xml:space="preserve"> El trámite de uso de vías no ha iniciado aprobación de prototipo.
Por orden de supervisión del contrato se detiene los requerimientos, se tiene el levantamiento de requerimientos, mockups. Este trámite se encuentra suspendido por orden de la supervisión del contrato.
</t>
    </r>
    <r>
      <rPr>
        <b/>
        <sz val="11"/>
        <color theme="1"/>
        <rFont val="Calibri"/>
        <family val="2"/>
        <scheme val="minor"/>
      </rPr>
      <t xml:space="preserve">Con respecto a la gestión de información: </t>
    </r>
    <r>
      <rPr>
        <sz val="11"/>
        <color theme="1"/>
        <rFont val="Calibri"/>
        <family val="2"/>
        <scheme val="minor"/>
      </rPr>
      <t>Configuración del Modulo de PQRSD en la Plataforma AzDigital.  Previsto el Release I, en producción a julio 2022. Este módulo es la base para la planeación de flujos de proceso utilizando el SGP-Sistema de Gestión de Procesos- para la implementación  de mecanismos de diálogo en doble vía.</t>
    </r>
  </si>
  <si>
    <r>
      <t xml:space="preserve">No aplica en el periodo
MEMORANDO No OTIC 49257 del 01/07/2022 
 </t>
    </r>
    <r>
      <rPr>
        <sz val="11"/>
        <color rgb="FFFF0000"/>
        <rFont val="Calibri"/>
        <family val="2"/>
        <scheme val="minor"/>
      </rPr>
      <t>Se ha estado trabajando en el levantamiento de información conjunto al proveedor Analítica, proveedor que está implementando el SDGEA e Invitrámites, en cuanto a la documentación de la estructura de datos, se espera la entrega de la documentación y el avance del proyectos para determinar el mapa de información de estas soluciones.</t>
    </r>
  </si>
  <si>
    <r>
      <rPr>
        <b/>
        <sz val="11"/>
        <color theme="1"/>
        <rFont val="Calibri"/>
        <family val="2"/>
        <scheme val="minor"/>
      </rPr>
      <t xml:space="preserve">MEMORANDO No OTIC 49257 del 01/07/2022 </t>
    </r>
    <r>
      <rPr>
        <sz val="11"/>
        <color theme="1"/>
        <rFont val="Calibri"/>
        <family val="2"/>
        <scheme val="minor"/>
      </rPr>
      <t xml:space="preserve">
Desde la OTIC - Dependencia: Gestión de Información, se está elaborando un documento general de las politicas y los componentes de informacion de las fuentes primarias y procesos de calidad de datos en primera versión para revisión y aprobación. El documento está en borrador.</t>
    </r>
  </si>
  <si>
    <r>
      <rPr>
        <b/>
        <sz val="11"/>
        <color theme="1"/>
        <rFont val="Calibri"/>
        <family val="2"/>
        <scheme val="minor"/>
      </rPr>
      <t>MEMORANDO No OTIC 49257 del 01/07/2022</t>
    </r>
    <r>
      <rPr>
        <sz val="11"/>
        <color theme="1"/>
        <rFont val="Calibri"/>
        <family val="2"/>
        <scheme val="minor"/>
      </rPr>
      <t xml:space="preserve">
Configuración en la Plataforma AzDigital, en el módulo de  Correspondencia  la parametrización de la Radicación de Cuentas por Pagar con las  funcionalidades de la radicación de la recepción y enrutamento al flujo de la gestión financiera, segun subtemas gestionados por el grupo de cuentas por pagar de la subdirección financiera.  En ambiente de pruebas en la intranet  : http://10.6.5.12/AZDigital_Pruebas/Admin/.  Proyecto planeado para el 100% a diciembre de 2022. Con corte junio 30 del 2022, 33,3% ejecutado.  Para el Release I previsto a Producción en Julio de 2022.</t>
    </r>
  </si>
  <si>
    <r>
      <rPr>
        <b/>
        <sz val="11"/>
        <color theme="1"/>
        <rFont val="Calibri"/>
        <family val="2"/>
        <scheme val="minor"/>
      </rPr>
      <t xml:space="preserve">MEMORANDO No DEO 49300  del 01/07/2022
https://invias-my.sharepoint.com/:f:/g/personal/jeherrera_invias_gov_co/EgBnVBuqcnxHrvE49y6_yYQBsN4HhK86RBjz62D89poJxQ?e=x7FyHw 
</t>
    </r>
    <r>
      <rPr>
        <sz val="11"/>
        <color theme="1"/>
        <rFont val="Calibri"/>
        <family val="2"/>
        <scheme val="minor"/>
      </rPr>
      <t>La DEO ratifica mediante memorando DEO21231 del 25 de marzo de 2022, que solicito la información sobre las actividades establecidas por la dependencia competente (SVR), en tal sentido la Subdireccion de Vias Regionales informo que de acuerdo a lo reportado por la OAP, dicha meta esta cumplida. A la fecha no se adelantaron acciones por parte de la DEO, entendiendo que se dio  cumplimiento al compromiso en el primer trimetre, de acuerdo a las evidencias reportadas.</t>
    </r>
  </si>
  <si>
    <r>
      <t xml:space="preserve">Cumplido en el primer trimestre
</t>
    </r>
    <r>
      <rPr>
        <b/>
        <sz val="11"/>
        <color theme="1"/>
        <rFont val="Calibri"/>
        <family val="2"/>
        <scheme val="minor"/>
      </rPr>
      <t xml:space="preserve">MEMORANDO No DEO 49300  del 01/07/2022
https://invias-my.sharepoint.com/:f:/g/personal/jeherrera_invias_gov_co/EgBnVBuqcnxHrvE49y6_yYQBsN4HhK86RBjz62D89poJxQ?e=x7FyHw 
</t>
    </r>
    <r>
      <rPr>
        <sz val="11"/>
        <color theme="1"/>
        <rFont val="Calibri"/>
        <family val="2"/>
        <scheme val="minor"/>
      </rPr>
      <t>La Dirección de ejecucion y operacion  suministro la información de su competencia para la elaboración de dicho informe, al respecto El INVIAS realizo la publicación del informe de rendición de cuentas 2021 en el siguiente enlace: GetFileAttachment?id=AAMkADQyY2U0MzFjLTQzYmYtNDZiOS05ZjQ4LWMyNzdlY2M5ZmQxNABGAAAAAACYlfFszHuLSL0GOugDSOMtBwDomps1Fl9CSZe4k7pBZ1buAAAAAAEMAADomps1Fl9CSZe4k7pBZ1buAAFS5WeWAAABEgAQAKTy2W3rKo5GtDZXcUOBuro%3D&amp;to. A la fecha no se adelantaron acciones por parte de la DEO, entendiendo que se dio  cumplimiento al compromiso en el primer trimetre, de acuerdo a las evidencias reportadas.</t>
    </r>
  </si>
  <si>
    <r>
      <t xml:space="preserve">Se continuron mesas de trabajo entre la Oficina asesora de Planeación y representantes de la Dirección general, Subdirección Generla y Secretaría Generla para definir macroprocesos, procesos, procedimeitnos y entregables por dependencia.
Se reanudaron mesas d etrabajo con líderes de proceso y facilitadores del MIPG para documentar las carcatrizaciones de los procesos de Talento Humano, Direccionamiento Estratégico, Atención y relacionamiento Ciudadano, Planificación de la Infraestructura y Estructuración de la Infraestructura, Gestión ambiental, predial, social y de sostenibilidad en proyectos y Reglamentación técnica e Innovación. Se remitío propuesta de cracterización del proceso de Ejecución y respectivo macroproceso para revisión.
Se efectuaron mesas d etrabajo para actualizar los riesgos de los procesos de los procesos de Gestión ambiental, predial, social y de sostenibilidad en proyectos, Reglamentación técnica e Innovación y Atención y relacionamiento Ciudadano.
</t>
    </r>
    <r>
      <rPr>
        <b/>
        <sz val="11"/>
        <rFont val="Calibri"/>
        <family val="2"/>
        <scheme val="minor"/>
      </rPr>
      <t xml:space="preserve">MEMORANDO No OCI 49728  del 05/07/2022
</t>
    </r>
    <r>
      <rPr>
        <sz val="11"/>
        <rFont val="Calibri"/>
        <family val="2"/>
        <scheme val="minor"/>
      </rPr>
      <t xml:space="preserve">Se realizó mesa de trabajo por el aplicativo MS-TEAMS el 2 de junio de 2022 entre la facilitadora de MIPG de la Oficina Asesora de Planeación -Dra. Johana de la Parra y el Equipo de la OCI con el fin de actualizar la caracterización del proceso y normatividad vigente del mismo y migrar dicha información a la nueva plantilla
 </t>
    </r>
  </si>
  <si>
    <r>
      <rPr>
        <b/>
        <sz val="11"/>
        <color theme="1"/>
        <rFont val="Calibri"/>
        <family val="2"/>
        <scheme val="minor"/>
      </rPr>
      <t>MEMORANDO No OCI 49728  del 05/07/2022</t>
    </r>
    <r>
      <rPr>
        <sz val="11"/>
        <color theme="1"/>
        <rFont val="Calibri"/>
        <family val="2"/>
        <scheme val="minor"/>
      </rPr>
      <t xml:space="preserve">
La Oficina de Control Interno realizó el seguimiento cuatrimestral al Plan Anticorrupción y Atención al Ciudadano -Mapa de Riesgos de Corrupción y Estrategia de Racionalización de  Trámites-SUIT Consolidada con corte al 30 de abril de 2022 y publicado en la sección  Plan  Anticorrupción y de Atención al Ciudadano del portal web del INVÍAS : https://www.invias.gov.co/index.php/plan-anticorrupcion-y-de-atencion-al-ciudadano#2022</t>
    </r>
  </si>
  <si>
    <r>
      <rPr>
        <b/>
        <sz val="11"/>
        <color theme="1"/>
        <rFont val="Calibri"/>
        <family val="2"/>
        <scheme val="minor"/>
      </rPr>
      <t>MEMORANDO No OCI 49728  del 05/07/2022</t>
    </r>
    <r>
      <rPr>
        <sz val="11"/>
        <color theme="1"/>
        <rFont val="Calibri"/>
        <family val="2"/>
        <scheme val="minor"/>
      </rPr>
      <t xml:space="preserve">
De conformidad con la programación de seguimiento al cumplimiento de los planes de mejoramiento para atender las observaciones de auditoría interna formuladas por la Oficina de Control Interno producto de las auditorías a la Accesibilidad al Medio Físico. Espacios de Servicio al Ciudadano en la Administración Pública. Norma Técnica NTC 6047 -2013 y Accesibilidad a páginas WEB - Norma Técnica NTC 5854, se reiteró mediante Memorandos Nos. OCI 48825 del 30/06/2022 dirigido a la Subdirección Administrativa y OCI 48835 del 30/06/2022 dirigido a la Subdirección General; el envío de los Planes de Mejoramiento que a la fecha están pendientes de presentarse, junto con los soportes de avance en el cumplimiento de las acciones propuestas para atender las observaciones identificadas. Respecto de la Auditoría al Modelo de Seguridad y Privacidad de la Información (MSPI); se recibió de la Oficina de Tecnologías de la Información y las Comunicaciones el Plan de Mejoramiento formulado con Memorando No. OTIC  13171 del 28/02/2022</t>
    </r>
  </si>
  <si>
    <r>
      <t xml:space="preserve">No aplica en el periodo
MEMORANDO No OCI 49728  del 05/07/2022
</t>
    </r>
    <r>
      <rPr>
        <sz val="11"/>
        <color rgb="FFFF0000"/>
        <rFont val="Calibri"/>
        <family val="2"/>
        <scheme val="minor"/>
      </rPr>
      <t>La Oficina de Control Interno -OCI viene publicando en el sitio web de la entidad los informes de ley y, de aseguramiento. https://www.invias.gov.co/index.php/informacion-institucional/8-informacion-general/4107-informes-de-ley; https://www.invias.gov.co/index.php/informe-de-derechos-de-autor y https://www.invias.gov.co/index.php/archivo-y-documentos/hechos-de-transparencia/informes-control-interno/informes-de-evaluacion-y-seguimiento;  La OCI realizará las actividades que sean de su competencia dentro del  Plan de Mejoramiento del Índice de Transparencia y Acceso a la Información -ITA.</t>
    </r>
  </si>
  <si>
    <r>
      <t xml:space="preserve">Consolidación de respuestas al MEMORANDO CIRCULAR No OAP 22155 del 29/03/2022 y revisión de pertinencia de actuales risesgos de corrupción bajo el nuevo modelo de operación de la entidad
Monitoreo con corte al 2° trimestre en recolección.
</t>
    </r>
    <r>
      <rPr>
        <b/>
        <sz val="11"/>
        <rFont val="Calibri"/>
        <family val="2"/>
        <scheme val="minor"/>
      </rPr>
      <t xml:space="preserve">MEMORANDO No DEO 49300  del 01/07/2022
https://invias-my.sharepoint.com/:f:/g/personal/jeherrera_invias_gov_co/EgBnVBuqcnxHrvE49y6_yYQBsN4HhK86RBjz62D89poJxQ?e=x7FyHw 
</t>
    </r>
    <r>
      <rPr>
        <sz val="11"/>
        <rFont val="Calibri"/>
        <family val="2"/>
        <scheme val="minor"/>
      </rPr>
      <t xml:space="preserve">Se realizó el monitoreo de riesgos de corrupción a las unidades ejecutoras (UE) de la DEO, se requirió mediante memorando circular DEO23413 de fecha 1-04-022. Las UE a su vez, mediante memorandos SMC-GGP149626 del 05-07-2022, SMC-GGP247997 del 28-06-2022, SMC-GGP347019 del 22-06-2022, SMC-GGPT48310 del 29-06-2022, SGI48068 del 28-06-2022 y SMFF48988 del 30-06-2022, mediante los cuales dichas UE no reportaron hechos asociados a corrupción de acuerdo a las variables descritas en la matriz.
</t>
    </r>
    <r>
      <rPr>
        <b/>
        <sz val="11"/>
        <rFont val="Calibri"/>
        <family val="2"/>
        <scheme val="minor"/>
      </rPr>
      <t>MEMORANDO No OCI 49728  del 05/07/2022</t>
    </r>
    <r>
      <rPr>
        <sz val="11"/>
        <rFont val="Calibri"/>
        <family val="2"/>
        <scheme val="minor"/>
      </rPr>
      <t xml:space="preserve">
Como se informó a la Oficina Asesora de Planeación mediante Memorando No. OCI 23692 del  01/04/2022,  "(...) la Oficina de Control Interno  considera que; en este momento, no es necesario formular un Riesgo de Corrupción, como quiera que en el Riesgo de Gestión identificado en el proceso de Evaluación y Seguimiento, los puntos de control cubren los aspectos que brindan una seguridad razonable para mitigar el riesgo de corrupción sugerido en el documento adjunto al memorando OAP 89855 del 1° de diciembre de 2021 y recomendado por la Secretaría de Transparencia en la mesa de trabajo..."
</t>
    </r>
    <r>
      <rPr>
        <b/>
        <sz val="11"/>
        <rFont val="Calibri"/>
        <family val="2"/>
        <scheme val="minor"/>
      </rPr>
      <t xml:space="preserve">
MEMORANDO No SG 50031 del 06/07/2022
</t>
    </r>
    <r>
      <rPr>
        <sz val="11"/>
        <rFont val="Calibri"/>
        <family val="2"/>
        <scheme val="minor"/>
      </rPr>
      <t xml:space="preserve"> se revisa el mapa de corrupción con el fin de actualizarlo</t>
    </r>
  </si>
  <si>
    <r>
      <t xml:space="preserve">Cumplido en el primer trimestre
</t>
    </r>
    <r>
      <rPr>
        <b/>
        <sz val="11"/>
        <color theme="1"/>
        <rFont val="Calibri"/>
        <family val="2"/>
        <scheme val="minor"/>
      </rPr>
      <t xml:space="preserve">
MEMORANDO No SG 50031 del 06/07/2022
</t>
    </r>
    <r>
      <rPr>
        <sz val="11"/>
        <color theme="1"/>
        <rFont val="Calibri"/>
        <family val="2"/>
        <scheme val="minor"/>
      </rPr>
      <t>se adopta mediante resolucion n. 4536 de 30 de diciembre de 2021 https://www.invias.gov.co/index.php/normativa/resoluciones-circulares-otros/12690-resolucion-4536-del-30-de-diciembre-de-2021
se publica en la página  https://www.invias.gov.co/index.php/archivo-y-documentos/cnsc/codigo-de-integridad/12689-codigo-de-buen-gobierno-e-integridad-del-invias
publicado en la intranet:
http://intranet/docs/mipg/2022/140322_anx_cod_buen_gobierno.pdf</t>
    </r>
  </si>
  <si>
    <r>
      <rPr>
        <b/>
        <sz val="11"/>
        <color theme="1"/>
        <rFont val="Calibri"/>
        <family val="2"/>
        <scheme val="minor"/>
      </rPr>
      <t>MEMORANDO No SGH 48787  del  30/06/2022</t>
    </r>
    <r>
      <rPr>
        <sz val="11"/>
        <color theme="1"/>
        <rFont val="Calibri"/>
        <family val="2"/>
        <scheme val="minor"/>
      </rPr>
      <t xml:space="preserve">
Se envío la información del codigo del buen gobierno, mediante un mensaje de comunicaciones por correo electrínico el dia 04 de mayo de 2022 y el dia 29 de junio se realizó la socialización del código del buen gobierno.
</t>
    </r>
    <r>
      <rPr>
        <b/>
        <sz val="11"/>
        <color theme="1"/>
        <rFont val="Calibri"/>
        <family val="2"/>
        <scheme val="minor"/>
      </rPr>
      <t xml:space="preserve">MEMORANDO No SG 50031 del 06/07/2022
</t>
    </r>
    <r>
      <rPr>
        <sz val="11"/>
        <color theme="1"/>
        <rFont val="Calibri"/>
        <family val="2"/>
        <scheme val="minor"/>
      </rPr>
      <t>el 29 de junio se realizó las senciblización del codigo de buen gobierno, conflicto de interes.</t>
    </r>
  </si>
  <si>
    <r>
      <rPr>
        <b/>
        <sz val="11"/>
        <color theme="1"/>
        <rFont val="Calibri"/>
        <family val="2"/>
        <scheme val="minor"/>
      </rPr>
      <t>MEMORANDO No SG 50031 del 06/07/2022</t>
    </r>
    <r>
      <rPr>
        <sz val="11"/>
        <color theme="1"/>
        <rFont val="Calibri"/>
        <family val="2"/>
        <scheme val="minor"/>
      </rPr>
      <t xml:space="preserve">
se reviso y modifico el protoloco aprobado y publicado en el aplicativo kawak, el lanzamiento se realiza en la primera semana de julio de 2022,</t>
    </r>
  </si>
  <si>
    <r>
      <rPr>
        <b/>
        <sz val="11"/>
        <color theme="1"/>
        <rFont val="Calibri"/>
        <family val="2"/>
        <scheme val="minor"/>
      </rPr>
      <t>MEMORANDO No SGH 48787  del  30/06/2022</t>
    </r>
    <r>
      <rPr>
        <sz val="11"/>
        <color theme="1"/>
        <rFont val="Calibri"/>
        <family val="2"/>
        <scheme val="minor"/>
      </rPr>
      <t xml:space="preserve">
Se envío la información del codigo del buen gobierno, mediante un mensaje de comunicaciones por correo electrínico el dia 04 de mayo de 2022 y el dia 29 de junio se realizó la socialización del código del buen gobierno.
</t>
    </r>
    <r>
      <rPr>
        <b/>
        <sz val="11"/>
        <color theme="1"/>
        <rFont val="Calibri"/>
        <family val="2"/>
        <scheme val="minor"/>
      </rPr>
      <t xml:space="preserve">MEMORANDO No OTIC 49257 del 01/07/2022
</t>
    </r>
    <r>
      <rPr>
        <sz val="11"/>
        <color theme="1"/>
        <rFont val="Calibri"/>
        <family val="2"/>
        <scheme val="minor"/>
      </rPr>
      <t xml:space="preserve">El responsable de esta tarea es la secretaría general con el apoyo de comunicaciones. Desde la OTIC estamos atentos al apoyo que se requiera.
</t>
    </r>
    <r>
      <rPr>
        <b/>
        <sz val="11"/>
        <color theme="1"/>
        <rFont val="Calibri"/>
        <family val="2"/>
        <scheme val="minor"/>
      </rPr>
      <t>MEMORANDO No SG 50031 del 06/07/2022</t>
    </r>
    <r>
      <rPr>
        <sz val="11"/>
        <color theme="1"/>
        <rFont val="Calibri"/>
        <family val="2"/>
        <scheme val="minor"/>
      </rPr>
      <t xml:space="preserve">
se esta trabajando en el diseño de la capsula
</t>
    </r>
  </si>
  <si>
    <r>
      <t xml:space="preserve">MEMORANDO No SUBG 50202  del 06/07/2022
</t>
    </r>
    <r>
      <rPr>
        <sz val="11"/>
        <color theme="1"/>
        <rFont val="Calibri"/>
        <family val="2"/>
        <scheme val="minor"/>
      </rPr>
      <t xml:space="preserve">186 boletines publicados
https://www.invias.gov.co/index.php/sala/historico
</t>
    </r>
    <r>
      <rPr>
        <b/>
        <sz val="11"/>
        <color theme="1"/>
        <rFont val="Calibri"/>
        <family val="2"/>
        <scheme val="minor"/>
      </rPr>
      <t xml:space="preserve"> </t>
    </r>
  </si>
  <si>
    <r>
      <rPr>
        <b/>
        <sz val="11"/>
        <color theme="1"/>
        <rFont val="Calibri"/>
        <family val="2"/>
        <scheme val="minor"/>
      </rPr>
      <t>MEMORANDO No SUBG 50202  del 06/07/2022</t>
    </r>
    <r>
      <rPr>
        <sz val="11"/>
        <color theme="1"/>
        <rFont val="Calibri"/>
        <family val="2"/>
        <scheme val="minor"/>
      </rPr>
      <t xml:space="preserve">
Se han publicado los Estados Financieros de los meses de enero a abril de 2022: https://www.invias.gov.co/index.php/informacion-institucional/hechos-de-transparencia/informacion-financiera-y-contable/estados-financieros-2022</t>
    </r>
  </si>
  <si>
    <r>
      <rPr>
        <b/>
        <sz val="11"/>
        <color theme="1"/>
        <rFont val="Calibri"/>
        <family val="2"/>
        <scheme val="minor"/>
      </rPr>
      <t>MEMORANDO No OTIC 49257 del 01/07/2022</t>
    </r>
    <r>
      <rPr>
        <sz val="11"/>
        <color theme="1"/>
        <rFont val="Calibri"/>
        <family val="2"/>
        <scheme val="minor"/>
      </rPr>
      <t xml:space="preserve">
Esta cumplido desde de Comunicaciones de acuerdo al memorando SA-GARC 24083 del 04/04/2022.
</t>
    </r>
    <r>
      <rPr>
        <b/>
        <sz val="11"/>
        <color theme="1"/>
        <rFont val="Calibri"/>
        <family val="2"/>
        <scheme val="minor"/>
      </rPr>
      <t xml:space="preserve">MEMORANDO No SG 50031 del 06/07/2022
</t>
    </r>
    <r>
      <rPr>
        <sz val="11"/>
        <color theme="1"/>
        <rFont val="Calibri"/>
        <family val="2"/>
        <scheme val="minor"/>
      </rPr>
      <t xml:space="preserve">se realiza el informe publicandose en la pagina web de la entidad en el modulo de atencion al ciudadano
</t>
    </r>
    <r>
      <rPr>
        <b/>
        <sz val="11"/>
        <color theme="1"/>
        <rFont val="Calibri"/>
        <family val="2"/>
        <scheme val="minor"/>
      </rPr>
      <t xml:space="preserve">MEMORANDO No SUBG 50202  del 06/07/2022
</t>
    </r>
    <r>
      <rPr>
        <sz val="11"/>
        <color theme="1"/>
        <rFont val="Calibri"/>
        <family val="2"/>
        <scheme val="minor"/>
      </rPr>
      <t>Se encuentra publicado el informe del primer trimestre, puede ser consultado en: https://www.invias.gov.co/index.php/servicios-al-ciudadano/peticiones-quejas-y-reclamos/informe-trimestral-informacion-mas-consultada
El informe del segundo trimestre se encuentra en proceso de recolección de información</t>
    </r>
  </si>
  <si>
    <r>
      <rPr>
        <b/>
        <sz val="11"/>
        <color rgb="FFFF0000"/>
        <rFont val="Calibri"/>
        <family val="2"/>
        <scheme val="minor"/>
      </rPr>
      <t xml:space="preserve">No aplica en el periodo
MEMORANDO No OTIC 49257 del 01/07/2022 </t>
    </r>
    <r>
      <rPr>
        <sz val="11"/>
        <color rgb="FFFF0000"/>
        <rFont val="Calibri"/>
        <family val="2"/>
        <scheme val="minor"/>
      </rPr>
      <t xml:space="preserve">
Configuración y parametrización del Sistema de Gestión de Documento Electronico de Archivo - SGDEA en la Plataforma Informatica AzDigital. Para el Release I  previsto a Producción en Julio de 2022, con los modulos Módulo Gestión de Contenido (Gestión Archivística) , Módulo de Correspondencia Interna – Externa  (Ventanilla Única de Radicación ), Módulo Estampado Cronológico y Firma Digital, Interoperabilidad Correo Certificado 4-72 y Servicio Postal SIPOST 4-72, Módulo Gestión de PQRSD, Modulo Categorías e Indización ( para la consulta de la información histórica digitalizada ). En ambiente de pruebas en la intranet  : http://10.6.5.12/AZDigital_Pruebas/Admin/.  Proyecto planeado para el 100% a diciembre de 2022. El avance del proyecto en general a corte Junio 30 de 2022, 33% ejecutado.</t>
    </r>
  </si>
  <si>
    <r>
      <rPr>
        <b/>
        <sz val="11"/>
        <color theme="1"/>
        <rFont val="Calibri"/>
        <family val="2"/>
        <scheme val="minor"/>
      </rPr>
      <t xml:space="preserve">MEMORANDO No OTIC 49257 del 01/07/2022 </t>
    </r>
    <r>
      <rPr>
        <sz val="11"/>
        <color theme="1"/>
        <rFont val="Calibri"/>
        <family val="2"/>
        <scheme val="minor"/>
      </rPr>
      <t xml:space="preserve">
Configuración del Modulo de PQRSD en la Plataforma AzDigital.  Previsto el Release I, en producción a julio 2022. Este módulo es la base para la planeación de flujos de proceso utilizando el SGP-Sistema de Gestión de Procesos- para la implementación de mecanismos de diálogo en doble vía. Actualmente este módulo de PQRD en pruebas. 
El porcentaje de avance del proyecto según la planeación es 33,3% al 30 de junio del 2022.
</t>
    </r>
    <r>
      <rPr>
        <b/>
        <sz val="11"/>
        <color theme="1"/>
        <rFont val="Calibri"/>
        <family val="2"/>
        <scheme val="minor"/>
      </rPr>
      <t xml:space="preserve">MEMORANDO No SA-GARC 50705 del 07/07/2022
</t>
    </r>
    <r>
      <rPr>
        <sz val="11"/>
        <color theme="1"/>
        <rFont val="Calibri"/>
        <family val="2"/>
        <scheme val="minor"/>
      </rPr>
      <t>Se remitio correo electronico del 30/06/2022 socializando el instructivo con lineamientos internos del Grupo de Atención y Relacionamiento Ciudadano con el fin de recordar las buenas prácticas en la verificación y realización de envíos de los documentos oficiales de la entidad.</t>
    </r>
  </si>
  <si>
    <r>
      <rPr>
        <b/>
        <sz val="11"/>
        <color theme="1"/>
        <rFont val="Calibri"/>
        <family val="2"/>
        <scheme val="minor"/>
      </rPr>
      <t>MEMORANDO No SA-GARC 50705 del 07/07/2022</t>
    </r>
    <r>
      <rPr>
        <sz val="11"/>
        <color theme="1"/>
        <rFont val="Calibri"/>
        <family val="2"/>
        <scheme val="minor"/>
      </rPr>
      <t xml:space="preserve">
Con memorando SA-GARC 25375 del 07/04/2022 se SOLICITUD  INCENTIVOS 2022 - GARC </t>
    </r>
  </si>
  <si>
    <r>
      <rPr>
        <b/>
        <sz val="11"/>
        <color theme="1"/>
        <rFont val="Calibri"/>
        <family val="2"/>
        <scheme val="minor"/>
      </rPr>
      <t>MEMORANDO No SA-GARC 50705 del 07/07/2022</t>
    </r>
    <r>
      <rPr>
        <sz val="11"/>
        <color theme="1"/>
        <rFont val="Calibri"/>
        <family val="2"/>
        <scheme val="minor"/>
      </rPr>
      <t xml:space="preserve">
Se realizó taller y mesa de trabajo con la DT Cordoba el día 6 de abril 2022, evidencia grabación de teams,  Se realizo conversatorio el dia 16 de junio 2022 sobre PQRD y mesa de trabajo con las siguientes DT: Tolima,Casanare,Ocaña y Norte de Santander, evidencia Asistencia Conversatorio y informe del conversatorio.</t>
    </r>
  </si>
  <si>
    <r>
      <rPr>
        <b/>
        <sz val="11"/>
        <color theme="1"/>
        <rFont val="Calibri"/>
        <family val="2"/>
        <scheme val="minor"/>
      </rPr>
      <t>MEMORANDO No OTIC 49257 del 01/07/2022</t>
    </r>
    <r>
      <rPr>
        <sz val="11"/>
        <color theme="1"/>
        <rFont val="Calibri"/>
        <family val="2"/>
        <scheme val="minor"/>
      </rPr>
      <t xml:space="preserve"> 
El responsable de esta tarea es la Subdirección Administrativa - GAC. Desde la OTIC estamos atentos al apoyo que se requiera.
</t>
    </r>
    <r>
      <rPr>
        <b/>
        <sz val="11"/>
        <color theme="1"/>
        <rFont val="Calibri"/>
        <family val="2"/>
        <scheme val="minor"/>
      </rPr>
      <t>MEMORANDO No SA-GARC 50705 del 07/07/2022</t>
    </r>
    <r>
      <rPr>
        <sz val="11"/>
        <color theme="1"/>
        <rFont val="Calibri"/>
        <family val="2"/>
        <scheme val="minor"/>
      </rPr>
      <t xml:space="preserve">
 Memorando  SA-GARC 31410 del  02/05/2022 solicitud de modificacion de conmutador y mediamte reunion por teams del 16 de mayo se realizo el fortaleciomiento del canal telefonico. https://invias-my.sharepoint.com/:v:/g/personal/jvalbuena_invias_gov_co/ESNGQl17lF5CvQ1jDVrjx4MBDOvHCzzMUjwQpFp4OimAnA Memorando SA-GARC 37615 del 20/05/2022 solicitud implementacion encuenta en el conmutador.</t>
    </r>
  </si>
  <si>
    <r>
      <rPr>
        <b/>
        <sz val="11"/>
        <color theme="1"/>
        <rFont val="Calibri"/>
        <family val="2"/>
        <scheme val="minor"/>
      </rPr>
      <t>MEMORANDO No SA-GARC 50705 del 07/07/2022</t>
    </r>
    <r>
      <rPr>
        <sz val="11"/>
        <color theme="1"/>
        <rFont val="Calibri"/>
        <family val="2"/>
        <scheme val="minor"/>
      </rPr>
      <t xml:space="preserve">
Se realizo Propuesta Tecnica y Economica  Para realizar ajustes razonables en la construccion de entornos accesibles e incluyentes para las personas sordas. Con anexo de requerimientos tecnicos, fecha 14/06/2022 </t>
    </r>
  </si>
  <si>
    <r>
      <rPr>
        <b/>
        <sz val="11"/>
        <color theme="1"/>
        <rFont val="Calibri"/>
        <family val="2"/>
        <scheme val="minor"/>
      </rPr>
      <t>MEMORANDO No SUBG 50202  del 06/07/2022</t>
    </r>
    <r>
      <rPr>
        <sz val="11"/>
        <color theme="1"/>
        <rFont val="Calibri"/>
        <family val="2"/>
        <scheme val="minor"/>
      </rPr>
      <t xml:space="preserve">
Se realizo una reunion el dia 17 de mayo de 2022, a la cual asistieron las Direcciones Territoriales y el Grupo atencion al ciudadano, donde dicho grupo informa el cronograma de ejecucion, el cual debe ser cordinado con la Subdireccion Administrativa, para definir y priorizar las 7 Direcciones Territoriales. Se espera participar de una mesa de trabajo en el mes de Julio.
</t>
    </r>
    <r>
      <rPr>
        <b/>
        <sz val="11"/>
        <color theme="1"/>
        <rFont val="Calibri"/>
        <family val="2"/>
        <scheme val="minor"/>
      </rPr>
      <t>MEMORANDO No SA-GARC 50705 del 07/07/2022</t>
    </r>
    <r>
      <rPr>
        <sz val="11"/>
        <color theme="1"/>
        <rFont val="Calibri"/>
        <family val="2"/>
        <scheme val="minor"/>
      </rPr>
      <t xml:space="preserve">
Se realizo reunion por teams el 17 de/05/2022 con la Grupo Gerencia Territoriales y con las 26 territoriales. Solo 22 territoriales han enviado informacion y fotografias.</t>
    </r>
  </si>
  <si>
    <r>
      <rPr>
        <b/>
        <sz val="11"/>
        <color theme="1"/>
        <rFont val="Calibri"/>
        <family val="2"/>
        <scheme val="minor"/>
      </rPr>
      <t>MEMORANDO No SA-GARC 50705 del 07/07/2022</t>
    </r>
    <r>
      <rPr>
        <sz val="11"/>
        <color theme="1"/>
        <rFont val="Calibri"/>
        <family val="2"/>
        <scheme val="minor"/>
      </rPr>
      <t xml:space="preserve">
Se tiene 3 certificaciones del curso de lenguaje claro del DNP</t>
    </r>
  </si>
  <si>
    <r>
      <rPr>
        <b/>
        <sz val="11"/>
        <color theme="1"/>
        <rFont val="Calibri"/>
        <family val="2"/>
        <scheme val="minor"/>
      </rPr>
      <t>MEMORANDO No SUBG 50202  del 06/07/2022</t>
    </r>
    <r>
      <rPr>
        <sz val="11"/>
        <color theme="1"/>
        <rFont val="Calibri"/>
        <family val="2"/>
        <scheme val="minor"/>
      </rPr>
      <t xml:space="preserve">
Se realizó reunión dirigida por el Grupo de Atención al Ciudadano, donde participaron las DT Tolima, Norte de Santander, Ocaña y Casanare con el fin de dar directrices para las respuestas que se generen desde cada unidad.
</t>
    </r>
    <r>
      <rPr>
        <b/>
        <sz val="11"/>
        <color theme="1"/>
        <rFont val="Calibri"/>
        <family val="2"/>
        <scheme val="minor"/>
      </rPr>
      <t xml:space="preserve">MEMORANDO No SA-GARC 50705 del 07/07/2022
</t>
    </r>
    <r>
      <rPr>
        <sz val="11"/>
        <color theme="1"/>
        <rFont val="Calibri"/>
        <family val="2"/>
        <scheme val="minor"/>
      </rPr>
      <t xml:space="preserve">Con  Memorando SA-GARC 44242 de 13/06/2022  para divulgación a comunicaciones internas de Promover que las respuestas a través de los canales de atención.
</t>
    </r>
  </si>
  <si>
    <r>
      <rPr>
        <b/>
        <sz val="11"/>
        <color theme="1"/>
        <rFont val="Calibri"/>
        <family val="2"/>
        <scheme val="minor"/>
      </rPr>
      <t xml:space="preserve">MEMORANDO No OTIC 49257 del 01/07/2022 </t>
    </r>
    <r>
      <rPr>
        <sz val="11"/>
        <color theme="1"/>
        <rFont val="Calibri"/>
        <family val="2"/>
        <scheme val="minor"/>
      </rPr>
      <t xml:space="preserve">
Los responsables de estas tareas son la GAC, Comunicaciones, Dirección Técnica y de Estructucturacón, se debe tener en cuenta esta caracterización en la implementación del proyecto de INVITRÁMITES que se está llevando a cabo actualmente.
</t>
    </r>
    <r>
      <rPr>
        <b/>
        <sz val="11"/>
        <color theme="1"/>
        <rFont val="Calibri"/>
        <family val="2"/>
        <scheme val="minor"/>
      </rPr>
      <t>MEMORANDO No DEO 49300  del 01/07/2022</t>
    </r>
    <r>
      <rPr>
        <sz val="11"/>
        <color theme="1"/>
        <rFont val="Calibri"/>
        <family val="2"/>
        <scheme val="minor"/>
      </rPr>
      <t xml:space="preserve">
Con Memorando SA-GARC 33721 del 09/05/2022 solicitud Publicacion banner</t>
    </r>
  </si>
  <si>
    <r>
      <rPr>
        <b/>
        <sz val="11"/>
        <color theme="1"/>
        <rFont val="Calibri"/>
        <family val="2"/>
        <scheme val="minor"/>
      </rPr>
      <t>MEMORANDO No DEO 49300  del 01/07/2022</t>
    </r>
    <r>
      <rPr>
        <sz val="11"/>
        <color theme="1"/>
        <rFont val="Calibri"/>
        <family val="2"/>
        <scheme val="minor"/>
      </rPr>
      <t xml:space="preserve">
Mediante reuniones llevadas a cabo el día 26/05/22 actas 5, 31/05/22 acta 6 y 02/06/2022 acta 7, se realizó reuniones con el personal que realiza el seguimiento, con el fin de mejorar los mecanismos de seguimiento a la respuesta oportuna y de calidad a los derechos de petición y PQRD.</t>
    </r>
  </si>
  <si>
    <r>
      <rPr>
        <b/>
        <sz val="11"/>
        <color theme="1"/>
        <rFont val="Calibri"/>
        <family val="2"/>
        <scheme val="minor"/>
      </rPr>
      <t xml:space="preserve">MEMORANDO No OTIC 49257 del 01/07/2022 </t>
    </r>
    <r>
      <rPr>
        <sz val="11"/>
        <color theme="1"/>
        <rFont val="Calibri"/>
        <family val="2"/>
        <scheme val="minor"/>
      </rPr>
      <t xml:space="preserve">
Parametrización en la Plataforma AzDigital, del modulo de PQRSD para la gestión de Peticiones. En ambiente de pruebas en la intranet : http://10.6.5.12/AZDigital_Pruebas/Admin/.  Proyecto planeado para el 100% a diciembre de 2022.  Con corte Junio 30 se ha cumplido con el 33,3% planeado para módulo de PQRSD. Para el Release I previsto a Producción en Julio de 2022
MEMORANDO No DEO 49300  del 01/07/2022
</t>
    </r>
    <r>
      <rPr>
        <b/>
        <sz val="11"/>
        <color theme="1"/>
        <rFont val="Calibri"/>
        <family val="2"/>
        <scheme val="minor"/>
      </rPr>
      <t xml:space="preserve">https://invias-my.sharepoint.com/:f:/g/personal/jeherrera_invias_gov_co/EgBnVBuqcnxHrvE49y6_yYQBsN4HhK86RBjz62D89poJxQ?e=x7FyHw 
</t>
    </r>
    <r>
      <rPr>
        <sz val="11"/>
        <color theme="1"/>
        <rFont val="Calibri"/>
        <family val="2"/>
        <scheme val="minor"/>
      </rPr>
      <t xml:space="preserve">Se encuentra a cargo de la Subdireccion General con el apoyo de la DTE y la DEO . No obstante quien reliaza el seguimiento a las observaciones de la veedurias ciudadanas es la DTE, En cabeza de la Subdireccion de Sostenibilidad . Sin embargo La Dirección de Ejecucion y Operacion ha estado presta para que sus colaboradas apoyen la estructuración del registro o herramienta electrónica que se requiere para dar cumplimiento en su totalidad .
</t>
    </r>
    <r>
      <rPr>
        <b/>
        <sz val="11"/>
        <color theme="1"/>
        <rFont val="Calibri"/>
        <family val="2"/>
        <scheme val="minor"/>
      </rPr>
      <t>MEMORANDO No SA-GARC 50705 del 07/07/2022</t>
    </r>
    <r>
      <rPr>
        <sz val="11"/>
        <color theme="1"/>
        <rFont val="Calibri"/>
        <family val="2"/>
        <scheme val="minor"/>
      </rPr>
      <t xml:space="preserve">
Con memorando SA-GARC 34023 del 10/05/2022 se ofrecio participacion y  apoyo en las reuniones con las veedurias. 
</t>
    </r>
  </si>
  <si>
    <r>
      <rPr>
        <b/>
        <sz val="11"/>
        <color theme="1"/>
        <rFont val="Calibri"/>
        <family val="2"/>
        <scheme val="minor"/>
      </rPr>
      <t xml:space="preserve">MEMORANDO No OTIC 49257 del 01/07/2022 </t>
    </r>
    <r>
      <rPr>
        <sz val="11"/>
        <color theme="1"/>
        <rFont val="Calibri"/>
        <family val="2"/>
        <scheme val="minor"/>
      </rPr>
      <t xml:space="preserve">
Parametrización en la Plataforma AzDigital, del modulo de PQRSD para la gestión de Peticiones con el subportal web de recepción de experiencia de usuario.  En ambiente de pruebas en la intranet  : http://10.6.5.12/AZDigital_Pruebas/Admin/.  Proyecto planeado para el 100% a diciembre de 2022. Con corte junio 30 de 2022, 33,3% ejecutado. Para el Release I  previsto a Producción en Julio de 2022
</t>
    </r>
    <r>
      <rPr>
        <b/>
        <sz val="11"/>
        <color theme="1"/>
        <rFont val="Calibri"/>
        <family val="2"/>
        <scheme val="minor"/>
      </rPr>
      <t>MEMORANDO No SA-GARC 50705 del 07/07/2022</t>
    </r>
    <r>
      <rPr>
        <sz val="11"/>
        <color theme="1"/>
        <rFont val="Calibri"/>
        <family val="2"/>
        <scheme val="minor"/>
      </rPr>
      <t xml:space="preserve">
Se dio puesta en marcha de las encuestas de percepción y satisfacción de los canales Presencial a través de una QR  https://forms.office.com/r/1trtaHGphi  y Canal Virtual (buzón atencionciudadano@invias.gov.co) https://forms.office.com/r/dBQtx0j1PV , Canal Telefónico y Virtual (Página web) https://forms.office.com/r/z6hUkB5jPP . A partir del 1 de mayo.
Con memorando SA-GARC 37615 20-05-2022 se solicito a la Subdirección Administrativa, la implementación de la encuesta del canal telefónico en el conmutador. 
</t>
    </r>
  </si>
  <si>
    <r>
      <t xml:space="preserve">Se publicó informe de rendición de cuentas de implementación del acuerdo de paz - SIRCAP- en la página web. Esta información se encuentra disponible en https://www.invias.gov.co/index.php/planeacion-gestion-y-control/rendicion-de-cuentas
</t>
    </r>
    <r>
      <rPr>
        <b/>
        <sz val="11"/>
        <color theme="1"/>
        <rFont val="Calibri"/>
        <family val="2"/>
        <scheme val="minor"/>
      </rPr>
      <t xml:space="preserve">
MEMORANDO No SUBG 50202  del 06/07/2022</t>
    </r>
    <r>
      <rPr>
        <sz val="11"/>
        <color theme="1"/>
        <rFont val="Calibri"/>
        <family val="2"/>
        <scheme val="minor"/>
      </rPr>
      <t xml:space="preserve">
Al ser un informe semestral, se encuentra en proceso de recolección.</t>
    </r>
  </si>
  <si>
    <t>Esta actividad no aplica devido al cambio en la metodología por parte del DAFP</t>
  </si>
  <si>
    <r>
      <t xml:space="preserve">Se publicó informe en la página web sobre el avance de los indicadores del Plan Marco de Implementación del acuerdo de paz, esta información se encuentra disponible en https://www.invias.gov.co/index.php/planeacion-gestion-y-control/indicadores-de-gestion
</t>
    </r>
    <r>
      <rPr>
        <b/>
        <sz val="11"/>
        <color theme="1"/>
        <rFont val="Calibri"/>
        <family val="2"/>
        <scheme val="minor"/>
      </rPr>
      <t xml:space="preserve">
MEMORANDO No SUBG 50202  del 06/07/2022</t>
    </r>
    <r>
      <rPr>
        <sz val="11"/>
        <color theme="1"/>
        <rFont val="Calibri"/>
        <family val="2"/>
        <scheme val="minor"/>
      </rPr>
      <t xml:space="preserve">
Al ser un informe trimestral, se encuentra en proceso de recolección.</t>
    </r>
  </si>
  <si>
    <t>Mediante memorando OAP 41132 del 2 de junio, se convocó a conformación de equipo líder en Rendición de Cuentas, el día 14 de junio se realizó reunión para el diseño del principal espacio de Rendición de Cuentas. Se espera confirmación del espacio a realizarse por parte del grupo de comunicaciones</t>
  </si>
  <si>
    <t>El instrumento se encuentra en diseño</t>
  </si>
  <si>
    <t>Sin información 
Sin repuesta al MEMORANDO CIRCULAR
No OAP 43854 del 10/06/2022</t>
  </si>
  <si>
    <r>
      <t xml:space="preserve">MEMORANDO No DEO 49300  del 01/07/2022
https://invias-my.sharepoint.com/:f:/g/personal/jeherrera_invias_gov_co/EgBnVBuqcnxHrvE49y6_yYQBsN4HhK86RBjz62D89poJxQ?e=x7FyHw 
</t>
    </r>
    <r>
      <rPr>
        <sz val="11"/>
        <color theme="1"/>
        <rFont val="Calibri"/>
        <family val="2"/>
        <scheme val="minor"/>
      </rPr>
      <t xml:space="preserve">Se encuentra a cargo de la Subdireccion General en cabeza de la oficina de comunicaciones, . No obstante La Dirección de Ejecución y Operación,  suminitrara la informacion que se requiera, en consecuencia con la directriz de  la Subdireccion General, quein programara los 3 chat ciudadanos pendientes durante el tercer y cuarto trimestre. No obstante se remiten los  Facebook Live realizados en el segundo trimestre. https://www.facebook.com/InviasOficial/videos/647583972977309https://www.facebook.com/InviasOficial/videos/533445635030031https://www.facebook.com/InviasOficial/videos/739432063878267https://www.facebook.com/InviasOficial/videos/394968475855451https://www.facebook.com/InviasOficial/videos/751314142901490https://www.facebook.com/InviasOficial/videos/692594585408801https://www.facebook.com/InviasOficial/videos/2625787697553551.
</t>
    </r>
    <r>
      <rPr>
        <b/>
        <sz val="11"/>
        <color theme="1"/>
        <rFont val="Calibri"/>
        <family val="2"/>
        <scheme val="minor"/>
      </rPr>
      <t>MEMORANDO No SUBG 50202  del 06/07/2022</t>
    </r>
    <r>
      <rPr>
        <sz val="11"/>
        <color theme="1"/>
        <rFont val="Calibri"/>
        <family val="2"/>
        <scheme val="minor"/>
      </rPr>
      <t xml:space="preserve">
Se realizaron 4 chats ciudadanos durante el periodo, pueden ser consultados en el vínculo: https://www.invias.gov.co/index.php/servicios-al-ciudadano/participacion-en-linea/resultados-de-participacion
Los vínculos a los 4 chats ciudadanos son:
https://www.facebook.com/InviasOficial/videos/998988771025068
 https://www.facebook.com/InviasOficial/videos/731510901536852
 https://www.facebook.com/InviasOficial/videos/647583972977309/
 https://www.facebook.com/InviasOficial/videos/533445635030031/
</t>
    </r>
    <r>
      <rPr>
        <b/>
        <sz val="11"/>
        <color theme="1"/>
        <rFont val="Calibri"/>
        <family val="2"/>
        <scheme val="minor"/>
      </rPr>
      <t>La Facilitadora del MIPG de la Dirección Técnica y de Estruturación mediante correo del 28/06/22 informó:
Se realizo chat ciudadano con la Subdirección  Planificación de Infraestructura sobre APUS y su aplicativo nuevo en funcionamiento, de esta manera damos cumplimiento a nuestro compromiso hasta el momento</t>
    </r>
  </si>
  <si>
    <t xml:space="preserve">La Facilitadora del MIPG de la Dirección Técnica y de Estruturación mediante correo del 28/06/22 informó:
Con la subdireccion de sostenibilidad se cuenta con un compromiso continuo en la capacitacion de personas y comunidades interesadas en relaizar seguimiento a todos los proyectos a cargo del Invias y la participacion comunitaria. </t>
  </si>
  <si>
    <r>
      <t xml:space="preserve">MEMORANDO No DEO 49300  del 01/07/2022
https://invias-my.sharepoint.com/:f:/g/personal/jeherrera_invias_gov_co/EgBnVBuqcnxHrvE49y6_yYQBsN4HhK86RBjz62D89poJxQ?e=x7FyHw 
</t>
    </r>
    <r>
      <rPr>
        <sz val="11"/>
        <color theme="1"/>
        <rFont val="Calibri"/>
        <family val="2"/>
        <scheme val="minor"/>
      </rPr>
      <t>La Dirección de Ejecución y Operación, esta presta para que sus colaboradas apoyen en lo que se requiera para el cumplimiento de dicha meta.</t>
    </r>
    <r>
      <rPr>
        <b/>
        <sz val="11"/>
        <color theme="1"/>
        <rFont val="Calibri"/>
        <family val="2"/>
        <scheme val="minor"/>
      </rPr>
      <t xml:space="preserve">
MEMORANDO No SG 50031 del 06/07/2022
</t>
    </r>
    <r>
      <rPr>
        <sz val="11"/>
        <color theme="1"/>
        <rFont val="Calibri"/>
        <family val="2"/>
        <scheme val="minor"/>
      </rPr>
      <t>se esta revisando el formato con el fin de realizar ajustes necesarios para la evaluacion de los eventos</t>
    </r>
    <r>
      <rPr>
        <b/>
        <sz val="11"/>
        <color theme="1"/>
        <rFont val="Calibri"/>
        <family val="2"/>
        <scheme val="minor"/>
      </rPr>
      <t xml:space="preserve">
MEMORANDO No SA-GARC 50705 del 07/07/2022
</t>
    </r>
    <r>
      <rPr>
        <sz val="11"/>
        <color theme="1"/>
        <rFont val="Calibri"/>
        <family val="2"/>
        <scheme val="minor"/>
      </rPr>
      <t xml:space="preserve">Se solicito Informacion y el diligenciamiento del formato de seguimiento de actividades de participación ciudadana a las siguientes unidades ejecutoras: DEO; OAP; DTE; DG-GC; SMCN; SVR; SMFF; SGI; SPI; SEP; SRT; SGR; SS. Mediante memorandos  SA-GARC 42409; SA-GARC 42407; SA-GARC 42406; SA-GARC 42404 del 06/06/2022, Se realizo reunion del 19 de mayo por teams https://invias-my.sharepoint.com/:v:/g/personal/aagudelo_invias_gov_co1/Ee7Zc65IznFIhJ_3-pRqKwYBaLG2hhi1GFhWjZgnQjWUCQ - concertacion del formato
</t>
    </r>
    <r>
      <rPr>
        <b/>
        <sz val="11"/>
        <color theme="1"/>
        <rFont val="Calibri"/>
        <family val="2"/>
        <scheme val="minor"/>
      </rPr>
      <t>La Facilitadora del MIPG de la Dirección Técnica y de Estruturación mediante correo del 28/06/22 informó:</t>
    </r>
    <r>
      <rPr>
        <sz val="11"/>
        <color theme="1"/>
        <rFont val="Calibri"/>
        <family val="2"/>
        <scheme val="minor"/>
      </rPr>
      <t xml:space="preserve">
Con la subdireccion de sostenibilidad se cuenta con un compromiso continuo en la capacitacion de personas y comunidades interesadas en relaizar seguimiento a todos los proyectos a cargo del Invias y la participacion comunitaria. </t>
    </r>
  </si>
  <si>
    <r>
      <rPr>
        <b/>
        <sz val="11"/>
        <color theme="1"/>
        <rFont val="Calibri"/>
        <family val="2"/>
        <scheme val="minor"/>
      </rPr>
      <t xml:space="preserve">MEMORANDO No DEO 49300  del 01/07/2022
https://invias-my.sharepoint.com/:f:/g/personal/jeherrera_invias_gov_co/EgBnVBuqcnxHrvE49y6_yYQBsN4HhK86RBjz62D89poJxQ?e=x7FyHw 
</t>
    </r>
    <r>
      <rPr>
        <sz val="11"/>
        <color theme="1"/>
        <rFont val="Calibri"/>
        <family val="2"/>
        <scheme val="minor"/>
      </rPr>
      <t xml:space="preserve">Se recibio Memorando SA-GARC-42404, conducente al diligenciamineto del formato que permite el reporte de seguimiento de actividades de participacion ciudadana mediante las Unidades Ejecutoras, Para lo cual la DEO envio mediante correo electronico el pasado 9 de junio a las UE solicitud de  reporte que permita la retroalimentacion de esta informacion, con fecha limite 30 de junio.
</t>
    </r>
    <r>
      <rPr>
        <b/>
        <sz val="11"/>
        <color theme="1"/>
        <rFont val="Calibri"/>
        <family val="2"/>
        <scheme val="minor"/>
      </rPr>
      <t>MEMORANDO No SA-GARC 50705 del 07/07/2022</t>
    </r>
    <r>
      <rPr>
        <sz val="11"/>
        <color theme="1"/>
        <rFont val="Calibri"/>
        <family val="2"/>
        <scheme val="minor"/>
      </rPr>
      <t xml:space="preserve">
Se solicito Informacion y el diligenciamiento del formato de seguimiento de actividades de participación ciudadana a las siguientes unidades ejecutoras: DEO; OAP; DTE; DG-GC; SMCN; SVR; SMFF; SGI; SPI; SEP; SRT; SGR; SS. Mediante memorandos  SA-GARC 42409; SA-GARC 42407; SA-GARC 42406; SA-GARC 42404 del 06/06/2022 e realizo reunion del 19 de mayo por teams https://invias-my.sharepoint.com/:v:/g/personal/aagudelo_invias_gov_co1/Ee7Zc65IznFIhJ_3-pRqKwYBaLG2hhi1GFhWjZgnQjWUCQ - concertacion del formato
</t>
    </r>
    <r>
      <rPr>
        <b/>
        <sz val="11"/>
        <color theme="1"/>
        <rFont val="Calibri"/>
        <family val="2"/>
        <scheme val="minor"/>
      </rPr>
      <t xml:space="preserve">La Facilitadora del MIPG de la Dirección Técnica y de Estruturación mediante correo del 28/06/22 informó:
</t>
    </r>
    <r>
      <rPr>
        <sz val="11"/>
        <color theme="1"/>
        <rFont val="Calibri"/>
        <family val="2"/>
        <scheme val="minor"/>
      </rPr>
      <t xml:space="preserve">Desde a subdirecion de sostenibilidad se trabaja en nuestro compromiso por el desarrollo de una estretagia de participacion integral donde hemos brindado avances en este tema </t>
    </r>
  </si>
  <si>
    <r>
      <rPr>
        <b/>
        <sz val="11"/>
        <color theme="1"/>
        <rFont val="Calibri"/>
        <family val="2"/>
        <scheme val="minor"/>
      </rPr>
      <t>MEMORANDO No OTIC 49257 del 01/07/2022</t>
    </r>
    <r>
      <rPr>
        <sz val="11"/>
        <color theme="1"/>
        <rFont val="Calibri"/>
        <family val="2"/>
        <scheme val="minor"/>
      </rPr>
      <t xml:space="preserve"> 
El responsable de esta tarea es la Subdirección Administrativa - GAC. Desde la OTIC estamos atentos al apoyo que se requiera.
</t>
    </r>
    <r>
      <rPr>
        <b/>
        <sz val="11"/>
        <color theme="1"/>
        <rFont val="Calibri"/>
        <family val="2"/>
        <scheme val="minor"/>
      </rPr>
      <t>MEMORANDO No SA-GARC 50705 del 07/07/2022</t>
    </r>
    <r>
      <rPr>
        <sz val="11"/>
        <color theme="1"/>
        <rFont val="Calibri"/>
        <family val="2"/>
        <scheme val="minor"/>
      </rPr>
      <t xml:space="preserve">
memorando circular SA-GARC 31997 del 03/05/2022 Portafolio de servicio - reiteracion solicitud informacion
</t>
    </r>
    <r>
      <rPr>
        <b/>
        <sz val="11"/>
        <color theme="1"/>
        <rFont val="Calibri"/>
        <family val="2"/>
        <scheme val="minor"/>
      </rPr>
      <t>La Facilitadora del MIPG de la Dirección Técnica y de Estruturación mediante correo del 28/06/22 informó:</t>
    </r>
    <r>
      <rPr>
        <sz val="11"/>
        <color theme="1"/>
        <rFont val="Calibri"/>
        <family val="2"/>
        <scheme val="minor"/>
      </rPr>
      <t xml:space="preserve">
Desdela DTE estamos prestos a apoyar en la difusión de lportafolio de servicios al ciudadano de la entidad, y desde nuestra competencia hemos integrado nuestra informacion al repositorio del Invias. </t>
    </r>
  </si>
  <si>
    <r>
      <rPr>
        <b/>
        <sz val="11"/>
        <color theme="1"/>
        <rFont val="Calibri"/>
        <family val="2"/>
        <scheme val="minor"/>
      </rPr>
      <t xml:space="preserve">MEMORANDO No OTIC 49257 del 01/07/2022 </t>
    </r>
    <r>
      <rPr>
        <sz val="11"/>
        <color theme="1"/>
        <rFont val="Calibri"/>
        <family val="2"/>
        <scheme val="minor"/>
      </rPr>
      <t xml:space="preserve">
El responsable de esta tarea es el grupo de información de la dirección general. Se sugiere que se haga reingeniería a estas fichas para que sean diligenciadas por las áreas de negocio. Desde la OTIC estamos atentos al suministro de estas plantillas para el diligenciamiento, apoyamos con la publicación cuando las soliciten.
</t>
    </r>
    <r>
      <rPr>
        <b/>
        <sz val="11"/>
        <color theme="1"/>
        <rFont val="Calibri"/>
        <family val="2"/>
        <scheme val="minor"/>
      </rPr>
      <t xml:space="preserve">
MEMORANDO No DEO 49300  del 01/07/2022
https://invias-my.sharepoint.com/:f:/g/personal/jeherrera_invias_gov_co/EgBnVBuqcnxHrvE49y6_yYQBsN4HhK86RBjz62D89poJxQ?e=x7FyHw 
</t>
    </r>
    <r>
      <rPr>
        <sz val="11"/>
        <color theme="1"/>
        <rFont val="Calibri"/>
        <family val="2"/>
        <scheme val="minor"/>
      </rPr>
      <t xml:space="preserve">A cargo de esta tarea se encuentra el grupo de información de la dirección general y de la Dirección Técnica y de Estructuracion. Sin embargo La Dirección de ejecucion y Operación,  esta presta a colaborar en lo que se  requiera para su cumplimiento. 
</t>
    </r>
  </si>
  <si>
    <t>Avance</t>
  </si>
  <si>
    <t>Avances por componente con corte al 3º trimestre, respecto al total programado en el año</t>
  </si>
  <si>
    <t>AVANCES POR SUBCOMPONETE, corte 3º trimestre Vs Programado en la vigencia</t>
  </si>
  <si>
    <t>Cumplido en el primer semestre</t>
  </si>
  <si>
    <t>Digitalizar el trámite "Beneficio de tarifa diferencial o exenta en las estaciones de peaje a cargo del INVIAS"</t>
  </si>
  <si>
    <t>Beneficio de tarifa diferencial o exenta en las estaciones de peaje a cargo del INVIAS digitalizado</t>
  </si>
  <si>
    <t>Se culminó la actualización de 19 procesos y se propuso al Comité Institucional de Gestión y Desemepeño la aprobación del nuevo modelo de operación en la sesión del 1° de agosto.
En virtud de lo anterior, se homologaron los riesgos de corrupción a los nuevos procesos (actualizando en la página web el anexo del PAAC https://www.invias.gov.co/index.php/plan-anticorrupcion-y-de-atencion-al-ciudadano) y se están migrando/documerntando los riesgos de gestión en mesas de trabajo (a media que se aprueban quedan disponibles en KAWAK: versión 1 del MASPS-MR-1 MAPA DE RIESGO DEL PROCESO MASPS aprobado el 16/08/22 y versión 1 de ADJU-MR-1 MAPA DE RIESGO DEL PROCESO ADJU aprobado el 18/08/22).</t>
  </si>
  <si>
    <t>1. Se propueso estrategia de revisiòn participativa mediante MEMORANDO
No OAP 55301 del 25/07/2022.
2. Se han adelantado mesas de trabajo con la Dra Lucia Vasquez del Grupo de Gerencia de Comunicaciones (Se cuenta con borrador de video de socialización y encuestas a publicar en septiembre.
3. Se han adelantado mesas de trabajo con delegados de OTIC para fortalecer aspectos del MPSI 
4. Se han proyectado los siguientes memorandos:
a.MEMORANDO No OAP 64213del 18/08/2022 - Riesgos relacionados con la seguridad y salud en el trabajo - Actualización Política Institucional de Administración del Riesgo
b.	MEMORANDO No OAP 64216 del 18/08/2022 - riesgos de contratación - actualización de la Política Institucional de Administración del Riesgo
c.	MEMORANDO No OAP 64218 del 18/08/2022 - Riesgos de desastres- actualización Política Institucional de Administración del Riesgo
d.	MEMORANDO No OAP 64222 del 18/08/2022 - Riesgos de daño antijuridico - actualización Política Institucional de Administración del Riesgo
e.	MEMORANDO No OAP 64225 del 18/08/2022 - Protocolo riesgos de corrupción materializados y capitulo de sanciones - Actualización Política Institucional de Administración del Riesgo
f.	MEMORANDO No OAP 68241 del 30/08/2022 - CBG - aportes Política Institucional de Administración del Riesgo
g.	MEMORANDO No OAP 68705 del 31/08/2022 - Rol de esta Oficina frente a la implementación del código de Buen Gobierno
h.	MEMORANDO CIRCULAR No OAP 63200 del 16/08/2022 - Actualización metodológica de los documentos de acuerdo con el nuevo mapa de procesos</t>
  </si>
  <si>
    <t xml:space="preserve">Cumplido en el primer trimestre
1. Politica disponible en https://www.invias.gov.co/index.php/archivo-y-documentos/politicas-y-lineamientos/11723-politica-institucional-de-administracion-del-riesgo-2021
2. Mapa de riesgso de corrupciòn, con Información actualizada al nuevo modelo de operación y enviada al webmaster para publicación (actualizando en la página web el anexo del PAAC https://www.invias.gov.co/index.php/plan-anticorrupcion-y-de-atencion-al-ciudadano) </t>
  </si>
  <si>
    <t xml:space="preserve">Monitoreo de actividades del PAAC con corte al 2° trimestre recolectado medinate MEMORANDO CIRCULAR No OAP 43854  del 10/06/2022
Informe disponibles en https://www.invias.gov.co/index.php/plan-anticorrupcion-y-de-atencion-al-ciudadano
 </t>
  </si>
  <si>
    <t>Se publicó informe de rendición de cuentas de implementación del acuerdo de paz - SIRCAP- en la página web. Esta información se encuentra disponible en https://www.invias.gov.co/index.php/planeacion-gestion-y-control/rendicion-de-cuentas</t>
  </si>
  <si>
    <t>Se publicó informe en la página web sobre el avance de los indicadores del Plan Marco de Implementación del acuerdo de paz, con corte a junio esta información se encuentra disponible en https://www.invias.gov.co/index.php/planeacion-gestion-y-control/indicadores-de-gestion</t>
  </si>
  <si>
    <r>
      <t xml:space="preserve">Consolidación de respuestas al MEMORANDO CIRCULAR No OAP 22155 del 29/03/2022 y revisión de pertinencia de actuales risesgos de corrupción bajo el nuevo modelo de operación de la entidad. Pu
Monitoreo de Riesgos de Corrupción con corte al 2° trimestre recolectado medinate MEMORANDO CIRCULAR No OAP 48989 del 30/06/2022
</t>
    </r>
    <r>
      <rPr>
        <b/>
        <sz val="11"/>
        <rFont val="Calibri"/>
        <family val="2"/>
        <scheme val="minor"/>
      </rPr>
      <t xml:space="preserve">MEMORANDO No DJ 74368 del 19/09/2022
</t>
    </r>
    <r>
      <rPr>
        <sz val="11"/>
        <rFont val="Calibri"/>
        <family val="2"/>
        <scheme val="minor"/>
      </rPr>
      <t xml:space="preserve">Se efectuó de manera consistente el monitoreo de riesgos de Corrupción correpondientes al proceso de Gestión Legal y Defensa Jurídica
 </t>
    </r>
  </si>
  <si>
    <r>
      <t xml:space="preserve">Cumplido en el primer trimestre
</t>
    </r>
    <r>
      <rPr>
        <b/>
        <sz val="11"/>
        <color theme="1"/>
        <rFont val="Calibri"/>
        <family val="2"/>
        <scheme val="minor"/>
      </rPr>
      <t>MEMORANDO No DJ 74368 del 19/09/2022</t>
    </r>
    <r>
      <rPr>
        <sz val="11"/>
        <color theme="1"/>
        <rFont val="Calibri"/>
        <family val="2"/>
        <scheme val="minor"/>
      </rPr>
      <t xml:space="preserve">
Revisado en el SECOP II el Plan Anual de Adquisiciones con corte a 31/08/2022 se encuentra en la versión 237</t>
    </r>
  </si>
  <si>
    <r>
      <t xml:space="preserve">Reporte facilitador del MIPG sep 23:
</t>
    </r>
    <r>
      <rPr>
        <sz val="11"/>
        <color theme="1"/>
        <rFont val="Calibri"/>
        <family val="2"/>
        <scheme val="minor"/>
      </rPr>
      <t>Con la subdireccion de sostenibilidad se cuenta con un compromiso continuo en la capacitacion de personas y comunidades interesadas en relaizar seguimiento a todos los proyectos a cargo del Invias y la participacion comunitaria.  Desde la Dirección técnica se acompaña los procesos de participacion ciudadana que realiza la Subdireccion de Sostenibilidad en donde se realiza seguimiento al cumplimiento de los planes de gestión social establecidos para los proyectos a cargo del Instituto, las actividades de socialización y conformación de veedurías son propias de los contratos de obra bajo la supervisión de las interventoría con presupuesto definido en los planes de gestión social.</t>
    </r>
  </si>
  <si>
    <r>
      <t xml:space="preserve">Se adelantaron gestiones para actualizar el trámite de los de permisos de carga especial para incluir como excepción el caso de los vehículos combinado de carga, denominándose ahora “Permiso para la movilización de carga indivisible extrapesada, indivisible extradimensionada o indivisible extrapesada y extradimensionada a la vez y permiso para el transporte de carga divisible con vehículos combinados de carga - V.C.C” disponible en https://www.gov.co/ficha-tramites-y-servicios/T46672
</t>
    </r>
    <r>
      <rPr>
        <b/>
        <sz val="11"/>
        <color theme="1"/>
        <rFont val="Calibri"/>
        <family val="2"/>
        <scheme val="minor"/>
      </rPr>
      <t>Reporte facilitador del MIPG sep 23:</t>
    </r>
    <r>
      <rPr>
        <sz val="11"/>
        <color theme="1"/>
        <rFont val="Calibri"/>
        <family val="2"/>
        <scheme val="minor"/>
      </rPr>
      <t xml:space="preserve">
Gestión ante el Departamento Adminsitrativo de la Funión Pública para actualizar el nombre del trámite relacionado con permisos de carga de formalidades plenas para que los vehículos combinados de carga sean una excepción, el nuevo  nombre del trámite en el Suit, quedo así: permiso para la movilización de carga indivisible extrapesada,indivisible extradimensionada o indivisible extrapesada a la vez y permiso para el transporte de carga divisible con vehículos combinados de carga-    Se actualizó el día 01 de agosto de 2022, el nombre del trámite en el Sistema Único de informaciónde Trámites -SUIT, quedando de la siguiente manera: permiso para la movilización de carga indivisible extrapesada, invisible extradimensionada o indivisible extrapesada y extradimensionado a la vez y permiso para el transporte de carga divisible con vehículos combinados de carga- VCC. Ver evidencia 2</t>
    </r>
  </si>
  <si>
    <r>
      <t xml:space="preserve">Reporte facilitador del MIPG sep 23:
</t>
    </r>
    <r>
      <rPr>
        <sz val="11"/>
        <color theme="1"/>
        <rFont val="Calibri"/>
        <family val="2"/>
        <scheme val="minor"/>
      </rPr>
      <t xml:space="preserve">La empresa Analítica ha desarrollado dos sprint que corresponden al registro y cargue de documentos por parte del usuario; quedan pendientes tres sprint para visualizar la ejecución. De los dos sprint trabajados, se enviaron observaciones.Ver evidencia 3 y 4
</t>
    </r>
    <r>
      <rPr>
        <b/>
        <sz val="11"/>
        <color theme="1"/>
        <rFont val="Calibri"/>
        <family val="2"/>
        <scheme val="minor"/>
      </rPr>
      <t xml:space="preserve">MEMORANDO No OTIC 79518  del 04/10/2022
</t>
    </r>
    <r>
      <rPr>
        <sz val="11"/>
        <color theme="1"/>
        <rFont val="Calibri"/>
        <family val="2"/>
        <scheme val="minor"/>
      </rPr>
      <t>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el coordinador del grupo peajes, solicita ajustes al alcance inicial definido con el equipo funcional. Se llega a acuerdo con supervisión del contrato, lider funcional y jefe de la OTIC para parametrizar ajustes.</t>
    </r>
  </si>
  <si>
    <t xml:space="preserve">1. MEMORANDO No OAP 68451  del 31/08/2022 proponiendo reunión
2. Reuniòn con el Grupo de Atenciòn y Relacionamiento Ciudadano efectuada el 2 de seprtiembre a las 9:30am para estandarizar formato y crear ficha para su inclusiòn en KAWAK
2. Formato en creaciòn  dentro del aplicativo KAWAK bajo el ID 3131 en Vistos Buenos 
</t>
  </si>
  <si>
    <r>
      <t xml:space="preserve">Reporte facilitador del MIPG sep 23:
</t>
    </r>
    <r>
      <rPr>
        <sz val="11"/>
        <color theme="1"/>
        <rFont val="Calibri"/>
        <family val="2"/>
        <scheme val="minor"/>
      </rPr>
      <t>La empresa Analítica ha desarrollado dos sprint que corresponden al registro y cargue de documentos por parte del usuario; quedan pendientes tres sprint para visualizar la ejecución. De los dos sprint trabajados, se enviaron observaciones.Ver evidencia 3 y 4</t>
    </r>
    <r>
      <rPr>
        <b/>
        <sz val="11"/>
        <color theme="1"/>
        <rFont val="Calibri"/>
        <family val="2"/>
        <scheme val="minor"/>
      </rPr>
      <t xml:space="preserve">
MEMORANDO No SA 79449 del 04/10/2022 y MEMORANDO No SG 78898  del 03/10/2022 
</t>
    </r>
    <r>
      <rPr>
        <sz val="11"/>
        <color theme="1"/>
        <rFont val="Calibri"/>
        <family val="2"/>
        <scheme val="minor"/>
      </rPr>
      <t xml:space="preserve"> El Grupo de Atencion y Relacionamiento Ciudadano participo en las siguientes reuniones: 
 1. Mediante reunión por teams del 7 de julio del 2022 analítica socializo el aplicativo de Carga Ordinaria y mediante correo del 8 de julio del 2022 se enviaron Observaciones a presentación Sprint No. 1 Trámite Permiso de Carga Ordinario para ajustes del aplicativo.
2. Se realizo reunión el 18/08/2022 donde se socializo el Sprint No. 2 Trámite Permiso de Carga Ordinario para ajustes del aplicativo.
3. Se realizo reunión por teams el 23/09/2022 donde se socializo los avances del Permiso de Carga Ordinario.</t>
    </r>
    <r>
      <rPr>
        <b/>
        <sz val="11"/>
        <color theme="1"/>
        <rFont val="Calibri"/>
        <family val="2"/>
        <scheme val="minor"/>
      </rPr>
      <t xml:space="preserve">
MEMORANDO No OTIC 79518  del 04/10/2022
</t>
    </r>
    <r>
      <rPr>
        <sz val="11"/>
        <color theme="1"/>
        <rFont val="Calibri"/>
        <family val="2"/>
        <scheme val="minor"/>
      </rPr>
      <t>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se realizaron las siguientes actividades técnicas:
• Se socializaron los Sprints No 1 y 2 estando en la fase de pruebas y aprobación por parte de los administradores funcionales. 
• A la fecha del presente seguimiento, se está realizó la parametrización del Sprint No. 3, 4 y 5 correspondiente a la interoperabilidad con la pasarela de pagos PSE del Banco de Occidente y la gestión y cierre del permiso con el cargue de la resolución firmada digitalmente por el coordinador del grupo de CARC.
• Se planea salida a producción el 14 de Octubre.</t>
    </r>
  </si>
  <si>
    <r>
      <t xml:space="preserve">MEMORANDO No SA 79449 del 04/10/2022 y MEMORANDO No SG 78898  del 03/10/2022 
</t>
    </r>
    <r>
      <rPr>
        <sz val="11"/>
        <color theme="1"/>
        <rFont val="Calibri"/>
        <family val="2"/>
        <scheme val="minor"/>
      </rPr>
      <t>Mediante memorandos SA-GARC 67249 Y SA-GARC 67258 del 26/08/2022 se reiteró a las siguientes unidades ejecutoras y subdirecciones ejecutoras: SVR, SMFF, DTE, SPF ,SEP,SRT, SS, el diligenciamiento del formato de participación ciudadana.</t>
    </r>
    <r>
      <rPr>
        <b/>
        <sz val="11"/>
        <color theme="1"/>
        <rFont val="Calibri"/>
        <family val="2"/>
        <scheme val="minor"/>
      </rPr>
      <t xml:space="preserve">
Reporte facilitador del MIPG sep 23:
</t>
    </r>
    <r>
      <rPr>
        <sz val="11"/>
        <color theme="1"/>
        <rFont val="Calibri"/>
        <family val="2"/>
        <scheme val="minor"/>
      </rPr>
      <t xml:space="preserve">Desde la Dirección técnica se acompaña los procesos de participacion ciudadana que realiza la Subdireccion de Sostenibilidad en donde se realiza seguimiento al cumplimiento de los planes de gestión social establecidos para los proyectos a cargo del Instituto, las actividades de socialización y conformación de veedurías son propias de los contratos de obra bajo la supervisión de las interventoría con presupuesto definido en los planes de gestión social.
</t>
    </r>
    <r>
      <rPr>
        <b/>
        <sz val="11"/>
        <color theme="1"/>
        <rFont val="Calibri"/>
        <family val="2"/>
        <scheme val="minor"/>
      </rPr>
      <t>MEMORANDO No DEO 79177  del 03/10/2022</t>
    </r>
    <r>
      <rPr>
        <sz val="11"/>
        <color theme="1"/>
        <rFont val="Calibri"/>
        <family val="2"/>
        <scheme val="minor"/>
      </rPr>
      <t xml:space="preserve">
La Dirección de Ejecución y Operación, esta presta para que sus colaboradas apoyen en lo que se requiera para el cumplimiento de dicha meta.</t>
    </r>
  </si>
  <si>
    <r>
      <rPr>
        <b/>
        <sz val="11"/>
        <rFont val="Calibri"/>
        <family val="2"/>
        <scheme val="minor"/>
      </rPr>
      <t xml:space="preserve">MEMORANDO No SA 79449 del 04/10/2022 y MEMORANDO No SG 78898  del 03/10/2022 </t>
    </r>
    <r>
      <rPr>
        <sz val="11"/>
        <rFont val="Calibri"/>
        <family val="2"/>
        <scheme val="minor"/>
      </rPr>
      <t xml:space="preserve">
Se realizó formato de encuesta y se solicitó mediante memorando SA-GARC 69513 del 02/09/2022 al Grupo Gerencia de Comunicaciones la publicación del mismo en las redes sociales y en la página web, de igual manera se publicó en los correos institucionales atencionciudadano@invias.gov.co y enviorespuestas@invias.gov.co., se solicitó diseño y publicación del informe a comunicaciones mediante memorando SA-GARC 77686 28/09/22.</t>
    </r>
  </si>
  <si>
    <r>
      <rPr>
        <b/>
        <sz val="11"/>
        <rFont val="Calibri"/>
        <family val="2"/>
        <scheme val="minor"/>
      </rPr>
      <t xml:space="preserve">MEMORANDO No SA 79449 del 04/10/2022 y MEMORANDO No SG 78898  del 03/10/2022 </t>
    </r>
    <r>
      <rPr>
        <sz val="11"/>
        <rFont val="Calibri"/>
        <family val="2"/>
        <scheme val="minor"/>
      </rPr>
      <t xml:space="preserve">
Con memorando SA- GARC 19685 del 22/03/2022 se solicita la publicación del modelo 2022 en la página web, Se ha realizado conversatorios los días 6 y 16  de junio, 16 y 31 de agosto del 2022 sobre el modelo de servicio ciudadano con las  Direcciones territoriales, evidencia Asistencia Conversatorio e informe del conversatorio. </t>
    </r>
  </si>
  <si>
    <r>
      <rPr>
        <b/>
        <sz val="11"/>
        <color theme="1"/>
        <rFont val="Calibri"/>
        <family val="2"/>
        <scheme val="minor"/>
      </rPr>
      <t xml:space="preserve">MEMORANDO No SA 79449 del 04/10/2022 y MEMORANDO No SG 78898  del 03/10/2022 
</t>
    </r>
    <r>
      <rPr>
        <sz val="11"/>
        <color theme="1"/>
        <rFont val="Calibri"/>
        <family val="2"/>
        <scheme val="minor"/>
      </rPr>
      <t xml:space="preserve">Mediante memorando SA-GARC 77487 del 28/09/2022, se solicitó publicación y diseño del informe del cliente incognito como mecanismo para la optimización de estrategias del servicio al ciudadano.
</t>
    </r>
    <r>
      <rPr>
        <b/>
        <sz val="11"/>
        <color theme="1"/>
        <rFont val="Calibri"/>
        <family val="2"/>
        <scheme val="minor"/>
      </rPr>
      <t xml:space="preserve">
MEMORANDO No OTIC 79518  del 04/10/2022</t>
    </r>
    <r>
      <rPr>
        <sz val="11"/>
        <color theme="1"/>
        <rFont val="Calibri"/>
        <family val="2"/>
        <scheme val="minor"/>
      </rPr>
      <t xml:space="preserve">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se viene prestando apoyo y asesoramiento a la Subdirección administrativa en el proceso de implementación de la ventanilla en el ambiente de pruebas y productivo. Se planea entrada a producción el 14 de octubre del 2022.</t>
    </r>
  </si>
  <si>
    <r>
      <rPr>
        <b/>
        <sz val="11"/>
        <color theme="1"/>
        <rFont val="Calibri"/>
        <family val="2"/>
        <scheme val="minor"/>
      </rPr>
      <t xml:space="preserve">MEMORANDO No SG 56013 del 27/07/2022 </t>
    </r>
    <r>
      <rPr>
        <sz val="11"/>
        <color theme="1"/>
        <rFont val="Calibri"/>
        <family val="2"/>
        <scheme val="minor"/>
      </rPr>
      <t xml:space="preserve">
se ha venido realizando memorando a diferentes dependencias con el fin de solicitar diligenciamiento del formato adjunto teniendo en cuenta las actividades realizadas por la entidad. Con avance del 50%
</t>
    </r>
    <r>
      <rPr>
        <b/>
        <sz val="11"/>
        <color theme="1"/>
        <rFont val="Calibri"/>
        <family val="2"/>
        <scheme val="minor"/>
      </rPr>
      <t xml:space="preserve">
MEMORANDO No SA 79449 del 04/10/2022 y MEMORANDO No SG 78898  del 03/10/2022 
</t>
    </r>
    <r>
      <rPr>
        <sz val="11"/>
        <color theme="1"/>
        <rFont val="Calibri"/>
        <family val="2"/>
        <scheme val="minor"/>
      </rPr>
      <t>Mediante memorandos SA-GARC 67249 Y SA-GARC 67258 del 26 08/2022  se reiteró a las siguientes unidades ejecutoras y subdirecciones ejecutoras: SVR, SMFF, DTE, SPF ,SEP,SRT, SS, el diligenciamiento del formato de participación ciudadana.</t>
    </r>
    <r>
      <rPr>
        <b/>
        <sz val="11"/>
        <color theme="1"/>
        <rFont val="Calibri"/>
        <family val="2"/>
        <scheme val="minor"/>
      </rPr>
      <t xml:space="preserve">
Reporte facilitador del MIPG sep 23:</t>
    </r>
    <r>
      <rPr>
        <sz val="11"/>
        <color theme="1"/>
        <rFont val="Calibri"/>
        <family val="2"/>
        <scheme val="minor"/>
      </rPr>
      <t xml:space="preserve">
La subdirección de reglamentación técnica e innovación tiene cronograma de participación ciudadana y se ha desarrollado lo siguiente:
JULIO
-Publicación de participación sexta sesión de Gobernabilidad Responsable de USAID Colombia para hablar sobre el proceso de regulación de nuevas tecnologías y su importancia en la infraestructura de transporte.
-Realización del chat ciudadano invitando al Foro de Innovación y Nuevas Tecnologías para la Infraestructura de Transporte.
-Invitaciones a participar en el Foro de Innovación y Nuevas Tecnologías para la Infraestructura de Transporte
-Publicaciones en página web de nuevos artículos, resolución para las especificaciones generales de construcción aplicadas a nuevas tecnologías y nuevas normas de ensayo para materiales.
-Publicaciones realizadas sobre el desarrollo del Foro de Innovación y Nuevas Tecnologías para la Infraestructura de Transporte
-Publicaciones para divulgar información clara y detallada sobre trámites y/o permisos.
AGOSTO
-Publicaciones para divulgar información clara y detallada sobre trámites y/o permisos.
SEPTIEMBRE
-Publicaciones de la campaña para la 6a Rueda de Innovación y Sostenibilidad
Ver evidencia 1"
</t>
    </r>
    <r>
      <rPr>
        <b/>
        <sz val="11"/>
        <color theme="1"/>
        <rFont val="Calibri"/>
        <family val="2"/>
        <scheme val="minor"/>
      </rPr>
      <t>MEMORANDO No DEO 79177  del 03/10/2022</t>
    </r>
    <r>
      <rPr>
        <sz val="11"/>
        <color theme="1"/>
        <rFont val="Calibri"/>
        <family val="2"/>
        <scheme val="minor"/>
      </rPr>
      <t xml:space="preserve">
 Para lo cual la DEO envio mediante correo electronico el pasado 9 de junio a las UE solicitud de  reporte que permita la retroalimentacion de esta informacion, con fecha limite 30 de junio. Dicho esto, se recibio la informacion por parte de la UE SGI-GGP2-GGP4 y se envio mediante Memorando DEO 53553 del 18 de Julio.</t>
    </r>
  </si>
  <si>
    <r>
      <rPr>
        <b/>
        <sz val="11"/>
        <color theme="1"/>
        <rFont val="Calibri"/>
        <family val="2"/>
        <scheme val="minor"/>
      </rPr>
      <t xml:space="preserve">MEMORANDO No SA 79449 del 04/10/2022 y MEMORANDO No SG 78898  del 03/10/2022 </t>
    </r>
    <r>
      <rPr>
        <sz val="11"/>
        <color theme="1"/>
        <rFont val="Calibri"/>
        <family val="2"/>
        <scheme val="minor"/>
      </rPr>
      <t xml:space="preserve">
Se realizó Conversatorio - PQRD, y Derechos y deberes de los funcionarios los días 16 y 31 de agosto 2022-Grabación de la reunión por teams, asistencia e informes de la Escuela  Corporativa Guillermo Gaviria. </t>
    </r>
  </si>
  <si>
    <r>
      <rPr>
        <b/>
        <sz val="11"/>
        <color theme="1"/>
        <rFont val="Calibri"/>
        <family val="2"/>
        <scheme val="minor"/>
      </rPr>
      <t xml:space="preserve">MEMORANDO No SA 79449 del 04/10/2022 y MEMORANDO No SG 78898  del 03/10/2022 
</t>
    </r>
    <r>
      <rPr>
        <sz val="11"/>
        <color theme="1"/>
        <rFont val="Calibri"/>
        <family val="2"/>
        <scheme val="minor"/>
      </rPr>
      <t>Se deja constancia en el acta 13 Fortalecimiento del canal telefónico, de la capacitación realizada el día 23/08/22, Mediante memorando SA-GARC 69868 05/09/22 se reiteró la solicitud de aplicación de una encuesta en el canal telefónico "conmutador".</t>
    </r>
    <r>
      <rPr>
        <b/>
        <sz val="11"/>
        <color theme="1"/>
        <rFont val="Calibri"/>
        <family val="2"/>
        <scheme val="minor"/>
      </rPr>
      <t xml:space="preserve">
MEMORANDO No OTIC 79518  del 04/10/2022</t>
    </r>
    <r>
      <rPr>
        <sz val="11"/>
        <color theme="1"/>
        <rFont val="Calibri"/>
        <family val="2"/>
        <scheme val="minor"/>
      </rPr>
      <t xml:space="preserve">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el líder funcional no ha solicitado a la fecha del presente seguimiento, requerimientos técnicos a la OTIC.</t>
    </r>
  </si>
  <si>
    <r>
      <rPr>
        <b/>
        <sz val="11"/>
        <color theme="1"/>
        <rFont val="Calibri"/>
        <family val="2"/>
        <scheme val="minor"/>
      </rPr>
      <t xml:space="preserve">MEMORANDO No SA 79449 del 04/10/2022 yMEMORANDO No SG 78898  del 03/10/2022 </t>
    </r>
    <r>
      <rPr>
        <sz val="11"/>
        <color theme="1"/>
        <rFont val="Calibri"/>
        <family val="2"/>
        <scheme val="minor"/>
      </rPr>
      <t xml:space="preserve">
Se incluyó en la pantalla del digiturno aviso de bienvenida en idioma extranjero (ingles), se adjunta propuesta para Adoptar mecanismos de comunicación incluyentes, la cual se remito a Talento Humano.</t>
    </r>
  </si>
  <si>
    <r>
      <rPr>
        <b/>
        <sz val="11"/>
        <color theme="1"/>
        <rFont val="Calibri"/>
        <family val="2"/>
        <scheme val="minor"/>
      </rPr>
      <t xml:space="preserve">MEMORANDO No SG 56013 del 27/07/2022 </t>
    </r>
    <r>
      <rPr>
        <sz val="11"/>
        <color theme="1"/>
        <rFont val="Calibri"/>
        <family val="2"/>
        <scheme val="minor"/>
      </rPr>
      <t xml:space="preserve">
desde el Grupo de Atención y relacionamiento Ciudadano se han venido realizando feria de servicios en diferentes municipios del país, donde sirve como insumo para la propuesta de dicho portafolio el cual se está diseñando. Con avance del 50%.
</t>
    </r>
    <r>
      <rPr>
        <b/>
        <sz val="11"/>
        <color theme="1"/>
        <rFont val="Calibri"/>
        <family val="2"/>
        <scheme val="minor"/>
      </rPr>
      <t xml:space="preserve">
MEMORANDO No SA 79449 del 04/10/2022 y MEMORANDO No SG 78898  del 03/10/2022 
</t>
    </r>
    <r>
      <rPr>
        <sz val="11"/>
        <color theme="1"/>
        <rFont val="Calibri"/>
        <family val="2"/>
        <scheme val="minor"/>
      </rPr>
      <t xml:space="preserve">Se publicó el documento del portafolio en la página web y la intranet, el 01/08/2022. 
https://www.invias.gov.co/index.php/archivo-y-documentos/servicios-al-ciudadano/13384-portafolio-de-servicios-invias-2022
</t>
    </r>
    <r>
      <rPr>
        <b/>
        <sz val="11"/>
        <color theme="1"/>
        <rFont val="Calibri"/>
        <family val="2"/>
        <scheme val="minor"/>
      </rPr>
      <t xml:space="preserve"> 
Reporte facilitador del MIPG sep 23:</t>
    </r>
    <r>
      <rPr>
        <sz val="11"/>
        <color theme="1"/>
        <rFont val="Calibri"/>
        <family val="2"/>
        <scheme val="minor"/>
      </rPr>
      <t xml:space="preserve">
"Se realizaron publicaciones para divulgar información clara y detallada sobre trámites y/o permisos a través de las redes sociales. Ver evidencia 1
MEMORANDO No OTIC 79518  del 04/10/2022: MEMORANDO No SG 56013 del 27/07/2022 
desde el Grupo de Atención y relacionamiento Ciudadano se han venido realizando feria de servicios en diferentes municipios del país, donde sirve como insumo para la propuesta de dicho portafolio el cual se está diseñando. Con avance del 50%.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el líder funcional no ha solicitado a la fecha del presente seguimiento, requerimientos técnicos a la OTIC.</t>
    </r>
  </si>
  <si>
    <r>
      <rPr>
        <b/>
        <sz val="11"/>
        <color theme="1"/>
        <rFont val="Calibri"/>
        <family val="2"/>
        <scheme val="minor"/>
      </rPr>
      <t xml:space="preserve">MEMORANDO No SG 56013 del 27/07/2022 </t>
    </r>
    <r>
      <rPr>
        <sz val="11"/>
        <color theme="1"/>
        <rFont val="Calibri"/>
        <family val="2"/>
        <scheme val="minor"/>
      </rPr>
      <t xml:space="preserve">
se realizó reunión con las Direcciones territoriales, se solicito un reporte con evidencias identificar las necesidades y prioridades de las diferentes sedes. Con avance del 50%
</t>
    </r>
    <r>
      <rPr>
        <b/>
        <sz val="11"/>
        <color theme="1"/>
        <rFont val="Calibri"/>
        <family val="2"/>
        <scheme val="minor"/>
      </rPr>
      <t xml:space="preserve">MEMORANDO No SA 79449 del 04/10/2022 y MEMORANDO No SG 78898  del 03/10/2022 
</t>
    </r>
    <r>
      <rPr>
        <sz val="11"/>
        <color theme="1"/>
        <rFont val="Calibri"/>
        <family val="2"/>
        <scheme val="minor"/>
      </rPr>
      <t>Mediante correo electrónico del 30/09/2022 se remitió información a la Dra. Carmenza Bohorquez  la cual fue suministrada por las Direcciones Territoriales para que consolide las respuestas en cuanto a las “adecuaciones en los puntos de atención en las Direcciones Territoriales"</t>
    </r>
  </si>
  <si>
    <r>
      <rPr>
        <b/>
        <sz val="11"/>
        <color theme="1"/>
        <rFont val="Calibri"/>
        <family val="2"/>
        <scheme val="minor"/>
      </rPr>
      <t xml:space="preserve">MEMORANDO No SA 79449 del 04/10/2022 y MEMORANDO No SG 78898  del 03/10/2022 </t>
    </r>
    <r>
      <rPr>
        <sz val="11"/>
        <color theme="1"/>
        <rFont val="Calibri"/>
        <family val="2"/>
        <scheme val="minor"/>
      </rPr>
      <t xml:space="preserve">
Mediante memorando SA GARC 77927 del 29/09/2022, se solicitó diseño y publicación.</t>
    </r>
  </si>
  <si>
    <r>
      <rPr>
        <b/>
        <sz val="11"/>
        <color theme="1"/>
        <rFont val="Calibri"/>
        <family val="2"/>
        <scheme val="minor"/>
      </rPr>
      <t xml:space="preserve">MEMORANDO No SA 79449 del 04/10/2022 y MEMORANDO No SG 78898  del 03/10/2022 </t>
    </r>
    <r>
      <rPr>
        <sz val="11"/>
        <color theme="1"/>
        <rFont val="Calibri"/>
        <family val="2"/>
        <scheme val="minor"/>
      </rPr>
      <t xml:space="preserve">
Con memorando SA-GARC 62285 del 11/08/2022 se solicitó al Grupo Gerencia de comunicaciones, la publicación en la intranet del banner, publicado en la intranet. Mediante memorando SA-GARC 77487 del 28/09/2022, se solicitó publicación y diseño del informe del cliente incognito como mecanismo para promover las respuestas homogéneas.</t>
    </r>
  </si>
  <si>
    <r>
      <rPr>
        <b/>
        <sz val="11"/>
        <color theme="1"/>
        <rFont val="Calibri"/>
        <family val="2"/>
        <scheme val="minor"/>
      </rPr>
      <t xml:space="preserve">MEMORANDO No SA 79449 del 04/10/2022 y MEMORANDO No SG 78898  del 03/10/2022 
</t>
    </r>
    <r>
      <rPr>
        <sz val="11"/>
        <color theme="1"/>
        <rFont val="Calibri"/>
        <family val="2"/>
        <scheme val="minor"/>
      </rPr>
      <t>Se continua con las capacitaciones a todas las dependencia de la entidad, y se espera la puesta en marcha del sistema SGDEA para el último trimestre de la vigencia 2022.  Por lo que esta actividad no aplica en este periodo.</t>
    </r>
    <r>
      <rPr>
        <b/>
        <sz val="11"/>
        <color theme="1"/>
        <rFont val="Calibri"/>
        <family val="2"/>
        <scheme val="minor"/>
      </rPr>
      <t xml:space="preserve">
MEMORANDO No OTIC 79518  del 04/10/2022</t>
    </r>
    <r>
      <rPr>
        <sz val="11"/>
        <color theme="1"/>
        <rFont val="Calibri"/>
        <family val="2"/>
        <scheme val="minor"/>
      </rPr>
      <t xml:space="preserve">: 79% de avnce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la OTIC participo en la definición del plan de implementación del SGDEA para el ambiente productivo, se ha parametrizado la herramienta AZ Digital, se han ejecutado campañas de expectativa, capacitaciones y se está configurando la mesa de servicios para la articulación de prestación del servicio técnica y funcional. Se planea la salida a producción el 14 de octubre del 2022.
</t>
    </r>
  </si>
  <si>
    <r>
      <rPr>
        <b/>
        <sz val="11"/>
        <color theme="1"/>
        <rFont val="Calibri"/>
        <family val="2"/>
        <scheme val="minor"/>
      </rPr>
      <t xml:space="preserve">MEMORANDO No SA 79449 del 04/10/2022 y MEMORANDO No SG 78898  del 03/10/2022 
</t>
    </r>
    <r>
      <rPr>
        <sz val="11"/>
        <color theme="1"/>
        <rFont val="Calibri"/>
        <family val="2"/>
        <scheme val="minor"/>
      </rPr>
      <t xml:space="preserve">Con memorando  No SA-GARC 56257 del 2022 del 27 de julio del 2022 se dio Respuesta del Memorando Individual No. SS 50879 07/07/2022 informando los funcionarios que asistirán a las reuniones para los temas de las Veedurías.
</t>
    </r>
    <r>
      <rPr>
        <b/>
        <sz val="11"/>
        <color theme="1"/>
        <rFont val="Calibri"/>
        <family val="2"/>
        <scheme val="minor"/>
      </rPr>
      <t xml:space="preserve">
Reporte facilitador del MIPG sep 23:</t>
    </r>
    <r>
      <rPr>
        <sz val="11"/>
        <color theme="1"/>
        <rFont val="Calibri"/>
        <family val="2"/>
        <scheme val="minor"/>
      </rPr>
      <t xml:space="preserve">
Contamos con nuestro seguimiento a obervaciones de las veedurias ciudadanas que se alimentan sistematicamente para cumplir con nuestro compromiso, del cual establecimos que se generara reporte trimestralmente, el próximo reporte se realiza finalizando septiembre.
</t>
    </r>
    <r>
      <rPr>
        <b/>
        <sz val="11"/>
        <color theme="1"/>
        <rFont val="Calibri"/>
        <family val="2"/>
        <scheme val="minor"/>
      </rPr>
      <t xml:space="preserve">MEMORANDO No DEO 79177  del 03/10/2022 </t>
    </r>
    <r>
      <rPr>
        <sz val="11"/>
        <color theme="1"/>
        <rFont val="Calibri"/>
        <family val="2"/>
        <scheme val="minor"/>
      </rPr>
      <t xml:space="preserve">
Se encuentra a cargo de la Subdireccion General con el apoyo de la DTE y la DEO. No obstante quien realiza el seguimiento a las observaciones de la veedurias ciudadanas es la DTE, En cabeza de la Subdireccion de Sostenibilidad . Sin embargo La Dirección de Ejecucion y Operacion ha estado presta para que sus colaboradas apoyen la estructuración del registro o herramienta electrónica que se requiere para dar cumplimiento en su totalidad . 
</t>
    </r>
    <r>
      <rPr>
        <b/>
        <sz val="11"/>
        <color theme="1"/>
        <rFont val="Calibri"/>
        <family val="2"/>
        <scheme val="minor"/>
      </rPr>
      <t xml:space="preserve">MEMORANDO No OTIC 79518  del 04/10/2022
</t>
    </r>
    <r>
      <rPr>
        <sz val="11"/>
        <color theme="1"/>
        <rFont val="Calibri"/>
        <family val="2"/>
        <scheme val="minor"/>
      </rPr>
      <t>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el líder funcional no ha solicitado a la fecha del presente seguimiento, requerimientos técnicos a la OTIC.</t>
    </r>
  </si>
  <si>
    <r>
      <rPr>
        <b/>
        <sz val="11"/>
        <color theme="1"/>
        <rFont val="Calibri"/>
        <family val="2"/>
        <scheme val="minor"/>
      </rPr>
      <t xml:space="preserve">MEMORANDO No SA 79449 del 04/10/2022 y MEMORANDO No SG 78898  del 03/10/2022 
</t>
    </r>
    <r>
      <rPr>
        <sz val="11"/>
        <color theme="1"/>
        <rFont val="Calibri"/>
        <family val="2"/>
        <scheme val="minor"/>
      </rPr>
      <t xml:space="preserve">Mediante memorando SA-GARC 69868 05/09/22 se reiteró la solicitud de aplicación de la encuesta de percepción y satisfacción en el canal telefónico "conmutador".
</t>
    </r>
    <r>
      <rPr>
        <b/>
        <sz val="11"/>
        <color theme="1"/>
        <rFont val="Calibri"/>
        <family val="2"/>
        <scheme val="minor"/>
      </rPr>
      <t xml:space="preserve">
MEMORANDO No OTIC 79518  del 04/10/2022</t>
    </r>
    <r>
      <rPr>
        <sz val="11"/>
        <color theme="1"/>
        <rFont val="Calibri"/>
        <family val="2"/>
        <scheme val="minor"/>
      </rPr>
      <t xml:space="preserve">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el líder funcional no ha solicitado a la fecha del presente seguimiento, requerimientos técnicos a la OTIC.</t>
    </r>
  </si>
  <si>
    <r>
      <rPr>
        <b/>
        <sz val="11"/>
        <color theme="1"/>
        <rFont val="Calibri"/>
        <family val="2"/>
        <scheme val="minor"/>
      </rPr>
      <t xml:space="preserve">MEMORANDO No SA 79449 del 04/10/2022 y MEMORANDO No SG 78898  del 03/10/2022 
</t>
    </r>
    <r>
      <rPr>
        <sz val="11"/>
        <color theme="1"/>
        <rFont val="Calibri"/>
        <family val="2"/>
        <scheme val="minor"/>
      </rPr>
      <t>Con Memorando SA-GARC 60256 del 05/08/2022 solicitud publicación en redes sociales, en respuesta con memorando DG-GC 64991, adjuntan evidencias de publicación en las redes de Twitter y Facebook del 18/08/2022.</t>
    </r>
    <r>
      <rPr>
        <b/>
        <sz val="11"/>
        <color theme="1"/>
        <rFont val="Calibri"/>
        <family val="2"/>
        <scheme val="minor"/>
      </rPr>
      <t xml:space="preserve">
Reporte facilitador del MIPG sep 23:</t>
    </r>
    <r>
      <rPr>
        <sz val="11"/>
        <color theme="1"/>
        <rFont val="Calibri"/>
        <family val="2"/>
        <scheme val="minor"/>
      </rPr>
      <t xml:space="preserve">
En lo que lleva transcurrido del 2022, se ha venido trabajando en las caracterizaciones de los procesos nuevos con los que contamos desde ls DT, para la fecha tenemos la caracterizacion de la subdireccion de sostenibilidad, reglamentacion, planificación.  "Se realizaron publicaciones para divulgar información clara y detallada sobre trámites y/o permisos a través de las redes sociales. Ver evidencia 1
</t>
    </r>
    <r>
      <rPr>
        <b/>
        <sz val="11"/>
        <color theme="1"/>
        <rFont val="Calibri"/>
        <family val="2"/>
        <scheme val="minor"/>
      </rPr>
      <t>MEMORANDO No OTIC 79518  del 04/10/2022</t>
    </r>
    <r>
      <rPr>
        <sz val="11"/>
        <color theme="1"/>
        <rFont val="Calibri"/>
        <family val="2"/>
        <scheme val="minor"/>
      </rPr>
      <t xml:space="preserve">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el líder funcional no ha solicitado a la fecha del presente seguimiento, requerimientos técnicos a la OTIC.</t>
    </r>
  </si>
  <si>
    <r>
      <rPr>
        <b/>
        <sz val="11"/>
        <color theme="1"/>
        <rFont val="Calibri"/>
        <family val="2"/>
        <scheme val="minor"/>
      </rPr>
      <t xml:space="preserve">MEMORANDO No SA 79449 del 04/10/2022 yMEMORANDO No SG 78898  del 03/10/2022 </t>
    </r>
    <r>
      <rPr>
        <sz val="11"/>
        <color theme="1"/>
        <rFont val="Calibri"/>
        <family val="2"/>
        <scheme val="minor"/>
      </rPr>
      <t xml:space="preserve">
Con ACTA No. SA GARC 14 del 07/09/2022 se estableció los mecanismos y la mejora de las PQRD</t>
    </r>
  </si>
  <si>
    <r>
      <rPr>
        <b/>
        <sz val="11"/>
        <color theme="1"/>
        <rFont val="Calibri"/>
        <family val="2"/>
        <scheme val="minor"/>
      </rPr>
      <t xml:space="preserve">MEMORANDO No SA 79449 del 04/10/2022 y MEMORANDO No SG 78898  del 03/10/2022 
</t>
    </r>
    <r>
      <rPr>
        <sz val="11"/>
        <color theme="1"/>
        <rFont val="Calibri"/>
        <family val="2"/>
        <scheme val="minor"/>
      </rPr>
      <t>Mediante memorando SA-GARC 53468 del 18/07/2022 se solicitó publicación del informe de información más consultada abril - junio y el mismo día fue publicado en la página web.</t>
    </r>
    <r>
      <rPr>
        <b/>
        <sz val="11"/>
        <color theme="1"/>
        <rFont val="Calibri"/>
        <family val="2"/>
        <scheme val="minor"/>
      </rPr>
      <t xml:space="preserve">
MEMORANDO No OTIC 79518  del 04/10/2022</t>
    </r>
    <r>
      <rPr>
        <sz val="11"/>
        <color theme="1"/>
        <rFont val="Calibri"/>
        <family val="2"/>
        <scheme val="minor"/>
      </rPr>
      <t xml:space="preserve">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el líder funcional no ha solicitado a la fecha del presente seguimiento, requerimientos técnicos a la OTIC.</t>
    </r>
  </si>
  <si>
    <r>
      <rPr>
        <b/>
        <sz val="11"/>
        <color theme="1"/>
        <rFont val="Calibri"/>
        <family val="2"/>
        <scheme val="minor"/>
      </rPr>
      <t xml:space="preserve">MEMORANDO No SG 78898  del 03/10/2022 
</t>
    </r>
    <r>
      <rPr>
        <sz val="11"/>
        <color theme="1"/>
        <rFont val="Calibri"/>
        <family val="2"/>
        <scheme val="minor"/>
      </rPr>
      <t xml:space="preserve">la Oficina de TIC esta trabajando en el tema, klic se esta parametrizanco para los contratos misionales.
</t>
    </r>
    <r>
      <rPr>
        <b/>
        <sz val="11"/>
        <color theme="1"/>
        <rFont val="Calibri"/>
        <family val="2"/>
        <scheme val="minor"/>
      </rPr>
      <t xml:space="preserve">
MEMORANDO No OTIC 79518  del 04/10/2022</t>
    </r>
    <r>
      <rPr>
        <sz val="11"/>
        <color theme="1"/>
        <rFont val="Calibri"/>
        <family val="2"/>
        <scheme val="minor"/>
      </rPr>
      <t xml:space="preserve">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el líder funcional no ha solicitado a la fecha del presente seguimiento, requerimientos técnicos a la OTIC.</t>
    </r>
  </si>
  <si>
    <r>
      <rPr>
        <b/>
        <sz val="11"/>
        <color theme="1"/>
        <rFont val="Calibri"/>
        <family val="2"/>
        <scheme val="minor"/>
      </rPr>
      <t xml:space="preserve">MEMORANDO No SG 78898  del 03/10/2022 
</t>
    </r>
    <r>
      <rPr>
        <sz val="11"/>
        <color theme="1"/>
        <rFont val="Calibri"/>
        <family val="2"/>
        <scheme val="minor"/>
      </rPr>
      <t xml:space="preserve">se realizo la capsula de codigo de buen gobierno se publico en las pantallas de recepción, intranet, pagina web y se envio en correo masivo a todos los colaboradores de la entidad.
https://www.youtube.com/watch?v=gJq8fOcUogY
</t>
    </r>
    <r>
      <rPr>
        <b/>
        <sz val="11"/>
        <color theme="1"/>
        <rFont val="Calibri"/>
        <family val="2"/>
        <scheme val="minor"/>
      </rPr>
      <t xml:space="preserve">
MEMORANDO No OTIC 79518  del 04/10/2022</t>
    </r>
    <r>
      <rPr>
        <sz val="11"/>
        <color theme="1"/>
        <rFont val="Calibri"/>
        <family val="2"/>
        <scheme val="minor"/>
      </rPr>
      <t xml:space="preserve">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el líder funcional no ha solicitado a la fecha del presente seguimiento, requerimientos técnicos a la OTIC.</t>
    </r>
  </si>
  <si>
    <r>
      <rPr>
        <b/>
        <sz val="11"/>
        <color theme="1"/>
        <rFont val="Calibri"/>
        <family val="2"/>
        <scheme val="minor"/>
      </rPr>
      <t xml:space="preserve">MEMORANDO No SA 79449 del 04/10/2022 y MEMORANDO No SG 78898  del 03/10/2022 </t>
    </r>
    <r>
      <rPr>
        <sz val="11"/>
        <color theme="1"/>
        <rFont val="Calibri"/>
        <family val="2"/>
        <scheme val="minor"/>
      </rPr>
      <t xml:space="preserve">
Con memorando
No SA-GARC 71283 del 08 de septiembre del 2022 se reportó los AVANCES - PROGRAMA SENSIBILIZACION CULTURA DEL SERVICIO
</t>
    </r>
    <r>
      <rPr>
        <b/>
        <sz val="11"/>
        <color theme="1"/>
        <rFont val="Calibri"/>
        <family val="2"/>
        <scheme val="minor"/>
      </rPr>
      <t xml:space="preserve">MEMORANDO No SGH 79828  del 05/10/2022 </t>
    </r>
    <r>
      <rPr>
        <sz val="11"/>
        <color theme="1"/>
        <rFont val="Calibri"/>
        <family val="2"/>
        <scheme val="minor"/>
      </rPr>
      <t xml:space="preserve">
La Subdirección de Gestión Huamana realizó  el programa para la vigencia 2022, la cual esta para  publicación en intranet y página web </t>
    </r>
  </si>
  <si>
    <r>
      <rPr>
        <b/>
        <sz val="11"/>
        <color theme="1"/>
        <rFont val="Calibri"/>
        <family val="2"/>
        <scheme val="minor"/>
      </rPr>
      <t xml:space="preserve">MEMORANDO No SA 79449 del 04/10/2022 y MEMORANDO No SG 78898  del 03/10/2022 </t>
    </r>
    <r>
      <rPr>
        <sz val="11"/>
        <color theme="1"/>
        <rFont val="Calibri"/>
        <family val="2"/>
        <scheme val="minor"/>
      </rPr>
      <t xml:space="preserve">
Mediante Memorando SA-GARC 67261 de fecha 26/08/2022 INCENTIVOS 1 SEMESTRE 2022
</t>
    </r>
  </si>
  <si>
    <r>
      <rPr>
        <b/>
        <sz val="11"/>
        <color theme="1"/>
        <rFont val="Calibri"/>
        <family val="2"/>
        <scheme val="minor"/>
      </rPr>
      <t xml:space="preserve">MEMORANDO No SGH 79828  del 05/10/2022 </t>
    </r>
    <r>
      <rPr>
        <sz val="11"/>
        <color theme="1"/>
        <rFont val="Calibri"/>
        <family val="2"/>
        <scheme val="minor"/>
      </rPr>
      <t xml:space="preserve">
En el mes de octubre se enviará un memorando a los funcionarios que a la fecha no han diligenciado la Declaración de Bienes y Rentas.</t>
    </r>
  </si>
  <si>
    <r>
      <t xml:space="preserve">1. MEMORANDO No OAP 55294  del 25/07/2022 -Disponibilidad para apoyar en actividades del PAAC relacionadas con CBG y procedimiento de gestiòn de conflicto de intereses " (…) se manifiesta disponibilidad para apoyar en lo que usted considere pertinente: 1.       Capacitación de los temas regulados en el CBG, dentro de estos el conflicto de interés e integridad en la gestión pública, a través de capacitaciones organizadas por la Escuela Corporativa.  2.       Implementar en el KAWAK el Procedimiento denominado "Gestión de Conflictos de Interés". Como anexo, crear una base de datos que contenga la información sobre los conflictos reportados en la entidad"
2. MEMORANDO No OAP 68705 del 31/08/2022 - Rol de esta Oficina frente a la implementación del código de Buen Gobierno
MEMORANDO No SG 78898  del 03/10/2022 
la capacitación se realizó el 29 de junio de 2022 donde la participación fue masiva por funcionarios de planta central y territoriales.
</t>
    </r>
    <r>
      <rPr>
        <b/>
        <sz val="11"/>
        <color theme="1"/>
        <rFont val="Calibri"/>
        <family val="2"/>
        <scheme val="minor"/>
      </rPr>
      <t xml:space="preserve">MEMORANDO No SGH 79828  del 05/10/2022 </t>
    </r>
    <r>
      <rPr>
        <sz val="11"/>
        <color theme="1"/>
        <rFont val="Calibri"/>
        <family val="2"/>
        <scheme val="minor"/>
      </rPr>
      <t xml:space="preserve">
Esta en proceso de gestión interinstucional con la ESAP para dar cobertura a esta capacitación sobre conflicto de interes</t>
    </r>
  </si>
  <si>
    <r>
      <t xml:space="preserve">MEMORANDO No SUBG 80062 del 05/10/2022
</t>
    </r>
    <r>
      <rPr>
        <sz val="11"/>
        <color theme="1"/>
        <rFont val="Calibri"/>
        <family val="2"/>
        <scheme val="minor"/>
      </rPr>
      <t>Desde el Grupo Gerencia de Comunicaciones adscrito a la SUBG,se publicaron 118 boletines de prensa en lenguaje claro: 
https://www.invias.gov.co/index.php/sala/historico</t>
    </r>
  </si>
  <si>
    <r>
      <t xml:space="preserve">Se esperan lineamientos por parte de la Dirección General para definir el principal espacio de Rendición de Cuentas.
Se diseño encuesta para que los actores externos evaluen los informes de rendición de cuentas.
</t>
    </r>
    <r>
      <rPr>
        <b/>
        <sz val="11"/>
        <rFont val="Calibri"/>
        <family val="2"/>
        <scheme val="minor"/>
      </rPr>
      <t xml:space="preserve">MEMORANDO No SUBG 80062 del 05/10/2022
</t>
    </r>
    <r>
      <rPr>
        <sz val="11"/>
        <rFont val="Calibri"/>
        <family val="2"/>
        <scheme val="minor"/>
      </rPr>
      <t>Desde el Grupo de Comunicaciones se publicó encuesta para vinculación de actores externos:
https://www.invias.gov.co/index.php/planeacion-gestion-y-control/rendicion-de-cuentas</t>
    </r>
  </si>
  <si>
    <r>
      <t xml:space="preserve">MEMORANDO No SUBG 80062 del 05/10/2022
</t>
    </r>
    <r>
      <rPr>
        <sz val="11"/>
        <color theme="1"/>
        <rFont val="Calibri"/>
        <family val="2"/>
        <scheme val="minor"/>
      </rPr>
      <t xml:space="preserve">Se realizaron 3 FaceLIve. 
#AEstaHora Protección de la fauna silvestre.22 de Junio.
https://www.facebook.com/InviasOficial/videos/1059364348289656/
Regulación normativa, innovación y nuevas tecnología 14 de julio
https://www.facebook.com/InviasOficial/videos/1227166964717767/
Gestión del riesgo y adaptación al cambio climático 11 de Agosto. https://www.facebook.com/InviasOficial/videos/1148485949091616/
</t>
    </r>
    <r>
      <rPr>
        <b/>
        <sz val="11"/>
        <color theme="1"/>
        <rFont val="Calibri"/>
        <family val="2"/>
        <scheme val="minor"/>
      </rPr>
      <t xml:space="preserve">
Reporte facilitador del MIPG sep 23:
</t>
    </r>
    <r>
      <rPr>
        <sz val="11"/>
        <color theme="1"/>
        <rFont val="Calibri"/>
        <family val="2"/>
        <scheme val="minor"/>
      </rPr>
      <t xml:space="preserve">Se han realizado hasta el momento 6 chats ciudadano con las siguientes Subdirecciónes: Planificación de Infraestructura sobre APUS y su aplicativo nuevo en funcionamiento; Subdireccion de emergencias; subdireccion de reglamentación técnica; en el foro de sostenibilidad se realizo chat ciudadano; desde la DT se han realizado por parte del Director Técnico dos chat ciudadanos, de esta manera cumplimos la meta establecida </t>
    </r>
    <r>
      <rPr>
        <b/>
        <sz val="11"/>
        <color theme="1"/>
        <rFont val="Calibri"/>
        <family val="2"/>
        <scheme val="minor"/>
      </rPr>
      <t xml:space="preserve">
MEMORANDO No DEO 79177  del 03/10/2022
 </t>
    </r>
    <r>
      <rPr>
        <sz val="11"/>
        <color theme="1"/>
        <rFont val="Calibri"/>
        <family val="2"/>
        <scheme val="minor"/>
      </rPr>
      <t xml:space="preserve">Se encuentra a cargo de la Subdireccion General en cabeza de la oficina de comunicaciones, . No obstante La Dirección de Ejecución y Operación,  suminitrara la informacion que se requiera, en consecuencia con la directriz de  la Subdireccion Genertal, quein programara los 3 chat ciudadanos pendientes durante el tercer y cuarto trimestre. No obstante se remiten los  Facebook Live realizados en el tercer trimestre.  
https://www.facebook.com/InviasOficial/videos/394968475855451
https://www.facebook.com/InviasOficial/videos/751314142901490
https://www.facebook.com/InviasOficial/videos/692594585408801
https://www.facebook.com/InviasOficial/videos/2625787697553551 </t>
    </r>
  </si>
  <si>
    <t>Formulario remitido al web master para publicaciòn en pàgina web https://forms.office.com/r/0DVVQfDpUe</t>
  </si>
  <si>
    <r>
      <rPr>
        <b/>
        <sz val="11"/>
        <color theme="1"/>
        <rFont val="Calibri"/>
        <family val="2"/>
        <scheme val="minor"/>
      </rPr>
      <t xml:space="preserve">MEMORANDO No SUBG 80062 del 05/10/2022
</t>
    </r>
    <r>
      <rPr>
        <sz val="11"/>
        <color theme="1"/>
        <rFont val="Calibri"/>
        <family val="2"/>
        <scheme val="minor"/>
      </rPr>
      <t xml:space="preserve">Desde el Grupo de Información de la SUBG, se realiza la actualización mensual de los proyectos estratégicos a través del siguinte link:
https://www.invias.gov .co/index.php/seguimiento-inversion/proyectos-invias
Esta información se ve reflejada en la página del Ministerio de Transporte GPI (Gestor de Proyectos de Infraestructura). Aqui se puede evidenciar porcentaje de avance físico, financiero, descripción del proyecto, fechas de inicio y fechas de terminación.
</t>
    </r>
    <r>
      <rPr>
        <b/>
        <sz val="11"/>
        <color theme="1"/>
        <rFont val="Calibri"/>
        <family val="2"/>
        <scheme val="minor"/>
      </rPr>
      <t xml:space="preserve">
Reporte facilitador del MIPG sep 23:</t>
    </r>
    <r>
      <rPr>
        <sz val="11"/>
        <color theme="1"/>
        <rFont val="Calibri"/>
        <family val="2"/>
        <scheme val="minor"/>
      </rPr>
      <t xml:space="preserve">
Contamos con avances en información de los proyectos en ejecución, para atender los requerimientos de los grupos de valor. (fichas web) por parte de la DT, a la espera de avances por parte de las demas unidades ejecutoras.  Publicación documentos Índice de Costos de la Construcción de Obras Civiles, ICOCIV. 
</t>
    </r>
    <r>
      <rPr>
        <b/>
        <sz val="11"/>
        <color theme="1"/>
        <rFont val="Calibri"/>
        <family val="2"/>
        <scheme val="minor"/>
      </rPr>
      <t>MEMORANDO No DEO 79177  del 03/10/2022</t>
    </r>
    <r>
      <rPr>
        <sz val="11"/>
        <color theme="1"/>
        <rFont val="Calibri"/>
        <family val="2"/>
        <scheme val="minor"/>
      </rPr>
      <t xml:space="preserve"> 
A cargo de esta tarea se encuentra el grupo de información de la dirección general y de la Dirección Técnica y de Estructuracion. Sin embargo La Dirección de ejecucion y Operación,  esta presta a colaborar en lo que se  requiera para su cumplimiento. 
</t>
    </r>
    <r>
      <rPr>
        <b/>
        <sz val="11"/>
        <color theme="1"/>
        <rFont val="Calibri"/>
        <family val="2"/>
        <scheme val="minor"/>
      </rPr>
      <t>MEMORANDO No OTIC 79518  del 04/10/2022</t>
    </r>
    <r>
      <rPr>
        <sz val="11"/>
        <color theme="1"/>
        <rFont val="Calibri"/>
        <family val="2"/>
        <scheme val="minor"/>
      </rPr>
      <t xml:space="preserve">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el líder funcional no ha solicitado a la fecha del presente seguimiento, requerimientos técnicos a la OTIC.</t>
    </r>
  </si>
  <si>
    <r>
      <rPr>
        <b/>
        <sz val="11"/>
        <color theme="1"/>
        <rFont val="Calibri"/>
        <family val="2"/>
        <scheme val="minor"/>
      </rPr>
      <t>MEMORANDO No DJ 74368 del 19/09/2022</t>
    </r>
    <r>
      <rPr>
        <sz val="11"/>
        <color theme="1"/>
        <rFont val="Calibri"/>
        <family val="2"/>
        <scheme val="minor"/>
      </rPr>
      <t xml:space="preserve">
Se esta revisando la matriz del índice de la información clasificada y reservada que esta con corte a 2021, para su actualización y aprobación.
</t>
    </r>
    <r>
      <rPr>
        <b/>
        <sz val="11"/>
        <color theme="1"/>
        <rFont val="Calibri"/>
        <family val="2"/>
        <scheme val="minor"/>
      </rPr>
      <t>MEMORANDO No OTIC 79518  del 04/10/2022</t>
    </r>
    <r>
      <rPr>
        <sz val="11"/>
        <color theme="1"/>
        <rFont val="Calibri"/>
        <family val="2"/>
        <scheme val="minor"/>
      </rPr>
      <t xml:space="preserve">
Para la actualización del Inventario de Activos de Información se estableció un plan de trabajo que inicio el 18 de julio de 2022 y finaliza el 17 de noviembre de 2022.  Durante el mes de julio y septiembre se realizaron mesas de trabajo con las 26 Direcciones Territoriales y áreas del INVÍAS en cumplimiento de las actividades programadas en el plan.
</t>
    </r>
    <r>
      <rPr>
        <b/>
        <sz val="11"/>
        <color theme="1"/>
        <rFont val="Calibri"/>
        <family val="2"/>
        <scheme val="minor"/>
      </rPr>
      <t xml:space="preserve">MEMORANDO No SA 79449 del 04/10/2022 y MEMORANDO No SG 78898  del 03/10/2022 </t>
    </r>
    <r>
      <rPr>
        <sz val="11"/>
        <color theme="1"/>
        <rFont val="Calibri"/>
        <family val="2"/>
        <scheme val="minor"/>
      </rPr>
      <t xml:space="preserve">
El 12 de eptiembre se adelantó una reunión con las dependencias involucradas donde se definió que se tomará la información adelandarad por la OTIC  como base de los registros  activos de información y se concretaron los compromisos para los demás instrumentos .
</t>
    </r>
    <r>
      <rPr>
        <b/>
        <sz val="11"/>
        <color theme="1"/>
        <rFont val="Calibri"/>
        <family val="2"/>
        <scheme val="minor"/>
      </rPr>
      <t>MEMORANDO No SUBG 80062 del 05/10/2022</t>
    </r>
    <r>
      <rPr>
        <sz val="11"/>
        <color theme="1"/>
        <rFont val="Calibri"/>
        <family val="2"/>
        <scheme val="minor"/>
      </rPr>
      <t xml:space="preserve">
Se realizó Mesa de Trabajo el día 12 de septiembre con el objeto de revisar del estado actual de los instrumentos de gestión de la información, donde se evidenció que la última actualización en pág web fue en 2021, por tanto se requiere actualizar los instrumentos. 
El Grupo de Comunicaciones está elaborando el documento Esquema de Publicaciones, para aprobación en el mes de octubre y posteriormente adoptarlo mediante acto administrativo.
Desde la OTIC realizarán el reporte del instrumento Inventario de Activos de la Información y desde la DJ formule y reporte del instrumento Indice de información clasificada y reservada.</t>
    </r>
  </si>
  <si>
    <r>
      <rPr>
        <b/>
        <sz val="11"/>
        <color theme="1"/>
        <rFont val="Calibri"/>
        <family val="2"/>
        <scheme val="minor"/>
      </rPr>
      <t xml:space="preserve">MEMORANDO No SA 79449 del 04/10/2022
</t>
    </r>
    <r>
      <rPr>
        <sz val="11"/>
        <color theme="1"/>
        <rFont val="Calibri"/>
        <family val="2"/>
        <scheme val="minor"/>
      </rPr>
      <t>Con memorando SA GARC 66646 DEL 25/08/2022 se solicito a la SA las señales inclusivas.</t>
    </r>
    <r>
      <rPr>
        <b/>
        <sz val="11"/>
        <color theme="1"/>
        <rFont val="Calibri"/>
        <family val="2"/>
        <scheme val="minor"/>
      </rPr>
      <t xml:space="preserve">
MEMORANDO No SUBG 80062 del 05/10/2022
</t>
    </r>
    <r>
      <rPr>
        <sz val="11"/>
        <color theme="1"/>
        <rFont val="Calibri"/>
        <family val="2"/>
        <scheme val="minor"/>
      </rPr>
      <t>Desde el Grupo Gerencia de Territoriales, adscrito a la SUBG, se realiza reunión con las Direcciones Territoriales y con Subdirección Administartiva el dia 14 de septiembre para validar el estado de adjudicación de los CDP y RP para los contratos de mantenimiento y adecuación de las direcciones territoriales, que incluyen mejoramiento para la accesibilidad de la discpacidad visual y auditiva.</t>
    </r>
    <r>
      <rPr>
        <b/>
        <sz val="11"/>
        <color theme="1"/>
        <rFont val="Calibri"/>
        <family val="2"/>
        <scheme val="minor"/>
      </rPr>
      <t xml:space="preserve">
MEMORANDO No OTIC 79518  del 04/10/2022</t>
    </r>
    <r>
      <rPr>
        <sz val="11"/>
        <color theme="1"/>
        <rFont val="Calibri"/>
        <family val="2"/>
        <scheme val="minor"/>
      </rPr>
      <t xml:space="preserve">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el líder funcional no ha solicitado a la fecha del presente seguimiento, requerimientos técnicos a la OTIC.</t>
    </r>
  </si>
  <si>
    <r>
      <t xml:space="preserve">Cumplido en el primer trimestre.
Información actualizada al nuevo modelo de operación y enviada al webmaster para publicación (actualizando en la página web el anexo del PAAC https://www.invias.gov.co/index.php/plan-anticorrupcion-y-de-atencion-al-ciudadano) 
</t>
    </r>
    <r>
      <rPr>
        <b/>
        <sz val="11"/>
        <rFont val="Calibri"/>
        <family val="2"/>
        <scheme val="minor"/>
      </rPr>
      <t xml:space="preserve">MEMORANDO No OCI 80345  del  06/10/2022 </t>
    </r>
    <r>
      <rPr>
        <sz val="11"/>
        <rFont val="Calibri"/>
        <family val="2"/>
        <scheme val="minor"/>
      </rPr>
      <t xml:space="preserve">
Como informó la OCI en  Monitoreo del  2do. trimestre de 2022  en memorando OCI 49728  del  5 de julio de 2022 :  "(...) la Oficina de Control Interno  considera que; en este momento, no es necesario formular un Riesgo de Corrupción, como quiera que en el Riesgo de Gestión identificado en el proceso de Evaluación y Seguimiento, los puntos de control cubren los aspectos que brindan una seguridad razonable para mitigar el riesgo de corrupción sugerido en el documento adjunto al memorando OAP 89855 del 1° de diciembre de 2021 y recomendado por la Secretaría de Transparencia en la mesa de trabajo..."</t>
    </r>
  </si>
  <si>
    <r>
      <rPr>
        <b/>
        <sz val="11"/>
        <color theme="1"/>
        <rFont val="Calibri"/>
        <family val="2"/>
        <scheme val="minor"/>
      </rPr>
      <t>MEMORANDO No SUBG 80062 del 05/10/2022</t>
    </r>
    <r>
      <rPr>
        <sz val="11"/>
        <color theme="1"/>
        <rFont val="Calibri"/>
        <family val="2"/>
        <scheme val="minor"/>
      </rPr>
      <t xml:space="preserve">
Información del seguimiento actualizada al 30 de agosto de 2022:
https://www.invias.gov.co/index.php/plan-anticorrupcion-y-de-atencion-al-ciudadano
</t>
    </r>
    <r>
      <rPr>
        <b/>
        <sz val="11"/>
        <color theme="1"/>
        <rFont val="Calibri"/>
        <family val="2"/>
        <scheme val="minor"/>
      </rPr>
      <t xml:space="preserve">MEMORANDO No OCI 80345  del  06/10/2022 
</t>
    </r>
    <r>
      <rPr>
        <sz val="11"/>
        <color theme="1"/>
        <rFont val="Calibri"/>
        <family val="2"/>
        <scheme val="minor"/>
      </rPr>
      <t>La Oficina de Control Interno realizó el seguimiento cuatrimestral al Plan Anticorrupción y Atención al Ciudadano -Mapa de Riesgos de Corrupción y Estrategia de Racionalización de  Trámites-SUIT Consolidada con corte al 31 de agosto de 2022 y  fue publicado por el webmaster  en la sección  Plan  Anticorrupción y de Atención al Ciudadano del portal web del INVÍAS en el enlace: https://www.invias.gov.co/index.php/plan-anticorrupcion-y-de-atencion-al-ciudadano#2022</t>
    </r>
  </si>
  <si>
    <r>
      <t xml:space="preserve">No aplica en el periodo
</t>
    </r>
    <r>
      <rPr>
        <b/>
        <sz val="11"/>
        <rFont val="Calibri"/>
        <family val="2"/>
        <scheme val="minor"/>
      </rPr>
      <t xml:space="preserve">MEMORANDO No OCI 80345  del  06/10/2022 
</t>
    </r>
    <r>
      <rPr>
        <sz val="11"/>
        <rFont val="Calibri"/>
        <family val="2"/>
        <scheme val="minor"/>
      </rPr>
      <t>Meta programada de cumplimiento en el cuarto trimestre de la vigencia 2022</t>
    </r>
  </si>
  <si>
    <r>
      <rPr>
        <b/>
        <sz val="11"/>
        <color theme="1"/>
        <rFont val="Calibri"/>
        <family val="2"/>
        <scheme val="minor"/>
      </rPr>
      <t xml:space="preserve">MEMORANDO No OCI 80345  del  06/10/2022 </t>
    </r>
    <r>
      <rPr>
        <sz val="11"/>
        <color theme="1"/>
        <rFont val="Calibri"/>
        <family val="2"/>
        <scheme val="minor"/>
      </rPr>
      <t xml:space="preserve">
De conformidad con la programación de seguimiento al cumplimiento de los planes de mejoramiento para atender las observaciones de auditoría interna formuladas por la Oficina de Control Interno producto de las auditorías a la Accesibilidad al Medio Físico. Espacios de Servicio al Ciudadano en la Administración Pública. Norma Técnica NTC 6047 -2013 y Accesibilidad a páginas WEB - Norma Técnica NTC 5854; se reiteró mediante Memorandos Nos. OCI 48825 del 30/06/2022 dirigido a la Subdirección Administrativa y OCI 48835 del 30/06/2022 dirigido a la Subdirección General; el envío de los Planes de Mejoramiento que a la fecha están pendientes de presentarse, junto con los soportes de avance en el cumplimiento de las acciones propuestas para atender las observaciones identificadas. 
Mediante Memorando SA 52930 del 14/07/2022 la Subdirección Administrativa envía  evidencia de memorandos de 22 Direcciones Territoriales con avance de las gestiones adelantadas de adecuaciones realizadas a las instalacionnes; no obstante, no se remite el Plan de Mejoramiento; La Subdirección General a la fecha no ha remitido Plan de Mejoramiento  para el seguimiento del cumplimiento de la Norma Técnica NTC 5854 Accesibilidad a páginas WEB y, con relación a la Auditoría al Modelo de Seguridad y Privacidad de la Información (MSPI); se recibió de la Oficina de Tecnologías de la Información y las Comunicaciones con Memorando No. OTIC  13171 del 28/02/2022 el Plan de Mejoramiento formulado. El informe de seguimiento al PM -MSPI está programado para entrega en el cuarto trimestre. </t>
    </r>
  </si>
  <si>
    <r>
      <rPr>
        <b/>
        <sz val="11"/>
        <rFont val="Calibri"/>
        <family val="2"/>
        <scheme val="minor"/>
      </rPr>
      <t>MEMORANDO No DJ 74368 del 19/09/2022</t>
    </r>
    <r>
      <rPr>
        <sz val="11"/>
        <rFont val="Calibri"/>
        <family val="2"/>
        <scheme val="minor"/>
      </rPr>
      <t xml:space="preserve">
La SDJ remitió informe de procesos activos mediante el memorando SDJ 20265 del 23 de marzo de 2022 y memorando SDJ 40979 del 1 de junio de 2022 . Mecanismos para la Transparencia y Acceso a la Información: DG-GC 41295 PUBLICACIÓN INFORME DE DEMANDAS A 01 JUNIO DE 2022 – EKOGUI y el link https://www.invias.gov.co/index.php/informacion-institucional/43-inicio/4049-defensa-judicial
</t>
    </r>
    <r>
      <rPr>
        <b/>
        <sz val="11"/>
        <rFont val="Calibri"/>
        <family val="2"/>
        <scheme val="minor"/>
      </rPr>
      <t xml:space="preserve">MEMORANDO No SA 79449 del 04/10/2022 y MEMORANDO No SG 78898  del 03/10/2022 </t>
    </r>
    <r>
      <rPr>
        <sz val="11"/>
        <rFont val="Calibri"/>
        <family val="2"/>
        <scheme val="minor"/>
      </rPr>
      <t xml:space="preserve">
Creación de menú participa, según directriz de Secretaria de Transparencia
https://www.invias.gov.co/index.php/participa
</t>
    </r>
    <r>
      <rPr>
        <b/>
        <sz val="11"/>
        <rFont val="Calibri"/>
        <family val="2"/>
        <scheme val="minor"/>
      </rPr>
      <t xml:space="preserve">MEMORANDO No OTIC 79518  del 04/10/2022
</t>
    </r>
    <r>
      <rPr>
        <sz val="11"/>
        <rFont val="Calibri"/>
        <family val="2"/>
        <scheme val="minor"/>
      </rPr>
      <t xml:space="preserve">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el líder funcional no ha solicitado a la fecha del presente seguimiento, requerimientos técnicos a la OTIC.
</t>
    </r>
    <r>
      <rPr>
        <b/>
        <sz val="11"/>
        <rFont val="Calibri"/>
        <family val="2"/>
        <scheme val="minor"/>
      </rPr>
      <t>Reporte facilitadora del MIPG de la Dirección Técnica y de Estruicturación del 06/10</t>
    </r>
    <r>
      <rPr>
        <sz val="11"/>
        <rFont val="Calibri"/>
        <family val="2"/>
        <scheme val="minor"/>
      </rPr>
      <t xml:space="preserve">:
Se ha venido desarrollando a lo largo del año las labores solicitadas por parte de subidreccion general 
</t>
    </r>
    <r>
      <rPr>
        <b/>
        <sz val="11"/>
        <rFont val="Calibri"/>
        <family val="2"/>
        <scheme val="minor"/>
      </rPr>
      <t xml:space="preserve">
MEMORANDO No OCI 80345  del  06/10/2022 
</t>
    </r>
    <r>
      <rPr>
        <sz val="11"/>
        <rFont val="Calibri"/>
        <family val="2"/>
        <scheme val="minor"/>
      </rPr>
      <t>La Oficina de Control Interno -OCI viene publicando en el sitio web de la entidad los informes de ley y, de aseguramiento. https://www.invias.gov.co/index.php/informacion-institucional/8-informacion-general/4107-informes-de-ley;  y https://www.invias.gov.co/index.php/archivo-y-documentos/hechos-de-transparencia/informes-control-interno/informes-de-evaluacion-y-seguimiento; https://www.invias.gov.co/index.php/archivo-y-documentos/hechos-de-transparencia/informes-control-interno/11817-informe-semestral-de-evaluacion-independiente-del-estado-del-sistema-de-control-interno-del-periodo-1-de-enero-de-2021-al-30-de-junio-de-2021. La OCI realizará las actividades que sean de su competencia dentro del  Plan de Mejoramiento del Índice de Transparencia y Acceso a la Información -ITA.</t>
    </r>
  </si>
  <si>
    <r>
      <rPr>
        <b/>
        <sz val="11"/>
        <color theme="1"/>
        <rFont val="Calibri"/>
        <family val="2"/>
        <scheme val="minor"/>
      </rPr>
      <t>MEMORANDO No OCD 82265  del 12/10/2022</t>
    </r>
    <r>
      <rPr>
        <sz val="11"/>
        <color theme="1"/>
        <rFont val="Calibri"/>
        <family val="2"/>
        <scheme val="minor"/>
      </rPr>
      <t xml:space="preserve">
Se han realizado 2 talleres, cumpliendo con el 50% de la meta en el segundo trimeste como se estableció en el plan de acción y operativo de la Oficina.                              Taller 1: realizado el 14 de junio de 2022: CAPACITACIÓN NUEVO CODIGO GENERAL DISCIPLINARIO (Ley 1952 de 2019).  El objetivo cumplido con esta charla, fue dar a conocer a los servidores públicos de las Direcciones Territoriales, el nuevo procedimiento de las actuaciones disciplinarias, los deberes que les asisten como funcionarios; sus derechos dentro de los procesos y las faltas disciplinarias en las que pueden incurrir con determinadas conductas.  Contó con la asistencia de 90 personas. (VER ANEXO INFORME DEL EVETO Y ASISTENCIA).                                                          Taller 2: realizado el 6 de Junio de 2022: CONVERSATORIO PQRD, MODELO DE SERVICIO AL CIUDADANO Y DEBERES DE LOS FUNCIONARIOS. El objetivo cumplido en estos talleres, capacitar a los funcionarios sobre los derechos y deberes de los funcionarios en lo realcionado con la atención de peticiones y servicio al ciudadano. (VER ANEXO INFORME DEL EVETO Y ASISTENCIA).   CHARLA: RESPONSABILIDAD DISCIPLINARIA EN LA CONTRATACIÓN ESTATAL. Se realizó el 24 de agosto de 2022 con la presentcia de un Magistrado Auxiliar de la Sesión Tecera del Consejo de Estado. Se conto con la asistencia de 170 personas de manera presencial y 161 de manera virtual a traves de la plataforma Teams. Durante la actividad se dió a conocer aspectos como las prohibiciones y faltas en que se puede incurrir en la etapa de contratos, contratación estatal, deberes y prohibiciones del servidor público en etapas precontractual y contractual desde la responsabilidad disciplinaria.
 </t>
    </r>
  </si>
  <si>
    <r>
      <rPr>
        <b/>
        <sz val="11"/>
        <color theme="1"/>
        <rFont val="Calibri"/>
        <family val="2"/>
        <scheme val="minor"/>
      </rPr>
      <t xml:space="preserve">MEMORANDO No SG 78898  del 03/10/2022 </t>
    </r>
    <r>
      <rPr>
        <sz val="11"/>
        <color theme="1"/>
        <rFont val="Calibri"/>
        <family val="2"/>
        <scheme val="minor"/>
      </rPr>
      <t xml:space="preserve">
se publico el protocolo de la linea etica PAS en la pagina web y en la intranet con el fin de recibir sugerencias para publicar el documento final y realizar el relanzamiento
</t>
    </r>
    <r>
      <rPr>
        <b/>
        <sz val="11"/>
        <color theme="1"/>
        <rFont val="Calibri"/>
        <family val="2"/>
        <scheme val="minor"/>
      </rPr>
      <t xml:space="preserve">MEMORANDO No OCD 82265  del 12/10/2022
</t>
    </r>
    <r>
      <rPr>
        <sz val="11"/>
        <color theme="1"/>
        <rFont val="Calibri"/>
        <family val="2"/>
        <scheme val="minor"/>
      </rPr>
      <t xml:space="preserve">La Oficina de Control Disciplinario realizó la revisión del PROTOCOLO de la Línea Etica PAAS realizado por la Secretaría General, dandole su visto bueno y finalizanco su intervención como control de legalidad. El Protocolo fue publicado en la Intranet de la Entidad y Pagina Web con el objetivo de que fuera conociod por funcionarios, conrtatistas y usuarios, y recibir observaciones o sugerencias al mimso, para porceder con el PROTOCOLO DEFINITIVO.  </t>
    </r>
  </si>
  <si>
    <r>
      <t xml:space="preserve">1. MEMORANDO No OAP 55294  del 25/07/2022 -Disponibilidad para apoyar en actividades del PAAC relacionadas con CBG y procedimiento de gestiòn de conflicto de intereses " (…) se manifiesta disponibilidad para apoyar en lo que usted considere pertinente: 1.       Capacitación de los temas regulados en el CBG, dentro de estos el conflicto de interés e integridad en la gestión pública, a través de capacitaciones organizadas por la Escuela Corporativa.  2.       Implementar en el KAWAK el Procedimiento denominado "Gestión de Conflictos de Interés". Como anexo, crear una base de datos que contenga la información sobre los conflictos reportados en la entidad"
2. MEMORANDO No OAP 68705 del 31/08/2022 - Rol de esta Oficina frente a la implementación del código de Buen Gobierno
</t>
    </r>
    <r>
      <rPr>
        <b/>
        <sz val="11"/>
        <color theme="1"/>
        <rFont val="Calibri"/>
        <family val="2"/>
        <scheme val="minor"/>
      </rPr>
      <t xml:space="preserve">MEMORANDO No SG 78898  del 03/10/2022 </t>
    </r>
    <r>
      <rPr>
        <sz val="11"/>
        <color theme="1"/>
        <rFont val="Calibri"/>
        <family val="2"/>
        <scheme val="minor"/>
      </rPr>
      <t xml:space="preserve">
El contratista esta elaborando el documento, el cual estara listo en el siguiente trimestre, dado que requiere de revisión y ajuste de otras dependencias.
</t>
    </r>
    <r>
      <rPr>
        <b/>
        <sz val="11"/>
        <color theme="1"/>
        <rFont val="Calibri"/>
        <family val="2"/>
        <scheme val="minor"/>
      </rPr>
      <t xml:space="preserve">MEMORANDO No OCD 82265  del 12/10/2022
</t>
    </r>
    <r>
      <rPr>
        <sz val="11"/>
        <color theme="1"/>
        <rFont val="Calibri"/>
        <family val="2"/>
        <scheme val="minor"/>
      </rPr>
      <t xml:space="preserve">La OFICINA DE CONTROL DISCIPLINARIO realizó la revisión y control juridico del documento "Procedimiento para Gestión de Conflictos de Interés" realizado y remitido por la Secretaría General, al que se le hicieron algunas observaciones para ajustes. </t>
    </r>
  </si>
  <si>
    <r>
      <rPr>
        <b/>
        <sz val="11"/>
        <color theme="1"/>
        <rFont val="Calibri"/>
        <family val="2"/>
        <scheme val="minor"/>
      </rPr>
      <t>MEMORANDO No SF-GC 83130  del 14/10/2022</t>
    </r>
    <r>
      <rPr>
        <sz val="11"/>
        <color theme="1"/>
        <rFont val="Calibri"/>
        <family val="2"/>
        <scheme val="minor"/>
      </rPr>
      <t xml:space="preserve">
 Los estados financieros se publican  mensualmente en la página Web del INVIAS como se puede evidenciar en el siguiente link:  https://www.invias.gov.co/index.php/informacion-institucional/hechos-de-transparencia/informacion-financiera-y-contable/estados-financieros-2022?limit=20&amp;limitstart=20,   así mismo es de  aclarar  que a la fecha de corte septiembre, se encuentra publicados los Estados Contables a agosto 31 de 2022, los Estados contables con corte a septiembre el plazo de cierre es el día 26 de octubre, por lo tanto serán publicado una vez se realice el cierre y se encuentren debidamente firmados por la Contadora y el Director de la Entidad. 
 </t>
    </r>
  </si>
  <si>
    <r>
      <rPr>
        <b/>
        <sz val="11"/>
        <color theme="1"/>
        <rFont val="Calibri"/>
        <family val="2"/>
        <scheme val="minor"/>
      </rPr>
      <t>MEMORANDO No SUBG 80062 del 05/10/2022</t>
    </r>
    <r>
      <rPr>
        <sz val="11"/>
        <color theme="1"/>
        <rFont val="Calibri"/>
        <family val="2"/>
        <scheme val="minor"/>
      </rPr>
      <t xml:space="preserve">
Se diseñarán cuando la entidad programe la fecha de la rendición de cuentas.
Esta actividad no aplica devido al cambio en la metodología por parte del DAFP</t>
    </r>
  </si>
  <si>
    <t>Ejecutado en el 3º trimestre Vs Programado en el periodo:  96% de cumplimiento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</si>
</sst>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0"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1"/>
      <color rgb="FFFFFFFF"/>
      <name val="Calibri"/>
      <family val="2"/>
      <scheme val="minor"/>
    </font>
    <font>
      <sz val="11"/>
      <color rgb="FFFFFFFF"/>
      <name val="Calibri"/>
      <family val="2"/>
      <scheme val="minor"/>
    </font>
    <font>
      <sz val="11"/>
      <name val="Calibri"/>
      <family val="2"/>
      <scheme val="minor"/>
    </font>
    <font>
      <sz val="11"/>
      <color rgb="FFFF0000"/>
      <name val="Calibri"/>
      <family val="2"/>
      <scheme val="minor"/>
    </font>
    <font>
      <b/>
      <sz val="11"/>
      <name val="Calibri"/>
      <family val="2"/>
      <scheme val="minor"/>
    </font>
    <font>
      <b/>
      <sz val="11"/>
      <color theme="0"/>
      <name val="Calibri"/>
      <family val="2"/>
      <scheme val="minor"/>
    </font>
    <font>
      <b/>
      <shadow/>
      <sz val="11"/>
      <name val="Calibri"/>
      <family val="2"/>
      <scheme val="minor"/>
    </font>
    <font>
      <sz val="11"/>
      <color theme="9"/>
      <name val="Calibri"/>
      <family val="2"/>
      <scheme val="minor"/>
    </font>
    <font>
      <sz val="11"/>
      <color theme="4"/>
      <name val="Calibri"/>
      <family val="2"/>
      <scheme val="minor"/>
    </font>
    <font>
      <b/>
      <sz val="14"/>
      <color theme="1"/>
      <name val="Calibri"/>
      <family val="2"/>
      <scheme val="minor"/>
    </font>
    <font>
      <b/>
      <sz val="11"/>
      <color theme="9"/>
      <name val="Calibri"/>
      <family val="2"/>
      <scheme val="minor"/>
    </font>
    <font>
      <b/>
      <sz val="11"/>
      <color theme="4"/>
      <name val="Calibri"/>
      <family val="2"/>
      <scheme val="minor"/>
    </font>
    <font>
      <sz val="11"/>
      <color theme="8"/>
      <name val="Calibri"/>
      <family val="2"/>
      <scheme val="minor"/>
    </font>
    <font>
      <b/>
      <sz val="11"/>
      <color rgb="FFFF0000"/>
      <name val="Calibri"/>
      <family val="2"/>
      <scheme val="minor"/>
    </font>
    <font>
      <b/>
      <sz val="11"/>
      <color theme="5"/>
      <name val="Calibri"/>
      <family val="2"/>
      <scheme val="minor"/>
    </font>
    <font>
      <sz val="11"/>
      <color theme="5"/>
      <name val="Calibri"/>
      <family val="2"/>
      <scheme val="minor"/>
    </font>
  </fonts>
  <fills count="33">
    <fill>
      <patternFill patternType="none"/>
    </fill>
    <fill>
      <patternFill patternType="gray125"/>
    </fill>
    <fill>
      <patternFill patternType="solid">
        <fgColor theme="5" tint="0.59999389629810485"/>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0" tint="-0.249977111117893"/>
        <bgColor indexed="64"/>
      </patternFill>
    </fill>
    <fill>
      <patternFill patternType="solid">
        <fgColor theme="8"/>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5"/>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7"/>
        <bgColor indexed="64"/>
      </patternFill>
    </fill>
    <fill>
      <patternFill patternType="solid">
        <fgColor theme="7" tint="0.59999389629810485"/>
        <bgColor indexed="64"/>
      </patternFill>
    </fill>
    <fill>
      <patternFill patternType="solid">
        <fgColor theme="9"/>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6"/>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rgb="FF7030A0"/>
        <bgColor indexed="64"/>
      </patternFill>
    </fill>
    <fill>
      <patternFill patternType="solid">
        <fgColor rgb="FFCC99FF"/>
        <bgColor indexed="64"/>
      </patternFill>
    </fill>
    <fill>
      <patternFill patternType="solid">
        <fgColor rgb="FFCCCCFF"/>
        <bgColor indexed="64"/>
      </patternFill>
    </fill>
    <fill>
      <patternFill patternType="solid">
        <fgColor theme="1"/>
        <bgColor indexed="64"/>
      </patternFill>
    </fill>
    <fill>
      <patternFill patternType="solid">
        <fgColor theme="1" tint="0.499984740745262"/>
        <bgColor indexed="64"/>
      </patternFill>
    </fill>
    <fill>
      <patternFill patternType="solid">
        <fgColor rgb="FF000000"/>
        <bgColor indexed="64"/>
      </patternFill>
    </fill>
    <fill>
      <patternFill patternType="solid">
        <fgColor rgb="FFFF0000"/>
        <bgColor indexed="64"/>
      </patternFill>
    </fill>
    <fill>
      <patternFill patternType="solid">
        <fgColor theme="0"/>
        <bgColor indexed="64"/>
      </patternFill>
    </fill>
    <fill>
      <patternFill patternType="solid">
        <fgColor rgb="FFE5E5FF"/>
        <bgColor indexed="64"/>
      </patternFill>
    </fill>
    <fill>
      <patternFill patternType="solid">
        <fgColor theme="7" tint="0.79998168889431442"/>
        <bgColor indexed="64"/>
      </patternFill>
    </fill>
    <fill>
      <patternFill patternType="solid">
        <fgColor theme="7" tint="0.39997558519241921"/>
        <bgColor indexed="64"/>
      </patternFill>
    </fill>
  </fills>
  <borders count="64">
    <border>
      <left/>
      <right/>
      <top/>
      <bottom/>
      <diagonal/>
    </border>
    <border>
      <left style="medium">
        <color rgb="FFFFFFFF"/>
      </left>
      <right style="medium">
        <color rgb="FFFFFFFF"/>
      </right>
      <top style="medium">
        <color rgb="FFFFFFFF"/>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rgb="FFFFFFFF"/>
      </left>
      <right/>
      <top style="medium">
        <color rgb="FFFFFFFF"/>
      </top>
      <bottom/>
      <diagonal/>
    </border>
    <border>
      <left style="medium">
        <color indexed="64"/>
      </left>
      <right style="medium">
        <color rgb="FFFFFFFF"/>
      </right>
      <top style="medium">
        <color rgb="FFFFFFFF"/>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diagonal/>
    </border>
    <border>
      <left style="thin">
        <color theme="0"/>
      </left>
      <right style="thin">
        <color theme="0"/>
      </right>
      <top/>
      <bottom style="thin">
        <color theme="0"/>
      </bottom>
      <diagonal/>
    </border>
    <border>
      <left style="thin">
        <color theme="0"/>
      </left>
      <right/>
      <top/>
      <bottom style="thin">
        <color theme="0"/>
      </bottom>
      <diagonal/>
    </border>
    <border>
      <left style="medium">
        <color indexed="64"/>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medium">
        <color indexed="64"/>
      </left>
      <right style="thin">
        <color theme="0"/>
      </right>
      <top style="thin">
        <color theme="0"/>
      </top>
      <bottom style="thin">
        <color theme="0"/>
      </bottom>
      <diagonal/>
    </border>
    <border>
      <left style="thin">
        <color theme="0"/>
      </left>
      <right style="thin">
        <color theme="0"/>
      </right>
      <top style="thin">
        <color theme="0"/>
      </top>
      <bottom style="medium">
        <color indexed="64"/>
      </bottom>
      <diagonal/>
    </border>
    <border>
      <left style="thin">
        <color theme="0"/>
      </left>
      <right/>
      <top style="thin">
        <color theme="0"/>
      </top>
      <bottom style="medium">
        <color indexed="64"/>
      </bottom>
      <diagonal/>
    </border>
    <border>
      <left style="medium">
        <color indexed="64"/>
      </left>
      <right style="thin">
        <color theme="0"/>
      </right>
      <top style="thin">
        <color theme="0"/>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right style="medium">
        <color rgb="FFFFFFFF"/>
      </right>
      <top style="medium">
        <color rgb="FFFFFFFF"/>
      </top>
      <bottom/>
      <diagonal/>
    </border>
    <border>
      <left/>
      <right style="medium">
        <color indexed="64"/>
      </right>
      <top/>
      <bottom/>
      <diagonal/>
    </border>
    <border>
      <left/>
      <right style="thin">
        <color theme="0"/>
      </right>
      <top/>
      <bottom style="thin">
        <color theme="0"/>
      </bottom>
      <diagonal/>
    </border>
    <border>
      <left/>
      <right style="thin">
        <color theme="0"/>
      </right>
      <top style="thin">
        <color theme="0"/>
      </top>
      <bottom style="thin">
        <color theme="0"/>
      </bottom>
      <diagonal/>
    </border>
    <border>
      <left/>
      <right style="thin">
        <color theme="0"/>
      </right>
      <top style="thin">
        <color theme="0"/>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theme="0"/>
      </left>
      <right/>
      <top style="medium">
        <color theme="0"/>
      </top>
      <bottom style="medium">
        <color theme="0"/>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theme="0"/>
      </left>
      <right style="medium">
        <color theme="0"/>
      </right>
      <top style="medium">
        <color theme="0"/>
      </top>
      <bottom style="medium">
        <color theme="0"/>
      </bottom>
      <diagonal/>
    </border>
    <border>
      <left style="medium">
        <color theme="0"/>
      </left>
      <right style="medium">
        <color indexed="64"/>
      </right>
      <top style="medium">
        <color theme="0"/>
      </top>
      <bottom style="medium">
        <color theme="0"/>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medium">
        <color theme="0"/>
      </left>
      <right style="medium">
        <color theme="0"/>
      </right>
      <top style="medium">
        <color theme="0"/>
      </top>
      <bottom/>
      <diagonal/>
    </border>
    <border>
      <left style="medium">
        <color theme="0"/>
      </left>
      <right style="medium">
        <color rgb="FFFFFFFF"/>
      </right>
      <top style="medium">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theme="0"/>
      </right>
      <top style="thin">
        <color theme="0"/>
      </top>
      <bottom/>
      <diagonal/>
    </border>
    <border>
      <left style="thin">
        <color theme="0"/>
      </left>
      <right style="medium">
        <color indexed="64"/>
      </right>
      <top style="thin">
        <color theme="0"/>
      </top>
      <bottom/>
      <diagonal/>
    </border>
    <border>
      <left style="thin">
        <color theme="0"/>
      </left>
      <right style="medium">
        <color indexed="64"/>
      </right>
      <top style="thin">
        <color theme="0"/>
      </top>
      <bottom style="medium">
        <color indexed="64"/>
      </bottom>
      <diagonal/>
    </border>
    <border>
      <left style="thin">
        <color theme="0"/>
      </left>
      <right style="medium">
        <color indexed="64"/>
      </right>
      <top/>
      <bottom style="thin">
        <color theme="0"/>
      </bottom>
      <diagonal/>
    </border>
    <border>
      <left/>
      <right style="thin">
        <color theme="0"/>
      </right>
      <top style="medium">
        <color indexed="64"/>
      </top>
      <bottom style="thin">
        <color theme="0"/>
      </bottom>
      <diagonal/>
    </border>
    <border>
      <left/>
      <right style="thin">
        <color theme="0"/>
      </right>
      <top style="thin">
        <color theme="0"/>
      </top>
      <bottom/>
      <diagonal/>
    </border>
    <border>
      <left style="medium">
        <color indexed="64"/>
      </left>
      <right style="thin">
        <color theme="0"/>
      </right>
      <top/>
      <bottom/>
      <diagonal/>
    </border>
    <border>
      <left style="thin">
        <color theme="0"/>
      </left>
      <right style="thin">
        <color theme="0"/>
      </right>
      <top/>
      <bottom style="medium">
        <color indexed="64"/>
      </bottom>
      <diagonal/>
    </border>
    <border>
      <left style="thin">
        <color theme="0"/>
      </left>
      <right style="thin">
        <color theme="0"/>
      </right>
      <top style="medium">
        <color indexed="64"/>
      </top>
      <bottom/>
      <diagonal/>
    </border>
    <border>
      <left style="thin">
        <color theme="0"/>
      </left>
      <right style="thin">
        <color theme="0"/>
      </right>
      <top/>
      <bottom/>
      <diagonal/>
    </border>
    <border>
      <left style="medium">
        <color indexed="64"/>
      </left>
      <right style="thin">
        <color theme="0"/>
      </right>
      <top style="medium">
        <color indexed="64"/>
      </top>
      <bottom/>
      <diagonal/>
    </border>
  </borders>
  <cellStyleXfs count="3">
    <xf numFmtId="0" fontId="0" fillId="0" borderId="0"/>
    <xf numFmtId="9" fontId="1" fillId="0" borderId="0" applyFont="0" applyFill="0" applyBorder="0" applyAlignment="0" applyProtection="0"/>
    <xf numFmtId="0" fontId="3" fillId="0" borderId="0"/>
  </cellStyleXfs>
  <cellXfs count="420">
    <xf numFmtId="0" fontId="0" fillId="0" borderId="0" xfId="0"/>
    <xf numFmtId="0" fontId="0" fillId="0" borderId="0" xfId="0" applyAlignment="1">
      <alignment textRotation="90"/>
    </xf>
    <xf numFmtId="0" fontId="0" fillId="0" borderId="0" xfId="0" applyAlignment="1">
      <alignment horizontal="center" vertical="center"/>
    </xf>
    <xf numFmtId="164" fontId="0" fillId="0" borderId="0" xfId="1" applyNumberFormat="1" applyFont="1" applyAlignment="1">
      <alignment horizontal="center" vertical="center"/>
    </xf>
    <xf numFmtId="0" fontId="0" fillId="0" borderId="5" xfId="0" applyBorder="1"/>
    <xf numFmtId="0" fontId="0" fillId="0" borderId="5" xfId="0" applyBorder="1" applyAlignment="1">
      <alignment horizontal="center" vertical="center"/>
    </xf>
    <xf numFmtId="1" fontId="0" fillId="0" borderId="0" xfId="0" applyNumberFormat="1"/>
    <xf numFmtId="0" fontId="4" fillId="27" borderId="5" xfId="0" applyFont="1" applyFill="1" applyBorder="1" applyAlignment="1">
      <alignment horizontal="center" vertical="center" wrapText="1"/>
    </xf>
    <xf numFmtId="14" fontId="5" fillId="27" borderId="5" xfId="0" applyNumberFormat="1" applyFont="1" applyFill="1" applyBorder="1" applyAlignment="1">
      <alignment horizontal="center" vertical="center" wrapText="1"/>
    </xf>
    <xf numFmtId="0" fontId="5" fillId="27" borderId="5" xfId="0" applyFont="1" applyFill="1" applyBorder="1" applyAlignment="1">
      <alignment horizontal="center" vertical="center" wrapText="1"/>
    </xf>
    <xf numFmtId="0" fontId="0" fillId="0" borderId="5" xfId="0" applyBorder="1" applyAlignment="1">
      <alignment wrapText="1"/>
    </xf>
    <xf numFmtId="14" fontId="0" fillId="0" borderId="5" xfId="0" applyNumberFormat="1" applyBorder="1"/>
    <xf numFmtId="1" fontId="0" fillId="0" borderId="5" xfId="0" applyNumberFormat="1" applyBorder="1"/>
    <xf numFmtId="9" fontId="0" fillId="0" borderId="5" xfId="1" applyFont="1" applyBorder="1" applyAlignment="1">
      <alignment horizontal="center"/>
    </xf>
    <xf numFmtId="2" fontId="0" fillId="0" borderId="5" xfId="0" applyNumberFormat="1" applyBorder="1" applyAlignment="1">
      <alignment horizontal="center"/>
    </xf>
    <xf numFmtId="9" fontId="0" fillId="0" borderId="0" xfId="1" applyFont="1"/>
    <xf numFmtId="0" fontId="6" fillId="0" borderId="6" xfId="0" applyFont="1" applyFill="1" applyBorder="1" applyAlignment="1" applyProtection="1">
      <alignment horizontal="left" vertical="top" wrapText="1"/>
      <protection locked="0"/>
    </xf>
    <xf numFmtId="0" fontId="7" fillId="0" borderId="6" xfId="0" applyFont="1" applyBorder="1" applyAlignment="1" applyProtection="1">
      <alignment horizontal="left" vertical="top" wrapText="1"/>
      <protection locked="0"/>
    </xf>
    <xf numFmtId="164" fontId="0" fillId="0" borderId="0" xfId="1" applyNumberFormat="1" applyFont="1" applyAlignment="1" applyProtection="1">
      <alignment horizontal="center" vertical="center"/>
    </xf>
    <xf numFmtId="0" fontId="6" fillId="0" borderId="6" xfId="0" applyFont="1" applyBorder="1" applyAlignment="1" applyProtection="1">
      <alignment horizontal="left" vertical="top" wrapText="1"/>
      <protection locked="0"/>
    </xf>
    <xf numFmtId="0" fontId="0" fillId="0" borderId="6" xfId="0" applyFont="1" applyBorder="1" applyAlignment="1" applyProtection="1">
      <alignment horizontal="left" vertical="top" wrapText="1"/>
      <protection locked="0"/>
    </xf>
    <xf numFmtId="0" fontId="2" fillId="0" borderId="6" xfId="0" applyFont="1" applyBorder="1" applyAlignment="1" applyProtection="1">
      <alignment horizontal="left" vertical="top" wrapText="1"/>
      <protection locked="0"/>
    </xf>
    <xf numFmtId="0" fontId="0" fillId="0" borderId="0" xfId="0" applyFont="1" applyAlignment="1" applyProtection="1">
      <alignment textRotation="90"/>
    </xf>
    <xf numFmtId="0" fontId="0" fillId="0" borderId="0" xfId="0" applyFont="1" applyProtection="1"/>
    <xf numFmtId="0" fontId="0" fillId="0" borderId="0" xfId="0" applyFont="1" applyAlignment="1" applyProtection="1">
      <alignment horizontal="center" vertical="center"/>
    </xf>
    <xf numFmtId="0" fontId="0" fillId="0" borderId="0" xfId="0" applyFont="1" applyAlignment="1" applyProtection="1">
      <alignment textRotation="90" wrapText="1"/>
    </xf>
    <xf numFmtId="0" fontId="9" fillId="26" borderId="8" xfId="0" applyFont="1" applyFill="1" applyBorder="1" applyAlignment="1">
      <alignment horizontal="center" vertical="center" textRotation="90" wrapText="1" readingOrder="1"/>
    </xf>
    <xf numFmtId="0" fontId="9" fillId="26" borderId="24" xfId="0" applyFont="1" applyFill="1" applyBorder="1" applyAlignment="1">
      <alignment horizontal="center" vertical="center" textRotation="90" wrapText="1" readingOrder="1"/>
    </xf>
    <xf numFmtId="164" fontId="2" fillId="5" borderId="10" xfId="1" applyNumberFormat="1" applyFont="1" applyFill="1" applyBorder="1" applyAlignment="1" applyProtection="1">
      <alignment horizontal="center" vertical="center" wrapText="1"/>
    </xf>
    <xf numFmtId="164" fontId="2" fillId="5" borderId="33" xfId="1" applyNumberFormat="1" applyFont="1" applyFill="1" applyBorder="1" applyAlignment="1" applyProtection="1">
      <alignment horizontal="center" vertical="center" wrapText="1"/>
    </xf>
    <xf numFmtId="0" fontId="0" fillId="0" borderId="0" xfId="0" applyFont="1"/>
    <xf numFmtId="0" fontId="9" fillId="26" borderId="8" xfId="0" applyFont="1" applyFill="1" applyBorder="1" applyAlignment="1" applyProtection="1">
      <alignment horizontal="center" vertical="center" textRotation="90" wrapText="1" readingOrder="1"/>
    </xf>
    <xf numFmtId="0" fontId="2" fillId="6" borderId="1" xfId="0" applyFont="1" applyFill="1" applyBorder="1" applyAlignment="1" applyProtection="1">
      <alignment horizontal="center" vertical="center" wrapText="1" readingOrder="1"/>
    </xf>
    <xf numFmtId="0" fontId="2" fillId="6" borderId="7" xfId="0" applyFont="1" applyFill="1" applyBorder="1" applyAlignment="1" applyProtection="1">
      <alignment horizontal="center" vertical="center" wrapText="1" readingOrder="1"/>
    </xf>
    <xf numFmtId="164" fontId="8" fillId="28" borderId="34" xfId="1" applyNumberFormat="1" applyFont="1" applyFill="1" applyBorder="1" applyAlignment="1" applyProtection="1">
      <alignment horizontal="center" vertical="center" wrapText="1"/>
    </xf>
    <xf numFmtId="164" fontId="8" fillId="28" borderId="2" xfId="1" applyNumberFormat="1" applyFont="1" applyFill="1" applyBorder="1" applyAlignment="1" applyProtection="1">
      <alignment horizontal="center" vertical="center" wrapText="1"/>
    </xf>
    <xf numFmtId="0" fontId="9" fillId="26" borderId="1" xfId="0" applyFont="1" applyFill="1" applyBorder="1" applyAlignment="1" applyProtection="1">
      <alignment horizontal="center" vertical="center" wrapText="1" readingOrder="1"/>
    </xf>
    <xf numFmtId="0" fontId="0" fillId="0" borderId="11" xfId="0" applyFont="1" applyBorder="1" applyAlignment="1" applyProtection="1">
      <alignment horizontal="left" vertical="top" wrapText="1"/>
      <protection locked="0"/>
    </xf>
    <xf numFmtId="164" fontId="8" fillId="28" borderId="5" xfId="1" applyNumberFormat="1" applyFont="1" applyFill="1" applyBorder="1" applyAlignment="1" applyProtection="1">
      <alignment horizontal="center" vertical="center" wrapText="1"/>
    </xf>
    <xf numFmtId="164" fontId="8" fillId="28" borderId="39" xfId="1" applyNumberFormat="1" applyFont="1" applyFill="1" applyBorder="1" applyAlignment="1" applyProtection="1">
      <alignment horizontal="center" vertical="center" wrapText="1"/>
    </xf>
    <xf numFmtId="2" fontId="2" fillId="5" borderId="9" xfId="2" applyNumberFormat="1" applyFont="1" applyFill="1" applyBorder="1" applyAlignment="1" applyProtection="1">
      <alignment horizontal="center" vertical="center" wrapText="1"/>
    </xf>
    <xf numFmtId="2" fontId="0" fillId="0" borderId="0" xfId="0" applyNumberFormat="1" applyFont="1" applyAlignment="1" applyProtection="1">
      <alignment horizontal="center" vertical="center"/>
    </xf>
    <xf numFmtId="2" fontId="0" fillId="0" borderId="0" xfId="0" applyNumberFormat="1" applyAlignment="1">
      <alignment horizontal="center" vertical="center"/>
    </xf>
    <xf numFmtId="2" fontId="2" fillId="5" borderId="10" xfId="2" applyNumberFormat="1" applyFont="1" applyFill="1" applyBorder="1" applyAlignment="1" applyProtection="1">
      <alignment horizontal="center" vertical="center" wrapText="1"/>
    </xf>
    <xf numFmtId="2" fontId="0" fillId="0" borderId="0" xfId="1" applyNumberFormat="1" applyFont="1" applyAlignment="1" applyProtection="1">
      <alignment horizontal="center" vertical="center"/>
    </xf>
    <xf numFmtId="0" fontId="0" fillId="0" borderId="3" xfId="0" applyFont="1" applyBorder="1" applyAlignment="1" applyProtection="1">
      <alignment horizontal="left" vertical="top" wrapText="1"/>
      <protection locked="0"/>
    </xf>
    <xf numFmtId="0" fontId="0" fillId="0" borderId="22" xfId="0" applyFont="1" applyBorder="1" applyAlignment="1" applyProtection="1">
      <alignment horizontal="left" vertical="top" wrapText="1"/>
      <protection locked="0"/>
    </xf>
    <xf numFmtId="0" fontId="8" fillId="11" borderId="44" xfId="0" applyFont="1" applyFill="1" applyBorder="1" applyAlignment="1" applyProtection="1">
      <alignment horizontal="center" vertical="center" textRotation="90" wrapText="1" readingOrder="1"/>
    </xf>
    <xf numFmtId="0" fontId="8" fillId="11" borderId="44" xfId="0" applyFont="1" applyFill="1" applyBorder="1" applyAlignment="1" applyProtection="1">
      <alignment horizontal="center" vertical="center" wrapText="1" readingOrder="1"/>
    </xf>
    <xf numFmtId="0" fontId="8" fillId="11" borderId="45" xfId="0" applyFont="1" applyFill="1" applyBorder="1" applyAlignment="1" applyProtection="1">
      <alignment horizontal="center" vertical="center" wrapText="1" readingOrder="1"/>
    </xf>
    <xf numFmtId="164" fontId="8" fillId="29" borderId="5" xfId="1" applyNumberFormat="1" applyFont="1" applyFill="1" applyBorder="1" applyAlignment="1" applyProtection="1">
      <alignment horizontal="center" vertical="center" wrapText="1"/>
      <protection locked="0"/>
    </xf>
    <xf numFmtId="0" fontId="6" fillId="0" borderId="5" xfId="0" applyFont="1" applyBorder="1" applyAlignment="1" applyProtection="1">
      <alignment horizontal="left" vertical="top" wrapText="1"/>
      <protection locked="0"/>
    </xf>
    <xf numFmtId="0" fontId="6" fillId="0" borderId="5" xfId="0" applyFont="1" applyFill="1" applyBorder="1" applyAlignment="1" applyProtection="1">
      <alignment horizontal="left" vertical="top" wrapText="1"/>
      <protection locked="0"/>
    </xf>
    <xf numFmtId="0" fontId="0" fillId="0" borderId="5" xfId="0" applyFont="1" applyBorder="1" applyAlignment="1" applyProtection="1">
      <alignment horizontal="left" vertical="top" wrapText="1"/>
      <protection locked="0"/>
    </xf>
    <xf numFmtId="0" fontId="2" fillId="0" borderId="5" xfId="0" applyFont="1" applyBorder="1" applyAlignment="1" applyProtection="1">
      <alignment horizontal="left" vertical="top" wrapText="1"/>
      <protection locked="0"/>
    </xf>
    <xf numFmtId="0" fontId="7" fillId="0" borderId="5" xfId="0" applyFont="1" applyBorder="1" applyAlignment="1" applyProtection="1">
      <alignment horizontal="left" vertical="top" wrapText="1"/>
      <protection locked="0"/>
    </xf>
    <xf numFmtId="164" fontId="8" fillId="29" borderId="10" xfId="1" applyNumberFormat="1" applyFont="1" applyFill="1" applyBorder="1" applyAlignment="1" applyProtection="1">
      <alignment horizontal="center" vertical="center" wrapText="1"/>
      <protection locked="0"/>
    </xf>
    <xf numFmtId="164" fontId="8" fillId="28" borderId="10" xfId="1" applyNumberFormat="1" applyFont="1" applyFill="1" applyBorder="1" applyAlignment="1" applyProtection="1">
      <alignment horizontal="center" vertical="center" wrapText="1"/>
    </xf>
    <xf numFmtId="0" fontId="0" fillId="0" borderId="10" xfId="0" applyFont="1" applyBorder="1" applyAlignment="1" applyProtection="1">
      <alignment horizontal="left" vertical="top" wrapText="1"/>
      <protection locked="0"/>
    </xf>
    <xf numFmtId="164" fontId="8" fillId="29" borderId="2" xfId="1" applyNumberFormat="1" applyFont="1" applyFill="1" applyBorder="1" applyAlignment="1" applyProtection="1">
      <alignment horizontal="center" vertical="center" wrapText="1"/>
      <protection locked="0"/>
    </xf>
    <xf numFmtId="0" fontId="0" fillId="0" borderId="2" xfId="0" applyFont="1" applyBorder="1" applyAlignment="1" applyProtection="1">
      <alignment horizontal="left" vertical="top" wrapText="1"/>
      <protection locked="0"/>
    </xf>
    <xf numFmtId="164" fontId="8" fillId="29" borderId="39" xfId="1" applyNumberFormat="1" applyFont="1" applyFill="1" applyBorder="1" applyAlignment="1" applyProtection="1">
      <alignment horizontal="center" vertical="center" wrapText="1"/>
      <protection locked="0"/>
    </xf>
    <xf numFmtId="0" fontId="0" fillId="0" borderId="39" xfId="0" applyFont="1" applyBorder="1" applyAlignment="1" applyProtection="1">
      <alignment horizontal="left" vertical="top" wrapText="1"/>
      <protection locked="0"/>
    </xf>
    <xf numFmtId="0" fontId="6" fillId="0" borderId="2" xfId="0" applyFont="1" applyFill="1" applyBorder="1" applyAlignment="1" applyProtection="1">
      <alignment horizontal="left" vertical="top" wrapText="1"/>
      <protection locked="0"/>
    </xf>
    <xf numFmtId="0" fontId="6" fillId="0" borderId="3" xfId="0" applyFont="1" applyFill="1" applyBorder="1" applyAlignment="1" applyProtection="1">
      <alignment horizontal="left" vertical="top" wrapText="1"/>
      <protection locked="0"/>
    </xf>
    <xf numFmtId="0" fontId="6" fillId="31" borderId="13" xfId="0" applyFont="1" applyFill="1" applyBorder="1" applyAlignment="1" applyProtection="1">
      <alignment horizontal="center" vertical="center" wrapText="1" readingOrder="1"/>
    </xf>
    <xf numFmtId="164" fontId="8" fillId="29" borderId="34" xfId="1" applyNumberFormat="1" applyFont="1" applyFill="1" applyBorder="1" applyAlignment="1" applyProtection="1">
      <alignment horizontal="center" vertical="center" wrapText="1"/>
      <protection locked="0"/>
    </xf>
    <xf numFmtId="0" fontId="2" fillId="0" borderId="34" xfId="0" applyFont="1" applyBorder="1" applyAlignment="1" applyProtection="1">
      <alignment horizontal="left" vertical="top" wrapText="1"/>
      <protection locked="0"/>
    </xf>
    <xf numFmtId="0" fontId="2" fillId="0" borderId="2" xfId="0" applyFont="1" applyFill="1" applyBorder="1" applyAlignment="1" applyProtection="1">
      <alignment horizontal="left" vertical="top" wrapText="1"/>
      <protection locked="0"/>
    </xf>
    <xf numFmtId="0" fontId="2" fillId="0" borderId="3" xfId="0" applyFont="1" applyFill="1" applyBorder="1" applyAlignment="1" applyProtection="1">
      <alignment horizontal="left" vertical="top" wrapText="1"/>
      <protection locked="0"/>
    </xf>
    <xf numFmtId="0" fontId="6" fillId="0" borderId="2" xfId="0" applyFont="1" applyBorder="1" applyAlignment="1" applyProtection="1">
      <alignment horizontal="left" vertical="top" wrapText="1"/>
      <protection locked="0"/>
    </xf>
    <xf numFmtId="0" fontId="6" fillId="0" borderId="3" xfId="0" applyFont="1" applyBorder="1" applyAlignment="1" applyProtection="1">
      <alignment horizontal="left" vertical="top" wrapText="1"/>
      <protection locked="0"/>
    </xf>
    <xf numFmtId="0" fontId="2" fillId="0" borderId="35" xfId="0" applyFont="1" applyBorder="1" applyAlignment="1" applyProtection="1">
      <alignment horizontal="left" vertical="top" wrapText="1"/>
      <protection locked="0"/>
    </xf>
    <xf numFmtId="0" fontId="2" fillId="0" borderId="11" xfId="0" applyFont="1" applyBorder="1" applyAlignment="1" applyProtection="1">
      <alignment horizontal="left" vertical="top" wrapText="1"/>
      <protection locked="0"/>
    </xf>
    <xf numFmtId="0" fontId="0" fillId="0" borderId="0" xfId="0" applyAlignment="1">
      <alignment horizontal="left" vertical="top" wrapText="1"/>
    </xf>
    <xf numFmtId="10" fontId="0" fillId="0" borderId="0" xfId="1" applyNumberFormat="1" applyFont="1"/>
    <xf numFmtId="164" fontId="8" fillId="12" borderId="57" xfId="1" applyNumberFormat="1" applyFont="1" applyFill="1" applyBorder="1" applyAlignment="1" applyProtection="1">
      <alignment horizontal="center" vertical="center"/>
    </xf>
    <xf numFmtId="164" fontId="8" fillId="12" borderId="27" xfId="1" applyNumberFormat="1" applyFont="1" applyFill="1" applyBorder="1" applyAlignment="1" applyProtection="1">
      <alignment horizontal="center" vertical="center"/>
    </xf>
    <xf numFmtId="164" fontId="10" fillId="20" borderId="27" xfId="1" applyNumberFormat="1" applyFont="1" applyFill="1" applyBorder="1" applyAlignment="1" applyProtection="1">
      <alignment horizontal="center" vertical="center" wrapText="1" readingOrder="1"/>
    </xf>
    <xf numFmtId="164" fontId="6" fillId="23" borderId="57" xfId="1" applyNumberFormat="1" applyFont="1" applyFill="1" applyBorder="1" applyAlignment="1" applyProtection="1">
      <alignment horizontal="center" vertical="center"/>
    </xf>
    <xf numFmtId="164" fontId="6" fillId="23" borderId="27" xfId="1" applyNumberFormat="1" applyFont="1" applyFill="1" applyBorder="1" applyAlignment="1" applyProtection="1">
      <alignment horizontal="center" vertical="center"/>
    </xf>
    <xf numFmtId="164" fontId="6" fillId="23" borderId="28" xfId="1" applyNumberFormat="1" applyFont="1" applyFill="1" applyBorder="1" applyAlignment="1" applyProtection="1">
      <alignment horizontal="center" vertical="center"/>
    </xf>
    <xf numFmtId="164" fontId="8" fillId="17" borderId="28" xfId="1" applyNumberFormat="1" applyFont="1" applyFill="1" applyBorder="1" applyAlignment="1" applyProtection="1">
      <alignment horizontal="center" vertical="center" wrapText="1" readingOrder="1"/>
    </xf>
    <xf numFmtId="0" fontId="7" fillId="0" borderId="0" xfId="0" applyFont="1" applyAlignment="1">
      <alignment horizontal="left" vertical="top" wrapText="1"/>
    </xf>
    <xf numFmtId="0" fontId="12" fillId="0" borderId="0" xfId="0" applyFont="1"/>
    <xf numFmtId="14" fontId="12" fillId="0" borderId="0" xfId="0" applyNumberFormat="1" applyFont="1" applyAlignment="1">
      <alignment horizontal="left" vertical="top" wrapText="1"/>
    </xf>
    <xf numFmtId="0" fontId="12" fillId="0" borderId="0" xfId="0" applyFont="1" applyAlignment="1">
      <alignment horizontal="left" vertical="top" wrapText="1"/>
    </xf>
    <xf numFmtId="0" fontId="6" fillId="0" borderId="0" xfId="0" applyFont="1" applyAlignment="1">
      <alignment horizontal="left" vertical="top" wrapText="1"/>
    </xf>
    <xf numFmtId="0" fontId="11" fillId="0" borderId="0" xfId="0" applyFont="1"/>
    <xf numFmtId="0" fontId="16" fillId="0" borderId="0" xfId="0" applyFont="1" applyAlignment="1">
      <alignment horizontal="left" vertical="top" wrapText="1"/>
    </xf>
    <xf numFmtId="0" fontId="6" fillId="15" borderId="16" xfId="0" applyFont="1" applyFill="1" applyBorder="1" applyAlignment="1" applyProtection="1">
      <alignment horizontal="center" vertical="center" wrapText="1" readingOrder="1"/>
    </xf>
    <xf numFmtId="0" fontId="8" fillId="17" borderId="21" xfId="0" applyFont="1" applyFill="1" applyBorder="1" applyAlignment="1" applyProtection="1">
      <alignment horizontal="center" vertical="center" wrapText="1" readingOrder="1"/>
    </xf>
    <xf numFmtId="0" fontId="8" fillId="28" borderId="5" xfId="1" applyNumberFormat="1" applyFont="1" applyFill="1" applyBorder="1" applyAlignment="1" applyProtection="1">
      <alignment horizontal="center" vertical="center" wrapText="1"/>
    </xf>
    <xf numFmtId="0" fontId="17" fillId="0" borderId="5" xfId="0" applyFont="1" applyBorder="1" applyAlignment="1" applyProtection="1">
      <alignment horizontal="left" vertical="top" wrapText="1"/>
      <protection locked="0"/>
    </xf>
    <xf numFmtId="0" fontId="17" fillId="0" borderId="5" xfId="0" applyFont="1" applyFill="1" applyBorder="1" applyAlignment="1" applyProtection="1">
      <alignment horizontal="left" vertical="top" wrapText="1"/>
      <protection locked="0"/>
    </xf>
    <xf numFmtId="0" fontId="8" fillId="28" borderId="2" xfId="1" applyNumberFormat="1" applyFont="1" applyFill="1" applyBorder="1" applyAlignment="1" applyProtection="1">
      <alignment horizontal="center" vertical="center" wrapText="1"/>
    </xf>
    <xf numFmtId="0" fontId="17" fillId="0" borderId="2" xfId="0" applyFont="1" applyFill="1" applyBorder="1" applyAlignment="1" applyProtection="1">
      <alignment horizontal="left" vertical="top" wrapText="1"/>
      <protection locked="0"/>
    </xf>
    <xf numFmtId="0" fontId="17" fillId="0" borderId="10" xfId="0" applyFont="1" applyBorder="1" applyAlignment="1" applyProtection="1">
      <alignment horizontal="left" vertical="top" wrapText="1"/>
      <protection locked="0"/>
    </xf>
    <xf numFmtId="0" fontId="10" fillId="20" borderId="18" xfId="0" applyFont="1" applyFill="1" applyBorder="1" applyAlignment="1" applyProtection="1">
      <alignment horizontal="center" vertical="center" wrapText="1" readingOrder="1"/>
    </xf>
    <xf numFmtId="0" fontId="8" fillId="8" borderId="48" xfId="0" applyFont="1" applyFill="1" applyBorder="1" applyAlignment="1" applyProtection="1">
      <alignment horizontal="center" vertical="center" wrapText="1" readingOrder="1"/>
    </xf>
    <xf numFmtId="164" fontId="8" fillId="8" borderId="57" xfId="1" applyNumberFormat="1" applyFont="1" applyFill="1" applyBorder="1" applyAlignment="1" applyProtection="1">
      <alignment horizontal="center" vertical="center" wrapText="1" readingOrder="1"/>
    </xf>
    <xf numFmtId="0" fontId="6" fillId="9" borderId="49" xfId="0" applyFont="1" applyFill="1" applyBorder="1" applyAlignment="1" applyProtection="1">
      <alignment horizontal="center" vertical="center" wrapText="1" readingOrder="1"/>
    </xf>
    <xf numFmtId="0" fontId="6" fillId="9" borderId="50" xfId="0" applyFont="1" applyFill="1" applyBorder="1" applyAlignment="1" applyProtection="1">
      <alignment horizontal="center" vertical="center" wrapText="1" readingOrder="1"/>
    </xf>
    <xf numFmtId="0" fontId="8" fillId="9" borderId="48" xfId="0" applyFont="1" applyFill="1" applyBorder="1" applyAlignment="1" applyProtection="1">
      <alignment horizontal="center" vertical="center" wrapText="1" readingOrder="1"/>
    </xf>
    <xf numFmtId="0" fontId="8" fillId="9" borderId="49" xfId="0" applyFont="1" applyFill="1" applyBorder="1" applyAlignment="1" applyProtection="1">
      <alignment horizontal="center" vertical="center" wrapText="1" readingOrder="1"/>
    </xf>
    <xf numFmtId="0" fontId="6" fillId="9" borderId="51" xfId="0" applyFont="1" applyFill="1" applyBorder="1" applyAlignment="1" applyProtection="1">
      <alignment horizontal="center" vertical="center" wrapText="1" readingOrder="1"/>
    </xf>
    <xf numFmtId="2" fontId="6" fillId="9" borderId="27" xfId="0" applyNumberFormat="1" applyFont="1" applyFill="1" applyBorder="1" applyAlignment="1" applyProtection="1">
      <alignment horizontal="center" vertical="center" wrapText="1" readingOrder="1"/>
    </xf>
    <xf numFmtId="164" fontId="6" fillId="9" borderId="16" xfId="1" applyNumberFormat="1" applyFont="1" applyFill="1" applyBorder="1" applyAlignment="1" applyProtection="1">
      <alignment horizontal="center" vertical="center" wrapText="1" readingOrder="1"/>
    </xf>
    <xf numFmtId="2" fontId="6" fillId="9" borderId="16" xfId="0" applyNumberFormat="1" applyFont="1" applyFill="1" applyBorder="1" applyAlignment="1" applyProtection="1">
      <alignment horizontal="center" vertical="center" wrapText="1" readingOrder="1"/>
    </xf>
    <xf numFmtId="164" fontId="6" fillId="9" borderId="52" xfId="1" applyNumberFormat="1" applyFont="1" applyFill="1" applyBorder="1" applyAlignment="1" applyProtection="1">
      <alignment horizontal="center" vertical="center" wrapText="1" readingOrder="1"/>
    </xf>
    <xf numFmtId="164" fontId="8" fillId="29" borderId="40" xfId="1" applyNumberFormat="1" applyFont="1" applyFill="1" applyBorder="1" applyAlignment="1" applyProtection="1">
      <alignment horizontal="center" vertical="center" wrapText="1"/>
    </xf>
    <xf numFmtId="0" fontId="6" fillId="0" borderId="2" xfId="0" applyFont="1" applyBorder="1" applyAlignment="1" applyProtection="1">
      <alignment horizontal="left" vertical="top" wrapText="1"/>
    </xf>
    <xf numFmtId="0" fontId="8" fillId="8" borderId="18" xfId="0" applyFont="1" applyFill="1" applyBorder="1" applyAlignment="1" applyProtection="1">
      <alignment horizontal="center" vertical="center" wrapText="1" readingOrder="1"/>
    </xf>
    <xf numFmtId="164" fontId="8" fillId="8" borderId="27" xfId="1" applyNumberFormat="1" applyFont="1" applyFill="1" applyBorder="1" applyAlignment="1" applyProtection="1">
      <alignment horizontal="center" vertical="center" wrapText="1" readingOrder="1"/>
    </xf>
    <xf numFmtId="0" fontId="6" fillId="10" borderId="16" xfId="0" applyFont="1" applyFill="1" applyBorder="1" applyAlignment="1" applyProtection="1">
      <alignment horizontal="center" vertical="center" wrapText="1" readingOrder="1"/>
    </xf>
    <xf numFmtId="0" fontId="6" fillId="10" borderId="17" xfId="0" applyFont="1" applyFill="1" applyBorder="1" applyAlignment="1" applyProtection="1">
      <alignment horizontal="center" vertical="center" wrapText="1" readingOrder="1"/>
    </xf>
    <xf numFmtId="0" fontId="8" fillId="10" borderId="18" xfId="0" applyFont="1" applyFill="1" applyBorder="1" applyAlignment="1" applyProtection="1">
      <alignment horizontal="center" vertical="center" wrapText="1" readingOrder="1"/>
    </xf>
    <xf numFmtId="0" fontId="8" fillId="10" borderId="16" xfId="0" applyFont="1" applyFill="1" applyBorder="1" applyAlignment="1" applyProtection="1">
      <alignment horizontal="center" vertical="center" wrapText="1" readingOrder="1"/>
    </xf>
    <xf numFmtId="0" fontId="6" fillId="10" borderId="52" xfId="0" applyFont="1" applyFill="1" applyBorder="1" applyAlignment="1" applyProtection="1">
      <alignment horizontal="center" vertical="center" wrapText="1" readingOrder="1"/>
    </xf>
    <xf numFmtId="2" fontId="6" fillId="10" borderId="27" xfId="0" applyNumberFormat="1" applyFont="1" applyFill="1" applyBorder="1" applyAlignment="1" applyProtection="1">
      <alignment horizontal="center" vertical="center" wrapText="1" readingOrder="1"/>
    </xf>
    <xf numFmtId="164" fontId="6" fillId="10" borderId="16" xfId="1" applyNumberFormat="1" applyFont="1" applyFill="1" applyBorder="1" applyAlignment="1" applyProtection="1">
      <alignment horizontal="center" vertical="center" wrapText="1" readingOrder="1"/>
    </xf>
    <xf numFmtId="2" fontId="6" fillId="10" borderId="16" xfId="0" applyNumberFormat="1" applyFont="1" applyFill="1" applyBorder="1" applyAlignment="1" applyProtection="1">
      <alignment horizontal="center" vertical="center" wrapText="1" readingOrder="1"/>
    </xf>
    <xf numFmtId="164" fontId="6" fillId="10" borderId="52" xfId="1" applyNumberFormat="1" applyFont="1" applyFill="1" applyBorder="1" applyAlignment="1" applyProtection="1">
      <alignment horizontal="center" vertical="center" wrapText="1" readingOrder="1"/>
    </xf>
    <xf numFmtId="164" fontId="8" fillId="29" borderId="41" xfId="1" applyNumberFormat="1" applyFont="1" applyFill="1" applyBorder="1" applyAlignment="1" applyProtection="1">
      <alignment horizontal="center" vertical="center" wrapText="1"/>
    </xf>
    <xf numFmtId="0" fontId="6" fillId="0" borderId="5" xfId="0" applyFont="1" applyBorder="1" applyAlignment="1" applyProtection="1">
      <alignment horizontal="left" vertical="top" wrapText="1"/>
    </xf>
    <xf numFmtId="0" fontId="6" fillId="9" borderId="16" xfId="0" applyFont="1" applyFill="1" applyBorder="1" applyAlignment="1" applyProtection="1">
      <alignment horizontal="center" vertical="center" wrapText="1" readingOrder="1"/>
    </xf>
    <xf numFmtId="0" fontId="6" fillId="9" borderId="17" xfId="0" applyFont="1" applyFill="1" applyBorder="1" applyAlignment="1" applyProtection="1">
      <alignment horizontal="center" vertical="center" wrapText="1" readingOrder="1"/>
    </xf>
    <xf numFmtId="0" fontId="8" fillId="9" borderId="18" xfId="0" applyFont="1" applyFill="1" applyBorder="1" applyAlignment="1" applyProtection="1">
      <alignment horizontal="center" vertical="center" wrapText="1" readingOrder="1"/>
    </xf>
    <xf numFmtId="0" fontId="8" fillId="9" borderId="16" xfId="0" applyFont="1" applyFill="1" applyBorder="1" applyAlignment="1" applyProtection="1">
      <alignment horizontal="center" vertical="center" wrapText="1" readingOrder="1"/>
    </xf>
    <xf numFmtId="0" fontId="6" fillId="9" borderId="52" xfId="0" applyFont="1" applyFill="1" applyBorder="1" applyAlignment="1" applyProtection="1">
      <alignment horizontal="center" vertical="center" wrapText="1" readingOrder="1"/>
    </xf>
    <xf numFmtId="0" fontId="6" fillId="9" borderId="46" xfId="0" applyFont="1" applyFill="1" applyBorder="1" applyAlignment="1" applyProtection="1">
      <alignment horizontal="center" vertical="center" wrapText="1" readingOrder="1"/>
    </xf>
    <xf numFmtId="0" fontId="6" fillId="9" borderId="47" xfId="0" applyFont="1" applyFill="1" applyBorder="1" applyAlignment="1" applyProtection="1">
      <alignment horizontal="center" vertical="center" wrapText="1" readingOrder="1"/>
    </xf>
    <xf numFmtId="0" fontId="8" fillId="9" borderId="53" xfId="0" applyFont="1" applyFill="1" applyBorder="1" applyAlignment="1" applyProtection="1">
      <alignment horizontal="center" vertical="center" wrapText="1" readingOrder="1"/>
    </xf>
    <xf numFmtId="0" fontId="8" fillId="9" borderId="46" xfId="0" applyFont="1" applyFill="1" applyBorder="1" applyAlignment="1" applyProtection="1">
      <alignment horizontal="center" vertical="center" wrapText="1" readingOrder="1"/>
    </xf>
    <xf numFmtId="0" fontId="6" fillId="9" borderId="54" xfId="0" applyFont="1" applyFill="1" applyBorder="1" applyAlignment="1" applyProtection="1">
      <alignment horizontal="center" vertical="center" wrapText="1" readingOrder="1"/>
    </xf>
    <xf numFmtId="2" fontId="6" fillId="9" borderId="58" xfId="0" applyNumberFormat="1" applyFont="1" applyFill="1" applyBorder="1" applyAlignment="1" applyProtection="1">
      <alignment horizontal="center" vertical="center" wrapText="1" readingOrder="1"/>
    </xf>
    <xf numFmtId="164" fontId="6" fillId="9" borderId="46" xfId="1" applyNumberFormat="1" applyFont="1" applyFill="1" applyBorder="1" applyAlignment="1" applyProtection="1">
      <alignment horizontal="center" vertical="center" wrapText="1" readingOrder="1"/>
    </xf>
    <xf numFmtId="2" fontId="6" fillId="9" borderId="46" xfId="0" applyNumberFormat="1" applyFont="1" applyFill="1" applyBorder="1" applyAlignment="1" applyProtection="1">
      <alignment horizontal="center" vertical="center" wrapText="1" readingOrder="1"/>
    </xf>
    <xf numFmtId="164" fontId="6" fillId="9" borderId="54" xfId="1" applyNumberFormat="1" applyFont="1" applyFill="1" applyBorder="1" applyAlignment="1" applyProtection="1">
      <alignment horizontal="center" vertical="center" wrapText="1" readingOrder="1"/>
    </xf>
    <xf numFmtId="164" fontId="8" fillId="29" borderId="43" xfId="1" applyNumberFormat="1" applyFont="1" applyFill="1" applyBorder="1" applyAlignment="1" applyProtection="1">
      <alignment horizontal="center" vertical="center" wrapText="1"/>
    </xf>
    <xf numFmtId="0" fontId="0" fillId="0" borderId="10" xfId="0" applyFont="1" applyBorder="1" applyAlignment="1" applyProtection="1">
      <alignment horizontal="left" vertical="top" wrapText="1"/>
    </xf>
    <xf numFmtId="0" fontId="6" fillId="13" borderId="49" xfId="0" applyFont="1" applyFill="1" applyBorder="1" applyAlignment="1" applyProtection="1">
      <alignment horizontal="center" vertical="center" wrapText="1"/>
    </xf>
    <xf numFmtId="0" fontId="6" fillId="13" borderId="50" xfId="0" applyFont="1" applyFill="1" applyBorder="1" applyAlignment="1" applyProtection="1">
      <alignment horizontal="center" vertical="center" wrapText="1"/>
    </xf>
    <xf numFmtId="0" fontId="8" fillId="13" borderId="48" xfId="0" applyFont="1" applyFill="1" applyBorder="1" applyAlignment="1" applyProtection="1">
      <alignment horizontal="center" vertical="center" wrapText="1"/>
    </xf>
    <xf numFmtId="0" fontId="8" fillId="13" borderId="49" xfId="0" applyFont="1" applyFill="1" applyBorder="1" applyAlignment="1" applyProtection="1">
      <alignment horizontal="center" vertical="center" wrapText="1"/>
    </xf>
    <xf numFmtId="0" fontId="6" fillId="13" borderId="51" xfId="0" applyFont="1" applyFill="1" applyBorder="1" applyAlignment="1" applyProtection="1">
      <alignment horizontal="center" vertical="center" wrapText="1"/>
    </xf>
    <xf numFmtId="2" fontId="6" fillId="13" borderId="57" xfId="0" applyNumberFormat="1" applyFont="1" applyFill="1" applyBorder="1" applyAlignment="1" applyProtection="1">
      <alignment horizontal="center" vertical="center" wrapText="1" readingOrder="1"/>
    </xf>
    <xf numFmtId="164" fontId="6" fillId="13" borderId="49" xfId="1" applyNumberFormat="1" applyFont="1" applyFill="1" applyBorder="1" applyAlignment="1" applyProtection="1">
      <alignment horizontal="center" vertical="center" wrapText="1" readingOrder="1"/>
    </xf>
    <xf numFmtId="2" fontId="6" fillId="13" borderId="49" xfId="0" applyNumberFormat="1" applyFont="1" applyFill="1" applyBorder="1" applyAlignment="1" applyProtection="1">
      <alignment horizontal="center" vertical="center" wrapText="1" readingOrder="1"/>
    </xf>
    <xf numFmtId="164" fontId="6" fillId="13" borderId="51" xfId="1" applyNumberFormat="1" applyFont="1" applyFill="1" applyBorder="1" applyAlignment="1" applyProtection="1">
      <alignment horizontal="center" vertical="center" wrapText="1" readingOrder="1"/>
    </xf>
    <xf numFmtId="0" fontId="17" fillId="0" borderId="2" xfId="0" applyFont="1" applyFill="1" applyBorder="1" applyAlignment="1" applyProtection="1">
      <alignment horizontal="left" vertical="top" wrapText="1"/>
    </xf>
    <xf numFmtId="0" fontId="6" fillId="2" borderId="16" xfId="0" applyFont="1" applyFill="1" applyBorder="1" applyAlignment="1" applyProtection="1">
      <alignment horizontal="center" vertical="center" wrapText="1"/>
    </xf>
    <xf numFmtId="0" fontId="6" fillId="2" borderId="17" xfId="0" applyFont="1" applyFill="1" applyBorder="1" applyAlignment="1" applyProtection="1">
      <alignment horizontal="center" vertical="center" wrapText="1"/>
    </xf>
    <xf numFmtId="0" fontId="8" fillId="2" borderId="18" xfId="0" applyFont="1" applyFill="1" applyBorder="1" applyAlignment="1" applyProtection="1">
      <alignment horizontal="center" vertical="center" wrapText="1"/>
    </xf>
    <xf numFmtId="0" fontId="8" fillId="2" borderId="16" xfId="0" applyFont="1" applyFill="1" applyBorder="1" applyAlignment="1" applyProtection="1">
      <alignment horizontal="center" vertical="center" wrapText="1"/>
    </xf>
    <xf numFmtId="0" fontId="6" fillId="2" borderId="52" xfId="0" applyFont="1" applyFill="1" applyBorder="1" applyAlignment="1" applyProtection="1">
      <alignment horizontal="center" vertical="center" wrapText="1"/>
    </xf>
    <xf numFmtId="2" fontId="6" fillId="2" borderId="27" xfId="0" applyNumberFormat="1" applyFont="1" applyFill="1" applyBorder="1" applyAlignment="1" applyProtection="1">
      <alignment horizontal="center" vertical="center" wrapText="1" readingOrder="1"/>
    </xf>
    <xf numFmtId="164" fontId="6" fillId="2" borderId="16" xfId="1" applyNumberFormat="1" applyFont="1" applyFill="1" applyBorder="1" applyAlignment="1" applyProtection="1">
      <alignment horizontal="center" vertical="center" wrapText="1" readingOrder="1"/>
    </xf>
    <xf numFmtId="2" fontId="6" fillId="2" borderId="16" xfId="0" applyNumberFormat="1" applyFont="1" applyFill="1" applyBorder="1" applyAlignment="1" applyProtection="1">
      <alignment horizontal="center" vertical="center" wrapText="1" readingOrder="1"/>
    </xf>
    <xf numFmtId="164" fontId="6" fillId="2" borderId="52" xfId="1" applyNumberFormat="1" applyFont="1" applyFill="1" applyBorder="1" applyAlignment="1" applyProtection="1">
      <alignment horizontal="center" vertical="center" wrapText="1" readingOrder="1"/>
    </xf>
    <xf numFmtId="0" fontId="17" fillId="0" borderId="5" xfId="0" applyFont="1" applyBorder="1" applyAlignment="1" applyProtection="1">
      <alignment horizontal="left" vertical="top" wrapText="1"/>
    </xf>
    <xf numFmtId="0" fontId="2" fillId="0" borderId="5" xfId="0" applyFont="1" applyBorder="1" applyAlignment="1" applyProtection="1">
      <alignment horizontal="left" vertical="top" wrapText="1"/>
    </xf>
    <xf numFmtId="164" fontId="8" fillId="29" borderId="38" xfId="1" applyNumberFormat="1" applyFont="1" applyFill="1" applyBorder="1" applyAlignment="1" applyProtection="1">
      <alignment horizontal="center" vertical="center" wrapText="1"/>
    </xf>
    <xf numFmtId="0" fontId="17" fillId="0" borderId="39" xfId="0" applyFont="1" applyBorder="1" applyAlignment="1" applyProtection="1">
      <alignment horizontal="left" vertical="top" wrapText="1"/>
    </xf>
    <xf numFmtId="0" fontId="6" fillId="31" borderId="14" xfId="0" applyFont="1" applyFill="1" applyBorder="1" applyAlignment="1" applyProtection="1">
      <alignment horizontal="center" vertical="center" wrapText="1" readingOrder="1"/>
    </xf>
    <xf numFmtId="0" fontId="8" fillId="31" borderId="15" xfId="0" applyFont="1" applyFill="1" applyBorder="1" applyAlignment="1" applyProtection="1">
      <alignment horizontal="center" vertical="center" wrapText="1" readingOrder="1"/>
    </xf>
    <xf numFmtId="0" fontId="8" fillId="31" borderId="13" xfId="0" applyFont="1" applyFill="1" applyBorder="1" applyAlignment="1" applyProtection="1">
      <alignment horizontal="center" vertical="center" wrapText="1" readingOrder="1"/>
    </xf>
    <xf numFmtId="0" fontId="6" fillId="31" borderId="56" xfId="0" applyFont="1" applyFill="1" applyBorder="1" applyAlignment="1" applyProtection="1">
      <alignment horizontal="center" vertical="center" wrapText="1" readingOrder="1"/>
    </xf>
    <xf numFmtId="2" fontId="6" fillId="31" borderId="26" xfId="0" applyNumberFormat="1" applyFont="1" applyFill="1" applyBorder="1" applyAlignment="1" applyProtection="1">
      <alignment horizontal="center" vertical="center" wrapText="1" readingOrder="1"/>
    </xf>
    <xf numFmtId="164" fontId="6" fillId="31" borderId="13" xfId="1" applyNumberFormat="1" applyFont="1" applyFill="1" applyBorder="1" applyAlignment="1" applyProtection="1">
      <alignment horizontal="center" vertical="center" wrapText="1" readingOrder="1"/>
    </xf>
    <xf numFmtId="2" fontId="6" fillId="31" borderId="13" xfId="0" applyNumberFormat="1" applyFont="1" applyFill="1" applyBorder="1" applyAlignment="1" applyProtection="1">
      <alignment horizontal="center" vertical="center" wrapText="1" readingOrder="1"/>
    </xf>
    <xf numFmtId="164" fontId="6" fillId="31" borderId="56" xfId="1" applyNumberFormat="1" applyFont="1" applyFill="1" applyBorder="1" applyAlignment="1" applyProtection="1">
      <alignment horizontal="center" vertical="center" wrapText="1" readingOrder="1"/>
    </xf>
    <xf numFmtId="164" fontId="8" fillId="29" borderId="42" xfId="1" applyNumberFormat="1" applyFont="1" applyFill="1" applyBorder="1" applyAlignment="1" applyProtection="1">
      <alignment horizontal="center" vertical="center" wrapText="1"/>
    </xf>
    <xf numFmtId="0" fontId="2" fillId="0" borderId="34" xfId="0" applyFont="1" applyBorder="1" applyAlignment="1" applyProtection="1">
      <alignment horizontal="left" vertical="top" wrapText="1"/>
    </xf>
    <xf numFmtId="0" fontId="8" fillId="15" borderId="18" xfId="0" applyFont="1" applyFill="1" applyBorder="1" applyAlignment="1" applyProtection="1">
      <alignment horizontal="center" vertical="center" wrapText="1" readingOrder="1"/>
    </xf>
    <xf numFmtId="0" fontId="8" fillId="15" borderId="16" xfId="0" applyFont="1" applyFill="1" applyBorder="1" applyAlignment="1" applyProtection="1">
      <alignment horizontal="center" vertical="center" wrapText="1" readingOrder="1"/>
    </xf>
    <xf numFmtId="0" fontId="6" fillId="15" borderId="52" xfId="0" applyFont="1" applyFill="1" applyBorder="1" applyAlignment="1" applyProtection="1">
      <alignment horizontal="center" vertical="center" wrapText="1" readingOrder="1"/>
    </xf>
    <xf numFmtId="2" fontId="6" fillId="15" borderId="27" xfId="0" applyNumberFormat="1" applyFont="1" applyFill="1" applyBorder="1" applyAlignment="1" applyProtection="1">
      <alignment horizontal="center" vertical="center" wrapText="1" readingOrder="1"/>
    </xf>
    <xf numFmtId="164" fontId="6" fillId="15" borderId="16" xfId="1" applyNumberFormat="1" applyFont="1" applyFill="1" applyBorder="1" applyAlignment="1" applyProtection="1">
      <alignment horizontal="center" vertical="center" wrapText="1" readingOrder="1"/>
    </xf>
    <xf numFmtId="2" fontId="6" fillId="15" borderId="16" xfId="0" applyNumberFormat="1" applyFont="1" applyFill="1" applyBorder="1" applyAlignment="1" applyProtection="1">
      <alignment horizontal="center" vertical="center" wrapText="1" readingOrder="1"/>
    </xf>
    <xf numFmtId="164" fontId="6" fillId="15" borderId="52" xfId="1" applyNumberFormat="1" applyFont="1" applyFill="1" applyBorder="1" applyAlignment="1" applyProtection="1">
      <alignment horizontal="center" vertical="center" wrapText="1" readingOrder="1"/>
    </xf>
    <xf numFmtId="0" fontId="0" fillId="0" borderId="5" xfId="0" applyFont="1" applyBorder="1" applyAlignment="1" applyProtection="1">
      <alignment horizontal="left" vertical="top" wrapText="1"/>
    </xf>
    <xf numFmtId="0" fontId="6" fillId="31" borderId="16" xfId="0" applyFont="1" applyFill="1" applyBorder="1" applyAlignment="1" applyProtection="1">
      <alignment horizontal="center" vertical="center" wrapText="1" readingOrder="1"/>
    </xf>
    <xf numFmtId="0" fontId="8" fillId="31" borderId="18" xfId="0" applyFont="1" applyFill="1" applyBorder="1" applyAlignment="1" applyProtection="1">
      <alignment horizontal="center" vertical="center" wrapText="1" readingOrder="1"/>
    </xf>
    <xf numFmtId="0" fontId="8" fillId="31" borderId="16" xfId="0" applyFont="1" applyFill="1" applyBorder="1" applyAlignment="1" applyProtection="1">
      <alignment horizontal="center" vertical="center" wrapText="1" readingOrder="1"/>
    </xf>
    <xf numFmtId="0" fontId="6" fillId="31" borderId="52" xfId="0" applyFont="1" applyFill="1" applyBorder="1" applyAlignment="1" applyProtection="1">
      <alignment horizontal="center" vertical="center" wrapText="1" readingOrder="1"/>
    </xf>
    <xf numFmtId="2" fontId="6" fillId="31" borderId="27" xfId="0" applyNumberFormat="1" applyFont="1" applyFill="1" applyBorder="1" applyAlignment="1" applyProtection="1">
      <alignment horizontal="center" vertical="center" wrapText="1" readingOrder="1"/>
    </xf>
    <xf numFmtId="164" fontId="6" fillId="31" borderId="16" xfId="1" applyNumberFormat="1" applyFont="1" applyFill="1" applyBorder="1" applyAlignment="1" applyProtection="1">
      <alignment horizontal="center" vertical="center" wrapText="1" readingOrder="1"/>
    </xf>
    <xf numFmtId="2" fontId="6" fillId="31" borderId="16" xfId="0" applyNumberFormat="1" applyFont="1" applyFill="1" applyBorder="1" applyAlignment="1" applyProtection="1">
      <alignment horizontal="center" vertical="center" wrapText="1" readingOrder="1"/>
    </xf>
    <xf numFmtId="164" fontId="6" fillId="31" borderId="52" xfId="1" applyNumberFormat="1" applyFont="1" applyFill="1" applyBorder="1" applyAlignment="1" applyProtection="1">
      <alignment horizontal="center" vertical="center" wrapText="1" readingOrder="1"/>
    </xf>
    <xf numFmtId="0" fontId="6" fillId="15" borderId="17" xfId="0" applyFont="1" applyFill="1" applyBorder="1" applyAlignment="1" applyProtection="1">
      <alignment horizontal="center" vertical="center" wrapText="1" readingOrder="1"/>
    </xf>
    <xf numFmtId="0" fontId="17" fillId="0" borderId="5" xfId="0" applyFont="1" applyFill="1" applyBorder="1" applyAlignment="1" applyProtection="1">
      <alignment horizontal="left" vertical="top" wrapText="1"/>
    </xf>
    <xf numFmtId="0" fontId="6" fillId="31" borderId="17" xfId="0" applyFont="1" applyFill="1" applyBorder="1" applyAlignment="1" applyProtection="1">
      <alignment horizontal="center" vertical="center" wrapText="1" readingOrder="1"/>
    </xf>
    <xf numFmtId="0" fontId="6" fillId="31" borderId="46" xfId="0" applyFont="1" applyFill="1" applyBorder="1" applyAlignment="1" applyProtection="1">
      <alignment horizontal="center" vertical="center" wrapText="1" readingOrder="1"/>
    </xf>
    <xf numFmtId="0" fontId="6" fillId="31" borderId="47" xfId="0" applyFont="1" applyFill="1" applyBorder="1" applyAlignment="1" applyProtection="1">
      <alignment horizontal="center" vertical="center" wrapText="1" readingOrder="1"/>
    </xf>
    <xf numFmtId="0" fontId="8" fillId="31" borderId="53" xfId="0" applyFont="1" applyFill="1" applyBorder="1" applyAlignment="1" applyProtection="1">
      <alignment horizontal="center" vertical="center" wrapText="1" readingOrder="1"/>
    </xf>
    <xf numFmtId="0" fontId="8" fillId="31" borderId="46" xfId="0" applyFont="1" applyFill="1" applyBorder="1" applyAlignment="1" applyProtection="1">
      <alignment horizontal="center" vertical="center" wrapText="1" readingOrder="1"/>
    </xf>
    <xf numFmtId="0" fontId="11" fillId="31" borderId="54" xfId="0" applyFont="1" applyFill="1" applyBorder="1" applyAlignment="1" applyProtection="1">
      <alignment horizontal="center" vertical="center" wrapText="1" readingOrder="1"/>
    </xf>
    <xf numFmtId="2" fontId="6" fillId="31" borderId="58" xfId="0" applyNumberFormat="1" applyFont="1" applyFill="1" applyBorder="1" applyAlignment="1" applyProtection="1">
      <alignment horizontal="center" vertical="center" wrapText="1" readingOrder="1"/>
    </xf>
    <xf numFmtId="164" fontId="6" fillId="31" borderId="46" xfId="1" applyNumberFormat="1" applyFont="1" applyFill="1" applyBorder="1" applyAlignment="1" applyProtection="1">
      <alignment horizontal="center" vertical="center" wrapText="1" readingOrder="1"/>
    </xf>
    <xf numFmtId="2" fontId="6" fillId="31" borderId="46" xfId="0" applyNumberFormat="1" applyFont="1" applyFill="1" applyBorder="1" applyAlignment="1" applyProtection="1">
      <alignment horizontal="center" vertical="center" wrapText="1" readingOrder="1"/>
    </xf>
    <xf numFmtId="164" fontId="6" fillId="31" borderId="54" xfId="1" applyNumberFormat="1" applyFont="1" applyFill="1" applyBorder="1" applyAlignment="1" applyProtection="1">
      <alignment horizontal="center" vertical="center" wrapText="1" readingOrder="1"/>
    </xf>
    <xf numFmtId="0" fontId="17" fillId="0" borderId="10" xfId="0" applyFont="1" applyBorder="1" applyAlignment="1" applyProtection="1">
      <alignment horizontal="left" vertical="top" wrapText="1"/>
    </xf>
    <xf numFmtId="0" fontId="6" fillId="3" borderId="49" xfId="0" applyFont="1" applyFill="1" applyBorder="1" applyAlignment="1" applyProtection="1">
      <alignment horizontal="center" vertical="center" wrapText="1" readingOrder="1"/>
    </xf>
    <xf numFmtId="0" fontId="6" fillId="3" borderId="50" xfId="0" applyFont="1" applyFill="1" applyBorder="1" applyAlignment="1" applyProtection="1">
      <alignment horizontal="center" vertical="center" wrapText="1" readingOrder="1"/>
    </xf>
    <xf numFmtId="0" fontId="8" fillId="3" borderId="48" xfId="0" applyFont="1" applyFill="1" applyBorder="1" applyAlignment="1" applyProtection="1">
      <alignment horizontal="center" vertical="center" wrapText="1" readingOrder="1"/>
    </xf>
    <xf numFmtId="0" fontId="8" fillId="3" borderId="49" xfId="0" applyFont="1" applyFill="1" applyBorder="1" applyAlignment="1" applyProtection="1">
      <alignment horizontal="center" vertical="center" wrapText="1" readingOrder="1"/>
    </xf>
    <xf numFmtId="0" fontId="6" fillId="3" borderId="51" xfId="0" applyFont="1" applyFill="1" applyBorder="1" applyAlignment="1" applyProtection="1">
      <alignment horizontal="center" vertical="center" wrapText="1" readingOrder="1"/>
    </xf>
    <xf numFmtId="2" fontId="6" fillId="3" borderId="57" xfId="0" applyNumberFormat="1" applyFont="1" applyFill="1" applyBorder="1" applyAlignment="1" applyProtection="1">
      <alignment horizontal="center" vertical="center" wrapText="1" readingOrder="1"/>
    </xf>
    <xf numFmtId="164" fontId="6" fillId="3" borderId="49" xfId="1" applyNumberFormat="1" applyFont="1" applyFill="1" applyBorder="1" applyAlignment="1" applyProtection="1">
      <alignment horizontal="center" vertical="center" wrapText="1" readingOrder="1"/>
    </xf>
    <xf numFmtId="2" fontId="6" fillId="3" borderId="49" xfId="0" applyNumberFormat="1" applyFont="1" applyFill="1" applyBorder="1" applyAlignment="1" applyProtection="1">
      <alignment horizontal="center" vertical="center" wrapText="1" readingOrder="1"/>
    </xf>
    <xf numFmtId="164" fontId="6" fillId="3" borderId="51" xfId="1" applyNumberFormat="1" applyFont="1" applyFill="1" applyBorder="1" applyAlignment="1" applyProtection="1">
      <alignment horizontal="center" vertical="center" wrapText="1" readingOrder="1"/>
    </xf>
    <xf numFmtId="0" fontId="6" fillId="18" borderId="16" xfId="0" applyFont="1" applyFill="1" applyBorder="1" applyAlignment="1" applyProtection="1">
      <alignment horizontal="center" vertical="center" wrapText="1" readingOrder="1"/>
    </xf>
    <xf numFmtId="0" fontId="6" fillId="18" borderId="17" xfId="0" applyFont="1" applyFill="1" applyBorder="1" applyAlignment="1" applyProtection="1">
      <alignment horizontal="center" vertical="center" wrapText="1" readingOrder="1"/>
    </xf>
    <xf numFmtId="0" fontId="8" fillId="18" borderId="18" xfId="0" applyFont="1" applyFill="1" applyBorder="1" applyAlignment="1" applyProtection="1">
      <alignment horizontal="center" vertical="center" wrapText="1" readingOrder="1"/>
    </xf>
    <xf numFmtId="0" fontId="8" fillId="18" borderId="16" xfId="0" applyFont="1" applyFill="1" applyBorder="1" applyAlignment="1" applyProtection="1">
      <alignment horizontal="center" vertical="center" wrapText="1" readingOrder="1"/>
    </xf>
    <xf numFmtId="0" fontId="8" fillId="18" borderId="52" xfId="0" applyFont="1" applyFill="1" applyBorder="1" applyAlignment="1" applyProtection="1">
      <alignment horizontal="center" vertical="center" wrapText="1" readingOrder="1"/>
    </xf>
    <xf numFmtId="2" fontId="6" fillId="18" borderId="27" xfId="0" applyNumberFormat="1" applyFont="1" applyFill="1" applyBorder="1" applyAlignment="1" applyProtection="1">
      <alignment horizontal="center" vertical="center" wrapText="1" readingOrder="1"/>
    </xf>
    <xf numFmtId="164" fontId="6" fillId="18" borderId="16" xfId="1" applyNumberFormat="1" applyFont="1" applyFill="1" applyBorder="1" applyAlignment="1" applyProtection="1">
      <alignment horizontal="center" vertical="center" wrapText="1" readingOrder="1"/>
    </xf>
    <xf numFmtId="2" fontId="6" fillId="18" borderId="16" xfId="0" applyNumberFormat="1" applyFont="1" applyFill="1" applyBorder="1" applyAlignment="1" applyProtection="1">
      <alignment horizontal="center" vertical="center" wrapText="1" readingOrder="1"/>
    </xf>
    <xf numFmtId="164" fontId="6" fillId="18" borderId="52" xfId="1" applyNumberFormat="1" applyFont="1" applyFill="1" applyBorder="1" applyAlignment="1" applyProtection="1">
      <alignment horizontal="center" vertical="center" wrapText="1" readingOrder="1"/>
    </xf>
    <xf numFmtId="0" fontId="6" fillId="3" borderId="16" xfId="0" applyFont="1" applyFill="1" applyBorder="1" applyAlignment="1" applyProtection="1">
      <alignment horizontal="center" vertical="center" wrapText="1" readingOrder="1"/>
    </xf>
    <xf numFmtId="0" fontId="6" fillId="3" borderId="17" xfId="0" applyFont="1" applyFill="1" applyBorder="1" applyAlignment="1" applyProtection="1">
      <alignment horizontal="center" vertical="center" wrapText="1" readingOrder="1"/>
    </xf>
    <xf numFmtId="0" fontId="8" fillId="3" borderId="18" xfId="0" applyFont="1" applyFill="1" applyBorder="1" applyAlignment="1" applyProtection="1">
      <alignment horizontal="center" vertical="center" wrapText="1" readingOrder="1"/>
    </xf>
    <xf numFmtId="0" fontId="8" fillId="3" borderId="16" xfId="0" applyFont="1" applyFill="1" applyBorder="1" applyAlignment="1" applyProtection="1">
      <alignment horizontal="center" vertical="center" wrapText="1" readingOrder="1"/>
    </xf>
    <xf numFmtId="0" fontId="8" fillId="3" borderId="52" xfId="0" applyFont="1" applyFill="1" applyBorder="1" applyAlignment="1" applyProtection="1">
      <alignment horizontal="center" vertical="center" wrapText="1" readingOrder="1"/>
    </xf>
    <xf numFmtId="2" fontId="6" fillId="3" borderId="27" xfId="0" applyNumberFormat="1" applyFont="1" applyFill="1" applyBorder="1" applyAlignment="1" applyProtection="1">
      <alignment horizontal="center" vertical="center" wrapText="1" readingOrder="1"/>
    </xf>
    <xf numFmtId="164" fontId="6" fillId="3" borderId="16" xfId="1" applyNumberFormat="1" applyFont="1" applyFill="1" applyBorder="1" applyAlignment="1" applyProtection="1">
      <alignment horizontal="center" vertical="center" wrapText="1" readingOrder="1"/>
    </xf>
    <xf numFmtId="2" fontId="6" fillId="3" borderId="16" xfId="0" applyNumberFormat="1" applyFont="1" applyFill="1" applyBorder="1" applyAlignment="1" applyProtection="1">
      <alignment horizontal="center" vertical="center" wrapText="1" readingOrder="1"/>
    </xf>
    <xf numFmtId="164" fontId="6" fillId="3" borderId="52" xfId="1" applyNumberFormat="1" applyFont="1" applyFill="1" applyBorder="1" applyAlignment="1" applyProtection="1">
      <alignment horizontal="center" vertical="center" wrapText="1" readingOrder="1"/>
    </xf>
    <xf numFmtId="0" fontId="6" fillId="18" borderId="52" xfId="0" applyFont="1" applyFill="1" applyBorder="1" applyAlignment="1" applyProtection="1">
      <alignment horizontal="center" vertical="center" wrapText="1" readingOrder="1"/>
    </xf>
    <xf numFmtId="0" fontId="6" fillId="3" borderId="52" xfId="0" applyFont="1" applyFill="1" applyBorder="1" applyAlignment="1" applyProtection="1">
      <alignment horizontal="center" vertical="center" wrapText="1" readingOrder="1"/>
    </xf>
    <xf numFmtId="0" fontId="6" fillId="3" borderId="19" xfId="0" applyFont="1" applyFill="1" applyBorder="1" applyAlignment="1" applyProtection="1">
      <alignment horizontal="center" vertical="center" wrapText="1" readingOrder="1"/>
    </xf>
    <xf numFmtId="0" fontId="6" fillId="3" borderId="20" xfId="0" applyFont="1" applyFill="1" applyBorder="1" applyAlignment="1" applyProtection="1">
      <alignment horizontal="center" vertical="center" wrapText="1" readingOrder="1"/>
    </xf>
    <xf numFmtId="0" fontId="8" fillId="3" borderId="21" xfId="0" applyFont="1" applyFill="1" applyBorder="1" applyAlignment="1" applyProtection="1">
      <alignment horizontal="center" vertical="center" wrapText="1" readingOrder="1"/>
    </xf>
    <xf numFmtId="0" fontId="8" fillId="3" borderId="19" xfId="0" applyFont="1" applyFill="1" applyBorder="1" applyAlignment="1" applyProtection="1">
      <alignment horizontal="center" vertical="center" wrapText="1" readingOrder="1"/>
    </xf>
    <xf numFmtId="0" fontId="8" fillId="3" borderId="55" xfId="0" applyFont="1" applyFill="1" applyBorder="1" applyAlignment="1" applyProtection="1">
      <alignment horizontal="center" vertical="center" wrapText="1" readingOrder="1"/>
    </xf>
    <xf numFmtId="2" fontId="6" fillId="3" borderId="28" xfId="0" applyNumberFormat="1" applyFont="1" applyFill="1" applyBorder="1" applyAlignment="1" applyProtection="1">
      <alignment horizontal="center" vertical="center" wrapText="1" readingOrder="1"/>
    </xf>
    <xf numFmtId="164" fontId="6" fillId="3" borderId="19" xfId="1" applyNumberFormat="1" applyFont="1" applyFill="1" applyBorder="1" applyAlignment="1" applyProtection="1">
      <alignment horizontal="center" vertical="center" wrapText="1" readingOrder="1"/>
    </xf>
    <xf numFmtId="2" fontId="6" fillId="3" borderId="19" xfId="0" applyNumberFormat="1" applyFont="1" applyFill="1" applyBorder="1" applyAlignment="1" applyProtection="1">
      <alignment horizontal="center" vertical="center" wrapText="1" readingOrder="1"/>
    </xf>
    <xf numFmtId="164" fontId="6" fillId="3" borderId="55" xfId="1" applyNumberFormat="1" applyFont="1" applyFill="1" applyBorder="1" applyAlignment="1" applyProtection="1">
      <alignment horizontal="center" vertical="center" wrapText="1" readingOrder="1"/>
    </xf>
    <xf numFmtId="0" fontId="0" fillId="0" borderId="38" xfId="0" applyBorder="1" applyProtection="1"/>
    <xf numFmtId="0" fontId="0" fillId="0" borderId="39" xfId="0" applyFont="1" applyBorder="1" applyAlignment="1" applyProtection="1">
      <alignment horizontal="left" vertical="top" wrapText="1"/>
    </xf>
    <xf numFmtId="0" fontId="6" fillId="4" borderId="16" xfId="0" applyFont="1" applyFill="1" applyBorder="1" applyAlignment="1" applyProtection="1">
      <alignment horizontal="center" vertical="center" wrapText="1" readingOrder="1"/>
    </xf>
    <xf numFmtId="0" fontId="6" fillId="4" borderId="17" xfId="0" applyFont="1" applyFill="1" applyBorder="1" applyAlignment="1" applyProtection="1">
      <alignment horizontal="center" vertical="center" wrapText="1" readingOrder="1"/>
    </xf>
    <xf numFmtId="0" fontId="8" fillId="4" borderId="18" xfId="0" applyFont="1" applyFill="1" applyBorder="1" applyAlignment="1" applyProtection="1">
      <alignment horizontal="center" vertical="center" wrapText="1" readingOrder="1"/>
    </xf>
    <xf numFmtId="0" fontId="8" fillId="4" borderId="16" xfId="0" applyFont="1" applyFill="1" applyBorder="1" applyAlignment="1" applyProtection="1">
      <alignment horizontal="center" vertical="center" wrapText="1" readingOrder="1"/>
    </xf>
    <xf numFmtId="0" fontId="8" fillId="4" borderId="52" xfId="0" applyFont="1" applyFill="1" applyBorder="1" applyAlignment="1" applyProtection="1">
      <alignment horizontal="center" vertical="center" wrapText="1" readingOrder="1"/>
    </xf>
    <xf numFmtId="2" fontId="6" fillId="4" borderId="27" xfId="0" applyNumberFormat="1" applyFont="1" applyFill="1" applyBorder="1" applyAlignment="1" applyProtection="1">
      <alignment horizontal="center" vertical="center" wrapText="1" readingOrder="1"/>
    </xf>
    <xf numFmtId="164" fontId="6" fillId="4" borderId="16" xfId="1" applyNumberFormat="1" applyFont="1" applyFill="1" applyBorder="1" applyAlignment="1" applyProtection="1">
      <alignment horizontal="center" vertical="center" wrapText="1" readingOrder="1"/>
    </xf>
    <xf numFmtId="2" fontId="6" fillId="4" borderId="16" xfId="0" applyNumberFormat="1" applyFont="1" applyFill="1" applyBorder="1" applyAlignment="1" applyProtection="1">
      <alignment horizontal="center" vertical="center" wrapText="1" readingOrder="1"/>
    </xf>
    <xf numFmtId="164" fontId="6" fillId="4" borderId="52" xfId="1" applyNumberFormat="1" applyFont="1" applyFill="1" applyBorder="1" applyAlignment="1" applyProtection="1">
      <alignment horizontal="center" vertical="center" wrapText="1" readingOrder="1"/>
    </xf>
    <xf numFmtId="0" fontId="6" fillId="21" borderId="16" xfId="0" applyFont="1" applyFill="1" applyBorder="1" applyAlignment="1" applyProtection="1">
      <alignment horizontal="center" vertical="center" wrapText="1" readingOrder="1"/>
    </xf>
    <xf numFmtId="0" fontId="6" fillId="21" borderId="17" xfId="0" applyFont="1" applyFill="1" applyBorder="1" applyAlignment="1" applyProtection="1">
      <alignment horizontal="center" vertical="center" wrapText="1" readingOrder="1"/>
    </xf>
    <xf numFmtId="0" fontId="8" fillId="21" borderId="18" xfId="0" applyFont="1" applyFill="1" applyBorder="1" applyAlignment="1" applyProtection="1">
      <alignment horizontal="center" vertical="center" wrapText="1" readingOrder="1"/>
    </xf>
    <xf numFmtId="0" fontId="8" fillId="21" borderId="16" xfId="0" applyFont="1" applyFill="1" applyBorder="1" applyAlignment="1" applyProtection="1">
      <alignment horizontal="center" vertical="center" wrapText="1" readingOrder="1"/>
    </xf>
    <xf numFmtId="0" fontId="6" fillId="21" borderId="52" xfId="0" applyFont="1" applyFill="1" applyBorder="1" applyAlignment="1" applyProtection="1">
      <alignment horizontal="center" vertical="center" wrapText="1" readingOrder="1"/>
    </xf>
    <xf numFmtId="2" fontId="6" fillId="21" borderId="27" xfId="0" applyNumberFormat="1" applyFont="1" applyFill="1" applyBorder="1" applyAlignment="1" applyProtection="1">
      <alignment horizontal="center" vertical="center" wrapText="1" readingOrder="1"/>
    </xf>
    <xf numFmtId="164" fontId="6" fillId="21" borderId="16" xfId="1" applyNumberFormat="1" applyFont="1" applyFill="1" applyBorder="1" applyAlignment="1" applyProtection="1">
      <alignment horizontal="center" vertical="center" wrapText="1" readingOrder="1"/>
    </xf>
    <xf numFmtId="2" fontId="6" fillId="21" borderId="16" xfId="0" applyNumberFormat="1" applyFont="1" applyFill="1" applyBorder="1" applyAlignment="1" applyProtection="1">
      <alignment horizontal="center" vertical="center" wrapText="1" readingOrder="1"/>
    </xf>
    <xf numFmtId="164" fontId="6" fillId="21" borderId="52" xfId="1" applyNumberFormat="1" applyFont="1" applyFill="1" applyBorder="1" applyAlignment="1" applyProtection="1">
      <alignment horizontal="center" vertical="center" wrapText="1" readingOrder="1"/>
    </xf>
    <xf numFmtId="164" fontId="14" fillId="29" borderId="41" xfId="1" applyNumberFormat="1" applyFont="1" applyFill="1" applyBorder="1" applyAlignment="1" applyProtection="1">
      <alignment horizontal="center" vertical="center" wrapText="1"/>
    </xf>
    <xf numFmtId="0" fontId="7" fillId="0" borderId="5" xfId="0" applyFont="1" applyBorder="1" applyAlignment="1" applyProtection="1">
      <alignment horizontal="left" vertical="top" wrapText="1"/>
    </xf>
    <xf numFmtId="0" fontId="8" fillId="21" borderId="52" xfId="0" applyFont="1" applyFill="1" applyBorder="1" applyAlignment="1" applyProtection="1">
      <alignment horizontal="center" vertical="center" wrapText="1" readingOrder="1"/>
    </xf>
    <xf numFmtId="0" fontId="6" fillId="4" borderId="52" xfId="0" applyFont="1" applyFill="1" applyBorder="1" applyAlignment="1" applyProtection="1">
      <alignment horizontal="center" vertical="center" wrapText="1" readingOrder="1"/>
    </xf>
    <xf numFmtId="0" fontId="6" fillId="4" borderId="46" xfId="0" applyFont="1" applyFill="1" applyBorder="1" applyAlignment="1" applyProtection="1">
      <alignment horizontal="center" vertical="center" wrapText="1" readingOrder="1"/>
    </xf>
    <xf numFmtId="0" fontId="6" fillId="4" borderId="47" xfId="0" applyFont="1" applyFill="1" applyBorder="1" applyAlignment="1" applyProtection="1">
      <alignment horizontal="center" vertical="center" wrapText="1" readingOrder="1"/>
    </xf>
    <xf numFmtId="0" fontId="8" fillId="4" borderId="53" xfId="0" applyFont="1" applyFill="1" applyBorder="1" applyAlignment="1" applyProtection="1">
      <alignment horizontal="center" vertical="center" wrapText="1" readingOrder="1"/>
    </xf>
    <xf numFmtId="0" fontId="8" fillId="4" borderId="46" xfId="0" applyFont="1" applyFill="1" applyBorder="1" applyAlignment="1" applyProtection="1">
      <alignment horizontal="center" vertical="center" wrapText="1" readingOrder="1"/>
    </xf>
    <xf numFmtId="0" fontId="8" fillId="4" borderId="54" xfId="0" applyFont="1" applyFill="1" applyBorder="1" applyAlignment="1" applyProtection="1">
      <alignment horizontal="center" vertical="center" wrapText="1" readingOrder="1"/>
    </xf>
    <xf numFmtId="2" fontId="6" fillId="4" borderId="58" xfId="0" applyNumberFormat="1" applyFont="1" applyFill="1" applyBorder="1" applyAlignment="1" applyProtection="1">
      <alignment horizontal="center" vertical="center" wrapText="1" readingOrder="1"/>
    </xf>
    <xf numFmtId="164" fontId="6" fillId="4" borderId="46" xfId="1" applyNumberFormat="1" applyFont="1" applyFill="1" applyBorder="1" applyAlignment="1" applyProtection="1">
      <alignment horizontal="center" vertical="center" wrapText="1" readingOrder="1"/>
    </xf>
    <xf numFmtId="2" fontId="6" fillId="4" borderId="46" xfId="0" applyNumberFormat="1" applyFont="1" applyFill="1" applyBorder="1" applyAlignment="1" applyProtection="1">
      <alignment horizontal="center" vertical="center" wrapText="1" readingOrder="1"/>
    </xf>
    <xf numFmtId="164" fontId="6" fillId="4" borderId="54" xfId="1" applyNumberFormat="1" applyFont="1" applyFill="1" applyBorder="1" applyAlignment="1" applyProtection="1">
      <alignment horizontal="center" vertical="center" wrapText="1" readingOrder="1"/>
    </xf>
    <xf numFmtId="0" fontId="6" fillId="24" borderId="49" xfId="0" applyFont="1" applyFill="1" applyBorder="1" applyAlignment="1" applyProtection="1">
      <alignment horizontal="center" vertical="center" wrapText="1" readingOrder="1"/>
    </xf>
    <xf numFmtId="0" fontId="6" fillId="24" borderId="50" xfId="0" applyFont="1" applyFill="1" applyBorder="1" applyAlignment="1" applyProtection="1">
      <alignment horizontal="center" vertical="center" wrapText="1" readingOrder="1"/>
    </xf>
    <xf numFmtId="0" fontId="8" fillId="24" borderId="48" xfId="0" applyFont="1" applyFill="1" applyBorder="1" applyAlignment="1" applyProtection="1">
      <alignment horizontal="center" vertical="center" wrapText="1" readingOrder="1"/>
    </xf>
    <xf numFmtId="0" fontId="8" fillId="24" borderId="49" xfId="0" applyFont="1" applyFill="1" applyBorder="1" applyAlignment="1" applyProtection="1">
      <alignment horizontal="center" vertical="center" wrapText="1" readingOrder="1"/>
    </xf>
    <xf numFmtId="0" fontId="6" fillId="24" borderId="51" xfId="0" applyFont="1" applyFill="1" applyBorder="1" applyAlignment="1" applyProtection="1">
      <alignment horizontal="center" vertical="center" wrapText="1" readingOrder="1"/>
    </xf>
    <xf numFmtId="2" fontId="6" fillId="24" borderId="57" xfId="0" applyNumberFormat="1" applyFont="1" applyFill="1" applyBorder="1" applyAlignment="1" applyProtection="1">
      <alignment horizontal="center" vertical="center" wrapText="1" readingOrder="1"/>
    </xf>
    <xf numFmtId="164" fontId="6" fillId="24" borderId="49" xfId="1" applyNumberFormat="1" applyFont="1" applyFill="1" applyBorder="1" applyAlignment="1" applyProtection="1">
      <alignment horizontal="center" vertical="center" wrapText="1" readingOrder="1"/>
    </xf>
    <xf numFmtId="2" fontId="6" fillId="24" borderId="49" xfId="0" applyNumberFormat="1" applyFont="1" applyFill="1" applyBorder="1" applyAlignment="1" applyProtection="1">
      <alignment horizontal="center" vertical="center" wrapText="1" readingOrder="1"/>
    </xf>
    <xf numFmtId="164" fontId="6" fillId="24" borderId="51" xfId="1" applyNumberFormat="1" applyFont="1" applyFill="1" applyBorder="1" applyAlignment="1" applyProtection="1">
      <alignment horizontal="center" vertical="center" wrapText="1" readingOrder="1"/>
    </xf>
    <xf numFmtId="0" fontId="0" fillId="0" borderId="2" xfId="0" applyFont="1" applyBorder="1" applyAlignment="1" applyProtection="1">
      <alignment horizontal="left" vertical="top" wrapText="1"/>
    </xf>
    <xf numFmtId="0" fontId="6" fillId="30" borderId="16" xfId="0" applyFont="1" applyFill="1" applyBorder="1" applyAlignment="1" applyProtection="1">
      <alignment horizontal="center" vertical="center" wrapText="1" readingOrder="1"/>
    </xf>
    <xf numFmtId="0" fontId="6" fillId="30" borderId="17" xfId="0" applyFont="1" applyFill="1" applyBorder="1" applyAlignment="1" applyProtection="1">
      <alignment horizontal="center" vertical="center" wrapText="1" readingOrder="1"/>
    </xf>
    <xf numFmtId="0" fontId="8" fillId="30" borderId="18" xfId="0" applyFont="1" applyFill="1" applyBorder="1" applyAlignment="1" applyProtection="1">
      <alignment horizontal="center" vertical="center" wrapText="1" readingOrder="1"/>
    </xf>
    <xf numFmtId="0" fontId="8" fillId="30" borderId="16" xfId="0" applyFont="1" applyFill="1" applyBorder="1" applyAlignment="1" applyProtection="1">
      <alignment horizontal="center" vertical="center" wrapText="1" readingOrder="1"/>
    </xf>
    <xf numFmtId="0" fontId="6" fillId="30" borderId="52" xfId="0" applyFont="1" applyFill="1" applyBorder="1" applyAlignment="1" applyProtection="1">
      <alignment horizontal="center" vertical="center" wrapText="1" readingOrder="1"/>
    </xf>
    <xf numFmtId="2" fontId="6" fillId="30" borderId="27" xfId="0" applyNumberFormat="1" applyFont="1" applyFill="1" applyBorder="1" applyAlignment="1" applyProtection="1">
      <alignment horizontal="center" vertical="center" wrapText="1" readingOrder="1"/>
    </xf>
    <xf numFmtId="164" fontId="6" fillId="30" borderId="16" xfId="1" applyNumberFormat="1" applyFont="1" applyFill="1" applyBorder="1" applyAlignment="1" applyProtection="1">
      <alignment horizontal="center" vertical="center" wrapText="1" readingOrder="1"/>
    </xf>
    <xf numFmtId="2" fontId="6" fillId="30" borderId="16" xfId="0" applyNumberFormat="1" applyFont="1" applyFill="1" applyBorder="1" applyAlignment="1" applyProtection="1">
      <alignment horizontal="center" vertical="center" wrapText="1" readingOrder="1"/>
    </xf>
    <xf numFmtId="164" fontId="6" fillId="30" borderId="52" xfId="1" applyNumberFormat="1" applyFont="1" applyFill="1" applyBorder="1" applyAlignment="1" applyProtection="1">
      <alignment horizontal="center" vertical="center" wrapText="1" readingOrder="1"/>
    </xf>
    <xf numFmtId="2" fontId="6" fillId="24" borderId="16" xfId="0" applyNumberFormat="1" applyFont="1" applyFill="1" applyBorder="1" applyAlignment="1" applyProtection="1">
      <alignment horizontal="center" vertical="center" wrapText="1" readingOrder="1"/>
    </xf>
    <xf numFmtId="0" fontId="8" fillId="24" borderId="18" xfId="0" applyFont="1" applyFill="1" applyBorder="1" applyAlignment="1" applyProtection="1">
      <alignment horizontal="center" vertical="center" wrapText="1" readingOrder="1"/>
    </xf>
    <xf numFmtId="0" fontId="8" fillId="24" borderId="16" xfId="0" applyFont="1" applyFill="1" applyBorder="1" applyAlignment="1" applyProtection="1">
      <alignment horizontal="center" vertical="center" wrapText="1" readingOrder="1"/>
    </xf>
    <xf numFmtId="0" fontId="6" fillId="24" borderId="52" xfId="0" applyFont="1" applyFill="1" applyBorder="1" applyAlignment="1" applyProtection="1">
      <alignment horizontal="center" vertical="center" wrapText="1" readingOrder="1"/>
    </xf>
    <xf numFmtId="2" fontId="6" fillId="24" borderId="27" xfId="0" applyNumberFormat="1" applyFont="1" applyFill="1" applyBorder="1" applyAlignment="1" applyProtection="1">
      <alignment horizontal="center" vertical="center" wrapText="1" readingOrder="1"/>
    </xf>
    <xf numFmtId="164" fontId="6" fillId="24" borderId="16" xfId="1" applyNumberFormat="1" applyFont="1" applyFill="1" applyBorder="1" applyAlignment="1" applyProtection="1">
      <alignment horizontal="center" vertical="center" wrapText="1" readingOrder="1"/>
    </xf>
    <xf numFmtId="164" fontId="6" fillId="24" borderId="52" xfId="1" applyNumberFormat="1" applyFont="1" applyFill="1" applyBorder="1" applyAlignment="1" applyProtection="1">
      <alignment horizontal="center" vertical="center" wrapText="1" readingOrder="1"/>
    </xf>
    <xf numFmtId="2" fontId="6" fillId="24" borderId="19" xfId="0" applyNumberFormat="1" applyFont="1" applyFill="1" applyBorder="1" applyAlignment="1" applyProtection="1">
      <alignment horizontal="center" vertical="center" wrapText="1" readingOrder="1"/>
    </xf>
    <xf numFmtId="0" fontId="6" fillId="24" borderId="20" xfId="0" applyFont="1" applyFill="1" applyBorder="1" applyAlignment="1" applyProtection="1">
      <alignment horizontal="center" vertical="center" wrapText="1" readingOrder="1"/>
    </xf>
    <xf numFmtId="0" fontId="8" fillId="24" borderId="21" xfId="0" applyFont="1" applyFill="1" applyBorder="1" applyAlignment="1" applyProtection="1">
      <alignment horizontal="center" vertical="center" wrapText="1" readingOrder="1"/>
    </xf>
    <xf numFmtId="0" fontId="8" fillId="24" borderId="19" xfId="0" applyFont="1" applyFill="1" applyBorder="1" applyAlignment="1" applyProtection="1">
      <alignment horizontal="center" vertical="center" wrapText="1" readingOrder="1"/>
    </xf>
    <xf numFmtId="0" fontId="6" fillId="24" borderId="55" xfId="0" applyFont="1" applyFill="1" applyBorder="1" applyAlignment="1" applyProtection="1">
      <alignment horizontal="center" vertical="center" wrapText="1" readingOrder="1"/>
    </xf>
    <xf numFmtId="2" fontId="6" fillId="24" borderId="28" xfId="0" applyNumberFormat="1" applyFont="1" applyFill="1" applyBorder="1" applyAlignment="1" applyProtection="1">
      <alignment horizontal="center" vertical="center" wrapText="1" readingOrder="1"/>
    </xf>
    <xf numFmtId="164" fontId="6" fillId="24" borderId="19" xfId="1" applyNumberFormat="1" applyFont="1" applyFill="1" applyBorder="1" applyAlignment="1" applyProtection="1">
      <alignment horizontal="center" vertical="center" wrapText="1" readingOrder="1"/>
    </xf>
    <xf numFmtId="164" fontId="6" fillId="24" borderId="55" xfId="1" applyNumberFormat="1" applyFont="1" applyFill="1" applyBorder="1" applyAlignment="1" applyProtection="1">
      <alignment horizontal="center" vertical="center" wrapText="1" readingOrder="1"/>
    </xf>
    <xf numFmtId="0" fontId="0" fillId="0" borderId="5" xfId="0" applyFont="1" applyBorder="1" applyAlignment="1" applyProtection="1">
      <alignment horizontal="left" vertical="top" wrapText="1"/>
      <protection locked="0"/>
    </xf>
    <xf numFmtId="0" fontId="2" fillId="0" borderId="2" xfId="0" applyFont="1" applyFill="1" applyBorder="1" applyAlignment="1" applyProtection="1">
      <alignment horizontal="left" vertical="top" wrapText="1"/>
      <protection locked="0"/>
    </xf>
    <xf numFmtId="0" fontId="0" fillId="29" borderId="5" xfId="0" applyFont="1" applyFill="1" applyBorder="1" applyAlignment="1" applyProtection="1">
      <alignment horizontal="left" vertical="top" wrapText="1"/>
      <protection locked="0"/>
    </xf>
    <xf numFmtId="0" fontId="0" fillId="29" borderId="39" xfId="0" applyFont="1" applyFill="1" applyBorder="1" applyAlignment="1" applyProtection="1">
      <alignment horizontal="left" vertical="top" wrapText="1"/>
      <protection locked="0"/>
    </xf>
    <xf numFmtId="0" fontId="0" fillId="15" borderId="16" xfId="0" applyFont="1" applyFill="1" applyBorder="1" applyAlignment="1" applyProtection="1">
      <alignment horizontal="center" vertical="center" wrapText="1" readingOrder="1"/>
    </xf>
    <xf numFmtId="0" fontId="0" fillId="31" borderId="16" xfId="0" applyFont="1" applyFill="1" applyBorder="1" applyAlignment="1" applyProtection="1">
      <alignment horizontal="center" vertical="center" wrapText="1" readingOrder="1"/>
    </xf>
    <xf numFmtId="0" fontId="2" fillId="0" borderId="0" xfId="0" applyFont="1" applyAlignment="1">
      <alignment horizontal="right"/>
    </xf>
    <xf numFmtId="9" fontId="13" fillId="0" borderId="0" xfId="0" applyNumberFormat="1" applyFont="1" applyAlignment="1">
      <alignment horizontal="left"/>
    </xf>
    <xf numFmtId="9" fontId="0" fillId="0" borderId="5" xfId="1" applyFont="1" applyBorder="1"/>
    <xf numFmtId="0" fontId="6" fillId="24" borderId="17" xfId="0" applyFont="1" applyFill="1" applyBorder="1" applyAlignment="1" applyProtection="1">
      <alignment horizontal="center" vertical="center" wrapText="1" readingOrder="1"/>
    </xf>
    <xf numFmtId="9" fontId="0" fillId="0" borderId="0" xfId="0" applyNumberFormat="1"/>
    <xf numFmtId="0" fontId="13" fillId="0" borderId="0" xfId="0" applyFont="1" applyAlignment="1">
      <alignment horizontal="center"/>
    </xf>
    <xf numFmtId="0" fontId="2" fillId="0" borderId="23" xfId="0" applyFont="1" applyBorder="1" applyAlignment="1">
      <alignment horizontal="center"/>
    </xf>
    <xf numFmtId="164" fontId="10" fillId="20" borderId="61" xfId="1" applyNumberFormat="1" applyFont="1" applyFill="1" applyBorder="1" applyAlignment="1" applyProtection="1">
      <alignment horizontal="center" vertical="center" wrapText="1" readingOrder="1"/>
    </xf>
    <xf numFmtId="164" fontId="10" fillId="20" borderId="62" xfId="1" applyNumberFormat="1" applyFont="1" applyFill="1" applyBorder="1" applyAlignment="1" applyProtection="1">
      <alignment horizontal="center" vertical="center" wrapText="1" readingOrder="1"/>
    </xf>
    <xf numFmtId="164" fontId="10" fillId="20" borderId="13" xfId="1" applyNumberFormat="1" applyFont="1" applyFill="1" applyBorder="1" applyAlignment="1" applyProtection="1">
      <alignment horizontal="center" vertical="center" wrapText="1" readingOrder="1"/>
    </xf>
    <xf numFmtId="164" fontId="6" fillId="32" borderId="46" xfId="1" applyNumberFormat="1" applyFont="1" applyFill="1" applyBorder="1" applyAlignment="1" applyProtection="1">
      <alignment horizontal="center" vertical="center" wrapText="1" readingOrder="1"/>
    </xf>
    <xf numFmtId="164" fontId="6" fillId="32" borderId="62" xfId="1" applyNumberFormat="1" applyFont="1" applyFill="1" applyBorder="1" applyAlignment="1" applyProtection="1">
      <alignment horizontal="center" vertical="center" wrapText="1" readingOrder="1"/>
    </xf>
    <xf numFmtId="164" fontId="6" fillId="32" borderId="60" xfId="1" applyNumberFormat="1" applyFont="1" applyFill="1" applyBorder="1" applyAlignment="1" applyProtection="1">
      <alignment horizontal="center" vertical="center" wrapText="1" readingOrder="1"/>
    </xf>
    <xf numFmtId="164" fontId="10" fillId="17" borderId="61" xfId="1" applyNumberFormat="1" applyFont="1" applyFill="1" applyBorder="1" applyAlignment="1" applyProtection="1">
      <alignment horizontal="center" vertical="center" wrapText="1" readingOrder="1"/>
    </xf>
    <xf numFmtId="164" fontId="10" fillId="17" borderId="62" xfId="1" applyNumberFormat="1" applyFont="1" applyFill="1" applyBorder="1" applyAlignment="1" applyProtection="1">
      <alignment horizontal="center" vertical="center" wrapText="1" readingOrder="1"/>
    </xf>
    <xf numFmtId="164" fontId="10" fillId="17" borderId="13" xfId="1" applyNumberFormat="1" applyFont="1" applyFill="1" applyBorder="1" applyAlignment="1" applyProtection="1">
      <alignment horizontal="center" vertical="center" wrapText="1" readingOrder="1"/>
    </xf>
    <xf numFmtId="164" fontId="10" fillId="20" borderId="46" xfId="1" applyNumberFormat="1" applyFont="1" applyFill="1" applyBorder="1" applyAlignment="1" applyProtection="1">
      <alignment horizontal="center" vertical="center" wrapText="1" readingOrder="1"/>
    </xf>
    <xf numFmtId="164" fontId="10" fillId="20" borderId="60" xfId="1" applyNumberFormat="1" applyFont="1" applyFill="1" applyBorder="1" applyAlignment="1" applyProtection="1">
      <alignment horizontal="center" vertical="center" wrapText="1" readingOrder="1"/>
    </xf>
    <xf numFmtId="164" fontId="8" fillId="17" borderId="46" xfId="1" applyNumberFormat="1" applyFont="1" applyFill="1" applyBorder="1" applyAlignment="1" applyProtection="1">
      <alignment horizontal="center" vertical="center" wrapText="1" readingOrder="1"/>
    </xf>
    <xf numFmtId="164" fontId="8" fillId="17" borderId="62" xfId="1" applyNumberFormat="1" applyFont="1" applyFill="1" applyBorder="1" applyAlignment="1" applyProtection="1">
      <alignment horizontal="center" vertical="center" wrapText="1" readingOrder="1"/>
    </xf>
    <xf numFmtId="164" fontId="8" fillId="17" borderId="13" xfId="1" applyNumberFormat="1" applyFont="1" applyFill="1" applyBorder="1" applyAlignment="1" applyProtection="1">
      <alignment horizontal="center" vertical="center" wrapText="1" readingOrder="1"/>
    </xf>
    <xf numFmtId="0" fontId="8" fillId="11" borderId="36" xfId="0" applyFont="1" applyFill="1" applyBorder="1" applyAlignment="1" applyProtection="1">
      <alignment horizontal="center" vertical="center" wrapText="1" readingOrder="1"/>
    </xf>
    <xf numFmtId="164" fontId="8" fillId="8" borderId="46" xfId="1" applyNumberFormat="1" applyFont="1" applyFill="1" applyBorder="1" applyAlignment="1" applyProtection="1">
      <alignment horizontal="center" vertical="center" wrapText="1" readingOrder="1"/>
    </xf>
    <xf numFmtId="164" fontId="8" fillId="8" borderId="13" xfId="1" applyNumberFormat="1" applyFont="1" applyFill="1" applyBorder="1" applyAlignment="1" applyProtection="1">
      <alignment horizontal="center" vertical="center" wrapText="1" readingOrder="1"/>
    </xf>
    <xf numFmtId="164" fontId="8" fillId="8" borderId="60" xfId="1" applyNumberFormat="1" applyFont="1" applyFill="1" applyBorder="1" applyAlignment="1" applyProtection="1">
      <alignment horizontal="center" vertical="center" wrapText="1" readingOrder="1"/>
    </xf>
    <xf numFmtId="164" fontId="6" fillId="32" borderId="13" xfId="1" applyNumberFormat="1" applyFont="1" applyFill="1" applyBorder="1" applyAlignment="1" applyProtection="1">
      <alignment horizontal="center" vertical="center" wrapText="1" readingOrder="1"/>
    </xf>
    <xf numFmtId="164" fontId="6" fillId="32" borderId="61" xfId="1" applyNumberFormat="1" applyFont="1" applyFill="1" applyBorder="1" applyAlignment="1" applyProtection="1">
      <alignment horizontal="center" vertical="center" wrapText="1" readingOrder="1"/>
    </xf>
    <xf numFmtId="164" fontId="2" fillId="11" borderId="49" xfId="0" applyNumberFormat="1" applyFont="1" applyFill="1" applyBorder="1" applyAlignment="1" applyProtection="1">
      <alignment horizontal="center" vertical="center" textRotation="90" wrapText="1"/>
    </xf>
    <xf numFmtId="164" fontId="2" fillId="11" borderId="16" xfId="0" applyNumberFormat="1" applyFont="1" applyFill="1" applyBorder="1" applyAlignment="1" applyProtection="1">
      <alignment horizontal="center" vertical="center" textRotation="90" wrapText="1"/>
    </xf>
    <xf numFmtId="164" fontId="2" fillId="14" borderId="13" xfId="0" applyNumberFormat="1" applyFont="1" applyFill="1" applyBorder="1" applyAlignment="1" applyProtection="1">
      <alignment horizontal="center" vertical="center" textRotation="90" wrapText="1"/>
    </xf>
    <xf numFmtId="164" fontId="2" fillId="14" borderId="16" xfId="0" applyNumberFormat="1" applyFont="1" applyFill="1" applyBorder="1" applyAlignment="1" applyProtection="1">
      <alignment horizontal="center" vertical="center" textRotation="90" wrapText="1"/>
    </xf>
    <xf numFmtId="164" fontId="2" fillId="14" borderId="46" xfId="0" applyNumberFormat="1" applyFont="1" applyFill="1" applyBorder="1" applyAlignment="1" applyProtection="1">
      <alignment horizontal="center" vertical="center" textRotation="90" wrapText="1"/>
    </xf>
    <xf numFmtId="0" fontId="8" fillId="11" borderId="31" xfId="0" applyFont="1" applyFill="1" applyBorder="1" applyAlignment="1" applyProtection="1">
      <alignment horizontal="center" vertical="center" wrapText="1" readingOrder="1"/>
    </xf>
    <xf numFmtId="0" fontId="8" fillId="11" borderId="37" xfId="0" applyFont="1" applyFill="1" applyBorder="1" applyAlignment="1" applyProtection="1">
      <alignment horizontal="center" vertical="center" wrapText="1" readingOrder="1"/>
    </xf>
    <xf numFmtId="164" fontId="2" fillId="19" borderId="16" xfId="0" applyNumberFormat="1" applyFont="1" applyFill="1" applyBorder="1" applyAlignment="1" applyProtection="1">
      <alignment horizontal="center" vertical="center" textRotation="90" wrapText="1"/>
    </xf>
    <xf numFmtId="164" fontId="2" fillId="19" borderId="46" xfId="0" applyNumberFormat="1" applyFont="1" applyFill="1" applyBorder="1" applyAlignment="1" applyProtection="1">
      <alignment horizontal="center" vertical="center" textRotation="90" wrapText="1"/>
    </xf>
    <xf numFmtId="0" fontId="2" fillId="5" borderId="29" xfId="2" applyFont="1" applyFill="1" applyBorder="1" applyAlignment="1" applyProtection="1">
      <alignment horizontal="center" vertical="center" wrapText="1"/>
    </xf>
    <xf numFmtId="0" fontId="2" fillId="5" borderId="30" xfId="2" applyFont="1" applyFill="1" applyBorder="1" applyAlignment="1" applyProtection="1">
      <alignment horizontal="center" vertical="center" wrapText="1"/>
    </xf>
    <xf numFmtId="0" fontId="2" fillId="5" borderId="4" xfId="2" applyFont="1" applyFill="1" applyBorder="1" applyAlignment="1" applyProtection="1">
      <alignment horizontal="center" vertical="center" wrapText="1"/>
    </xf>
    <xf numFmtId="0" fontId="2" fillId="5" borderId="5" xfId="2" applyFont="1" applyFill="1" applyBorder="1" applyAlignment="1" applyProtection="1">
      <alignment horizontal="center" vertical="center" wrapText="1"/>
    </xf>
    <xf numFmtId="0" fontId="2" fillId="5" borderId="32" xfId="2" applyFont="1" applyFill="1" applyBorder="1" applyAlignment="1" applyProtection="1">
      <alignment horizontal="center" vertical="center" wrapText="1"/>
    </xf>
    <xf numFmtId="0" fontId="9" fillId="25" borderId="12" xfId="0" applyFont="1" applyFill="1" applyBorder="1" applyAlignment="1" applyProtection="1">
      <alignment horizontal="center" vertical="center" wrapText="1" readingOrder="1"/>
    </xf>
    <xf numFmtId="0" fontId="9" fillId="25" borderId="0" xfId="0" applyFont="1" applyFill="1" applyBorder="1" applyAlignment="1" applyProtection="1">
      <alignment horizontal="center" vertical="center" wrapText="1" readingOrder="1"/>
    </xf>
    <xf numFmtId="0" fontId="9" fillId="25" borderId="25" xfId="0" applyFont="1" applyFill="1" applyBorder="1" applyAlignment="1" applyProtection="1">
      <alignment horizontal="center" vertical="center" wrapText="1" readingOrder="1"/>
    </xf>
    <xf numFmtId="0" fontId="10" fillId="17" borderId="48" xfId="0" applyFont="1" applyFill="1" applyBorder="1" applyAlignment="1" applyProtection="1">
      <alignment horizontal="center" vertical="center" wrapText="1" readingOrder="1"/>
    </xf>
    <xf numFmtId="0" fontId="10" fillId="17" borderId="18" xfId="0" applyFont="1" applyFill="1" applyBorder="1" applyAlignment="1" applyProtection="1">
      <alignment horizontal="center" vertical="center" wrapText="1" readingOrder="1"/>
    </xf>
    <xf numFmtId="164" fontId="2" fillId="16" borderId="49" xfId="0" applyNumberFormat="1" applyFont="1" applyFill="1" applyBorder="1" applyAlignment="1" applyProtection="1">
      <alignment horizontal="center" vertical="center" textRotation="90" wrapText="1"/>
    </xf>
    <xf numFmtId="164" fontId="2" fillId="16" borderId="16" xfId="0" applyNumberFormat="1" applyFont="1" applyFill="1" applyBorder="1" applyAlignment="1" applyProtection="1">
      <alignment horizontal="center" vertical="center" textRotation="90" wrapText="1"/>
    </xf>
    <xf numFmtId="164" fontId="2" fillId="16" borderId="19" xfId="0" applyNumberFormat="1" applyFont="1" applyFill="1" applyBorder="1" applyAlignment="1" applyProtection="1">
      <alignment horizontal="center" vertical="center" textRotation="90" wrapText="1"/>
    </xf>
    <xf numFmtId="164" fontId="2" fillId="16" borderId="50" xfId="0" applyNumberFormat="1" applyFont="1" applyFill="1" applyBorder="1" applyAlignment="1" applyProtection="1">
      <alignment horizontal="center" vertical="center" textRotation="90" wrapText="1"/>
    </xf>
    <xf numFmtId="164" fontId="2" fillId="16" borderId="17" xfId="0" applyNumberFormat="1" applyFont="1" applyFill="1" applyBorder="1" applyAlignment="1" applyProtection="1">
      <alignment horizontal="center" vertical="center" textRotation="90" wrapText="1"/>
    </xf>
    <xf numFmtId="164" fontId="2" fillId="16" borderId="20" xfId="0" applyNumberFormat="1" applyFont="1" applyFill="1" applyBorder="1" applyAlignment="1" applyProtection="1">
      <alignment horizontal="center" vertical="center" textRotation="90" wrapText="1"/>
    </xf>
    <xf numFmtId="164" fontId="2" fillId="11" borderId="50" xfId="0" applyNumberFormat="1" applyFont="1" applyFill="1" applyBorder="1" applyAlignment="1" applyProtection="1">
      <alignment horizontal="center" vertical="center" textRotation="90" wrapText="1"/>
    </xf>
    <xf numFmtId="164" fontId="2" fillId="11" borderId="17" xfId="0" applyNumberFormat="1" applyFont="1" applyFill="1" applyBorder="1" applyAlignment="1" applyProtection="1">
      <alignment horizontal="center" vertical="center" textRotation="90" wrapText="1"/>
    </xf>
    <xf numFmtId="0" fontId="2" fillId="7" borderId="48" xfId="0" applyFont="1" applyFill="1" applyBorder="1" applyAlignment="1" applyProtection="1">
      <alignment horizontal="center" vertical="center" textRotation="90" wrapText="1"/>
    </xf>
    <xf numFmtId="0" fontId="2" fillId="7" borderId="18" xfId="0" applyFont="1" applyFill="1" applyBorder="1" applyAlignment="1" applyProtection="1">
      <alignment horizontal="center" vertical="center" textRotation="90" wrapText="1"/>
    </xf>
    <xf numFmtId="0" fontId="2" fillId="7" borderId="53" xfId="0" applyFont="1" applyFill="1" applyBorder="1" applyAlignment="1" applyProtection="1">
      <alignment horizontal="center" vertical="center" textRotation="90" wrapText="1"/>
    </xf>
    <xf numFmtId="0" fontId="8" fillId="8" borderId="18" xfId="0" applyFont="1" applyFill="1" applyBorder="1" applyAlignment="1" applyProtection="1">
      <alignment horizontal="center" vertical="center" wrapText="1" readingOrder="1"/>
    </xf>
    <xf numFmtId="0" fontId="8" fillId="8" borderId="53" xfId="0" applyFont="1" applyFill="1" applyBorder="1" applyAlignment="1" applyProtection="1">
      <alignment horizontal="center" vertical="center" wrapText="1" readingOrder="1"/>
    </xf>
    <xf numFmtId="0" fontId="2" fillId="11" borderId="48" xfId="0" applyFont="1" applyFill="1" applyBorder="1" applyAlignment="1" applyProtection="1">
      <alignment horizontal="center" vertical="center" textRotation="90" wrapText="1"/>
    </xf>
    <xf numFmtId="0" fontId="2" fillId="11" borderId="18" xfId="0" applyFont="1" applyFill="1" applyBorder="1" applyAlignment="1" applyProtection="1">
      <alignment horizontal="center" vertical="center" textRotation="90" wrapText="1"/>
    </xf>
    <xf numFmtId="0" fontId="8" fillId="12" borderId="48" xfId="0" applyFont="1" applyFill="1" applyBorder="1" applyAlignment="1" applyProtection="1">
      <alignment horizontal="center" vertical="center"/>
    </xf>
    <xf numFmtId="0" fontId="8" fillId="12" borderId="18" xfId="0" applyFont="1" applyFill="1" applyBorder="1" applyAlignment="1" applyProtection="1">
      <alignment horizontal="center" vertical="center"/>
    </xf>
    <xf numFmtId="164" fontId="2" fillId="7" borderId="49" xfId="0" applyNumberFormat="1" applyFont="1" applyFill="1" applyBorder="1" applyAlignment="1" applyProtection="1">
      <alignment horizontal="center" vertical="center" textRotation="90" wrapText="1"/>
    </xf>
    <xf numFmtId="164" fontId="2" fillId="7" borderId="16" xfId="0" applyNumberFormat="1" applyFont="1" applyFill="1" applyBorder="1" applyAlignment="1" applyProtection="1">
      <alignment horizontal="center" vertical="center" textRotation="90" wrapText="1"/>
    </xf>
    <xf numFmtId="164" fontId="2" fillId="7" borderId="46" xfId="0" applyNumberFormat="1" applyFont="1" applyFill="1" applyBorder="1" applyAlignment="1" applyProtection="1">
      <alignment horizontal="center" vertical="center" textRotation="90" wrapText="1"/>
    </xf>
    <xf numFmtId="0" fontId="2" fillId="14" borderId="15" xfId="0" applyFont="1" applyFill="1" applyBorder="1" applyAlignment="1" applyProtection="1">
      <alignment horizontal="center" vertical="center" textRotation="90" wrapText="1"/>
    </xf>
    <xf numFmtId="0" fontId="2" fillId="14" borderId="18" xfId="0" applyFont="1" applyFill="1" applyBorder="1" applyAlignment="1" applyProtection="1">
      <alignment horizontal="center" vertical="center" textRotation="90" wrapText="1"/>
    </xf>
    <xf numFmtId="0" fontId="2" fillId="14" borderId="53" xfId="0" applyFont="1" applyFill="1" applyBorder="1" applyAlignment="1" applyProtection="1">
      <alignment horizontal="center" vertical="center" textRotation="90" wrapText="1"/>
    </xf>
    <xf numFmtId="0" fontId="6" fillId="32" borderId="15" xfId="0" applyFont="1" applyFill="1" applyBorder="1" applyAlignment="1" applyProtection="1">
      <alignment horizontal="center" vertical="center" wrapText="1" readingOrder="1"/>
    </xf>
    <xf numFmtId="0" fontId="6" fillId="32" borderId="18" xfId="0" applyFont="1" applyFill="1" applyBorder="1" applyAlignment="1" applyProtection="1">
      <alignment horizontal="center" vertical="center" wrapText="1" readingOrder="1"/>
    </xf>
    <xf numFmtId="0" fontId="6" fillId="32" borderId="53" xfId="0" applyFont="1" applyFill="1" applyBorder="1" applyAlignment="1" applyProtection="1">
      <alignment horizontal="center" vertical="center" wrapText="1" readingOrder="1"/>
    </xf>
    <xf numFmtId="0" fontId="8" fillId="17" borderId="53" xfId="0" applyFont="1" applyFill="1" applyBorder="1" applyAlignment="1" applyProtection="1">
      <alignment horizontal="center" vertical="center" wrapText="1" readingOrder="1"/>
    </xf>
    <xf numFmtId="0" fontId="8" fillId="17" borderId="59" xfId="0" applyFont="1" applyFill="1" applyBorder="1" applyAlignment="1" applyProtection="1">
      <alignment horizontal="center" vertical="center" wrapText="1" readingOrder="1"/>
    </xf>
    <xf numFmtId="0" fontId="8" fillId="17" borderId="15" xfId="0" applyFont="1" applyFill="1" applyBorder="1" applyAlignment="1" applyProtection="1">
      <alignment horizontal="center" vertical="center" wrapText="1" readingOrder="1"/>
    </xf>
    <xf numFmtId="164" fontId="2" fillId="7" borderId="50" xfId="0" applyNumberFormat="1" applyFont="1" applyFill="1" applyBorder="1" applyAlignment="1" applyProtection="1">
      <alignment horizontal="center" vertical="center" textRotation="90" wrapText="1"/>
    </xf>
    <xf numFmtId="164" fontId="2" fillId="7" borderId="17" xfId="0" applyNumberFormat="1" applyFont="1" applyFill="1" applyBorder="1" applyAlignment="1" applyProtection="1">
      <alignment horizontal="center" vertical="center" textRotation="90" wrapText="1"/>
    </xf>
    <xf numFmtId="164" fontId="2" fillId="7" borderId="47" xfId="0" applyNumberFormat="1" applyFont="1" applyFill="1" applyBorder="1" applyAlignment="1" applyProtection="1">
      <alignment horizontal="center" vertical="center" textRotation="90" wrapText="1"/>
    </xf>
    <xf numFmtId="164" fontId="2" fillId="14" borderId="14" xfId="0" applyNumberFormat="1" applyFont="1" applyFill="1" applyBorder="1" applyAlignment="1" applyProtection="1">
      <alignment horizontal="center" vertical="center" textRotation="90" wrapText="1"/>
    </xf>
    <xf numFmtId="164" fontId="2" fillId="14" borderId="17" xfId="0" applyNumberFormat="1" applyFont="1" applyFill="1" applyBorder="1" applyAlignment="1" applyProtection="1">
      <alignment horizontal="center" vertical="center" textRotation="90" wrapText="1"/>
    </xf>
    <xf numFmtId="164" fontId="2" fillId="14" borderId="47" xfId="0" applyNumberFormat="1" applyFont="1" applyFill="1" applyBorder="1" applyAlignment="1" applyProtection="1">
      <alignment horizontal="center" vertical="center" textRotation="90" wrapText="1"/>
    </xf>
    <xf numFmtId="0" fontId="2" fillId="22" borderId="48" xfId="0" applyFont="1" applyFill="1" applyBorder="1" applyAlignment="1" applyProtection="1">
      <alignment horizontal="center" vertical="center" textRotation="90" wrapText="1"/>
    </xf>
    <xf numFmtId="0" fontId="2" fillId="22" borderId="18" xfId="0" applyFont="1" applyFill="1" applyBorder="1" applyAlignment="1" applyProtection="1">
      <alignment horizontal="center" vertical="center" textRotation="90" wrapText="1"/>
    </xf>
    <xf numFmtId="0" fontId="2" fillId="22" borderId="21" xfId="0" applyFont="1" applyFill="1" applyBorder="1" applyAlignment="1" applyProtection="1">
      <alignment horizontal="center" vertical="center" textRotation="90" wrapText="1"/>
    </xf>
    <xf numFmtId="0" fontId="6" fillId="23" borderId="48" xfId="0" applyFont="1" applyFill="1" applyBorder="1" applyAlignment="1" applyProtection="1">
      <alignment horizontal="center" vertical="center"/>
    </xf>
    <xf numFmtId="0" fontId="6" fillId="23" borderId="18" xfId="0" applyFont="1" applyFill="1" applyBorder="1" applyAlignment="1" applyProtection="1">
      <alignment horizontal="center" vertical="center"/>
    </xf>
    <xf numFmtId="0" fontId="6" fillId="23" borderId="21" xfId="0" applyFont="1" applyFill="1" applyBorder="1" applyAlignment="1" applyProtection="1">
      <alignment horizontal="center" vertical="center"/>
    </xf>
    <xf numFmtId="0" fontId="2" fillId="16" borderId="48" xfId="0" applyFont="1" applyFill="1" applyBorder="1" applyAlignment="1" applyProtection="1">
      <alignment horizontal="center" vertical="center" textRotation="90" wrapText="1"/>
    </xf>
    <xf numFmtId="0" fontId="2" fillId="16" borderId="18" xfId="0" applyFont="1" applyFill="1" applyBorder="1" applyAlignment="1" applyProtection="1">
      <alignment horizontal="center" vertical="center" textRotation="90" wrapText="1"/>
    </xf>
    <xf numFmtId="0" fontId="2" fillId="16" borderId="21" xfId="0" applyFont="1" applyFill="1" applyBorder="1" applyAlignment="1" applyProtection="1">
      <alignment horizontal="center" vertical="center" textRotation="90" wrapText="1"/>
    </xf>
    <xf numFmtId="0" fontId="8" fillId="17" borderId="18" xfId="0" applyFont="1" applyFill="1" applyBorder="1" applyAlignment="1" applyProtection="1">
      <alignment horizontal="center" vertical="center" wrapText="1" readingOrder="1"/>
    </xf>
    <xf numFmtId="0" fontId="2" fillId="19" borderId="18" xfId="0" applyFont="1" applyFill="1" applyBorder="1" applyAlignment="1" applyProtection="1">
      <alignment horizontal="center" vertical="center" textRotation="90" wrapText="1"/>
    </xf>
    <xf numFmtId="0" fontId="2" fillId="19" borderId="53" xfId="0" applyFont="1" applyFill="1" applyBorder="1" applyAlignment="1" applyProtection="1">
      <alignment horizontal="center" vertical="center" textRotation="90" wrapText="1"/>
    </xf>
    <xf numFmtId="0" fontId="10" fillId="20" borderId="18" xfId="0" applyFont="1" applyFill="1" applyBorder="1" applyAlignment="1" applyProtection="1">
      <alignment horizontal="center" vertical="center" wrapText="1" readingOrder="1"/>
    </xf>
    <xf numFmtId="0" fontId="10" fillId="20" borderId="53" xfId="0" applyFont="1" applyFill="1" applyBorder="1" applyAlignment="1" applyProtection="1">
      <alignment horizontal="center" vertical="center" wrapText="1" readingOrder="1"/>
    </xf>
    <xf numFmtId="164" fontId="2" fillId="22" borderId="49" xfId="0" applyNumberFormat="1" applyFont="1" applyFill="1" applyBorder="1" applyAlignment="1" applyProtection="1">
      <alignment horizontal="center" vertical="center" textRotation="90" wrapText="1"/>
    </xf>
    <xf numFmtId="164" fontId="2" fillId="22" borderId="16" xfId="0" applyNumberFormat="1" applyFont="1" applyFill="1" applyBorder="1" applyAlignment="1" applyProtection="1">
      <alignment horizontal="center" vertical="center" textRotation="90" wrapText="1"/>
    </xf>
    <xf numFmtId="164" fontId="2" fillId="22" borderId="19" xfId="0" applyNumberFormat="1" applyFont="1" applyFill="1" applyBorder="1" applyAlignment="1" applyProtection="1">
      <alignment horizontal="center" vertical="center" textRotation="90" wrapText="1"/>
    </xf>
    <xf numFmtId="164" fontId="2" fillId="22" borderId="50" xfId="0" applyNumberFormat="1" applyFont="1" applyFill="1" applyBorder="1" applyAlignment="1" applyProtection="1">
      <alignment horizontal="center" vertical="center" textRotation="90" wrapText="1"/>
    </xf>
    <xf numFmtId="164" fontId="2" fillId="22" borderId="17" xfId="0" applyNumberFormat="1" applyFont="1" applyFill="1" applyBorder="1" applyAlignment="1" applyProtection="1">
      <alignment horizontal="center" vertical="center" textRotation="90" wrapText="1"/>
    </xf>
    <xf numFmtId="164" fontId="2" fillId="22" borderId="20" xfId="0" applyNumberFormat="1" applyFont="1" applyFill="1" applyBorder="1" applyAlignment="1" applyProtection="1">
      <alignment horizontal="center" vertical="center" textRotation="90" wrapText="1"/>
    </xf>
    <xf numFmtId="164" fontId="2" fillId="19" borderId="17" xfId="0" applyNumberFormat="1" applyFont="1" applyFill="1" applyBorder="1" applyAlignment="1" applyProtection="1">
      <alignment horizontal="center" vertical="center" textRotation="90" wrapText="1"/>
    </xf>
    <xf numFmtId="164" fontId="2" fillId="19" borderId="47" xfId="0" applyNumberFormat="1" applyFont="1" applyFill="1" applyBorder="1" applyAlignment="1" applyProtection="1">
      <alignment horizontal="center" vertical="center" textRotation="90" wrapText="1"/>
    </xf>
    <xf numFmtId="0" fontId="10" fillId="20" borderId="63" xfId="0" applyFont="1" applyFill="1" applyBorder="1" applyAlignment="1" applyProtection="1">
      <alignment horizontal="center" vertical="center" wrapText="1" readingOrder="1"/>
    </xf>
    <xf numFmtId="0" fontId="10" fillId="20" borderId="59" xfId="0" applyFont="1" applyFill="1" applyBorder="1" applyAlignment="1" applyProtection="1">
      <alignment horizontal="center" vertical="center" wrapText="1" readingOrder="1"/>
    </xf>
    <xf numFmtId="0" fontId="10" fillId="20" borderId="15" xfId="0" applyFont="1" applyFill="1" applyBorder="1" applyAlignment="1" applyProtection="1">
      <alignment horizontal="center" vertical="center" wrapText="1" readingOrder="1"/>
    </xf>
  </cellXfs>
  <cellStyles count="3">
    <cellStyle name="Normal" xfId="0" builtinId="0"/>
    <cellStyle name="Normal 2" xfId="2" xr:uid="{7624BDF4-0364-4662-AF9D-C258E38E2BF1}"/>
    <cellStyle name="Porcentaje" xfId="1" builtinId="5"/>
  </cellStyles>
  <dxfs count="16">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s>
  <tableStyles count="0" defaultTableStyle="TableStyleMedium2" defaultPivotStyle="PivotStyleLight16"/>
  <colors>
    <mruColors>
      <color rgb="FFE5E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Types" Target="richData/rdRichValueTyp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Structure" Target="richData/rdrichvaluestructure.xml"/><Relationship Id="rId5" Type="http://schemas.openxmlformats.org/officeDocument/2006/relationships/worksheet" Target="worksheets/sheet5.xml"/><Relationship Id="rId15" Type="http://schemas.openxmlformats.org/officeDocument/2006/relationships/customXml" Target="../customXml/item2.xml"/><Relationship Id="rId10"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1.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2.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3.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4.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5.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6.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7.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18.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19.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xml.rels><?xml version="1.0" encoding="UTF-8" standalone="yes"?>
<Relationships xmlns="http://schemas.openxmlformats.org/package/2006/relationships"><Relationship Id="rId3" Type="http://schemas.openxmlformats.org/officeDocument/2006/relationships/vmlDrawing" Target="../drawings/vmlDrawing1.vml"/><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1.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2.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3.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4.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Ex1.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Ex2.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Ex3.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Ex4.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Ex5.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Ex6.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14B9-4C93-9D20-9212679C26E8}"/>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14B9-4C93-9D20-9212679C26E8}"/>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s-CO" sz="1600" b="1"/>
              <a:t>Implementación corte 1º</a:t>
            </a:r>
            <a:r>
              <a:rPr lang="es-CO" sz="1600" b="1" baseline="0"/>
              <a:t> trimestre de 2022</a:t>
            </a:r>
            <a:endParaRPr lang="es-CO" sz="1600" b="1"/>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 1°T'!$C$19</c:f>
              <c:strCache>
                <c:ptCount val="1"/>
                <c:pt idx="0">
                  <c:v>28/01/2022</c:v>
                </c:pt>
              </c:strCache>
            </c:strRef>
          </c:tx>
          <c:spPr>
            <a:noFill/>
            <a:ln>
              <a:noFill/>
            </a:ln>
            <a:effectLst/>
          </c:spPr>
          <c:invertIfNegative val="0"/>
          <c:errBars>
            <c:errBarType val="plus"/>
            <c:errValType val="cust"/>
            <c:noEndCap val="1"/>
            <c:plus>
              <c:numRef>
                <c:f>'Gantt 1°T'!$G$19:$G$24</c:f>
                <c:numCache>
                  <c:formatCode>General</c:formatCode>
                  <c:ptCount val="6"/>
                  <c:pt idx="0">
                    <c:v>160.95238095238096</c:v>
                  </c:pt>
                  <c:pt idx="1">
                    <c:v>0</c:v>
                  </c:pt>
                  <c:pt idx="2">
                    <c:v>103.27777777777779</c:v>
                  </c:pt>
                  <c:pt idx="3">
                    <c:v>73.23333333333332</c:v>
                  </c:pt>
                  <c:pt idx="4">
                    <c:v>118.3</c:v>
                  </c:pt>
                  <c:pt idx="5">
                    <c:v>190.125</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 1°T'!$B$19:$B$24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1°T'!$C$19:$C$24</c:f>
              <c:numCache>
                <c:formatCode>m/d/yyyy</c:formatCode>
                <c:ptCount val="6"/>
                <c:pt idx="0">
                  <c:v>44589</c:v>
                </c:pt>
                <c:pt idx="1">
                  <c:v>44652</c:v>
                </c:pt>
                <c:pt idx="2">
                  <c:v>44589</c:v>
                </c:pt>
                <c:pt idx="3">
                  <c:v>44589</c:v>
                </c:pt>
                <c:pt idx="4">
                  <c:v>44589</c:v>
                </c:pt>
                <c:pt idx="5">
                  <c:v>44589</c:v>
                </c:pt>
              </c:numCache>
            </c:numRef>
          </c:val>
          <c:extLst>
            <c:ext xmlns:c16="http://schemas.microsoft.com/office/drawing/2014/chart" uri="{C3380CC4-5D6E-409C-BE32-E72D297353CC}">
              <c16:uniqueId val="{00000000-8E1C-44F1-93DD-37F28035EABD}"/>
            </c:ext>
          </c:extLst>
        </c:ser>
        <c:ser>
          <c:idx val="1"/>
          <c:order val="1"/>
          <c:spPr>
            <a:solidFill>
              <a:schemeClr val="accent2"/>
            </a:solidFill>
            <a:ln>
              <a:noFill/>
            </a:ln>
            <a:effectLst/>
          </c:spPr>
          <c:invertIfNegative val="0"/>
          <c:cat>
            <c:strRef>
              <c:f>'Gantt 1°T'!$B$19:$B$24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1°T'!$E$19:$E$24</c:f>
              <c:numCache>
                <c:formatCode>0</c:formatCode>
                <c:ptCount val="6"/>
                <c:pt idx="0">
                  <c:v>338</c:v>
                </c:pt>
                <c:pt idx="1">
                  <c:v>275</c:v>
                </c:pt>
                <c:pt idx="2">
                  <c:v>338</c:v>
                </c:pt>
                <c:pt idx="3">
                  <c:v>338</c:v>
                </c:pt>
                <c:pt idx="4">
                  <c:v>338</c:v>
                </c:pt>
                <c:pt idx="5">
                  <c:v>338</c:v>
                </c:pt>
              </c:numCache>
            </c:numRef>
          </c:val>
          <c:extLst>
            <c:ext xmlns:c16="http://schemas.microsoft.com/office/drawing/2014/chart" uri="{C3380CC4-5D6E-409C-BE32-E72D297353CC}">
              <c16:uniqueId val="{00000001-8E1C-44F1-93DD-37F28035EABD}"/>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926"/>
          <c:min val="44589"/>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1°T'!$C$32:$C$37</c:f>
              <c:numCache>
                <c:formatCode>0%</c:formatCode>
                <c:ptCount val="6"/>
                <c:pt idx="0">
                  <c:v>0.47619047619047622</c:v>
                </c:pt>
                <c:pt idx="1">
                  <c:v>0</c:v>
                </c:pt>
                <c:pt idx="2">
                  <c:v>0.30555555555555558</c:v>
                </c:pt>
                <c:pt idx="3">
                  <c:v>0.21666666666666665</c:v>
                </c:pt>
                <c:pt idx="4">
                  <c:v>0.35</c:v>
                </c:pt>
                <c:pt idx="5">
                  <c:v>0.5625</c:v>
                </c:pt>
              </c:numCache>
            </c:numRef>
          </c:val>
          <c:extLst>
            <c:ext xmlns:c16="http://schemas.microsoft.com/office/drawing/2014/chart" uri="{C3380CC4-5D6E-409C-BE32-E72D297353CC}">
              <c16:uniqueId val="{00000000-E6D3-4EF7-A52C-C21835EB997B}"/>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'Gantt 1°T'!$B$54:$B$59</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1°T'!$C$54:$C$59</c:f>
              <c:numCache>
                <c:formatCode>0%</c:formatCode>
                <c:ptCount val="6"/>
                <c:pt idx="0">
                  <c:v>1</c:v>
                </c:pt>
                <c:pt idx="1">
                  <c:v>0</c:v>
                </c:pt>
                <c:pt idx="2">
                  <c:v>0.77777777777777779</c:v>
                </c:pt>
                <c:pt idx="3">
                  <c:v>0.66666666666666663</c:v>
                </c:pt>
                <c:pt idx="4">
                  <c:v>0.8</c:v>
                </c:pt>
                <c:pt idx="5">
                  <c:v>0.875</c:v>
                </c:pt>
              </c:numCache>
            </c:numRef>
          </c:val>
          <c:extLst>
            <c:ext xmlns:c16="http://schemas.microsoft.com/office/drawing/2014/chart" uri="{C3380CC4-5D6E-409C-BE32-E72D297353CC}">
              <c16:uniqueId val="{00000000-E464-41B6-8D9F-45CD44A29666}"/>
            </c:ext>
          </c:extLst>
        </c:ser>
        <c:dLbls>
          <c:showLegendKey val="0"/>
          <c:showVal val="0"/>
          <c:showCatName val="0"/>
          <c:showSerName val="0"/>
          <c:showPercent val="0"/>
          <c:showBubbleSize val="0"/>
        </c:dLbls>
        <c:gapWidth val="150"/>
        <c:axId val="1191692415"/>
        <c:axId val="1191689919"/>
      </c:barChart>
      <c:catAx>
        <c:axId val="1191692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89919"/>
        <c:crosses val="autoZero"/>
        <c:auto val="1"/>
        <c:lblAlgn val="ctr"/>
        <c:lblOffset val="100"/>
        <c:noMultiLvlLbl val="0"/>
      </c:catAx>
      <c:valAx>
        <c:axId val="1191689919"/>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92415"/>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1"/>
              </a:solidFill>
              <a:round/>
            </a:ln>
            <a:effectLst/>
          </c:spPr>
          <c:marker>
            <c:symbol val="none"/>
          </c:marker>
          <c:dLbls>
            <c:dLbl>
              <c:idx val="0"/>
              <c:layout>
                <c:manualLayout>
                  <c:x val="-7.7431361155157724E-2"/>
                  <c:y val="2.29955760029653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8FA-41DC-9418-548F608BFDE7}"/>
                </c:ext>
              </c:extLst>
            </c:dLbl>
            <c:dLbl>
              <c:idx val="1"/>
              <c:layout>
                <c:manualLayout>
                  <c:x val="2.2832324443187533E-2"/>
                  <c:y val="3.613590514751700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8FA-41DC-9418-548F608BFDE7}"/>
                </c:ext>
              </c:extLst>
            </c:dLbl>
            <c:dLbl>
              <c:idx val="3"/>
              <c:layout>
                <c:manualLayout>
                  <c:x val="-0.11019078318233984"/>
                  <c:y val="0.2825170766078602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8FA-41DC-9418-548F608BFDE7}"/>
                </c:ext>
              </c:extLst>
            </c:dLbl>
            <c:dLbl>
              <c:idx val="4"/>
              <c:layout>
                <c:manualLayout>
                  <c:x val="-6.0555295262367012E-2"/>
                  <c:y val="9.855246858413728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8FA-41DC-9418-548F608BFDE7}"/>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1°T'!$B$85:$B$89</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'Gantt 1°T'!$C$85:$C$89</c:f>
              <c:numCache>
                <c:formatCode>0.00%</c:formatCode>
                <c:ptCount val="5"/>
                <c:pt idx="0">
                  <c:v>0.25</c:v>
                </c:pt>
                <c:pt idx="1">
                  <c:v>1</c:v>
                </c:pt>
                <c:pt idx="2">
                  <c:v>0</c:v>
                </c:pt>
                <c:pt idx="3">
                  <c:v>0.25</c:v>
                </c:pt>
                <c:pt idx="4">
                  <c:v>0.25</c:v>
                </c:pt>
              </c:numCache>
            </c:numRef>
          </c:val>
          <c:extLst>
            <c:ext xmlns:c16="http://schemas.microsoft.com/office/drawing/2014/chart" uri="{C3380CC4-5D6E-409C-BE32-E72D297353CC}">
              <c16:uniqueId val="{00000000-28FA-41DC-9418-548F608BFDE7}"/>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4"/>
              </a:solidFill>
              <a:round/>
            </a:ln>
            <a:effectLst/>
          </c:spPr>
          <c:marker>
            <c:symbol val="none"/>
          </c:marker>
          <c:dLbls>
            <c:dLbl>
              <c:idx val="0"/>
              <c:layout>
                <c:manualLayout>
                  <c:x val="-7.52358818721824E-2"/>
                  <c:y val="-4.79093032160399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64C-4EEA-AF9B-198C55717BA4}"/>
                </c:ext>
              </c:extLst>
            </c:dLbl>
            <c:dLbl>
              <c:idx val="1"/>
              <c:layout>
                <c:manualLayout>
                  <c:x val="2.573859116679917E-2"/>
                  <c:y val="-7.528604791092008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64C-4EEA-AF9B-198C55717BA4}"/>
                </c:ext>
              </c:extLst>
            </c:dLbl>
            <c:dLbl>
              <c:idx val="2"/>
              <c:layout>
                <c:manualLayout>
                  <c:x val="-6.038669466056746E-2"/>
                  <c:y val="-4.10651170423199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64C-4EEA-AF9B-198C55717BA4}"/>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1°T'!$B$130:$B$132</c:f>
              <c:strCache>
                <c:ptCount val="3"/>
                <c:pt idx="0">
                  <c:v>1. Informar avances y resultados de la gestión con calidad y en lenguaje comprensible</c:v>
                </c:pt>
                <c:pt idx="1">
                  <c:v>2. Desarrollar escenarios de diálogo de doble vía con la ciudadanía y sus organizaciones</c:v>
                </c:pt>
                <c:pt idx="2">
                  <c:v>3. Responder a compromisos propuestos, evaluación y retroalimentación en ejercicios de rendición de cuentas con acciones correctivas para mejora</c:v>
                </c:pt>
              </c:strCache>
            </c:strRef>
          </c:cat>
          <c:val>
            <c:numRef>
              <c:f>'Gantt 1°T'!$C$130:$C$132</c:f>
              <c:numCache>
                <c:formatCode>0.00%</c:formatCode>
                <c:ptCount val="3"/>
                <c:pt idx="0">
                  <c:v>0</c:v>
                </c:pt>
                <c:pt idx="1">
                  <c:v>0</c:v>
                </c:pt>
                <c:pt idx="2">
                  <c:v>0</c:v>
                </c:pt>
              </c:numCache>
            </c:numRef>
          </c:val>
          <c:extLst>
            <c:ext xmlns:c16="http://schemas.microsoft.com/office/drawing/2014/chart" uri="{C3380CC4-5D6E-409C-BE32-E72D297353CC}">
              <c16:uniqueId val="{00000000-A64C-4EEA-AF9B-198C55717BA4}"/>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7.0548053614643016E-2"/>
                  <c:y val="-0.23180764887806149"/>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81F-4BF2-B602-B871FC66606A}"/>
                </c:ext>
              </c:extLst>
            </c:dLbl>
            <c:dLbl>
              <c:idx val="1"/>
              <c:layout>
                <c:manualLayout>
                  <c:x val="-1.4573138499833681E-16"/>
                  <c:y val="8.780592760532625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81F-4BF2-B602-B871FC66606A}"/>
                </c:ext>
              </c:extLst>
            </c:dLbl>
            <c:dLbl>
              <c:idx val="2"/>
              <c:layout>
                <c:manualLayout>
                  <c:x val="4.8688093339683207E-2"/>
                  <c:y val="-3.512237104213052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81F-4BF2-B602-B871FC66606A}"/>
                </c:ext>
              </c:extLst>
            </c:dLbl>
            <c:dLbl>
              <c:idx val="3"/>
              <c:layout>
                <c:manualLayout>
                  <c:x val="-4.6700824223777769E-2"/>
                  <c:y val="-6.32202678758350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81F-4BF2-B602-B871FC66606A}"/>
                </c:ext>
              </c:extLst>
            </c:dLbl>
            <c:dLbl>
              <c:idx val="4"/>
              <c:layout>
                <c:manualLayout>
                  <c:x val="-8.3465302868028349E-2"/>
                  <c:y val="-1.404894841685227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81F-4BF2-B602-B871FC66606A}"/>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1°T'!$B$152:$B$156</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'Gantt 1°T'!$C$152:$C$156</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0-281F-4BF2-B602-B871FC66606A}"/>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6.2944471462402521E-2"/>
                  <c:y val="9.707556423069682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A27-4469-8F37-A64FA702FDE2}"/>
                </c:ext>
              </c:extLst>
            </c:dLbl>
            <c:dLbl>
              <c:idx val="1"/>
              <c:layout>
                <c:manualLayout>
                  <c:x val="5.2292330137996008E-2"/>
                  <c:y val="-0.1164906770768361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A27-4469-8F37-A64FA702FDE2}"/>
                </c:ext>
              </c:extLst>
            </c:dLbl>
            <c:dLbl>
              <c:idx val="2"/>
              <c:layout>
                <c:manualLayout>
                  <c:x val="6.7786353882587178E-2"/>
                  <c:y val="0.1320227673537476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A27-4469-8F37-A64FA702FDE2}"/>
                </c:ext>
              </c:extLst>
            </c:dLbl>
            <c:dLbl>
              <c:idx val="3"/>
              <c:layout>
                <c:manualLayout>
                  <c:x val="-6.1007718494328664E-2"/>
                  <c:y val="0.10484160936915268"/>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A27-4469-8F37-A64FA702FDE2}"/>
                </c:ext>
              </c:extLst>
            </c:dLbl>
            <c:dLbl>
              <c:idx val="4"/>
              <c:layout>
                <c:manualLayout>
                  <c:x val="-7.7470118722956949E-2"/>
                  <c:y val="-3.883022569227871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A27-4469-8F37-A64FA702FDE2}"/>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1°T'!$B$175:$B$179</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'Gantt 1°T'!$C$175:$C$179</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0-1A27-4469-8F37-A64FA702FDE2}"/>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E19A-44E3-BBF7-4B8E91018CF0}"/>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E19A-44E3-BBF7-4B8E91018CF0}"/>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s-CO" sz="1600" b="1"/>
              <a:t>Implementación corte 2º</a:t>
            </a:r>
            <a:r>
              <a:rPr lang="es-CO" sz="1600" b="1" baseline="0"/>
              <a:t> trimestre de 2022</a:t>
            </a:r>
            <a:endParaRPr lang="es-CO" sz="1600" b="1"/>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 2°T'!$C$19</c:f>
              <c:strCache>
                <c:ptCount val="1"/>
                <c:pt idx="0">
                  <c:v>28/01/2022</c:v>
                </c:pt>
              </c:strCache>
            </c:strRef>
          </c:tx>
          <c:spPr>
            <a:noFill/>
            <a:ln>
              <a:noFill/>
            </a:ln>
            <a:effectLst/>
          </c:spPr>
          <c:invertIfNegative val="0"/>
          <c:errBars>
            <c:errBarType val="plus"/>
            <c:errValType val="cust"/>
            <c:noEndCap val="1"/>
            <c:plus>
              <c:numRef>
                <c:f>'Gantt 2°T'!$G$19:$G$24</c:f>
                <c:numCache>
                  <c:formatCode>General</c:formatCode>
                  <c:ptCount val="6"/>
                  <c:pt idx="0">
                    <c:v>225.33333333333337</c:v>
                  </c:pt>
                  <c:pt idx="1">
                    <c:v>46.75</c:v>
                  </c:pt>
                  <c:pt idx="2">
                    <c:v>189.27999999999997</c:v>
                  </c:pt>
                  <c:pt idx="3">
                    <c:v>142.84523809523805</c:v>
                  </c:pt>
                  <c:pt idx="4">
                    <c:v>169</c:v>
                  </c:pt>
                  <c:pt idx="5">
                    <c:v>191.53333333333333</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 2°T'!$B$19:$B$24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2°T'!$C$19:$C$24</c:f>
              <c:numCache>
                <c:formatCode>m/d/yyyy</c:formatCode>
                <c:ptCount val="6"/>
                <c:pt idx="0">
                  <c:v>44589</c:v>
                </c:pt>
                <c:pt idx="1">
                  <c:v>44652</c:v>
                </c:pt>
                <c:pt idx="2">
                  <c:v>44589</c:v>
                </c:pt>
                <c:pt idx="3">
                  <c:v>44589</c:v>
                </c:pt>
                <c:pt idx="4">
                  <c:v>44589</c:v>
                </c:pt>
                <c:pt idx="5">
                  <c:v>44589</c:v>
                </c:pt>
              </c:numCache>
            </c:numRef>
          </c:val>
          <c:extLst>
            <c:ext xmlns:c16="http://schemas.microsoft.com/office/drawing/2014/chart" uri="{C3380CC4-5D6E-409C-BE32-E72D297353CC}">
              <c16:uniqueId val="{00000000-D8AF-40AF-AA74-E0F2D5F8AF1B}"/>
            </c:ext>
          </c:extLst>
        </c:ser>
        <c:ser>
          <c:idx val="1"/>
          <c:order val="1"/>
          <c:spPr>
            <a:solidFill>
              <a:schemeClr val="accent2"/>
            </a:solidFill>
            <a:ln>
              <a:noFill/>
            </a:ln>
            <a:effectLst/>
          </c:spPr>
          <c:invertIfNegative val="0"/>
          <c:cat>
            <c:strRef>
              <c:f>'Gantt 2°T'!$B$19:$B$24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2°T'!$E$19:$E$24</c:f>
              <c:numCache>
                <c:formatCode>0</c:formatCode>
                <c:ptCount val="6"/>
                <c:pt idx="0">
                  <c:v>338</c:v>
                </c:pt>
                <c:pt idx="1">
                  <c:v>275</c:v>
                </c:pt>
                <c:pt idx="2">
                  <c:v>338</c:v>
                </c:pt>
                <c:pt idx="3">
                  <c:v>338</c:v>
                </c:pt>
                <c:pt idx="4">
                  <c:v>338</c:v>
                </c:pt>
                <c:pt idx="5">
                  <c:v>338</c:v>
                </c:pt>
              </c:numCache>
            </c:numRef>
          </c:val>
          <c:extLst>
            <c:ext xmlns:c16="http://schemas.microsoft.com/office/drawing/2014/chart" uri="{C3380CC4-5D6E-409C-BE32-E72D297353CC}">
              <c16:uniqueId val="{00000001-D8AF-40AF-AA74-E0F2D5F8AF1B}"/>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926"/>
          <c:min val="44589"/>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6"/>
            </a:solidFill>
            <a:ln>
              <a:noFill/>
            </a:ln>
            <a:effectLst/>
          </c:spPr>
          <c:invertIfNegative val="0"/>
          <c:cat>
            <c:strRef>
              <c:f>'Gantt 2°T'!$B$32:$B$37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2°T'!$C$32:$C$37</c:f>
              <c:numCache>
                <c:formatCode>0%</c:formatCode>
                <c:ptCount val="6"/>
                <c:pt idx="0">
                  <c:v>0.66666666666666674</c:v>
                </c:pt>
                <c:pt idx="1">
                  <c:v>0.17</c:v>
                </c:pt>
                <c:pt idx="2">
                  <c:v>0.55999999999999994</c:v>
                </c:pt>
                <c:pt idx="3">
                  <c:v>0.42261904761904751</c:v>
                </c:pt>
                <c:pt idx="4">
                  <c:v>0.5</c:v>
                </c:pt>
                <c:pt idx="5">
                  <c:v>0.56666666666666665</c:v>
                </c:pt>
              </c:numCache>
            </c:numRef>
          </c:val>
          <c:extLst>
            <c:ext xmlns:c16="http://schemas.microsoft.com/office/drawing/2014/chart" uri="{C3380CC4-5D6E-409C-BE32-E72D297353CC}">
              <c16:uniqueId val="{00000000-DBD1-4182-9432-48A480F574F1}"/>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s-CO" sz="1600" b="1"/>
              <a:t>Implementación corte 3º</a:t>
            </a:r>
            <a:r>
              <a:rPr lang="es-CO" sz="1600" b="1" baseline="0"/>
              <a:t> trimestre de 2022 - Avance del 77%</a:t>
            </a:r>
            <a:endParaRPr lang="es-CO" sz="1600" b="1"/>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 3°T'!$C$19</c:f>
              <c:strCache>
                <c:ptCount val="1"/>
                <c:pt idx="0">
                  <c:v>28/01/2022</c:v>
                </c:pt>
              </c:strCache>
            </c:strRef>
          </c:tx>
          <c:spPr>
            <a:noFill/>
            <a:ln>
              <a:noFill/>
            </a:ln>
            <a:effectLst/>
          </c:spPr>
          <c:invertIfNegative val="0"/>
          <c:errBars>
            <c:errBarType val="plus"/>
            <c:errValType val="cust"/>
            <c:noEndCap val="1"/>
            <c:plus>
              <c:numRef>
                <c:f>'Gantt 3°T'!$G$19:$G$24</c:f>
                <c:numCache>
                  <c:formatCode>General</c:formatCode>
                  <c:ptCount val="6"/>
                  <c:pt idx="0">
                    <c:v>289.71428571428572</c:v>
                  </c:pt>
                  <c:pt idx="1">
                    <c:v>155.37500000000003</c:v>
                  </c:pt>
                  <c:pt idx="2">
                    <c:v>261.18181818181819</c:v>
                  </c:pt>
                  <c:pt idx="3">
                    <c:v>268.41176470588232</c:v>
                  </c:pt>
                  <c:pt idx="4">
                    <c:v>253.5</c:v>
                  </c:pt>
                  <c:pt idx="5">
                    <c:v>288.23888888888888</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 3°T'!$B$19:$B$24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3°T'!$C$19:$C$24</c:f>
              <c:numCache>
                <c:formatCode>m/d/yyyy</c:formatCode>
                <c:ptCount val="6"/>
                <c:pt idx="0">
                  <c:v>44589</c:v>
                </c:pt>
                <c:pt idx="1">
                  <c:v>44652</c:v>
                </c:pt>
                <c:pt idx="2">
                  <c:v>44589</c:v>
                </c:pt>
                <c:pt idx="3">
                  <c:v>44589</c:v>
                </c:pt>
                <c:pt idx="4">
                  <c:v>44589</c:v>
                </c:pt>
                <c:pt idx="5">
                  <c:v>44589</c:v>
                </c:pt>
              </c:numCache>
            </c:numRef>
          </c:val>
          <c:extLst>
            <c:ext xmlns:c16="http://schemas.microsoft.com/office/drawing/2014/chart" uri="{C3380CC4-5D6E-409C-BE32-E72D297353CC}">
              <c16:uniqueId val="{00000000-6EEA-480D-9F9D-D595CECE4E39}"/>
            </c:ext>
          </c:extLst>
        </c:ser>
        <c:ser>
          <c:idx val="1"/>
          <c:order val="1"/>
          <c:spPr>
            <a:solidFill>
              <a:schemeClr val="accent2"/>
            </a:solidFill>
            <a:ln>
              <a:noFill/>
            </a:ln>
            <a:effectLst/>
          </c:spPr>
          <c:invertIfNegative val="0"/>
          <c:cat>
            <c:strRef>
              <c:f>'Gantt 3°T'!$B$19:$B$24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3°T'!$E$19:$E$24</c:f>
              <c:numCache>
                <c:formatCode>0</c:formatCode>
                <c:ptCount val="6"/>
                <c:pt idx="0">
                  <c:v>338</c:v>
                </c:pt>
                <c:pt idx="1">
                  <c:v>275</c:v>
                </c:pt>
                <c:pt idx="2">
                  <c:v>338</c:v>
                </c:pt>
                <c:pt idx="3">
                  <c:v>338</c:v>
                </c:pt>
                <c:pt idx="4">
                  <c:v>338</c:v>
                </c:pt>
                <c:pt idx="5">
                  <c:v>338</c:v>
                </c:pt>
              </c:numCache>
            </c:numRef>
          </c:val>
          <c:extLst>
            <c:ext xmlns:c16="http://schemas.microsoft.com/office/drawing/2014/chart" uri="{C3380CC4-5D6E-409C-BE32-E72D297353CC}">
              <c16:uniqueId val="{00000001-6EEA-480D-9F9D-D595CECE4E39}"/>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926"/>
          <c:min val="44589"/>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oddHeader>&amp;Z&amp;G&amp;CInforme de monitoreo al Plan Anticorrupción y de Atención al Ciudadano - corte 3º trimestre de 2022&amp;DElaborado por la Oficina Asesora de Planeación </c:oddHeader>
    </c:headerFooter>
    <c:pageMargins b="0.74803149606299213" l="0.70866141732283472" r="0.70866141732283472" t="0.74803149606299213" header="0.31496062992125984" footer="0.31496062992125984"/>
    <c:pageSetup orientation="portrait"/>
    <c:legacyDrawingHF r:id="rId3"/>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'Gantt 2°T'!$B$54:$B$59</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2°T'!$C$54:$C$59</c:f>
              <c:numCache>
                <c:formatCode>0%</c:formatCode>
                <c:ptCount val="6"/>
                <c:pt idx="0">
                  <c:v>1</c:v>
                </c:pt>
                <c:pt idx="1">
                  <c:v>1</c:v>
                </c:pt>
                <c:pt idx="2">
                  <c:v>0.91999999999999993</c:v>
                </c:pt>
                <c:pt idx="3">
                  <c:v>0.9</c:v>
                </c:pt>
                <c:pt idx="4">
                  <c:v>0.9</c:v>
                </c:pt>
                <c:pt idx="5">
                  <c:v>0.66666666666666663</c:v>
                </c:pt>
              </c:numCache>
            </c:numRef>
          </c:val>
          <c:extLst>
            <c:ext xmlns:c16="http://schemas.microsoft.com/office/drawing/2014/chart" uri="{C3380CC4-5D6E-409C-BE32-E72D297353CC}">
              <c16:uniqueId val="{00000000-338A-409A-ACA0-2D636C2AE1A4}"/>
            </c:ext>
          </c:extLst>
        </c:ser>
        <c:dLbls>
          <c:showLegendKey val="0"/>
          <c:showVal val="0"/>
          <c:showCatName val="0"/>
          <c:showSerName val="0"/>
          <c:showPercent val="0"/>
          <c:showBubbleSize val="0"/>
        </c:dLbls>
        <c:gapWidth val="150"/>
        <c:axId val="1191692415"/>
        <c:axId val="1191689919"/>
      </c:barChart>
      <c:catAx>
        <c:axId val="1191692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89919"/>
        <c:crosses val="autoZero"/>
        <c:auto val="1"/>
        <c:lblAlgn val="ctr"/>
        <c:lblOffset val="100"/>
        <c:noMultiLvlLbl val="0"/>
      </c:catAx>
      <c:valAx>
        <c:axId val="1191689919"/>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92415"/>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1"/>
              </a:solidFill>
              <a:round/>
            </a:ln>
            <a:effectLst/>
          </c:spPr>
          <c:marker>
            <c:symbol val="none"/>
          </c:marker>
          <c:dLbls>
            <c:dLbl>
              <c:idx val="0"/>
              <c:layout>
                <c:manualLayout>
                  <c:x val="-6.5367270055958701E-2"/>
                  <c:y val="-9.19823040118614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437-41C1-8E4E-9B8EB7D53387}"/>
                </c:ext>
              </c:extLst>
            </c:dLbl>
            <c:dLbl>
              <c:idx val="1"/>
              <c:layout>
                <c:manualLayout>
                  <c:x val="2.0821640637307015E-2"/>
                  <c:y val="6.89867280088960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437-41C1-8E4E-9B8EB7D53387}"/>
                </c:ext>
              </c:extLst>
            </c:dLbl>
            <c:dLbl>
              <c:idx val="2"/>
              <c:layout>
                <c:manualLayout>
                  <c:x val="5.8309776426416486E-2"/>
                  <c:y val="5.256131657820655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CAE-4314-BEBC-18780527D756}"/>
                </c:ext>
              </c:extLst>
            </c:dLbl>
            <c:dLbl>
              <c:idx val="3"/>
              <c:layout>
                <c:manualLayout>
                  <c:x val="-6.495040977539733E-2"/>
                  <c:y val="5.38794881790063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437-41C1-8E4E-9B8EB7D53387}"/>
                </c:ext>
              </c:extLst>
            </c:dLbl>
            <c:dLbl>
              <c:idx val="4"/>
              <c:layout>
                <c:manualLayout>
                  <c:x val="-6.0555295262367012E-2"/>
                  <c:y val="9.855246858413728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437-41C1-8E4E-9B8EB7D53387}"/>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2°T'!$B$85:$B$89</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'Gantt 2°T'!$C$85:$C$89</c:f>
              <c:numCache>
                <c:formatCode>0.00%</c:formatCode>
                <c:ptCount val="5"/>
                <c:pt idx="0">
                  <c:v>0.5</c:v>
                </c:pt>
                <c:pt idx="1">
                  <c:v>1</c:v>
                </c:pt>
                <c:pt idx="2">
                  <c:v>0.5</c:v>
                </c:pt>
                <c:pt idx="3">
                  <c:v>0.5</c:v>
                </c:pt>
                <c:pt idx="4">
                  <c:v>0.58333333333333326</c:v>
                </c:pt>
              </c:numCache>
            </c:numRef>
          </c:val>
          <c:extLst>
            <c:ext xmlns:c16="http://schemas.microsoft.com/office/drawing/2014/chart" uri="{C3380CC4-5D6E-409C-BE32-E72D297353CC}">
              <c16:uniqueId val="{00000004-C437-41C1-8E4E-9B8EB7D53387}"/>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4"/>
              </a:solidFill>
              <a:round/>
            </a:ln>
            <a:effectLst/>
          </c:spPr>
          <c:marker>
            <c:symbol val="none"/>
          </c:marker>
          <c:dLbls>
            <c:dLbl>
              <c:idx val="0"/>
              <c:layout>
                <c:manualLayout>
                  <c:x val="7.272923725807541E-2"/>
                  <c:y val="5.1331396302899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1F6-41E4-8B03-0C11867AE928}"/>
                </c:ext>
              </c:extLst>
            </c:dLbl>
            <c:dLbl>
              <c:idx val="1"/>
              <c:layout>
                <c:manualLayout>
                  <c:x val="5.3102029321869859E-2"/>
                  <c:y val="9.58186064320799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1F6-41E4-8B03-0C11867AE928}"/>
                </c:ext>
              </c:extLst>
            </c:dLbl>
            <c:dLbl>
              <c:idx val="2"/>
              <c:layout>
                <c:manualLayout>
                  <c:x val="-5.1265592021404911E-2"/>
                  <c:y val="0.1231953511269599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1F6-41E4-8B03-0C11867AE928}"/>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2°T'!$B$129:$B$131</c:f>
              <c:strCache>
                <c:ptCount val="3"/>
                <c:pt idx="0">
                  <c:v>1. Informar avances y resultados de la gestión con calidad y en lenguaje comprensible</c:v>
                </c:pt>
                <c:pt idx="1">
                  <c:v>2. Desarrollar escenarios de diálogo de doble vía con la ciudadanía y sus organizaciones</c:v>
                </c:pt>
                <c:pt idx="2">
                  <c:v>3. Responder a compromisos propuestos, evaluación y retroalimentación en ejercicios de rendición de cuentas con acciones correctivas para mejora</c:v>
                </c:pt>
              </c:strCache>
            </c:strRef>
          </c:cat>
          <c:val>
            <c:numRef>
              <c:f>'Gantt 2°T'!$C$129:$C$131</c:f>
              <c:numCache>
                <c:formatCode>0.00%</c:formatCode>
                <c:ptCount val="3"/>
                <c:pt idx="0">
                  <c:v>0.7</c:v>
                </c:pt>
                <c:pt idx="1">
                  <c:v>0.5</c:v>
                </c:pt>
                <c:pt idx="2">
                  <c:v>0.3666666666666667</c:v>
                </c:pt>
              </c:numCache>
            </c:numRef>
          </c:val>
          <c:extLst>
            <c:ext xmlns:c16="http://schemas.microsoft.com/office/drawing/2014/chart" uri="{C3380CC4-5D6E-409C-BE32-E72D297353CC}">
              <c16:uniqueId val="{00000003-F1F6-41E4-8B03-0C11867AE928}"/>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4.0826708580362241E-2"/>
                  <c:y val="4.332856093136783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48D-41BC-9108-C38949A6EFC5}"/>
                </c:ext>
              </c:extLst>
            </c:dLbl>
            <c:dLbl>
              <c:idx val="1"/>
              <c:layout>
                <c:manualLayout>
                  <c:x val="4.5562408740647702E-2"/>
                  <c:y val="4.56590823547696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48D-41BC-9108-C38949A6EFC5}"/>
                </c:ext>
              </c:extLst>
            </c:dLbl>
            <c:dLbl>
              <c:idx val="2"/>
              <c:layout>
                <c:manualLayout>
                  <c:x val="2.1350632432542323E-2"/>
                  <c:y val="2.458565972949136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48D-41BC-9108-C38949A6EFC5}"/>
                </c:ext>
              </c:extLst>
            </c:dLbl>
            <c:dLbl>
              <c:idx val="3"/>
              <c:layout>
                <c:manualLayout>
                  <c:x val="-3.3538317666853883E-2"/>
                  <c:y val="0.115903824439030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48D-41BC-9108-C38949A6EFC5}"/>
                </c:ext>
              </c:extLst>
            </c:dLbl>
            <c:dLbl>
              <c:idx val="4"/>
              <c:layout>
                <c:manualLayout>
                  <c:x val="-4.8027881164627785E-2"/>
                  <c:y val="4.56590823547696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48D-41BC-9108-C38949A6EFC5}"/>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2°T'!$B$151:$B$155</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'Gantt 2°T'!$C$151:$C$155</c:f>
              <c:numCache>
                <c:formatCode>0.00%</c:formatCode>
                <c:ptCount val="5"/>
                <c:pt idx="0">
                  <c:v>0.44444444444444442</c:v>
                </c:pt>
                <c:pt idx="1">
                  <c:v>0.3611111111111111</c:v>
                </c:pt>
                <c:pt idx="2">
                  <c:v>0.47222222222222227</c:v>
                </c:pt>
                <c:pt idx="3">
                  <c:v>0.33333333333333331</c:v>
                </c:pt>
                <c:pt idx="4">
                  <c:v>0.33333333333333331</c:v>
                </c:pt>
              </c:numCache>
            </c:numRef>
          </c:val>
          <c:extLst>
            <c:ext xmlns:c16="http://schemas.microsoft.com/office/drawing/2014/chart" uri="{C3380CC4-5D6E-409C-BE32-E72D297353CC}">
              <c16:uniqueId val="{00000005-948D-41BC-9108-C38949A6EFC5}"/>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1.7825330931755607E-2"/>
                  <c:y val="-6.86495462550770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02F-481D-8398-80AE75EFF23A}"/>
                </c:ext>
              </c:extLst>
            </c:dLbl>
            <c:dLbl>
              <c:idx val="1"/>
              <c:layout>
                <c:manualLayout>
                  <c:x val="2.9071020457743905E-2"/>
                  <c:y val="5.52608146553595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02F-481D-8398-80AE75EFF23A}"/>
                </c:ext>
              </c:extLst>
            </c:dLbl>
            <c:dLbl>
              <c:idx val="2"/>
              <c:layout>
                <c:manualLayout>
                  <c:x val="6.3747833384861133E-2"/>
                  <c:y val="0.1621545250050239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02F-481D-8398-80AE75EFF23A}"/>
                </c:ext>
              </c:extLst>
            </c:dLbl>
            <c:dLbl>
              <c:idx val="3"/>
              <c:layout>
                <c:manualLayout>
                  <c:x val="-5.192109390980322E-2"/>
                  <c:y val="0.1620921260326378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02F-481D-8398-80AE75EFF23A}"/>
                </c:ext>
              </c:extLst>
            </c:dLbl>
            <c:dLbl>
              <c:idx val="4"/>
              <c:layout>
                <c:manualLayout>
                  <c:x val="-4.7181430759777862E-2"/>
                  <c:y val="3.83015806395206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02F-481D-8398-80AE75EFF23A}"/>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2°T'!$B$174:$B$178</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'Gantt 2°T'!$C$174:$C$178</c:f>
              <c:numCache>
                <c:formatCode>0.00%</c:formatCode>
                <c:ptCount val="5"/>
                <c:pt idx="0">
                  <c:v>0.41666666666666663</c:v>
                </c:pt>
                <c:pt idx="1">
                  <c:v>0.625</c:v>
                </c:pt>
                <c:pt idx="2">
                  <c:v>0.33333333333333331</c:v>
                </c:pt>
                <c:pt idx="3">
                  <c:v>0.33333333333333331</c:v>
                </c:pt>
                <c:pt idx="4">
                  <c:v>0.5</c:v>
                </c:pt>
              </c:numCache>
            </c:numRef>
          </c:val>
          <c:extLst>
            <c:ext xmlns:c16="http://schemas.microsoft.com/office/drawing/2014/chart" uri="{C3380CC4-5D6E-409C-BE32-E72D297353CC}">
              <c16:uniqueId val="{00000005-202F-481D-8398-80AE75EFF23A}"/>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010482845720518E-2"/>
          <c:y val="5.1560949381205173E-2"/>
          <c:w val="0.93198951715427947"/>
          <c:h val="0.82215786125587953"/>
        </c:manualLayout>
      </c:layout>
      <c:barChart>
        <c:barDir val="col"/>
        <c:grouping val="clustered"/>
        <c:varyColors val="0"/>
        <c:ser>
          <c:idx val="0"/>
          <c:order val="0"/>
          <c:spPr>
            <a:solidFill>
              <a:schemeClr val="accent6"/>
            </a:solidFill>
            <a:ln>
              <a:noFill/>
            </a:ln>
            <a:effectLst/>
          </c:spPr>
          <c:invertIfNegative val="0"/>
          <c:cat>
            <c:strRef>
              <c:f>'Gantt 3°T'!$B$32:$B$37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3°T'!$C$32:$C$37</c:f>
              <c:numCache>
                <c:formatCode>0%</c:formatCode>
                <c:ptCount val="6"/>
                <c:pt idx="0">
                  <c:v>0.8571428571428571</c:v>
                </c:pt>
                <c:pt idx="1">
                  <c:v>0.56500000000000006</c:v>
                </c:pt>
                <c:pt idx="2">
                  <c:v>0.77272727272727271</c:v>
                </c:pt>
                <c:pt idx="3">
                  <c:v>0.79411764705882337</c:v>
                </c:pt>
                <c:pt idx="4">
                  <c:v>0.75</c:v>
                </c:pt>
                <c:pt idx="5">
                  <c:v>0.85277777777777775</c:v>
                </c:pt>
              </c:numCache>
            </c:numRef>
          </c:val>
          <c:extLst>
            <c:ext xmlns:c16="http://schemas.microsoft.com/office/drawing/2014/chart" uri="{C3380CC4-5D6E-409C-BE32-E72D297353CC}">
              <c16:uniqueId val="{00000000-10E6-42FB-B8A8-D0BCCBAFA17C}"/>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'Gantt 3°T'!$B$54:$B$59</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3°T'!$C$54:$C$59</c:f>
              <c:numCache>
                <c:formatCode>0%</c:formatCode>
                <c:ptCount val="6"/>
                <c:pt idx="0">
                  <c:v>1</c:v>
                </c:pt>
                <c:pt idx="1">
                  <c:v>0.9</c:v>
                </c:pt>
                <c:pt idx="2">
                  <c:v>0.90909090909090906</c:v>
                </c:pt>
                <c:pt idx="3">
                  <c:v>1</c:v>
                </c:pt>
                <c:pt idx="4">
                  <c:v>0.97222222222222232</c:v>
                </c:pt>
                <c:pt idx="5">
                  <c:v>0.9916666666666667</c:v>
                </c:pt>
              </c:numCache>
            </c:numRef>
          </c:val>
          <c:extLst>
            <c:ext xmlns:c16="http://schemas.microsoft.com/office/drawing/2014/chart" uri="{C3380CC4-5D6E-409C-BE32-E72D297353CC}">
              <c16:uniqueId val="{00000000-D7B4-44EF-8166-6623F8F5F289}"/>
            </c:ext>
          </c:extLst>
        </c:ser>
        <c:dLbls>
          <c:showLegendKey val="0"/>
          <c:showVal val="0"/>
          <c:showCatName val="0"/>
          <c:showSerName val="0"/>
          <c:showPercent val="0"/>
          <c:showBubbleSize val="0"/>
        </c:dLbls>
        <c:gapWidth val="150"/>
        <c:axId val="1191692415"/>
        <c:axId val="1191689919"/>
      </c:barChart>
      <c:catAx>
        <c:axId val="1191692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89919"/>
        <c:crosses val="autoZero"/>
        <c:auto val="1"/>
        <c:lblAlgn val="ctr"/>
        <c:lblOffset val="100"/>
        <c:noMultiLvlLbl val="0"/>
      </c:catAx>
      <c:valAx>
        <c:axId val="1191689919"/>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92415"/>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1"/>
              </a:solidFill>
              <a:round/>
            </a:ln>
            <a:effectLst/>
          </c:spPr>
          <c:marker>
            <c:symbol val="none"/>
          </c:marker>
          <c:dLbls>
            <c:dLbl>
              <c:idx val="0"/>
              <c:layout>
                <c:manualLayout>
                  <c:x val="-7.2394247520401162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A49-4A8F-9571-DA01A1F84DA0}"/>
                </c:ext>
              </c:extLst>
            </c:dLbl>
            <c:dLbl>
              <c:idx val="1"/>
              <c:layout>
                <c:manualLayout>
                  <c:x val="2.0821640637307015E-2"/>
                  <c:y val="6.89867280088960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A49-4A8F-9571-DA01A1F84DA0}"/>
                </c:ext>
              </c:extLst>
            </c:dLbl>
            <c:dLbl>
              <c:idx val="2"/>
              <c:layout>
                <c:manualLayout>
                  <c:x val="5.8309776426416486E-2"/>
                  <c:y val="5.256131657820655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A49-4A8F-9571-DA01A1F84DA0}"/>
                </c:ext>
              </c:extLst>
            </c:dLbl>
            <c:dLbl>
              <c:idx val="3"/>
              <c:layout>
                <c:manualLayout>
                  <c:x val="-6.495040977539733E-2"/>
                  <c:y val="5.38794881790063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A49-4A8F-9571-DA01A1F84DA0}"/>
                </c:ext>
              </c:extLst>
            </c:dLbl>
            <c:dLbl>
              <c:idx val="4"/>
              <c:layout>
                <c:manualLayout>
                  <c:x val="-1.9397308089958053E-2"/>
                  <c:y val="4.92762342920686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A49-4A8F-9571-DA01A1F84DA0}"/>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3°T'!$B$85:$B$89</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'Gantt 3°T'!$C$85:$C$89</c:f>
              <c:numCache>
                <c:formatCode>0.00%</c:formatCode>
                <c:ptCount val="5"/>
                <c:pt idx="0">
                  <c:v>0.75</c:v>
                </c:pt>
                <c:pt idx="1">
                  <c:v>1</c:v>
                </c:pt>
                <c:pt idx="2">
                  <c:v>0.75</c:v>
                </c:pt>
                <c:pt idx="3">
                  <c:v>0.75</c:v>
                </c:pt>
                <c:pt idx="4">
                  <c:v>0.875</c:v>
                </c:pt>
              </c:numCache>
            </c:numRef>
          </c:val>
          <c:extLst>
            <c:ext xmlns:c16="http://schemas.microsoft.com/office/drawing/2014/chart" uri="{C3380CC4-5D6E-409C-BE32-E72D297353CC}">
              <c16:uniqueId val="{00000005-4A49-4A8F-9571-DA01A1F84DA0}"/>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4"/>
              </a:solidFill>
              <a:round/>
            </a:ln>
            <a:effectLst/>
          </c:spPr>
          <c:marker>
            <c:symbol val="none"/>
          </c:marker>
          <c:dLbls>
            <c:dLbl>
              <c:idx val="0"/>
              <c:layout>
                <c:manualLayout>
                  <c:x val="7.272923725807541E-2"/>
                  <c:y val="5.1331396302899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1A9-4B28-9024-00B696D0D8B0}"/>
                </c:ext>
              </c:extLst>
            </c:dLbl>
            <c:dLbl>
              <c:idx val="1"/>
              <c:layout>
                <c:manualLayout>
                  <c:x val="5.3102029321869859E-2"/>
                  <c:y val="9.58186064320799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1A9-4B28-9024-00B696D0D8B0}"/>
                </c:ext>
              </c:extLst>
            </c:dLbl>
            <c:dLbl>
              <c:idx val="2"/>
              <c:layout>
                <c:manualLayout>
                  <c:x val="-5.1265592021404911E-2"/>
                  <c:y val="0.1231953511269599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1A9-4B28-9024-00B696D0D8B0}"/>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3°T'!$B$126:$B$128</c:f>
              <c:strCache>
                <c:ptCount val="3"/>
                <c:pt idx="0">
                  <c:v>1. Informar avances y resultados de la gestión con calidad y en lenguaje comprensible</c:v>
                </c:pt>
                <c:pt idx="1">
                  <c:v>2. Desarrollar escenarios de diálogo de doble vía con la ciudadanía y sus organizaciones</c:v>
                </c:pt>
                <c:pt idx="2">
                  <c:v>3. Responder a compromisos propuestos, evaluación y retroalimentación en ejercicios de rendición de cuentas con acciones correctivas para mejora</c:v>
                </c:pt>
              </c:strCache>
            </c:strRef>
          </c:cat>
          <c:val>
            <c:numRef>
              <c:f>'Gantt 3°T'!$C$126:$C$128</c:f>
              <c:numCache>
                <c:formatCode>0.00%</c:formatCode>
                <c:ptCount val="3"/>
                <c:pt idx="0">
                  <c:v>0.9</c:v>
                </c:pt>
                <c:pt idx="1">
                  <c:v>0.625</c:v>
                </c:pt>
                <c:pt idx="2">
                  <c:v>0.6875</c:v>
                </c:pt>
              </c:numCache>
            </c:numRef>
          </c:val>
          <c:extLst>
            <c:ext xmlns:c16="http://schemas.microsoft.com/office/drawing/2014/chart" uri="{C3380CC4-5D6E-409C-BE32-E72D297353CC}">
              <c16:uniqueId val="{00000003-41A9-4B28-9024-00B696D0D8B0}"/>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4.0826708580362241E-2"/>
                  <c:y val="4.332856093136783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EDC-4F22-A3C5-125C1B24C173}"/>
                </c:ext>
              </c:extLst>
            </c:dLbl>
            <c:dLbl>
              <c:idx val="1"/>
              <c:layout>
                <c:manualLayout>
                  <c:x val="4.5562408740647702E-2"/>
                  <c:y val="4.56590823547696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EDC-4F22-A3C5-125C1B24C173}"/>
                </c:ext>
              </c:extLst>
            </c:dLbl>
            <c:dLbl>
              <c:idx val="2"/>
              <c:layout>
                <c:manualLayout>
                  <c:x val="2.1350632432542323E-2"/>
                  <c:y val="2.458565972949136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EDC-4F22-A3C5-125C1B24C173}"/>
                </c:ext>
              </c:extLst>
            </c:dLbl>
            <c:dLbl>
              <c:idx val="3"/>
              <c:layout>
                <c:manualLayout>
                  <c:x val="-3.3538317666853883E-2"/>
                  <c:y val="0.115903824439030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EDC-4F22-A3C5-125C1B24C173}"/>
                </c:ext>
              </c:extLst>
            </c:dLbl>
            <c:dLbl>
              <c:idx val="4"/>
              <c:layout>
                <c:manualLayout>
                  <c:x val="-4.8027881164627785E-2"/>
                  <c:y val="4.56590823547696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EDC-4F22-A3C5-125C1B24C173}"/>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3°T'!$B$148:$B$152</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'Gantt 3°T'!$C$148:$C$152</c:f>
              <c:numCache>
                <c:formatCode>0.00%</c:formatCode>
                <c:ptCount val="5"/>
                <c:pt idx="0">
                  <c:v>0.83333333333333326</c:v>
                </c:pt>
                <c:pt idx="1">
                  <c:v>0.72916666666666663</c:v>
                </c:pt>
                <c:pt idx="2">
                  <c:v>0.84722222222222221</c:v>
                </c:pt>
                <c:pt idx="3">
                  <c:v>0.66666666666666663</c:v>
                </c:pt>
                <c:pt idx="4">
                  <c:v>0.66666666666666663</c:v>
                </c:pt>
              </c:numCache>
            </c:numRef>
          </c:val>
          <c:extLst>
            <c:ext xmlns:c16="http://schemas.microsoft.com/office/drawing/2014/chart" uri="{C3380CC4-5D6E-409C-BE32-E72D297353CC}">
              <c16:uniqueId val="{00000005-EEDC-4F22-A3C5-125C1B24C173}"/>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6.2846323416673677E-2"/>
                  <c:y val="9.15340728046534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64F-4043-808F-5FB046482A5E}"/>
                </c:ext>
              </c:extLst>
            </c:dLbl>
            <c:dLbl>
              <c:idx val="1"/>
              <c:layout>
                <c:manualLayout>
                  <c:x val="2.9071020457743905E-2"/>
                  <c:y val="5.52608146553595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64F-4043-808F-5FB046482A5E}"/>
                </c:ext>
              </c:extLst>
            </c:dLbl>
            <c:dLbl>
              <c:idx val="2"/>
              <c:layout>
                <c:manualLayout>
                  <c:x val="6.3747833384861133E-2"/>
                  <c:y val="0.1621545250050239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64F-4043-808F-5FB046482A5E}"/>
                </c:ext>
              </c:extLst>
            </c:dLbl>
            <c:dLbl>
              <c:idx val="3"/>
              <c:layout>
                <c:manualLayout>
                  <c:x val="-5.192109390980322E-2"/>
                  <c:y val="0.1620921260326378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64F-4043-808F-5FB046482A5E}"/>
                </c:ext>
              </c:extLst>
            </c:dLbl>
            <c:dLbl>
              <c:idx val="4"/>
              <c:layout>
                <c:manualLayout>
                  <c:x val="-4.7181430759777862E-2"/>
                  <c:y val="3.83015806395206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64F-4043-808F-5FB046482A5E}"/>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3°T'!$B$171:$B$175</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'Gantt 3°T'!$C$171:$C$175</c:f>
              <c:numCache>
                <c:formatCode>0.00%</c:formatCode>
                <c:ptCount val="5"/>
                <c:pt idx="0">
                  <c:v>0.88888888888888884</c:v>
                </c:pt>
                <c:pt idx="1">
                  <c:v>0.8125</c:v>
                </c:pt>
                <c:pt idx="2">
                  <c:v>0.66666666666666663</c:v>
                </c:pt>
                <c:pt idx="3">
                  <c:v>0.58333333333333326</c:v>
                </c:pt>
                <c:pt idx="4">
                  <c:v>0.625</c:v>
                </c:pt>
              </c:numCache>
            </c:numRef>
          </c:val>
          <c:extLst>
            <c:ext xmlns:c16="http://schemas.microsoft.com/office/drawing/2014/chart" uri="{C3380CC4-5D6E-409C-BE32-E72D297353CC}">
              <c16:uniqueId val="{00000005-B64F-4043-808F-5FB046482A5E}"/>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8B7D-4B80-9EE3-F8858CCCA3BF}"/>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8B7D-4B80-9EE3-F8858CCCA3BF}"/>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_xlchart.v2.0</cx:f>
      </cx:strDim>
      <cx:numDim type="val">
        <cx:f>_xlchart.v2.1</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_xlchart.v2.2</cx:f>
      </cx:strDim>
      <cx:numDim type="val">
        <cx:f>_xlchart.v2.3</cx:f>
      </cx:numDim>
    </cx:data>
  </cx:chartData>
  <cx:chart>
    <cx:title pos="t" align="ctr" overlay="0">
      <cx:tx>
        <cx:txData>
          <cx:v>Actividades Iniciativas Adicionales (C6)</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x:txPr>
    </cx:title>
    <cx:plotArea>
      <cx:plotAreaRegion>
        <cx:series layoutId="funnel" uniqueId="{34B8826E-9CF2-4C6B-90DA-6B216FF556A7}">
          <cx:spPr>
            <a:solidFill>
              <a:srgbClr val="7030A0"/>
            </a:solidFill>
          </cx:spPr>
          <cx:dataLabels>
            <cx:visibility seriesName="0" categoryName="0" value="1"/>
          </cx:dataLabels>
          <cx:dataId val="0"/>
        </cx:series>
      </cx:plotAreaRegion>
      <cx:axis id="0">
        <cx:catScaling gapWidth="0.0599999987"/>
        <cx:tickLabels/>
      </cx:axis>
    </cx:plotArea>
  </cx:chart>
</cx:chartSpace>
</file>

<file path=xl/charts/chartEx3.xml><?xml version="1.0" encoding="utf-8"?>
<cx:chartSpace xmlns:a="http://schemas.openxmlformats.org/drawingml/2006/main" xmlns:r="http://schemas.openxmlformats.org/officeDocument/2006/relationships" xmlns:cx="http://schemas.microsoft.com/office/drawing/2014/chartex">
  <cx:chartData>
    <cx:data id="0">
      <cx:strDim type="cat">
        <cx:f>_xlchart.v2.4</cx:f>
      </cx:strDim>
      <cx:numDim type="val">
        <cx:f>_xlchart.v2.5</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hartEx4.xml><?xml version="1.0" encoding="utf-8"?>
<cx:chartSpace xmlns:a="http://schemas.openxmlformats.org/drawingml/2006/main" xmlns:r="http://schemas.openxmlformats.org/officeDocument/2006/relationships" xmlns:cx="http://schemas.microsoft.com/office/drawing/2014/chartex">
  <cx:chartData>
    <cx:data id="0">
      <cx:strDim type="cat">
        <cx:f>_xlchart.v2.6</cx:f>
      </cx:strDim>
      <cx:numDim type="val">
        <cx:f>_xlchart.v2.7</cx:f>
      </cx:numDim>
    </cx:data>
  </cx:chartData>
  <cx:chart>
    <cx:title pos="t" align="ctr" overlay="0">
      <cx:tx>
        <cx:txData>
          <cx:v>Actividades Iniciativas Adicionales (C6)</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x:txPr>
    </cx:title>
    <cx:plotArea>
      <cx:plotAreaRegion>
        <cx:series layoutId="funnel" uniqueId="{34B8826E-9CF2-4C6B-90DA-6B216FF556A7}">
          <cx:spPr>
            <a:solidFill>
              <a:srgbClr val="7030A0"/>
            </a:solidFill>
          </cx:spPr>
          <cx:dataLabels>
            <cx:visibility seriesName="0" categoryName="0" value="1"/>
          </cx:dataLabels>
          <cx:dataId val="0"/>
        </cx:series>
      </cx:plotAreaRegion>
      <cx:axis id="0">
        <cx:catScaling gapWidth="0.0599999987"/>
        <cx:tickLabels/>
      </cx:axis>
    </cx:plotArea>
  </cx:chart>
</cx:chartSpace>
</file>

<file path=xl/charts/chartEx5.xml><?xml version="1.0" encoding="utf-8"?>
<cx:chartSpace xmlns:a="http://schemas.openxmlformats.org/drawingml/2006/main" xmlns:r="http://schemas.openxmlformats.org/officeDocument/2006/relationships" xmlns:cx="http://schemas.microsoft.com/office/drawing/2014/chartex">
  <cx:chartData>
    <cx:data id="0">
      <cx:strDim type="cat">
        <cx:f>_xlchart.v2.8</cx:f>
      </cx:strDim>
      <cx:numDim type="val">
        <cx:f>_xlchart.v2.9</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hartEx6.xml><?xml version="1.0" encoding="utf-8"?>
<cx:chartSpace xmlns:a="http://schemas.openxmlformats.org/drawingml/2006/main" xmlns:r="http://schemas.openxmlformats.org/officeDocument/2006/relationships" xmlns:cx="http://schemas.microsoft.com/office/drawing/2014/chartex">
  <cx:chartData>
    <cx:data id="0">
      <cx:strDim type="cat">
        <cx:f>_xlchart.v2.10</cx:f>
      </cx:strDim>
      <cx:numDim type="val">
        <cx:f>_xlchart.v2.11</cx:f>
      </cx:numDim>
    </cx:data>
  </cx:chartData>
  <cx:chart>
    <cx:title pos="t" align="ctr" overlay="0">
      <cx:tx>
        <cx:txData>
          <cx:v>Actividades Iniciativas Adicionales (C6)</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x:txPr>
    </cx:title>
    <cx:plotArea>
      <cx:plotAreaRegion>
        <cx:series layoutId="funnel" uniqueId="{34B8826E-9CF2-4C6B-90DA-6B216FF556A7}">
          <cx:spPr>
            <a:solidFill>
              <a:srgbClr val="7030A0"/>
            </a:solidFill>
          </cx:spPr>
          <cx:dataLabels>
            <cx:visibility seriesName="0" categoryName="0" value="1"/>
          </cx:dataLabels>
          <cx:dataId val="0"/>
        </cx:series>
      </cx:plotAreaRegion>
      <cx:axis id="0">
        <cx:catScaling gapWidth="0.0599999987"/>
        <cx:tickLabels/>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withinLinear" id="17">
  <a:schemeClr val="accent4"/>
</cs:colorStyle>
</file>

<file path=xl/charts/colors17.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withinLinear" id="16">
  <a:schemeClr val="accent3"/>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withinLinear" id="17">
  <a:schemeClr val="accent4"/>
</cs:colorStyle>
</file>

<file path=xl/charts/colors27.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withinLinear" id="16">
  <a:schemeClr val="accent3"/>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withinLinear" id="17">
  <a:schemeClr val="accent4"/>
</cs:colorStyle>
</file>

<file path=xl/charts/colors7.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withinLinear" id="16">
  <a:schemeClr val="accent3"/>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microsoft.com/office/2014/relationships/chartEx" Target="../charts/chartEx2.xml"/><Relationship Id="rId4" Type="http://schemas.openxmlformats.org/officeDocument/2006/relationships/chart" Target="../charts/chart4.xml"/><Relationship Id="rId9" Type="http://schemas.microsoft.com/office/2014/relationships/chartEx" Target="../charts/chartEx1.xml"/></Relationships>
</file>

<file path=xl/drawings/_rels/drawing2.xml.rels><?xml version="1.0" encoding="UTF-8" standalone="yes"?>
<Relationships xmlns="http://schemas.openxmlformats.org/package/2006/relationships"><Relationship Id="rId8" Type="http://schemas.openxmlformats.org/officeDocument/2006/relationships/chart" Target="../charts/chart16.xml"/><Relationship Id="rId3" Type="http://schemas.openxmlformats.org/officeDocument/2006/relationships/chart" Target="../charts/chart11.xml"/><Relationship Id="rId7" Type="http://schemas.openxmlformats.org/officeDocument/2006/relationships/chart" Target="../charts/chart15.xml"/><Relationship Id="rId2" Type="http://schemas.openxmlformats.org/officeDocument/2006/relationships/chart" Target="../charts/chart10.xml"/><Relationship Id="rId1" Type="http://schemas.openxmlformats.org/officeDocument/2006/relationships/chart" Target="../charts/chart9.xml"/><Relationship Id="rId6" Type="http://schemas.openxmlformats.org/officeDocument/2006/relationships/chart" Target="../charts/chart14.xml"/><Relationship Id="rId5" Type="http://schemas.openxmlformats.org/officeDocument/2006/relationships/chart" Target="../charts/chart13.xml"/><Relationship Id="rId10" Type="http://schemas.microsoft.com/office/2014/relationships/chartEx" Target="../charts/chartEx4.xml"/><Relationship Id="rId4" Type="http://schemas.openxmlformats.org/officeDocument/2006/relationships/chart" Target="../charts/chart12.xml"/><Relationship Id="rId9" Type="http://schemas.microsoft.com/office/2014/relationships/chartEx" Target="../charts/chartEx3.xml"/></Relationships>
</file>

<file path=xl/drawings/_rels/drawing3.xml.rels><?xml version="1.0" encoding="UTF-8" standalone="yes"?>
<Relationships xmlns="http://schemas.openxmlformats.org/package/2006/relationships"><Relationship Id="rId8" Type="http://schemas.openxmlformats.org/officeDocument/2006/relationships/chart" Target="../charts/chart24.xml"/><Relationship Id="rId3" Type="http://schemas.openxmlformats.org/officeDocument/2006/relationships/chart" Target="../charts/chart19.xml"/><Relationship Id="rId7" Type="http://schemas.openxmlformats.org/officeDocument/2006/relationships/chart" Target="../charts/chart23.xml"/><Relationship Id="rId2" Type="http://schemas.openxmlformats.org/officeDocument/2006/relationships/chart" Target="../charts/chart18.xml"/><Relationship Id="rId1" Type="http://schemas.openxmlformats.org/officeDocument/2006/relationships/chart" Target="../charts/chart17.xml"/><Relationship Id="rId6" Type="http://schemas.openxmlformats.org/officeDocument/2006/relationships/chart" Target="../charts/chart22.xml"/><Relationship Id="rId5" Type="http://schemas.openxmlformats.org/officeDocument/2006/relationships/chart" Target="../charts/chart21.xml"/><Relationship Id="rId10" Type="http://schemas.microsoft.com/office/2014/relationships/chartEx" Target="../charts/chartEx6.xml"/><Relationship Id="rId4" Type="http://schemas.openxmlformats.org/officeDocument/2006/relationships/chart" Target="../charts/chart20.xml"/><Relationship Id="rId9" Type="http://schemas.microsoft.com/office/2014/relationships/chartEx" Target="../charts/chartEx5.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199761</xdr:colOff>
      <xdr:row>25</xdr:row>
      <xdr:rowOff>0</xdr:rowOff>
    </xdr:from>
    <xdr:to>
      <xdr:col>6</xdr:col>
      <xdr:colOff>1619250</xdr:colOff>
      <xdr:row>25</xdr:row>
      <xdr:rowOff>0</xdr:rowOff>
    </xdr:to>
    <xdr:graphicFrame macro="">
      <xdr:nvGraphicFramePr>
        <xdr:cNvPr id="2" name="Gráfico 1">
          <a:extLst>
            <a:ext uri="{FF2B5EF4-FFF2-40B4-BE49-F238E27FC236}">
              <a16:creationId xmlns:a16="http://schemas.microsoft.com/office/drawing/2014/main" id="{6DB6AB54-8B79-46FD-BEF4-06574F1CC6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282348</xdr:colOff>
      <xdr:row>2</xdr:row>
      <xdr:rowOff>27212</xdr:rowOff>
    </xdr:from>
    <xdr:to>
      <xdr:col>7</xdr:col>
      <xdr:colOff>25513</xdr:colOff>
      <xdr:row>26</xdr:row>
      <xdr:rowOff>3402</xdr:rowOff>
    </xdr:to>
    <xdr:graphicFrame macro="">
      <xdr:nvGraphicFramePr>
        <xdr:cNvPr id="3" name="Gráfico 2">
          <a:extLst>
            <a:ext uri="{FF2B5EF4-FFF2-40B4-BE49-F238E27FC236}">
              <a16:creationId xmlns:a16="http://schemas.microsoft.com/office/drawing/2014/main" id="{5E9E33E3-AD1F-40F6-BC84-0E4BC5B73B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318067</xdr:colOff>
      <xdr:row>28</xdr:row>
      <xdr:rowOff>74839</xdr:rowOff>
    </xdr:from>
    <xdr:to>
      <xdr:col>6</xdr:col>
      <xdr:colOff>1517196</xdr:colOff>
      <xdr:row>49</xdr:row>
      <xdr:rowOff>15306</xdr:rowOff>
    </xdr:to>
    <xdr:graphicFrame macro="">
      <xdr:nvGraphicFramePr>
        <xdr:cNvPr id="4" name="Gráfico 3">
          <a:extLst>
            <a:ext uri="{FF2B5EF4-FFF2-40B4-BE49-F238E27FC236}">
              <a16:creationId xmlns:a16="http://schemas.microsoft.com/office/drawing/2014/main" id="{52588EC9-598A-4149-B31A-78F711B4F1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290005</xdr:colOff>
      <xdr:row>51</xdr:row>
      <xdr:rowOff>243230</xdr:rowOff>
    </xdr:from>
    <xdr:to>
      <xdr:col>7</xdr:col>
      <xdr:colOff>122464</xdr:colOff>
      <xdr:row>78</xdr:row>
      <xdr:rowOff>176895</xdr:rowOff>
    </xdr:to>
    <xdr:graphicFrame macro="">
      <xdr:nvGraphicFramePr>
        <xdr:cNvPr id="5" name="Gráfico 4">
          <a:extLst>
            <a:ext uri="{FF2B5EF4-FFF2-40B4-BE49-F238E27FC236}">
              <a16:creationId xmlns:a16="http://schemas.microsoft.com/office/drawing/2014/main" id="{9B51302A-056A-4CEB-B52B-B8F0798585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336779</xdr:colOff>
      <xdr:row>83</xdr:row>
      <xdr:rowOff>144742</xdr:rowOff>
    </xdr:from>
    <xdr:to>
      <xdr:col>7</xdr:col>
      <xdr:colOff>74840</xdr:colOff>
      <xdr:row>104</xdr:row>
      <xdr:rowOff>10203</xdr:rowOff>
    </xdr:to>
    <xdr:graphicFrame macro="">
      <xdr:nvGraphicFramePr>
        <xdr:cNvPr id="6" name="Gráfico 5">
          <a:extLst>
            <a:ext uri="{FF2B5EF4-FFF2-40B4-BE49-F238E27FC236}">
              <a16:creationId xmlns:a16="http://schemas.microsoft.com/office/drawing/2014/main" id="{5DBB626F-1B93-4DDD-A10C-09F461E6CB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5952</xdr:colOff>
      <xdr:row>120</xdr:row>
      <xdr:rowOff>18882</xdr:rowOff>
    </xdr:from>
    <xdr:to>
      <xdr:col>6</xdr:col>
      <xdr:colOff>1524000</xdr:colOff>
      <xdr:row>139</xdr:row>
      <xdr:rowOff>110561</xdr:rowOff>
    </xdr:to>
    <xdr:graphicFrame macro="">
      <xdr:nvGraphicFramePr>
        <xdr:cNvPr id="7" name="Gráfico 6">
          <a:extLst>
            <a:ext uri="{FF2B5EF4-FFF2-40B4-BE49-F238E27FC236}">
              <a16:creationId xmlns:a16="http://schemas.microsoft.com/office/drawing/2014/main" id="{87461D00-C5A8-440F-9F47-80266E9999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16156</xdr:colOff>
      <xdr:row>141</xdr:row>
      <xdr:rowOff>69905</xdr:rowOff>
    </xdr:from>
    <xdr:to>
      <xdr:col>7</xdr:col>
      <xdr:colOff>1699</xdr:colOff>
      <xdr:row>160</xdr:row>
      <xdr:rowOff>66334</xdr:rowOff>
    </xdr:to>
    <xdr:graphicFrame macro="">
      <xdr:nvGraphicFramePr>
        <xdr:cNvPr id="8" name="Gráfico 7">
          <a:extLst>
            <a:ext uri="{FF2B5EF4-FFF2-40B4-BE49-F238E27FC236}">
              <a16:creationId xmlns:a16="http://schemas.microsoft.com/office/drawing/2014/main" id="{5130C54D-9C48-4B9D-A46E-7F41FAD036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329122</xdr:colOff>
      <xdr:row>162</xdr:row>
      <xdr:rowOff>15308</xdr:rowOff>
    </xdr:from>
    <xdr:to>
      <xdr:col>7</xdr:col>
      <xdr:colOff>10204</xdr:colOff>
      <xdr:row>184</xdr:row>
      <xdr:rowOff>39121</xdr:rowOff>
    </xdr:to>
    <xdr:graphicFrame macro="">
      <xdr:nvGraphicFramePr>
        <xdr:cNvPr id="9" name="Gráfico 8">
          <a:extLst>
            <a:ext uri="{FF2B5EF4-FFF2-40B4-BE49-F238E27FC236}">
              <a16:creationId xmlns:a16="http://schemas.microsoft.com/office/drawing/2014/main" id="{A1FDB1AA-6DA2-4986-96B1-17529D4B5E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4251</xdr:colOff>
      <xdr:row>104</xdr:row>
      <xdr:rowOff>171958</xdr:rowOff>
    </xdr:from>
    <xdr:to>
      <xdr:col>7</xdr:col>
      <xdr:colOff>25512</xdr:colOff>
      <xdr:row>117</xdr:row>
      <xdr:rowOff>180293</xdr:rowOff>
    </xdr:to>
    <mc:AlternateContent xmlns:mc="http://schemas.openxmlformats.org/markup-compatibility/2006">
      <mc:Choice xmlns:cx2="http://schemas.microsoft.com/office/drawing/2015/10/21/chartex" Requires="cx2">
        <xdr:graphicFrame macro="">
          <xdr:nvGraphicFramePr>
            <xdr:cNvPr id="10" name="Gráfico 9">
              <a:extLst>
                <a:ext uri="{FF2B5EF4-FFF2-40B4-BE49-F238E27FC236}">
                  <a16:creationId xmlns:a16="http://schemas.microsoft.com/office/drawing/2014/main" id="{E17D2187-5629-4B5C-8DD0-0B7C149E1DFD}"/>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9"/>
            </a:graphicData>
          </a:graphic>
        </xdr:graphicFrame>
      </mc:Choice>
      <mc:Fallback>
        <xdr:sp macro="" textlink="">
          <xdr:nvSpPr>
            <xdr:cNvPr id="0" name=""/>
            <xdr:cNvSpPr>
              <a:spLocks noTextEdit="1"/>
            </xdr:cNvSpPr>
          </xdr:nvSpPr>
          <xdr:spPr>
            <a:xfrm>
              <a:off x="337626" y="20222083"/>
              <a:ext cx="12584736" cy="2484835"/>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0</xdr:col>
      <xdr:colOff>318919</xdr:colOff>
      <xdr:row>185</xdr:row>
      <xdr:rowOff>73306</xdr:rowOff>
    </xdr:from>
    <xdr:to>
      <xdr:col>7</xdr:col>
      <xdr:colOff>1</xdr:colOff>
      <xdr:row>202</xdr:row>
      <xdr:rowOff>105454</xdr:rowOff>
    </xdr:to>
    <mc:AlternateContent xmlns:mc="http://schemas.openxmlformats.org/markup-compatibility/2006">
      <mc:Choice xmlns:cx2="http://schemas.microsoft.com/office/drawing/2015/10/21/chartex" Requires="cx2">
        <xdr:graphicFrame macro="">
          <xdr:nvGraphicFramePr>
            <xdr:cNvPr id="11" name="Gráfico 10">
              <a:extLst>
                <a:ext uri="{FF2B5EF4-FFF2-40B4-BE49-F238E27FC236}">
                  <a16:creationId xmlns:a16="http://schemas.microsoft.com/office/drawing/2014/main" id="{6AF6AFD7-6FF3-4EBF-AC5A-4A5F29011139}"/>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0"/>
            </a:graphicData>
          </a:graphic>
        </xdr:graphicFrame>
      </mc:Choice>
      <mc:Fallback>
        <xdr:sp macro="" textlink="">
          <xdr:nvSpPr>
            <xdr:cNvPr id="0" name=""/>
            <xdr:cNvSpPr>
              <a:spLocks noTextEdit="1"/>
            </xdr:cNvSpPr>
          </xdr:nvSpPr>
          <xdr:spPr>
            <a:xfrm>
              <a:off x="318919" y="35553931"/>
              <a:ext cx="12577932" cy="3270648"/>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199761</xdr:colOff>
      <xdr:row>25</xdr:row>
      <xdr:rowOff>0</xdr:rowOff>
    </xdr:from>
    <xdr:to>
      <xdr:col>6</xdr:col>
      <xdr:colOff>1619250</xdr:colOff>
      <xdr:row>25</xdr:row>
      <xdr:rowOff>0</xdr:rowOff>
    </xdr:to>
    <xdr:graphicFrame macro="">
      <xdr:nvGraphicFramePr>
        <xdr:cNvPr id="2" name="Gráfico 1">
          <a:extLst>
            <a:ext uri="{FF2B5EF4-FFF2-40B4-BE49-F238E27FC236}">
              <a16:creationId xmlns:a16="http://schemas.microsoft.com/office/drawing/2014/main" id="{F5C81D96-A806-4A64-835D-2CBDE7345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226218</xdr:colOff>
      <xdr:row>1</xdr:row>
      <xdr:rowOff>83343</xdr:rowOff>
    </xdr:from>
    <xdr:to>
      <xdr:col>6</xdr:col>
      <xdr:colOff>1524000</xdr:colOff>
      <xdr:row>25</xdr:row>
      <xdr:rowOff>107157</xdr:rowOff>
    </xdr:to>
    <xdr:graphicFrame macro="">
      <xdr:nvGraphicFramePr>
        <xdr:cNvPr id="3" name="Gráfico 2">
          <a:extLst>
            <a:ext uri="{FF2B5EF4-FFF2-40B4-BE49-F238E27FC236}">
              <a16:creationId xmlns:a16="http://schemas.microsoft.com/office/drawing/2014/main" id="{2419FB0B-F5FE-45C5-BED4-912B0C45BA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29</xdr:row>
      <xdr:rowOff>23812</xdr:rowOff>
    </xdr:from>
    <xdr:to>
      <xdr:col>6</xdr:col>
      <xdr:colOff>1535906</xdr:colOff>
      <xdr:row>49</xdr:row>
      <xdr:rowOff>154779</xdr:rowOff>
    </xdr:to>
    <xdr:graphicFrame macro="">
      <xdr:nvGraphicFramePr>
        <xdr:cNvPr id="4" name="Gráfico 3">
          <a:extLst>
            <a:ext uri="{FF2B5EF4-FFF2-40B4-BE49-F238E27FC236}">
              <a16:creationId xmlns:a16="http://schemas.microsoft.com/office/drawing/2014/main" id="{2125DC2F-18A0-4C9E-89EF-31030E93EF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303610</xdr:colOff>
      <xdr:row>52</xdr:row>
      <xdr:rowOff>130970</xdr:rowOff>
    </xdr:from>
    <xdr:to>
      <xdr:col>7</xdr:col>
      <xdr:colOff>11906</xdr:colOff>
      <xdr:row>79</xdr:row>
      <xdr:rowOff>119063</xdr:rowOff>
    </xdr:to>
    <xdr:graphicFrame macro="">
      <xdr:nvGraphicFramePr>
        <xdr:cNvPr id="5" name="Gráfico 4">
          <a:extLst>
            <a:ext uri="{FF2B5EF4-FFF2-40B4-BE49-F238E27FC236}">
              <a16:creationId xmlns:a16="http://schemas.microsoft.com/office/drawing/2014/main" id="{6DE6D237-202E-47C1-BF2E-1429EB8776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285751</xdr:colOff>
      <xdr:row>84</xdr:row>
      <xdr:rowOff>3569</xdr:rowOff>
    </xdr:from>
    <xdr:to>
      <xdr:col>7</xdr:col>
      <xdr:colOff>23812</xdr:colOff>
      <xdr:row>104</xdr:row>
      <xdr:rowOff>59530</xdr:rowOff>
    </xdr:to>
    <xdr:graphicFrame macro="">
      <xdr:nvGraphicFramePr>
        <xdr:cNvPr id="7" name="Gráfico 6">
          <a:extLst>
            <a:ext uri="{FF2B5EF4-FFF2-40B4-BE49-F238E27FC236}">
              <a16:creationId xmlns:a16="http://schemas.microsoft.com/office/drawing/2014/main" id="{FE59FDDE-F9E9-49B9-BC01-52483323496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17858</xdr:colOff>
      <xdr:row>124</xdr:row>
      <xdr:rowOff>182165</xdr:rowOff>
    </xdr:from>
    <xdr:to>
      <xdr:col>6</xdr:col>
      <xdr:colOff>1535906</xdr:colOff>
      <xdr:row>144</xdr:row>
      <xdr:rowOff>83344</xdr:rowOff>
    </xdr:to>
    <xdr:graphicFrame macro="">
      <xdr:nvGraphicFramePr>
        <xdr:cNvPr id="8" name="Gráfico 7">
          <a:extLst>
            <a:ext uri="{FF2B5EF4-FFF2-40B4-BE49-F238E27FC236}">
              <a16:creationId xmlns:a16="http://schemas.microsoft.com/office/drawing/2014/main" id="{6DD9B179-AC1A-4C9C-A51E-A3DE0314C0D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327421</xdr:colOff>
      <xdr:row>147</xdr:row>
      <xdr:rowOff>3570</xdr:rowOff>
    </xdr:from>
    <xdr:to>
      <xdr:col>6</xdr:col>
      <xdr:colOff>1524000</xdr:colOff>
      <xdr:row>165</xdr:row>
      <xdr:rowOff>190499</xdr:rowOff>
    </xdr:to>
    <xdr:graphicFrame macro="">
      <xdr:nvGraphicFramePr>
        <xdr:cNvPr id="9" name="Gráfico 8">
          <a:extLst>
            <a:ext uri="{FF2B5EF4-FFF2-40B4-BE49-F238E27FC236}">
              <a16:creationId xmlns:a16="http://schemas.microsoft.com/office/drawing/2014/main" id="{03A73862-8845-427F-B7B4-585284FBFB3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303609</xdr:colOff>
      <xdr:row>168</xdr:row>
      <xdr:rowOff>0</xdr:rowOff>
    </xdr:from>
    <xdr:to>
      <xdr:col>6</xdr:col>
      <xdr:colOff>1535906</xdr:colOff>
      <xdr:row>190</xdr:row>
      <xdr:rowOff>23813</xdr:rowOff>
    </xdr:to>
    <xdr:graphicFrame macro="">
      <xdr:nvGraphicFramePr>
        <xdr:cNvPr id="10" name="Gráfico 9">
          <a:extLst>
            <a:ext uri="{FF2B5EF4-FFF2-40B4-BE49-F238E27FC236}">
              <a16:creationId xmlns:a16="http://schemas.microsoft.com/office/drawing/2014/main" id="{132C8D56-BAEB-47BE-AA5E-7C071F5AD0B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303609</xdr:colOff>
      <xdr:row>105</xdr:row>
      <xdr:rowOff>182163</xdr:rowOff>
    </xdr:from>
    <xdr:to>
      <xdr:col>6</xdr:col>
      <xdr:colOff>1535906</xdr:colOff>
      <xdr:row>122</xdr:row>
      <xdr:rowOff>190498</xdr:rowOff>
    </xdr:to>
    <mc:AlternateContent xmlns:mc="http://schemas.openxmlformats.org/markup-compatibility/2006">
      <mc:Choice xmlns:cx2="http://schemas.microsoft.com/office/drawing/2015/10/21/chartex" Requires="cx2">
        <xdr:graphicFrame macro="">
          <xdr:nvGraphicFramePr>
            <xdr:cNvPr id="11" name="Gráfico 10">
              <a:extLst>
                <a:ext uri="{FF2B5EF4-FFF2-40B4-BE49-F238E27FC236}">
                  <a16:creationId xmlns:a16="http://schemas.microsoft.com/office/drawing/2014/main" id="{5F6E263E-E073-4394-BC5C-B59F3D3B3979}"/>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9"/>
            </a:graphicData>
          </a:graphic>
        </xdr:graphicFrame>
      </mc:Choice>
      <mc:Fallback>
        <xdr:sp macro="" textlink="">
          <xdr:nvSpPr>
            <xdr:cNvPr id="0" name=""/>
            <xdr:cNvSpPr>
              <a:spLocks noTextEdit="1"/>
            </xdr:cNvSpPr>
          </xdr:nvSpPr>
          <xdr:spPr>
            <a:xfrm>
              <a:off x="303609" y="20375163"/>
              <a:ext cx="12576572" cy="3246835"/>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1</xdr:col>
      <xdr:colOff>5953</xdr:colOff>
      <xdr:row>192</xdr:row>
      <xdr:rowOff>182164</xdr:rowOff>
    </xdr:from>
    <xdr:to>
      <xdr:col>7</xdr:col>
      <xdr:colOff>23812</xdr:colOff>
      <xdr:row>210</xdr:row>
      <xdr:rowOff>23812</xdr:rowOff>
    </xdr:to>
    <mc:AlternateContent xmlns:mc="http://schemas.openxmlformats.org/markup-compatibility/2006">
      <mc:Choice xmlns:cx2="http://schemas.microsoft.com/office/drawing/2015/10/21/chartex" Requires="cx2">
        <xdr:graphicFrame macro="">
          <xdr:nvGraphicFramePr>
            <xdr:cNvPr id="12" name="Gráfico 11">
              <a:extLst>
                <a:ext uri="{FF2B5EF4-FFF2-40B4-BE49-F238E27FC236}">
                  <a16:creationId xmlns:a16="http://schemas.microsoft.com/office/drawing/2014/main" id="{74A4A87E-FA82-4DF5-B23C-CB3100AF16F9}"/>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0"/>
            </a:graphicData>
          </a:graphic>
        </xdr:graphicFrame>
      </mc:Choice>
      <mc:Fallback>
        <xdr:sp macro="" textlink="">
          <xdr:nvSpPr>
            <xdr:cNvPr id="0" name=""/>
            <xdr:cNvSpPr>
              <a:spLocks noTextEdit="1"/>
            </xdr:cNvSpPr>
          </xdr:nvSpPr>
          <xdr:spPr>
            <a:xfrm>
              <a:off x="339328" y="36948664"/>
              <a:ext cx="12581334" cy="3270648"/>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199761</xdr:colOff>
      <xdr:row>25</xdr:row>
      <xdr:rowOff>0</xdr:rowOff>
    </xdr:from>
    <xdr:to>
      <xdr:col>6</xdr:col>
      <xdr:colOff>1619250</xdr:colOff>
      <xdr:row>25</xdr:row>
      <xdr:rowOff>0</xdr:rowOff>
    </xdr:to>
    <xdr:graphicFrame macro="">
      <xdr:nvGraphicFramePr>
        <xdr:cNvPr id="2" name="Gráfico 1">
          <a:extLst>
            <a:ext uri="{FF2B5EF4-FFF2-40B4-BE49-F238E27FC236}">
              <a16:creationId xmlns:a16="http://schemas.microsoft.com/office/drawing/2014/main" id="{BEB61722-8E8A-45AB-BA20-C163FC4BB6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23812</xdr:colOff>
      <xdr:row>0</xdr:row>
      <xdr:rowOff>0</xdr:rowOff>
    </xdr:from>
    <xdr:to>
      <xdr:col>7</xdr:col>
      <xdr:colOff>107156</xdr:colOff>
      <xdr:row>23</xdr:row>
      <xdr:rowOff>166689</xdr:rowOff>
    </xdr:to>
    <xdr:graphicFrame macro="">
      <xdr:nvGraphicFramePr>
        <xdr:cNvPr id="3" name="Gráfico 2">
          <a:extLst>
            <a:ext uri="{FF2B5EF4-FFF2-40B4-BE49-F238E27FC236}">
              <a16:creationId xmlns:a16="http://schemas.microsoft.com/office/drawing/2014/main" id="{E88B971A-5D13-420C-90C3-1BD5BE7D52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59532</xdr:colOff>
      <xdr:row>29</xdr:row>
      <xdr:rowOff>47624</xdr:rowOff>
    </xdr:from>
    <xdr:to>
      <xdr:col>7</xdr:col>
      <xdr:colOff>47625</xdr:colOff>
      <xdr:row>49</xdr:row>
      <xdr:rowOff>178591</xdr:rowOff>
    </xdr:to>
    <xdr:graphicFrame macro="">
      <xdr:nvGraphicFramePr>
        <xdr:cNvPr id="4" name="Gráfico 3">
          <a:extLst>
            <a:ext uri="{FF2B5EF4-FFF2-40B4-BE49-F238E27FC236}">
              <a16:creationId xmlns:a16="http://schemas.microsoft.com/office/drawing/2014/main" id="{8318EB19-383F-4424-BB57-EFA75A1761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4154433</xdr:colOff>
      <xdr:row>59</xdr:row>
      <xdr:rowOff>147981</xdr:rowOff>
    </xdr:from>
    <xdr:to>
      <xdr:col>11</xdr:col>
      <xdr:colOff>338480</xdr:colOff>
      <xdr:row>86</xdr:row>
      <xdr:rowOff>81645</xdr:rowOff>
    </xdr:to>
    <xdr:graphicFrame macro="">
      <xdr:nvGraphicFramePr>
        <xdr:cNvPr id="5" name="Gráfico 4">
          <a:extLst>
            <a:ext uri="{FF2B5EF4-FFF2-40B4-BE49-F238E27FC236}">
              <a16:creationId xmlns:a16="http://schemas.microsoft.com/office/drawing/2014/main" id="{D1A4012F-3A4A-4679-83FA-C236CDABD3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309564</xdr:colOff>
      <xdr:row>83</xdr:row>
      <xdr:rowOff>158350</xdr:rowOff>
    </xdr:from>
    <xdr:to>
      <xdr:col>7</xdr:col>
      <xdr:colOff>47625</xdr:colOff>
      <xdr:row>104</xdr:row>
      <xdr:rowOff>23811</xdr:rowOff>
    </xdr:to>
    <xdr:graphicFrame macro="">
      <xdr:nvGraphicFramePr>
        <xdr:cNvPr id="6" name="Gráfico 5">
          <a:extLst>
            <a:ext uri="{FF2B5EF4-FFF2-40B4-BE49-F238E27FC236}">
              <a16:creationId xmlns:a16="http://schemas.microsoft.com/office/drawing/2014/main" id="{DEE1801C-1224-4809-93D7-4F3EA7D7AC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5953</xdr:colOff>
      <xdr:row>121</xdr:row>
      <xdr:rowOff>182167</xdr:rowOff>
    </xdr:from>
    <xdr:to>
      <xdr:col>6</xdr:col>
      <xdr:colOff>1524001</xdr:colOff>
      <xdr:row>141</xdr:row>
      <xdr:rowOff>83346</xdr:rowOff>
    </xdr:to>
    <xdr:graphicFrame macro="">
      <xdr:nvGraphicFramePr>
        <xdr:cNvPr id="7" name="Gráfico 6">
          <a:extLst>
            <a:ext uri="{FF2B5EF4-FFF2-40B4-BE49-F238E27FC236}">
              <a16:creationId xmlns:a16="http://schemas.microsoft.com/office/drawing/2014/main" id="{DFCBB8E2-B1F7-45C6-85A0-F72A2A6715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315514</xdr:colOff>
      <xdr:row>143</xdr:row>
      <xdr:rowOff>15476</xdr:rowOff>
    </xdr:from>
    <xdr:to>
      <xdr:col>6</xdr:col>
      <xdr:colOff>1512093</xdr:colOff>
      <xdr:row>162</xdr:row>
      <xdr:rowOff>11905</xdr:rowOff>
    </xdr:to>
    <xdr:graphicFrame macro="">
      <xdr:nvGraphicFramePr>
        <xdr:cNvPr id="8" name="Gráfico 7">
          <a:extLst>
            <a:ext uri="{FF2B5EF4-FFF2-40B4-BE49-F238E27FC236}">
              <a16:creationId xmlns:a16="http://schemas.microsoft.com/office/drawing/2014/main" id="{39503578-91FA-4BD6-AD6D-BA1303F15E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315515</xdr:colOff>
      <xdr:row>163</xdr:row>
      <xdr:rowOff>178594</xdr:rowOff>
    </xdr:from>
    <xdr:to>
      <xdr:col>6</xdr:col>
      <xdr:colOff>1547812</xdr:colOff>
      <xdr:row>186</xdr:row>
      <xdr:rowOff>11907</xdr:rowOff>
    </xdr:to>
    <xdr:graphicFrame macro="">
      <xdr:nvGraphicFramePr>
        <xdr:cNvPr id="9" name="Gráfico 8">
          <a:extLst>
            <a:ext uri="{FF2B5EF4-FFF2-40B4-BE49-F238E27FC236}">
              <a16:creationId xmlns:a16="http://schemas.microsoft.com/office/drawing/2014/main" id="{9153EF6D-B8F7-40D4-B5E2-EF0DBE7930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303609</xdr:colOff>
      <xdr:row>104</xdr:row>
      <xdr:rowOff>158351</xdr:rowOff>
    </xdr:from>
    <xdr:to>
      <xdr:col>6</xdr:col>
      <xdr:colOff>1535906</xdr:colOff>
      <xdr:row>120</xdr:row>
      <xdr:rowOff>166686</xdr:rowOff>
    </xdr:to>
    <mc:AlternateContent xmlns:mc="http://schemas.openxmlformats.org/markup-compatibility/2006">
      <mc:Choice xmlns:cx2="http://schemas.microsoft.com/office/drawing/2015/10/21/chartex" Requires="cx2">
        <xdr:graphicFrame macro="">
          <xdr:nvGraphicFramePr>
            <xdr:cNvPr id="10" name="Gráfico 9">
              <a:extLst>
                <a:ext uri="{FF2B5EF4-FFF2-40B4-BE49-F238E27FC236}">
                  <a16:creationId xmlns:a16="http://schemas.microsoft.com/office/drawing/2014/main" id="{3EC275C3-881F-43B9-930A-FAA63C956673}"/>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9"/>
            </a:graphicData>
          </a:graphic>
        </xdr:graphicFrame>
      </mc:Choice>
      <mc:Fallback>
        <xdr:sp macro="" textlink="">
          <xdr:nvSpPr>
            <xdr:cNvPr id="0" name=""/>
            <xdr:cNvSpPr>
              <a:spLocks noTextEdit="1"/>
            </xdr:cNvSpPr>
          </xdr:nvSpPr>
          <xdr:spPr>
            <a:xfrm>
              <a:off x="303609" y="20208476"/>
              <a:ext cx="12576572" cy="3056335"/>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0</xdr:col>
      <xdr:colOff>291704</xdr:colOff>
      <xdr:row>187</xdr:row>
      <xdr:rowOff>182164</xdr:rowOff>
    </xdr:from>
    <xdr:to>
      <xdr:col>6</xdr:col>
      <xdr:colOff>1524001</xdr:colOff>
      <xdr:row>205</xdr:row>
      <xdr:rowOff>23812</xdr:rowOff>
    </xdr:to>
    <mc:AlternateContent xmlns:mc="http://schemas.openxmlformats.org/markup-compatibility/2006">
      <mc:Choice xmlns:cx2="http://schemas.microsoft.com/office/drawing/2015/10/21/chartex" Requires="cx2">
        <xdr:graphicFrame macro="">
          <xdr:nvGraphicFramePr>
            <xdr:cNvPr id="11" name="Gráfico 10">
              <a:extLst>
                <a:ext uri="{FF2B5EF4-FFF2-40B4-BE49-F238E27FC236}">
                  <a16:creationId xmlns:a16="http://schemas.microsoft.com/office/drawing/2014/main" id="{36E7F85C-7C52-45A2-AF64-A39A4A47BE2B}"/>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0"/>
            </a:graphicData>
          </a:graphic>
        </xdr:graphicFrame>
      </mc:Choice>
      <mc:Fallback>
        <xdr:sp macro="" textlink="">
          <xdr:nvSpPr>
            <xdr:cNvPr id="0" name=""/>
            <xdr:cNvSpPr>
              <a:spLocks noTextEdit="1"/>
            </xdr:cNvSpPr>
          </xdr:nvSpPr>
          <xdr:spPr>
            <a:xfrm>
              <a:off x="291704" y="36043789"/>
              <a:ext cx="12576572" cy="3270648"/>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7">
  <rv s="0">
    <v>0</v>
    <v>8</v>
    <v>1</v>
    <v>1</v>
  </rv>
  <rv s="0">
    <v>0</v>
    <v>8</v>
    <v>5</v>
    <v>1</v>
  </rv>
  <rv s="0">
    <v>0</v>
    <v>8</v>
    <v>2</v>
    <v>1</v>
  </rv>
  <rv s="0">
    <v>0</v>
    <v>8</v>
    <v>6</v>
    <v>1</v>
  </rv>
  <rv s="1">
    <v>8</v>
    <v>1</v>
  </rv>
  <rv s="0">
    <v>0</v>
    <v>8</v>
    <v>4</v>
    <v>1</v>
  </rv>
  <rv s="0">
    <v>0</v>
    <v>8</v>
    <v>3</v>
    <v>1</v>
  </rv>
</rvData>
</file>

<file path=xl/richData/rdrichvaluestructure.xml><?xml version="1.0" encoding="utf-8"?>
<rvStructures xmlns="http://schemas.microsoft.com/office/spreadsheetml/2017/richdata" count="2">
  <s t="_error">
    <k n="colOffset" t="i"/>
    <k n="errorType" t="i"/>
    <k n="rwOffset" t="i"/>
    <k n="subType" t="i"/>
  </s>
  <s t="_error">
    <k n="errorType" t="i"/>
    <k n="propagated" t="b"/>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1FFA8C1-584E-4F6D-8E91-C71D524642F4}" name="Tabla1" displayName="Tabla1" ref="A2:F55" totalsRowShown="0">
  <autoFilter ref="A2:F55" xr:uid="{71103083-45F6-48D7-A737-41817D5B4EA5}"/>
  <tableColumns count="6">
    <tableColumn id="1" xr3:uid="{CE3E4423-5A44-4471-85DA-96FFFE3C45DA}" name="ID"/>
    <tableColumn id="2" xr3:uid="{4A9D7573-4DFD-43F0-817F-41FDB34B0222}" name="DEPENDENCIA"/>
    <tableColumn id="3" xr3:uid="{63C02428-615B-463F-A28B-9A7D743D7FEF}" name="MEMORANDO" dataDxfId="15"/>
    <tableColumn id="4" xr3:uid="{040E8AD4-A5A1-4A15-B17B-A8FF6E860BDE}" name="SOLICITUD" dataDxfId="14"/>
    <tableColumn id="6" xr3:uid="{74B0E0A0-1D79-4E9E-A328-3BBC76B4EB02}" name="INCLUSIÒN" dataDxfId="13"/>
    <tableColumn id="5" xr3:uid="{2E3705C7-5358-49C6-A2F9-282E66EBA29E}" name="OBSERVACIÒN" dataDxfId="12"/>
  </tableColumns>
  <tableStyleInfo name="TableStyleMedium10"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11F8A-643E-48A8-B474-A025C80572F2}">
  <dimension ref="A2:F55"/>
  <sheetViews>
    <sheetView topLeftCell="A51" zoomScale="90" zoomScaleNormal="90" workbookViewId="0">
      <selection activeCell="C20" sqref="C20:C55"/>
    </sheetView>
  </sheetViews>
  <sheetFormatPr baseColWidth="10" defaultRowHeight="15" x14ac:dyDescent="0.25"/>
  <cols>
    <col min="1" max="1" width="6.7109375" customWidth="1"/>
    <col min="2" max="2" width="32.7109375" bestFit="1" customWidth="1"/>
    <col min="3" max="3" width="28.85546875" customWidth="1"/>
    <col min="4" max="4" width="88.7109375" customWidth="1"/>
    <col min="5" max="5" width="13.28515625" customWidth="1"/>
    <col min="6" max="6" width="50.85546875" customWidth="1"/>
  </cols>
  <sheetData>
    <row r="2" spans="1:6" x14ac:dyDescent="0.25">
      <c r="A2" t="s">
        <v>210</v>
      </c>
      <c r="B2" t="s">
        <v>206</v>
      </c>
      <c r="C2" t="s">
        <v>207</v>
      </c>
      <c r="D2" t="s">
        <v>208</v>
      </c>
      <c r="E2" t="s">
        <v>209</v>
      </c>
      <c r="F2" t="s">
        <v>211</v>
      </c>
    </row>
    <row r="3" spans="1:6" x14ac:dyDescent="0.25">
      <c r="A3">
        <v>1</v>
      </c>
      <c r="B3" s="74" t="s">
        <v>213</v>
      </c>
      <c r="C3" s="74" t="s">
        <v>212</v>
      </c>
      <c r="D3" s="74" t="s">
        <v>214</v>
      </c>
      <c r="E3" s="74" t="s">
        <v>215</v>
      </c>
      <c r="F3" s="74" t="s">
        <v>216</v>
      </c>
    </row>
    <row r="4" spans="1:6" ht="30" x14ac:dyDescent="0.25">
      <c r="A4">
        <v>2</v>
      </c>
      <c r="B4" s="74" t="s">
        <v>217</v>
      </c>
      <c r="C4" s="74" t="s">
        <v>218</v>
      </c>
      <c r="D4" s="74" t="s">
        <v>223</v>
      </c>
      <c r="E4" s="74" t="s">
        <v>215</v>
      </c>
      <c r="F4" s="74" t="s">
        <v>228</v>
      </c>
    </row>
    <row r="5" spans="1:6" ht="30" x14ac:dyDescent="0.25">
      <c r="A5">
        <v>3</v>
      </c>
      <c r="B5" s="74" t="s">
        <v>217</v>
      </c>
      <c r="C5" s="74" t="s">
        <v>218</v>
      </c>
      <c r="D5" s="74" t="s">
        <v>219</v>
      </c>
      <c r="E5" s="74" t="s">
        <v>222</v>
      </c>
      <c r="F5" s="74" t="s">
        <v>228</v>
      </c>
    </row>
    <row r="6" spans="1:6" ht="75" x14ac:dyDescent="0.25">
      <c r="A6">
        <v>4</v>
      </c>
      <c r="B6" s="74" t="s">
        <v>217</v>
      </c>
      <c r="C6" s="74" t="s">
        <v>218</v>
      </c>
      <c r="D6" s="74" t="s">
        <v>220</v>
      </c>
      <c r="E6" s="74" t="s">
        <v>222</v>
      </c>
      <c r="F6" s="74" t="s">
        <v>228</v>
      </c>
    </row>
    <row r="7" spans="1:6" ht="30" x14ac:dyDescent="0.25">
      <c r="A7">
        <v>5</v>
      </c>
      <c r="B7" s="74" t="s">
        <v>217</v>
      </c>
      <c r="C7" s="74" t="s">
        <v>218</v>
      </c>
      <c r="D7" s="74" t="s">
        <v>221</v>
      </c>
      <c r="E7" s="74" t="s">
        <v>222</v>
      </c>
      <c r="F7" s="74" t="s">
        <v>228</v>
      </c>
    </row>
    <row r="8" spans="1:6" x14ac:dyDescent="0.25">
      <c r="A8">
        <v>6</v>
      </c>
      <c r="B8" s="74" t="s">
        <v>226</v>
      </c>
      <c r="C8" s="74" t="s">
        <v>232</v>
      </c>
      <c r="D8" s="74" t="s">
        <v>227</v>
      </c>
      <c r="E8" s="74" t="s">
        <v>215</v>
      </c>
      <c r="F8" s="74" t="s">
        <v>216</v>
      </c>
    </row>
    <row r="9" spans="1:6" ht="30" x14ac:dyDescent="0.25">
      <c r="A9">
        <v>7</v>
      </c>
      <c r="B9" s="74" t="s">
        <v>229</v>
      </c>
      <c r="C9" s="74" t="s">
        <v>230</v>
      </c>
      <c r="D9" s="74" t="s">
        <v>231</v>
      </c>
      <c r="E9" s="74" t="s">
        <v>215</v>
      </c>
      <c r="F9" s="74" t="s">
        <v>216</v>
      </c>
    </row>
    <row r="10" spans="1:6" ht="30" x14ac:dyDescent="0.25">
      <c r="A10">
        <v>8</v>
      </c>
      <c r="B10" s="74"/>
      <c r="C10" s="74" t="s">
        <v>254</v>
      </c>
      <c r="D10" s="74"/>
      <c r="E10" s="74"/>
      <c r="F10" s="74"/>
    </row>
    <row r="11" spans="1:6" ht="138.75" customHeight="1" x14ac:dyDescent="0.25">
      <c r="A11">
        <v>9</v>
      </c>
      <c r="B11" s="74" t="s">
        <v>255</v>
      </c>
      <c r="C11" s="74"/>
      <c r="D11" s="74" t="s">
        <v>280</v>
      </c>
      <c r="E11" s="74" t="s">
        <v>222</v>
      </c>
      <c r="F11" s="74" t="s">
        <v>256</v>
      </c>
    </row>
    <row r="12" spans="1:6" ht="134.25" customHeight="1" x14ac:dyDescent="0.25">
      <c r="A12">
        <v>10</v>
      </c>
      <c r="B12" s="74" t="s">
        <v>262</v>
      </c>
      <c r="C12" s="74" t="s">
        <v>261</v>
      </c>
      <c r="D12" s="74" t="s">
        <v>266</v>
      </c>
      <c r="E12" s="87" t="s">
        <v>265</v>
      </c>
      <c r="F12" s="87" t="s">
        <v>267</v>
      </c>
    </row>
    <row r="13" spans="1:6" ht="120" x14ac:dyDescent="0.25">
      <c r="A13">
        <v>11</v>
      </c>
      <c r="B13" s="74" t="s">
        <v>262</v>
      </c>
      <c r="C13" s="74" t="s">
        <v>261</v>
      </c>
      <c r="D13" s="74" t="s">
        <v>268</v>
      </c>
      <c r="E13" s="87" t="s">
        <v>269</v>
      </c>
      <c r="F13" s="87" t="s">
        <v>270</v>
      </c>
    </row>
    <row r="14" spans="1:6" ht="30" x14ac:dyDescent="0.25">
      <c r="A14">
        <v>12</v>
      </c>
      <c r="B14" s="74" t="s">
        <v>262</v>
      </c>
      <c r="C14" s="74" t="s">
        <v>261</v>
      </c>
      <c r="D14" s="74" t="s">
        <v>263</v>
      </c>
      <c r="E14" s="87" t="s">
        <v>222</v>
      </c>
      <c r="F14" s="87" t="s">
        <v>264</v>
      </c>
    </row>
    <row r="15" spans="1:6" ht="75" x14ac:dyDescent="0.25">
      <c r="A15">
        <v>13</v>
      </c>
      <c r="B15" s="74" t="s">
        <v>262</v>
      </c>
      <c r="C15" s="74" t="s">
        <v>261</v>
      </c>
      <c r="D15" s="74" t="s">
        <v>271</v>
      </c>
      <c r="E15" s="87" t="s">
        <v>265</v>
      </c>
      <c r="F15" s="87" t="s">
        <v>267</v>
      </c>
    </row>
    <row r="16" spans="1:6" ht="135" x14ac:dyDescent="0.25">
      <c r="A16">
        <v>14</v>
      </c>
      <c r="B16" s="74" t="s">
        <v>262</v>
      </c>
      <c r="C16" s="74" t="s">
        <v>261</v>
      </c>
      <c r="D16" s="74" t="s">
        <v>274</v>
      </c>
      <c r="E16" s="87" t="s">
        <v>265</v>
      </c>
      <c r="F16" s="87" t="s">
        <v>273</v>
      </c>
    </row>
    <row r="17" spans="1:6" ht="30" x14ac:dyDescent="0.25">
      <c r="A17">
        <v>15</v>
      </c>
      <c r="B17" s="74" t="s">
        <v>276</v>
      </c>
      <c r="C17" s="74" t="s">
        <v>275</v>
      </c>
      <c r="D17" s="74" t="s">
        <v>277</v>
      </c>
      <c r="E17" s="74" t="s">
        <v>215</v>
      </c>
      <c r="F17" s="74" t="s">
        <v>216</v>
      </c>
    </row>
    <row r="18" spans="1:6" ht="30" x14ac:dyDescent="0.25">
      <c r="A18">
        <v>16</v>
      </c>
      <c r="B18" s="74" t="s">
        <v>278</v>
      </c>
      <c r="C18" s="74" t="s">
        <v>279</v>
      </c>
      <c r="D18" s="74" t="s">
        <v>282</v>
      </c>
      <c r="E18" s="74" t="s">
        <v>215</v>
      </c>
      <c r="F18" s="74" t="s">
        <v>216</v>
      </c>
    </row>
    <row r="19" spans="1:6" ht="30" x14ac:dyDescent="0.25">
      <c r="A19">
        <v>17</v>
      </c>
      <c r="B19" s="74" t="s">
        <v>283</v>
      </c>
      <c r="C19" s="74" t="s">
        <v>284</v>
      </c>
      <c r="D19" s="74" t="s">
        <v>285</v>
      </c>
      <c r="E19" s="74" t="s">
        <v>215</v>
      </c>
      <c r="F19" s="74" t="s">
        <v>216</v>
      </c>
    </row>
    <row r="20" spans="1:6" x14ac:dyDescent="0.25">
      <c r="A20">
        <v>18</v>
      </c>
      <c r="B20" s="84" t="s">
        <v>255</v>
      </c>
      <c r="C20" s="85">
        <v>44559</v>
      </c>
      <c r="D20" s="86" t="s">
        <v>281</v>
      </c>
      <c r="E20" s="86" t="s">
        <v>286</v>
      </c>
      <c r="F20" s="86" t="s">
        <v>256</v>
      </c>
    </row>
    <row r="21" spans="1:6" ht="105" x14ac:dyDescent="0.25">
      <c r="A21">
        <v>19</v>
      </c>
      <c r="B21" s="84" t="s">
        <v>335</v>
      </c>
      <c r="C21" s="85">
        <v>44559</v>
      </c>
      <c r="D21" s="86" t="s">
        <v>287</v>
      </c>
      <c r="E21" s="86" t="s">
        <v>222</v>
      </c>
      <c r="F21" s="86" t="s">
        <v>291</v>
      </c>
    </row>
    <row r="22" spans="1:6" ht="105" x14ac:dyDescent="0.25">
      <c r="A22">
        <v>20</v>
      </c>
      <c r="B22" s="84" t="s">
        <v>335</v>
      </c>
      <c r="C22" s="85">
        <v>44559</v>
      </c>
      <c r="D22" s="86" t="s">
        <v>288</v>
      </c>
      <c r="E22" s="86" t="s">
        <v>222</v>
      </c>
      <c r="F22" s="86" t="s">
        <v>290</v>
      </c>
    </row>
    <row r="23" spans="1:6" ht="75" x14ac:dyDescent="0.25">
      <c r="A23">
        <v>21</v>
      </c>
      <c r="B23" s="84" t="s">
        <v>335</v>
      </c>
      <c r="C23" s="85">
        <v>44559</v>
      </c>
      <c r="D23" s="86" t="s">
        <v>289</v>
      </c>
      <c r="E23" s="86" t="s">
        <v>222</v>
      </c>
      <c r="F23" s="86" t="s">
        <v>291</v>
      </c>
    </row>
    <row r="24" spans="1:6" ht="105" x14ac:dyDescent="0.25">
      <c r="A24">
        <v>22</v>
      </c>
      <c r="B24" s="84" t="s">
        <v>335</v>
      </c>
      <c r="C24" s="85">
        <v>44559</v>
      </c>
      <c r="D24" s="86" t="s">
        <v>292</v>
      </c>
      <c r="E24" s="86" t="s">
        <v>293</v>
      </c>
      <c r="F24" s="86" t="s">
        <v>326</v>
      </c>
    </row>
    <row r="25" spans="1:6" ht="30" x14ac:dyDescent="0.25">
      <c r="A25">
        <v>23</v>
      </c>
      <c r="B25" s="84" t="s">
        <v>335</v>
      </c>
      <c r="C25" s="85">
        <v>44559</v>
      </c>
      <c r="D25" s="86" t="s">
        <v>294</v>
      </c>
      <c r="E25" s="74" t="s">
        <v>215</v>
      </c>
      <c r="F25" s="86" t="s">
        <v>295</v>
      </c>
    </row>
    <row r="26" spans="1:6" ht="65.25" customHeight="1" x14ac:dyDescent="0.25">
      <c r="A26">
        <v>24</v>
      </c>
      <c r="B26" s="84" t="s">
        <v>335</v>
      </c>
      <c r="C26" s="85">
        <v>44559</v>
      </c>
      <c r="D26" s="86" t="s">
        <v>296</v>
      </c>
      <c r="E26" s="74" t="s">
        <v>215</v>
      </c>
      <c r="F26" s="86" t="s">
        <v>343</v>
      </c>
    </row>
    <row r="27" spans="1:6" ht="45" x14ac:dyDescent="0.25">
      <c r="A27">
        <v>25</v>
      </c>
      <c r="B27" s="84" t="s">
        <v>335</v>
      </c>
      <c r="C27" s="85">
        <v>44559</v>
      </c>
      <c r="D27" s="86" t="s">
        <v>297</v>
      </c>
      <c r="E27" s="74" t="s">
        <v>215</v>
      </c>
      <c r="F27" s="86" t="s">
        <v>295</v>
      </c>
    </row>
    <row r="28" spans="1:6" ht="60" x14ac:dyDescent="0.25">
      <c r="A28">
        <v>26</v>
      </c>
      <c r="B28" s="84" t="s">
        <v>335</v>
      </c>
      <c r="C28" s="85">
        <v>44559</v>
      </c>
      <c r="D28" s="86" t="s">
        <v>298</v>
      </c>
      <c r="E28" s="86" t="s">
        <v>330</v>
      </c>
      <c r="F28" s="86" t="s">
        <v>331</v>
      </c>
    </row>
    <row r="29" spans="1:6" ht="45" x14ac:dyDescent="0.25">
      <c r="A29">
        <v>27</v>
      </c>
      <c r="B29" s="84" t="s">
        <v>335</v>
      </c>
      <c r="C29" s="85">
        <v>44559</v>
      </c>
      <c r="D29" s="86" t="s">
        <v>299</v>
      </c>
      <c r="E29" s="86" t="s">
        <v>330</v>
      </c>
      <c r="F29" s="86" t="s">
        <v>331</v>
      </c>
    </row>
    <row r="30" spans="1:6" ht="45" x14ac:dyDescent="0.25">
      <c r="A30">
        <v>28</v>
      </c>
      <c r="B30" s="84" t="s">
        <v>335</v>
      </c>
      <c r="C30" s="85">
        <v>44559</v>
      </c>
      <c r="D30" s="86" t="s">
        <v>300</v>
      </c>
      <c r="E30" s="74" t="s">
        <v>215</v>
      </c>
      <c r="F30" s="86" t="s">
        <v>295</v>
      </c>
    </row>
    <row r="31" spans="1:6" ht="60" x14ac:dyDescent="0.25">
      <c r="A31">
        <v>29</v>
      </c>
      <c r="B31" s="84" t="s">
        <v>335</v>
      </c>
      <c r="C31" s="85">
        <v>44559</v>
      </c>
      <c r="D31" s="86" t="s">
        <v>301</v>
      </c>
      <c r="E31" s="86" t="s">
        <v>330</v>
      </c>
      <c r="F31" s="86" t="s">
        <v>326</v>
      </c>
    </row>
    <row r="32" spans="1:6" ht="105" customHeight="1" x14ac:dyDescent="0.25">
      <c r="A32">
        <v>30</v>
      </c>
      <c r="B32" s="84" t="s">
        <v>335</v>
      </c>
      <c r="C32" s="85">
        <v>44559</v>
      </c>
      <c r="D32" s="86" t="s">
        <v>302</v>
      </c>
      <c r="E32" s="74" t="s">
        <v>215</v>
      </c>
      <c r="F32" s="86" t="s">
        <v>342</v>
      </c>
    </row>
    <row r="33" spans="1:6" ht="97.5" customHeight="1" x14ac:dyDescent="0.25">
      <c r="A33">
        <v>31</v>
      </c>
      <c r="B33" s="84" t="s">
        <v>335</v>
      </c>
      <c r="C33" s="85">
        <v>44559</v>
      </c>
      <c r="D33" s="86" t="s">
        <v>303</v>
      </c>
      <c r="E33" s="86"/>
      <c r="F33" s="83" t="s">
        <v>339</v>
      </c>
    </row>
    <row r="34" spans="1:6" ht="90" x14ac:dyDescent="0.25">
      <c r="A34">
        <v>32</v>
      </c>
      <c r="B34" s="84" t="s">
        <v>335</v>
      </c>
      <c r="C34" s="85">
        <v>44559</v>
      </c>
      <c r="D34" s="86" t="s">
        <v>304</v>
      </c>
      <c r="E34" s="74" t="s">
        <v>215</v>
      </c>
      <c r="F34" s="86" t="s">
        <v>295</v>
      </c>
    </row>
    <row r="35" spans="1:6" ht="90" x14ac:dyDescent="0.25">
      <c r="A35">
        <v>33</v>
      </c>
      <c r="B35" s="84" t="s">
        <v>335</v>
      </c>
      <c r="C35" s="85">
        <v>44559</v>
      </c>
      <c r="D35" s="86" t="s">
        <v>305</v>
      </c>
      <c r="E35" s="74" t="s">
        <v>215</v>
      </c>
      <c r="F35" s="86" t="s">
        <v>295</v>
      </c>
    </row>
    <row r="36" spans="1:6" ht="70.5" customHeight="1" x14ac:dyDescent="0.25">
      <c r="A36">
        <v>34</v>
      </c>
      <c r="B36" s="84" t="s">
        <v>335</v>
      </c>
      <c r="C36" s="85">
        <v>44559</v>
      </c>
      <c r="D36" s="86" t="s">
        <v>306</v>
      </c>
      <c r="E36" s="74" t="s">
        <v>215</v>
      </c>
      <c r="F36" s="86" t="s">
        <v>295</v>
      </c>
    </row>
    <row r="37" spans="1:6" ht="77.25" customHeight="1" x14ac:dyDescent="0.25">
      <c r="A37">
        <v>35</v>
      </c>
      <c r="B37" s="84" t="s">
        <v>335</v>
      </c>
      <c r="C37" s="85">
        <v>44559</v>
      </c>
      <c r="D37" s="86" t="s">
        <v>307</v>
      </c>
      <c r="E37" s="74" t="s">
        <v>215</v>
      </c>
      <c r="F37" s="86" t="s">
        <v>340</v>
      </c>
    </row>
    <row r="38" spans="1:6" ht="45" x14ac:dyDescent="0.25">
      <c r="A38">
        <v>36</v>
      </c>
      <c r="B38" s="84" t="s">
        <v>335</v>
      </c>
      <c r="C38" s="85">
        <v>44559</v>
      </c>
      <c r="D38" s="86" t="s">
        <v>308</v>
      </c>
      <c r="E38" s="74" t="s">
        <v>215</v>
      </c>
      <c r="F38" s="86" t="s">
        <v>295</v>
      </c>
    </row>
    <row r="39" spans="1:6" ht="81" customHeight="1" x14ac:dyDescent="0.25">
      <c r="A39">
        <v>37</v>
      </c>
      <c r="B39" s="84" t="s">
        <v>335</v>
      </c>
      <c r="C39" s="85">
        <v>44559</v>
      </c>
      <c r="D39" s="86" t="s">
        <v>309</v>
      </c>
      <c r="E39" s="74" t="s">
        <v>215</v>
      </c>
      <c r="F39" s="86" t="s">
        <v>341</v>
      </c>
    </row>
    <row r="40" spans="1:6" ht="30" x14ac:dyDescent="0.25">
      <c r="A40">
        <v>38</v>
      </c>
      <c r="B40" s="84" t="s">
        <v>335</v>
      </c>
      <c r="C40" s="85">
        <v>44559</v>
      </c>
      <c r="D40" s="86" t="s">
        <v>310</v>
      </c>
      <c r="E40" s="74" t="s">
        <v>215</v>
      </c>
      <c r="F40" s="86" t="s">
        <v>295</v>
      </c>
    </row>
    <row r="41" spans="1:6" ht="60" x14ac:dyDescent="0.25">
      <c r="A41">
        <v>39</v>
      </c>
      <c r="B41" s="84" t="s">
        <v>335</v>
      </c>
      <c r="C41" s="85">
        <v>44559</v>
      </c>
      <c r="D41" s="86" t="s">
        <v>311</v>
      </c>
      <c r="E41" s="74" t="s">
        <v>215</v>
      </c>
      <c r="F41" s="86" t="s">
        <v>295</v>
      </c>
    </row>
    <row r="42" spans="1:6" ht="30" x14ac:dyDescent="0.25">
      <c r="A42">
        <v>40</v>
      </c>
      <c r="B42" s="84" t="s">
        <v>335</v>
      </c>
      <c r="C42" s="85">
        <v>44559</v>
      </c>
      <c r="D42" s="86" t="s">
        <v>312</v>
      </c>
      <c r="E42" s="86" t="s">
        <v>293</v>
      </c>
      <c r="F42" s="86" t="s">
        <v>326</v>
      </c>
    </row>
    <row r="43" spans="1:6" ht="60" x14ac:dyDescent="0.25">
      <c r="A43">
        <v>41</v>
      </c>
      <c r="B43" s="84" t="s">
        <v>335</v>
      </c>
      <c r="C43" s="85">
        <v>44559</v>
      </c>
      <c r="D43" s="86" t="s">
        <v>314</v>
      </c>
      <c r="E43" s="86" t="s">
        <v>293</v>
      </c>
      <c r="F43" s="86" t="s">
        <v>326</v>
      </c>
    </row>
    <row r="44" spans="1:6" ht="30" x14ac:dyDescent="0.25">
      <c r="A44">
        <v>42</v>
      </c>
      <c r="B44" s="84" t="s">
        <v>335</v>
      </c>
      <c r="C44" s="85">
        <v>44559</v>
      </c>
      <c r="D44" s="86" t="s">
        <v>315</v>
      </c>
      <c r="E44" s="86" t="s">
        <v>330</v>
      </c>
      <c r="F44" s="86" t="s">
        <v>338</v>
      </c>
    </row>
    <row r="45" spans="1:6" ht="30" x14ac:dyDescent="0.25">
      <c r="A45">
        <v>43</v>
      </c>
      <c r="B45" s="84" t="s">
        <v>335</v>
      </c>
      <c r="C45" s="85">
        <v>44559</v>
      </c>
      <c r="D45" s="86" t="s">
        <v>316</v>
      </c>
      <c r="E45" s="86" t="s">
        <v>330</v>
      </c>
      <c r="F45" s="86" t="s">
        <v>338</v>
      </c>
    </row>
    <row r="46" spans="1:6" ht="30" x14ac:dyDescent="0.25">
      <c r="A46">
        <v>44</v>
      </c>
      <c r="B46" s="84" t="s">
        <v>335</v>
      </c>
      <c r="C46" s="85">
        <v>44559</v>
      </c>
      <c r="D46" s="86" t="s">
        <v>317</v>
      </c>
      <c r="E46" s="86" t="s">
        <v>293</v>
      </c>
      <c r="F46" s="86" t="s">
        <v>326</v>
      </c>
    </row>
    <row r="47" spans="1:6" ht="60" x14ac:dyDescent="0.25">
      <c r="A47">
        <v>45</v>
      </c>
      <c r="B47" s="84" t="s">
        <v>335</v>
      </c>
      <c r="C47" s="85">
        <v>44559</v>
      </c>
      <c r="D47" s="86" t="s">
        <v>318</v>
      </c>
      <c r="E47" s="86" t="s">
        <v>293</v>
      </c>
      <c r="F47" s="86" t="s">
        <v>326</v>
      </c>
    </row>
    <row r="48" spans="1:6" ht="213.75" customHeight="1" x14ac:dyDescent="0.25">
      <c r="A48">
        <v>46</v>
      </c>
      <c r="B48" s="84" t="s">
        <v>335</v>
      </c>
      <c r="C48" s="85">
        <v>44559</v>
      </c>
      <c r="D48" s="86" t="s">
        <v>319</v>
      </c>
      <c r="E48" s="86" t="s">
        <v>293</v>
      </c>
      <c r="F48" s="86" t="s">
        <v>326</v>
      </c>
    </row>
    <row r="49" spans="1:6" ht="150" x14ac:dyDescent="0.25">
      <c r="A49">
        <v>47</v>
      </c>
      <c r="B49" s="84" t="s">
        <v>335</v>
      </c>
      <c r="C49" s="85">
        <v>44559</v>
      </c>
      <c r="D49" s="86" t="s">
        <v>320</v>
      </c>
      <c r="E49" s="74" t="s">
        <v>215</v>
      </c>
      <c r="F49" s="86" t="s">
        <v>295</v>
      </c>
    </row>
    <row r="50" spans="1:6" ht="45" x14ac:dyDescent="0.25">
      <c r="A50">
        <v>48</v>
      </c>
      <c r="B50" s="84" t="s">
        <v>335</v>
      </c>
      <c r="C50" s="85">
        <v>44559</v>
      </c>
      <c r="D50" s="86" t="s">
        <v>321</v>
      </c>
      <c r="E50" s="86" t="s">
        <v>293</v>
      </c>
      <c r="F50" s="86" t="s">
        <v>326</v>
      </c>
    </row>
    <row r="51" spans="1:6" ht="75" x14ac:dyDescent="0.25">
      <c r="A51">
        <v>49</v>
      </c>
      <c r="B51" s="84" t="s">
        <v>335</v>
      </c>
      <c r="C51" s="85">
        <v>44559</v>
      </c>
      <c r="D51" s="86" t="s">
        <v>322</v>
      </c>
      <c r="E51" s="74" t="s">
        <v>215</v>
      </c>
      <c r="F51" s="86" t="s">
        <v>295</v>
      </c>
    </row>
    <row r="52" spans="1:6" ht="183.75" customHeight="1" x14ac:dyDescent="0.25">
      <c r="A52">
        <v>50</v>
      </c>
      <c r="B52" s="84" t="s">
        <v>335</v>
      </c>
      <c r="C52" s="85">
        <v>44559</v>
      </c>
      <c r="D52" s="86" t="s">
        <v>323</v>
      </c>
      <c r="E52" s="74" t="s">
        <v>215</v>
      </c>
      <c r="F52" s="86" t="s">
        <v>295</v>
      </c>
    </row>
    <row r="53" spans="1:6" ht="105" x14ac:dyDescent="0.25">
      <c r="A53">
        <v>51</v>
      </c>
      <c r="B53" s="84" t="s">
        <v>335</v>
      </c>
      <c r="C53" s="85">
        <v>44559</v>
      </c>
      <c r="D53" s="86" t="s">
        <v>324</v>
      </c>
      <c r="E53" s="74" t="s">
        <v>265</v>
      </c>
      <c r="F53" s="89" t="s">
        <v>338</v>
      </c>
    </row>
    <row r="54" spans="1:6" ht="60" x14ac:dyDescent="0.25">
      <c r="A54">
        <v>52</v>
      </c>
      <c r="B54" s="84" t="s">
        <v>335</v>
      </c>
      <c r="C54" s="85">
        <v>44559</v>
      </c>
      <c r="D54" s="86" t="s">
        <v>325</v>
      </c>
      <c r="E54" s="74" t="s">
        <v>265</v>
      </c>
      <c r="F54" s="89" t="s">
        <v>338</v>
      </c>
    </row>
    <row r="55" spans="1:6" ht="150" x14ac:dyDescent="0.25">
      <c r="A55">
        <v>53</v>
      </c>
      <c r="B55" s="84" t="s">
        <v>335</v>
      </c>
      <c r="C55" s="85">
        <v>44578</v>
      </c>
      <c r="D55" s="86" t="s">
        <v>336</v>
      </c>
      <c r="E55" s="74" t="s">
        <v>269</v>
      </c>
      <c r="F55" s="86" t="s">
        <v>337</v>
      </c>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428855-9B31-4A3D-A0D7-62CB43AC5DB4}">
  <sheetPr>
    <tabColor theme="8"/>
    <outlinePr applyStyles="1"/>
  </sheetPr>
  <dimension ref="A1:H197"/>
  <sheetViews>
    <sheetView zoomScale="70" zoomScaleNormal="70" workbookViewId="0">
      <selection activeCell="L20" sqref="L20"/>
    </sheetView>
  </sheetViews>
  <sheetFormatPr baseColWidth="10" defaultColWidth="11.42578125" defaultRowHeight="15" x14ac:dyDescent="0.2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8" ht="18.75" x14ac:dyDescent="0.3">
      <c r="A1" s="319" t="s">
        <v>233</v>
      </c>
      <c r="B1" s="319"/>
      <c r="C1" s="319"/>
      <c r="D1" s="319"/>
      <c r="E1" s="319"/>
      <c r="F1" s="319"/>
      <c r="G1" s="319"/>
      <c r="H1" s="319"/>
    </row>
    <row r="3" spans="1:8" x14ac:dyDescent="0.25">
      <c r="B3" t="s">
        <v>104</v>
      </c>
      <c r="C3" s="6">
        <v>44589</v>
      </c>
    </row>
    <row r="4" spans="1:8" x14ac:dyDescent="0.25">
      <c r="B4" t="s">
        <v>105</v>
      </c>
      <c r="C4" s="6">
        <v>44926</v>
      </c>
    </row>
    <row r="17" spans="1:8" x14ac:dyDescent="0.25">
      <c r="B17" s="320"/>
      <c r="C17" s="320"/>
      <c r="D17" s="320"/>
      <c r="E17" s="320"/>
      <c r="F17" s="320"/>
      <c r="G17" s="320"/>
    </row>
    <row r="18" spans="1:8" x14ac:dyDescent="0.25">
      <c r="B18" s="7" t="s">
        <v>106</v>
      </c>
      <c r="C18" s="8" t="s">
        <v>104</v>
      </c>
      <c r="D18" s="9" t="s">
        <v>107</v>
      </c>
      <c r="E18" s="9" t="s">
        <v>108</v>
      </c>
      <c r="F18" s="9" t="s">
        <v>109</v>
      </c>
      <c r="G18" s="9" t="s">
        <v>110</v>
      </c>
    </row>
    <row r="19" spans="1:8" x14ac:dyDescent="0.25">
      <c r="B19" s="10" t="s">
        <v>113</v>
      </c>
      <c r="C19" s="11">
        <v>44589</v>
      </c>
      <c r="D19" s="11">
        <v>44926</v>
      </c>
      <c r="E19" s="12">
        <f>D19-C19+1</f>
        <v>338</v>
      </c>
      <c r="F19" s="13">
        <f>C32</f>
        <v>0.8571428571428571</v>
      </c>
      <c r="G19" s="14">
        <f>E19*F19</f>
        <v>289.71428571428572</v>
      </c>
    </row>
    <row r="20" spans="1:8" x14ac:dyDescent="0.25">
      <c r="B20" s="10" t="s">
        <v>8</v>
      </c>
      <c r="C20" s="11">
        <v>44652</v>
      </c>
      <c r="D20" s="11">
        <v>44926</v>
      </c>
      <c r="E20" s="12">
        <f t="shared" ref="E20:E24" si="0">D20-C20+1</f>
        <v>275</v>
      </c>
      <c r="F20" s="13">
        <f t="shared" ref="F20:F24" si="1">C33</f>
        <v>0.56500000000000006</v>
      </c>
      <c r="G20" s="14">
        <f t="shared" ref="G20:G24" si="2">E20*F20</f>
        <v>155.37500000000003</v>
      </c>
    </row>
    <row r="21" spans="1:8" x14ac:dyDescent="0.25">
      <c r="B21" s="10" t="s">
        <v>9</v>
      </c>
      <c r="C21" s="11">
        <v>44589</v>
      </c>
      <c r="D21" s="11">
        <v>44926</v>
      </c>
      <c r="E21" s="12">
        <f t="shared" si="0"/>
        <v>338</v>
      </c>
      <c r="F21" s="13">
        <f t="shared" si="1"/>
        <v>0.77272727272727271</v>
      </c>
      <c r="G21" s="14">
        <f t="shared" si="2"/>
        <v>261.18181818181819</v>
      </c>
    </row>
    <row r="22" spans="1:8" x14ac:dyDescent="0.25">
      <c r="B22" s="10" t="s">
        <v>10</v>
      </c>
      <c r="C22" s="11">
        <v>44589</v>
      </c>
      <c r="D22" s="11">
        <v>44926</v>
      </c>
      <c r="E22" s="12">
        <f t="shared" si="0"/>
        <v>338</v>
      </c>
      <c r="F22" s="13">
        <f t="shared" si="1"/>
        <v>0.79411764705882337</v>
      </c>
      <c r="G22" s="14">
        <f t="shared" si="2"/>
        <v>268.41176470588232</v>
      </c>
    </row>
    <row r="23" spans="1:8" x14ac:dyDescent="0.25">
      <c r="B23" s="10" t="s">
        <v>11</v>
      </c>
      <c r="C23" s="11">
        <v>44589</v>
      </c>
      <c r="D23" s="11">
        <v>44926</v>
      </c>
      <c r="E23" s="12">
        <f t="shared" si="0"/>
        <v>338</v>
      </c>
      <c r="F23" s="13">
        <f t="shared" si="1"/>
        <v>0.75</v>
      </c>
      <c r="G23" s="14">
        <f t="shared" si="2"/>
        <v>253.5</v>
      </c>
    </row>
    <row r="24" spans="1:8" x14ac:dyDescent="0.25">
      <c r="B24" s="10" t="s">
        <v>94</v>
      </c>
      <c r="C24" s="11">
        <v>44589</v>
      </c>
      <c r="D24" s="11">
        <v>44926</v>
      </c>
      <c r="E24" s="12">
        <f t="shared" si="0"/>
        <v>338</v>
      </c>
      <c r="F24" s="13">
        <f t="shared" si="1"/>
        <v>0.85277777777777775</v>
      </c>
      <c r="G24" s="14">
        <f t="shared" si="2"/>
        <v>288.23888888888888</v>
      </c>
    </row>
    <row r="25" spans="1:8" ht="18.75" x14ac:dyDescent="0.3">
      <c r="E25" s="314" t="s">
        <v>449</v>
      </c>
      <c r="F25" s="315">
        <f>AVERAGE(F19:F24)</f>
        <v>0.76529425911778848</v>
      </c>
    </row>
    <row r="28" spans="1:8" ht="18.75" x14ac:dyDescent="0.3">
      <c r="A28" s="319" t="s">
        <v>450</v>
      </c>
      <c r="B28" s="319"/>
      <c r="C28" s="319"/>
      <c r="D28" s="319"/>
      <c r="E28" s="319"/>
      <c r="F28" s="319"/>
      <c r="G28" s="319"/>
      <c r="H28" s="319"/>
    </row>
    <row r="32" spans="1:8" x14ac:dyDescent="0.25">
      <c r="B32" t="str">
        <f t="shared" ref="B32:B37" si="3">B19</f>
        <v>1 - Gestión del Riesgo de Corrupción “MAPA DE RIESGOS DE CORRUPCIÓN"</v>
      </c>
      <c r="C32" s="15">
        <f>'PAAC 2022'!G4</f>
        <v>0.8571428571428571</v>
      </c>
    </row>
    <row r="33" spans="2:3" x14ac:dyDescent="0.25">
      <c r="B33" t="str">
        <f t="shared" si="3"/>
        <v xml:space="preserve"> 2 - Racionalización de Trámites</v>
      </c>
      <c r="C33" s="15">
        <f>'PAAC 2022'!G11</f>
        <v>0.56500000000000006</v>
      </c>
    </row>
    <row r="34" spans="2:3" x14ac:dyDescent="0.25">
      <c r="B34" t="str">
        <f t="shared" si="3"/>
        <v xml:space="preserve"> 3 - Rendición de Cuentas (RdC)</v>
      </c>
      <c r="C34" s="15">
        <f>'PAAC 2022'!G13</f>
        <v>0.77272727272727271</v>
      </c>
    </row>
    <row r="35" spans="2:3" x14ac:dyDescent="0.25">
      <c r="B35" t="str">
        <f t="shared" si="3"/>
        <v xml:space="preserve"> 4 - Mecanismos para mejorar la Atención al Ciudadano</v>
      </c>
      <c r="C35" s="15">
        <f>'PAAC 2022'!G29</f>
        <v>0.79411764705882337</v>
      </c>
    </row>
    <row r="36" spans="2:3" x14ac:dyDescent="0.25">
      <c r="B36" t="str">
        <f t="shared" si="3"/>
        <v xml:space="preserve"> 5 - Mecanismos para la Transparencia y Acceso a la Información</v>
      </c>
      <c r="C36" s="15">
        <f>'PAAC 2022'!G48</f>
        <v>0.75</v>
      </c>
    </row>
    <row r="37" spans="2:3" x14ac:dyDescent="0.25">
      <c r="B37" t="str">
        <f t="shared" si="3"/>
        <v>6- Iniciativas adicionales</v>
      </c>
      <c r="C37" s="15">
        <f>'PAAC 2022'!G60</f>
        <v>0.85277777777777775</v>
      </c>
    </row>
    <row r="38" spans="2:3" x14ac:dyDescent="0.25">
      <c r="C38" s="318">
        <f>AVERAGE(C32:C37)</f>
        <v>0.76529425911778848</v>
      </c>
    </row>
    <row r="52" spans="1:8" ht="18.75" x14ac:dyDescent="0.3">
      <c r="A52" s="319" t="s">
        <v>509</v>
      </c>
      <c r="B52" s="319"/>
      <c r="C52" s="319"/>
      <c r="D52" s="319"/>
      <c r="E52" s="319"/>
      <c r="F52" s="319"/>
      <c r="G52" s="319"/>
      <c r="H52" s="319"/>
    </row>
    <row r="54" spans="1:8" x14ac:dyDescent="0.25">
      <c r="B54" s="4" t="str">
        <f>B32</f>
        <v>1 - Gestión del Riesgo de Corrupción “MAPA DE RIESGOS DE CORRUPCIÓN"</v>
      </c>
      <c r="C54" s="316">
        <f>'PAAC 2022'!D4</f>
        <v>1</v>
      </c>
    </row>
    <row r="55" spans="1:8" x14ac:dyDescent="0.25">
      <c r="B55" s="4" t="str">
        <f t="shared" ref="B55:B59" si="4">B33</f>
        <v xml:space="preserve"> 2 - Racionalización de Trámites</v>
      </c>
      <c r="C55" s="316">
        <f>'PAAC 2022'!D11</f>
        <v>0.9</v>
      </c>
    </row>
    <row r="56" spans="1:8" x14ac:dyDescent="0.25">
      <c r="B56" s="4" t="str">
        <f t="shared" si="4"/>
        <v xml:space="preserve"> 3 - Rendición de Cuentas (RdC)</v>
      </c>
      <c r="C56" s="316">
        <f>'PAAC 2022'!D13</f>
        <v>0.90909090909090906</v>
      </c>
    </row>
    <row r="57" spans="1:8" x14ac:dyDescent="0.25">
      <c r="B57" s="4" t="str">
        <f t="shared" si="4"/>
        <v xml:space="preserve"> 4 - Mecanismos para mejorar la Atención al Ciudadano</v>
      </c>
      <c r="C57" s="316">
        <f>'PAAC 2022'!D29</f>
        <v>1</v>
      </c>
    </row>
    <row r="58" spans="1:8" x14ac:dyDescent="0.25">
      <c r="B58" s="4" t="str">
        <f t="shared" si="4"/>
        <v xml:space="preserve"> 5 - Mecanismos para la Transparencia y Acceso a la Información</v>
      </c>
      <c r="C58" s="316">
        <f>'PAAC 2022'!D48</f>
        <v>0.97222222222222232</v>
      </c>
    </row>
    <row r="59" spans="1:8" x14ac:dyDescent="0.25">
      <c r="B59" s="4" t="str">
        <f t="shared" si="4"/>
        <v>6- Iniciativas adicionales</v>
      </c>
      <c r="C59" s="316">
        <f>'PAAC 2022'!D60</f>
        <v>0.9916666666666667</v>
      </c>
    </row>
    <row r="60" spans="1:8" x14ac:dyDescent="0.25">
      <c r="C60" s="318">
        <f>AVERAGE(C54:C59)</f>
        <v>0.96216329966329983</v>
      </c>
    </row>
    <row r="83" spans="1:8" ht="18.75" x14ac:dyDescent="0.3">
      <c r="A83" s="319" t="s">
        <v>451</v>
      </c>
      <c r="B83" s="319"/>
      <c r="C83" s="319"/>
      <c r="D83" s="319"/>
      <c r="E83" s="319"/>
      <c r="F83" s="319"/>
      <c r="G83" s="319"/>
      <c r="H83" s="319"/>
    </row>
    <row r="85" spans="1:8" x14ac:dyDescent="0.25">
      <c r="B85" t="s">
        <v>21</v>
      </c>
      <c r="C85" s="75">
        <f>'PAAC 2022'!L4</f>
        <v>0.75</v>
      </c>
    </row>
    <row r="86" spans="1:8" x14ac:dyDescent="0.25">
      <c r="B86" t="s">
        <v>24</v>
      </c>
      <c r="C86" s="75">
        <f>'PAAC 2022'!L5</f>
        <v>1</v>
      </c>
    </row>
    <row r="87" spans="1:8" x14ac:dyDescent="0.25">
      <c r="B87" t="s">
        <v>26</v>
      </c>
      <c r="C87" s="75">
        <f>'PAAC 2022'!L8</f>
        <v>0.75</v>
      </c>
    </row>
    <row r="88" spans="1:8" x14ac:dyDescent="0.25">
      <c r="B88" t="s">
        <v>29</v>
      </c>
      <c r="C88" s="75">
        <f>'PAAC 2022'!L8</f>
        <v>0.75</v>
      </c>
    </row>
    <row r="89" spans="1:8" x14ac:dyDescent="0.25">
      <c r="B89" t="s">
        <v>32</v>
      </c>
      <c r="C89" s="75">
        <f>'PAAC 2022'!L9</f>
        <v>0.875</v>
      </c>
    </row>
    <row r="90" spans="1:8" x14ac:dyDescent="0.25">
      <c r="C90" s="75"/>
    </row>
    <row r="108" spans="2:3" x14ac:dyDescent="0.25">
      <c r="B108" t="s">
        <v>35</v>
      </c>
      <c r="C108" s="75">
        <f>'PAAC 2022'!L11</f>
        <v>0.33</v>
      </c>
    </row>
    <row r="109" spans="2:3" x14ac:dyDescent="0.25">
      <c r="B109" t="s">
        <v>36</v>
      </c>
      <c r="C109" s="75">
        <f>'PAAC 2022'!L12</f>
        <v>0.8</v>
      </c>
    </row>
    <row r="110" spans="2:3" x14ac:dyDescent="0.25">
      <c r="C110" s="75">
        <f>AVERAGE(C108:C109)</f>
        <v>0.56500000000000006</v>
      </c>
    </row>
    <row r="126" spans="2:3" x14ac:dyDescent="0.25">
      <c r="B126" t="s">
        <v>160</v>
      </c>
      <c r="C126" s="75">
        <f>'PAAC 2022'!L13</f>
        <v>0.9</v>
      </c>
    </row>
    <row r="127" spans="2:3" x14ac:dyDescent="0.25">
      <c r="B127" t="s">
        <v>171</v>
      </c>
      <c r="C127" s="75">
        <f>'PAAC 2022'!L19</f>
        <v>0.625</v>
      </c>
    </row>
    <row r="128" spans="2:3" x14ac:dyDescent="0.25">
      <c r="B128" t="s">
        <v>170</v>
      </c>
      <c r="C128" s="75">
        <f>'PAAC 2022'!L22</f>
        <v>0.6875</v>
      </c>
    </row>
    <row r="129" spans="3:3" x14ac:dyDescent="0.25">
      <c r="C129" s="75"/>
    </row>
    <row r="148" spans="2:3" x14ac:dyDescent="0.25">
      <c r="B148" t="s">
        <v>253</v>
      </c>
      <c r="C148" s="75">
        <f>'PAAC 2022'!L29</f>
        <v>0.83333333333333326</v>
      </c>
    </row>
    <row r="149" spans="2:3" x14ac:dyDescent="0.25">
      <c r="B149" t="s">
        <v>180</v>
      </c>
      <c r="C149" s="75">
        <f>'PAAC 2022'!L34</f>
        <v>0.72916666666666663</v>
      </c>
    </row>
    <row r="150" spans="2:3" x14ac:dyDescent="0.25">
      <c r="B150" t="s">
        <v>181</v>
      </c>
      <c r="C150" s="75">
        <f>'PAAC 2022'!L38</f>
        <v>0.84722222222222221</v>
      </c>
    </row>
    <row r="151" spans="2:3" x14ac:dyDescent="0.25">
      <c r="B151" t="s">
        <v>182</v>
      </c>
      <c r="C151" s="75">
        <f>'PAAC 2022'!L44</f>
        <v>0.66666666666666663</v>
      </c>
    </row>
    <row r="152" spans="2:3" x14ac:dyDescent="0.25">
      <c r="B152" t="s">
        <v>246</v>
      </c>
      <c r="C152" s="75">
        <f>'PAAC 2022'!L47</f>
        <v>0.66666666666666663</v>
      </c>
    </row>
    <row r="153" spans="2:3" x14ac:dyDescent="0.25">
      <c r="C153" s="75">
        <f>AVERAGE(C148:C152)</f>
        <v>0.74861111111111112</v>
      </c>
    </row>
    <row r="171" spans="2:3" x14ac:dyDescent="0.25">
      <c r="B171" t="s">
        <v>73</v>
      </c>
      <c r="C171" s="75">
        <f>'PAAC 2022'!L48</f>
        <v>0.88888888888888884</v>
      </c>
    </row>
    <row r="172" spans="2:3" x14ac:dyDescent="0.25">
      <c r="B172" t="s">
        <v>76</v>
      </c>
      <c r="C172" s="75">
        <f>'PAAC 2022'!L51</f>
        <v>0.8125</v>
      </c>
    </row>
    <row r="173" spans="2:3" x14ac:dyDescent="0.25">
      <c r="B173" t="s">
        <v>81</v>
      </c>
      <c r="C173" s="75">
        <f>'PAAC 2022'!L55</f>
        <v>0.66666666666666663</v>
      </c>
    </row>
    <row r="174" spans="2:3" x14ac:dyDescent="0.25">
      <c r="B174" t="s">
        <v>84</v>
      </c>
      <c r="C174" s="75">
        <f>'PAAC 2022'!L56</f>
        <v>0.58333333333333326</v>
      </c>
    </row>
    <row r="175" spans="2:3" x14ac:dyDescent="0.25">
      <c r="B175" t="s">
        <v>89</v>
      </c>
      <c r="C175" s="75">
        <f>'PAAC 2022'!L58</f>
        <v>0.625</v>
      </c>
    </row>
    <row r="176" spans="2:3" x14ac:dyDescent="0.25">
      <c r="C176" s="75">
        <f>AVERAGE(C171:C175)</f>
        <v>0.71527777777777768</v>
      </c>
    </row>
    <row r="191" spans="2:3" x14ac:dyDescent="0.25">
      <c r="B191" t="s">
        <v>145</v>
      </c>
      <c r="C191" s="75">
        <f>'PAAC 2022'!L60</f>
        <v>1</v>
      </c>
    </row>
    <row r="192" spans="2:3" x14ac:dyDescent="0.25">
      <c r="B192" t="s">
        <v>136</v>
      </c>
      <c r="C192" s="75">
        <f>'PAAC 2022'!L61</f>
        <v>1</v>
      </c>
    </row>
    <row r="193" spans="2:3" x14ac:dyDescent="0.25">
      <c r="B193" t="s">
        <v>138</v>
      </c>
      <c r="C193" s="75">
        <f>'PAAC 2022'!L62</f>
        <v>0.66666666666666663</v>
      </c>
    </row>
    <row r="194" spans="2:3" x14ac:dyDescent="0.25">
      <c r="B194" t="s">
        <v>139</v>
      </c>
      <c r="C194" s="75">
        <f>'PAAC 2022'!L63</f>
        <v>0.95</v>
      </c>
    </row>
    <row r="195" spans="2:3" x14ac:dyDescent="0.25">
      <c r="B195" t="s">
        <v>247</v>
      </c>
      <c r="C195" s="75">
        <f>'PAAC 2022'!L64</f>
        <v>0.75</v>
      </c>
    </row>
    <row r="196" spans="2:3" x14ac:dyDescent="0.25">
      <c r="B196" t="s">
        <v>249</v>
      </c>
      <c r="C196" s="75">
        <f>'PAAC 2022'!L65</f>
        <v>0.75</v>
      </c>
    </row>
    <row r="197" spans="2:3" x14ac:dyDescent="0.25">
      <c r="C197" s="75">
        <f>AVERAGE(C191:C196)</f>
        <v>0.85277777777777775</v>
      </c>
    </row>
  </sheetData>
  <sheetProtection algorithmName="SHA-512" hashValue="hUtjlPGS80ohJxjW72jD+f+gf0CuwQ9epv+yK5PVkj+93MRod/ZNmjtIpZYsOQLZVk9+kVMY3MBUjBxK4ILp9A==" saltValue="tKzt+F9MVi01f5YijqncKw==" spinCount="100000" sheet="1" objects="1" scenarios="1"/>
  <mergeCells count="5">
    <mergeCell ref="A1:H1"/>
    <mergeCell ref="B17:G17"/>
    <mergeCell ref="A28:H28"/>
    <mergeCell ref="A52:H52"/>
    <mergeCell ref="A83:H83"/>
  </mergeCells>
  <printOptions horizontalCentered="1" verticalCentered="1"/>
  <pageMargins left="0.70866141732283472" right="0.70866141732283472" top="0.74803149606299213" bottom="0.74803149606299213" header="0.31496062992125984" footer="0.31496062992125984"/>
  <pageSetup scale="40" fitToHeight="3" orientation="landscape" horizontalDpi="300" verticalDpi="300" r:id="rId1"/>
  <headerFooter>
    <oddHeader>&amp;LPág. &amp;P de &amp;N&amp;CImplementación Plan Anticorrupción y de Atención al Ciudadano 2022&amp;RCorte 3° trimestre de 2022</oddHeader>
    <oddFooter>&amp;ROficina Asesora de Planeación
INVIAS</oddFooter>
  </headerFooter>
  <rowBreaks count="2" manualBreakCount="2">
    <brk id="81" max="7" man="1"/>
    <brk id="163" max="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8EAD9-077F-4BA4-852B-552DEAC3139B}">
  <sheetPr>
    <pageSetUpPr fitToPage="1"/>
  </sheetPr>
  <dimension ref="A1:AW75"/>
  <sheetViews>
    <sheetView tabSelected="1" zoomScale="60" zoomScaleNormal="60" zoomScaleSheetLayoutView="50" workbookViewId="0">
      <pane xSplit="14" ySplit="3" topLeftCell="O10" activePane="bottomRight" state="frozen"/>
      <selection activeCell="L29" sqref="L29"/>
      <selection pane="topRight" activeCell="L29" sqref="L29"/>
      <selection pane="bottomLeft" activeCell="L29" sqref="L29"/>
      <selection pane="bottomRight" activeCell="N5" sqref="N5"/>
    </sheetView>
  </sheetViews>
  <sheetFormatPr baseColWidth="10" defaultRowHeight="15" x14ac:dyDescent="0.25"/>
  <cols>
    <col min="1" max="1" width="11.42578125" style="1" hidden="1" customWidth="1"/>
    <col min="2" max="8" width="9.85546875" style="1" hidden="1" customWidth="1"/>
    <col min="9" max="9" width="29.7109375" customWidth="1"/>
    <col min="10" max="13" width="13.85546875" hidden="1" customWidth="1"/>
    <col min="14" max="14" width="47.28515625" style="2" customWidth="1"/>
    <col min="15" max="15" width="55.85546875" style="2" customWidth="1"/>
    <col min="16" max="17" width="5.7109375" style="2" customWidth="1"/>
    <col min="18" max="19" width="7.5703125" style="2" customWidth="1"/>
    <col min="20" max="21" width="5.7109375" style="2" customWidth="1"/>
    <col min="22" max="22" width="9.5703125" style="2" customWidth="1"/>
    <col min="23" max="24" width="6.7109375" style="2" customWidth="1"/>
    <col min="25" max="25" width="4.5703125" style="2" customWidth="1"/>
    <col min="26" max="28" width="5.7109375" style="2" customWidth="1"/>
    <col min="29" max="29" width="61.7109375" style="2" customWidth="1"/>
    <col min="30" max="30" width="8.5703125" style="42" customWidth="1"/>
    <col min="31" max="31" width="8.5703125" style="3" customWidth="1"/>
    <col min="32" max="32" width="8.5703125" style="42" customWidth="1"/>
    <col min="33" max="33" width="8.5703125" style="3" customWidth="1"/>
    <col min="34" max="34" width="8.5703125" style="42" customWidth="1"/>
    <col min="35" max="35" width="8.5703125" style="3" customWidth="1"/>
    <col min="36" max="36" width="8.5703125" style="42" customWidth="1"/>
    <col min="37" max="37" width="8.5703125" style="3" customWidth="1"/>
    <col min="38" max="39" width="9.7109375" hidden="1" customWidth="1"/>
    <col min="40" max="40" width="62.5703125" hidden="1" customWidth="1"/>
    <col min="41" max="41" width="9.7109375" hidden="1" customWidth="1"/>
    <col min="42" max="42" width="13.7109375" hidden="1" customWidth="1"/>
    <col min="43" max="43" width="61" hidden="1" customWidth="1"/>
    <col min="44" max="45" width="9.7109375" customWidth="1"/>
    <col min="46" max="46" width="68.42578125" customWidth="1"/>
    <col min="47" max="48" width="9.7109375" hidden="1" customWidth="1"/>
    <col min="49" max="49" width="26.28515625" hidden="1" customWidth="1"/>
  </cols>
  <sheetData>
    <row r="1" spans="1:49" ht="28.5" customHeight="1" thickBot="1" x14ac:dyDescent="0.3">
      <c r="A1" s="22"/>
      <c r="B1" s="22"/>
      <c r="C1" s="22"/>
      <c r="D1" s="22"/>
      <c r="E1" s="22"/>
      <c r="F1" s="22"/>
      <c r="G1" s="22"/>
      <c r="H1" s="22"/>
      <c r="I1" s="23"/>
      <c r="J1" s="23"/>
      <c r="K1" s="23"/>
      <c r="L1" s="23"/>
      <c r="M1" s="23"/>
      <c r="N1" s="24"/>
      <c r="O1" s="24"/>
      <c r="P1" s="24"/>
      <c r="Q1" s="24"/>
      <c r="R1" s="24"/>
      <c r="S1" s="24"/>
      <c r="T1" s="24"/>
      <c r="U1" s="24"/>
      <c r="V1" s="24"/>
      <c r="W1" s="24"/>
      <c r="X1" s="24"/>
      <c r="Y1" s="24"/>
      <c r="Z1" s="24"/>
      <c r="AA1" s="24"/>
      <c r="AB1" s="24"/>
      <c r="AC1" s="24"/>
      <c r="AD1" s="350" t="s">
        <v>0</v>
      </c>
      <c r="AE1" s="351"/>
      <c r="AF1" s="351"/>
      <c r="AG1" s="351"/>
      <c r="AH1" s="351"/>
      <c r="AI1" s="351"/>
      <c r="AJ1" s="351"/>
      <c r="AK1" s="351"/>
      <c r="AL1" s="335" t="s">
        <v>128</v>
      </c>
      <c r="AM1" s="335"/>
      <c r="AN1" s="335"/>
      <c r="AO1" s="335"/>
      <c r="AP1" s="335"/>
      <c r="AQ1" s="335"/>
      <c r="AR1" s="335"/>
      <c r="AS1" s="335"/>
      <c r="AT1" s="335"/>
      <c r="AU1" s="335"/>
      <c r="AV1" s="335"/>
      <c r="AW1" s="347"/>
    </row>
    <row r="2" spans="1:49" ht="63.75" customHeight="1" thickBot="1" x14ac:dyDescent="0.3">
      <c r="A2" s="25"/>
      <c r="B2" s="25"/>
      <c r="C2" s="25"/>
      <c r="D2" s="25"/>
      <c r="E2" s="25"/>
      <c r="F2" s="25"/>
      <c r="G2" s="25"/>
      <c r="H2" s="25"/>
      <c r="I2" s="23"/>
      <c r="J2" s="23"/>
      <c r="K2" s="23"/>
      <c r="L2" s="23"/>
      <c r="M2" s="23"/>
      <c r="N2" s="24"/>
      <c r="O2" s="24"/>
      <c r="P2" s="355" t="s">
        <v>141</v>
      </c>
      <c r="Q2" s="356"/>
      <c r="R2" s="356"/>
      <c r="S2" s="356"/>
      <c r="T2" s="356"/>
      <c r="U2" s="356"/>
      <c r="V2" s="356"/>
      <c r="W2" s="356"/>
      <c r="X2" s="356"/>
      <c r="Y2" s="356"/>
      <c r="Z2" s="356"/>
      <c r="AA2" s="356"/>
      <c r="AB2" s="356"/>
      <c r="AC2" s="357"/>
      <c r="AD2" s="352" t="s">
        <v>1</v>
      </c>
      <c r="AE2" s="353"/>
      <c r="AF2" s="353" t="s">
        <v>2</v>
      </c>
      <c r="AG2" s="353"/>
      <c r="AH2" s="353" t="s">
        <v>3</v>
      </c>
      <c r="AI2" s="353"/>
      <c r="AJ2" s="353" t="s">
        <v>4</v>
      </c>
      <c r="AK2" s="354"/>
      <c r="AL2" s="335" t="s">
        <v>124</v>
      </c>
      <c r="AM2" s="335"/>
      <c r="AN2" s="335"/>
      <c r="AO2" s="335" t="s">
        <v>125</v>
      </c>
      <c r="AP2" s="335"/>
      <c r="AQ2" s="335"/>
      <c r="AR2" s="335" t="s">
        <v>126</v>
      </c>
      <c r="AS2" s="335"/>
      <c r="AT2" s="335"/>
      <c r="AU2" s="335" t="s">
        <v>127</v>
      </c>
      <c r="AV2" s="335"/>
      <c r="AW2" s="346"/>
    </row>
    <row r="3" spans="1:49" ht="150.75" customHeight="1" thickBot="1" x14ac:dyDescent="0.3">
      <c r="A3" s="22"/>
      <c r="B3" s="31" t="s">
        <v>129</v>
      </c>
      <c r="C3" s="31" t="s">
        <v>130</v>
      </c>
      <c r="D3" s="31" t="s">
        <v>187</v>
      </c>
      <c r="E3" s="31" t="s">
        <v>186</v>
      </c>
      <c r="F3" s="31" t="s">
        <v>188</v>
      </c>
      <c r="G3" s="31" t="s">
        <v>189</v>
      </c>
      <c r="H3" s="31" t="s">
        <v>190</v>
      </c>
      <c r="I3" s="32" t="s">
        <v>12</v>
      </c>
      <c r="J3" s="31" t="s">
        <v>186</v>
      </c>
      <c r="K3" s="31" t="s">
        <v>188</v>
      </c>
      <c r="L3" s="31" t="s">
        <v>189</v>
      </c>
      <c r="M3" s="31" t="s">
        <v>190</v>
      </c>
      <c r="N3" s="32" t="s">
        <v>13</v>
      </c>
      <c r="O3" s="33" t="s">
        <v>14</v>
      </c>
      <c r="P3" s="26" t="s">
        <v>15</v>
      </c>
      <c r="Q3" s="27" t="s">
        <v>118</v>
      </c>
      <c r="R3" s="27" t="s">
        <v>120</v>
      </c>
      <c r="S3" s="27" t="s">
        <v>119</v>
      </c>
      <c r="T3" s="27" t="s">
        <v>121</v>
      </c>
      <c r="U3" s="27" t="s">
        <v>16</v>
      </c>
      <c r="V3" s="27" t="s">
        <v>117</v>
      </c>
      <c r="W3" s="27" t="s">
        <v>17</v>
      </c>
      <c r="X3" s="27" t="s">
        <v>122</v>
      </c>
      <c r="Y3" s="27" t="s">
        <v>18</v>
      </c>
      <c r="Z3" s="27" t="s">
        <v>19</v>
      </c>
      <c r="AA3" s="27" t="s">
        <v>123</v>
      </c>
      <c r="AB3" s="27" t="s">
        <v>20</v>
      </c>
      <c r="AC3" s="36" t="s">
        <v>112</v>
      </c>
      <c r="AD3" s="40" t="s">
        <v>5</v>
      </c>
      <c r="AE3" s="28" t="s">
        <v>6</v>
      </c>
      <c r="AF3" s="43" t="s">
        <v>5</v>
      </c>
      <c r="AG3" s="28" t="s">
        <v>6</v>
      </c>
      <c r="AH3" s="43" t="s">
        <v>5</v>
      </c>
      <c r="AI3" s="28" t="s">
        <v>6</v>
      </c>
      <c r="AJ3" s="43" t="s">
        <v>5</v>
      </c>
      <c r="AK3" s="29" t="s">
        <v>6</v>
      </c>
      <c r="AL3" s="47" t="s">
        <v>111</v>
      </c>
      <c r="AM3" s="47" t="s">
        <v>114</v>
      </c>
      <c r="AN3" s="48" t="s">
        <v>112</v>
      </c>
      <c r="AO3" s="47" t="s">
        <v>111</v>
      </c>
      <c r="AP3" s="47" t="s">
        <v>114</v>
      </c>
      <c r="AQ3" s="48" t="s">
        <v>112</v>
      </c>
      <c r="AR3" s="47" t="s">
        <v>111</v>
      </c>
      <c r="AS3" s="47" t="s">
        <v>114</v>
      </c>
      <c r="AT3" s="48" t="s">
        <v>112</v>
      </c>
      <c r="AU3" s="47" t="s">
        <v>111</v>
      </c>
      <c r="AV3" s="47" t="s">
        <v>114</v>
      </c>
      <c r="AW3" s="49" t="s">
        <v>112</v>
      </c>
    </row>
    <row r="4" spans="1:49" ht="409.6" customHeight="1" x14ac:dyDescent="0.25">
      <c r="A4" s="368" t="s">
        <v>113</v>
      </c>
      <c r="B4" s="377">
        <f>AVERAGE(AM4:AM10)</f>
        <v>1</v>
      </c>
      <c r="C4" s="377">
        <f>AVERAGE(AP4:AP10)</f>
        <v>1</v>
      </c>
      <c r="D4" s="377">
        <f>AVERAGE(AS4:AS10)</f>
        <v>1</v>
      </c>
      <c r="E4" s="377">
        <f>AVERAGE(AL4:AL10)</f>
        <v>0.47619047619047622</v>
      </c>
      <c r="F4" s="377">
        <f>AVERAGE(AO4:AO10)</f>
        <v>0.66666666666666674</v>
      </c>
      <c r="G4" s="377">
        <f>AVERAGE(AR4:AR10)</f>
        <v>0.8571428571428571</v>
      </c>
      <c r="H4" s="389">
        <f>AVERAGE(AU4:AU10)</f>
        <v>1</v>
      </c>
      <c r="I4" s="99" t="s">
        <v>21</v>
      </c>
      <c r="J4" s="100">
        <f>AL4</f>
        <v>0.25</v>
      </c>
      <c r="K4" s="100">
        <f>AO4</f>
        <v>0.5</v>
      </c>
      <c r="L4" s="100">
        <f>AR4</f>
        <v>0.75</v>
      </c>
      <c r="M4" s="100">
        <f>AU4</f>
        <v>0</v>
      </c>
      <c r="N4" s="101" t="s">
        <v>22</v>
      </c>
      <c r="O4" s="102" t="s">
        <v>23</v>
      </c>
      <c r="P4" s="103" t="s">
        <v>7</v>
      </c>
      <c r="Q4" s="104" t="s">
        <v>7</v>
      </c>
      <c r="R4" s="104" t="s">
        <v>7</v>
      </c>
      <c r="S4" s="104" t="s">
        <v>7</v>
      </c>
      <c r="T4" s="104" t="s">
        <v>7</v>
      </c>
      <c r="U4" s="104" t="s">
        <v>7</v>
      </c>
      <c r="V4" s="104" t="s">
        <v>7</v>
      </c>
      <c r="W4" s="104" t="s">
        <v>7</v>
      </c>
      <c r="X4" s="104"/>
      <c r="Y4" s="104" t="s">
        <v>7</v>
      </c>
      <c r="Z4" s="104" t="s">
        <v>7</v>
      </c>
      <c r="AA4" s="104" t="s">
        <v>7</v>
      </c>
      <c r="AB4" s="104" t="s">
        <v>7</v>
      </c>
      <c r="AC4" s="105" t="s">
        <v>195</v>
      </c>
      <c r="AD4" s="106">
        <v>0.25</v>
      </c>
      <c r="AE4" s="107">
        <f t="shared" ref="AE4:AE7" si="0">AD4/AJ4</f>
        <v>0.25</v>
      </c>
      <c r="AF4" s="108">
        <v>0.5</v>
      </c>
      <c r="AG4" s="107">
        <f t="shared" ref="AG4:AG7" si="1">AF4/AJ4</f>
        <v>0.5</v>
      </c>
      <c r="AH4" s="108">
        <v>0.75</v>
      </c>
      <c r="AI4" s="107">
        <f t="shared" ref="AI4:AI7" si="2">AH4/AJ4</f>
        <v>0.75</v>
      </c>
      <c r="AJ4" s="108">
        <v>1</v>
      </c>
      <c r="AK4" s="109">
        <f t="shared" ref="AK4:AK7" si="3">AJ4/AJ4</f>
        <v>1</v>
      </c>
      <c r="AL4" s="110">
        <v>0.25</v>
      </c>
      <c r="AM4" s="35">
        <f>AL4/AE4</f>
        <v>1</v>
      </c>
      <c r="AN4" s="111" t="s">
        <v>351</v>
      </c>
      <c r="AO4" s="59">
        <v>0.5</v>
      </c>
      <c r="AP4" s="35">
        <f>AO4/AG4</f>
        <v>1</v>
      </c>
      <c r="AQ4" s="70" t="s">
        <v>412</v>
      </c>
      <c r="AR4" s="59">
        <v>0.75</v>
      </c>
      <c r="AS4" s="35">
        <f>AR4/AI4</f>
        <v>1</v>
      </c>
      <c r="AT4" s="70" t="s">
        <v>455</v>
      </c>
      <c r="AU4" s="59"/>
      <c r="AV4" s="35">
        <f>AU4/AK4</f>
        <v>0</v>
      </c>
      <c r="AW4" s="71"/>
    </row>
    <row r="5" spans="1:49" ht="409.6" customHeight="1" x14ac:dyDescent="0.25">
      <c r="A5" s="369"/>
      <c r="B5" s="378"/>
      <c r="C5" s="378"/>
      <c r="D5" s="378"/>
      <c r="E5" s="378"/>
      <c r="F5" s="378"/>
      <c r="G5" s="378"/>
      <c r="H5" s="390"/>
      <c r="I5" s="112" t="s">
        <v>24</v>
      </c>
      <c r="J5" s="113">
        <f>AL5</f>
        <v>1</v>
      </c>
      <c r="K5" s="113">
        <f>AO5</f>
        <v>1</v>
      </c>
      <c r="L5" s="113">
        <f>AR5</f>
        <v>1</v>
      </c>
      <c r="M5" s="113">
        <f>AU5</f>
        <v>1</v>
      </c>
      <c r="N5" s="114" t="s">
        <v>191</v>
      </c>
      <c r="O5" s="115" t="s">
        <v>25</v>
      </c>
      <c r="P5" s="116" t="s">
        <v>7</v>
      </c>
      <c r="Q5" s="117" t="s">
        <v>7</v>
      </c>
      <c r="R5" s="117" t="s">
        <v>7</v>
      </c>
      <c r="S5" s="117" t="s">
        <v>7</v>
      </c>
      <c r="T5" s="117" t="s">
        <v>7</v>
      </c>
      <c r="U5" s="117" t="s">
        <v>7</v>
      </c>
      <c r="V5" s="117" t="s">
        <v>7</v>
      </c>
      <c r="W5" s="117" t="s">
        <v>7</v>
      </c>
      <c r="X5" s="117"/>
      <c r="Y5" s="117" t="s">
        <v>7</v>
      </c>
      <c r="Z5" s="117" t="s">
        <v>7</v>
      </c>
      <c r="AA5" s="117" t="s">
        <v>7</v>
      </c>
      <c r="AB5" s="117" t="s">
        <v>7</v>
      </c>
      <c r="AC5" s="118" t="s">
        <v>196</v>
      </c>
      <c r="AD5" s="119">
        <v>1</v>
      </c>
      <c r="AE5" s="120">
        <f t="shared" si="0"/>
        <v>1</v>
      </c>
      <c r="AF5" s="121">
        <v>1</v>
      </c>
      <c r="AG5" s="120">
        <f t="shared" si="1"/>
        <v>1</v>
      </c>
      <c r="AH5" s="121">
        <v>1</v>
      </c>
      <c r="AI5" s="120">
        <f t="shared" si="2"/>
        <v>1</v>
      </c>
      <c r="AJ5" s="121">
        <v>1</v>
      </c>
      <c r="AK5" s="122">
        <f t="shared" si="3"/>
        <v>1</v>
      </c>
      <c r="AL5" s="123">
        <v>1</v>
      </c>
      <c r="AM5" s="38">
        <f t="shared" ref="AM5:AM59" si="4">AL5/AE5</f>
        <v>1</v>
      </c>
      <c r="AN5" s="124" t="s">
        <v>363</v>
      </c>
      <c r="AO5" s="50">
        <v>1</v>
      </c>
      <c r="AP5" s="38">
        <f t="shared" ref="AP5:AP57" si="5">AO5/AG5</f>
        <v>1</v>
      </c>
      <c r="AQ5" s="51" t="s">
        <v>397</v>
      </c>
      <c r="AR5" s="50">
        <v>1</v>
      </c>
      <c r="AS5" s="38">
        <f t="shared" ref="AS5:AS59" si="6">AR5/AI5</f>
        <v>1</v>
      </c>
      <c r="AT5" s="51" t="s">
        <v>499</v>
      </c>
      <c r="AU5" s="50">
        <v>1</v>
      </c>
      <c r="AV5" s="38">
        <f t="shared" ref="AV5:AV59" si="7">AU5/AK5</f>
        <v>1</v>
      </c>
      <c r="AW5" s="19" t="s">
        <v>397</v>
      </c>
    </row>
    <row r="6" spans="1:49" ht="409.5" x14ac:dyDescent="0.25">
      <c r="A6" s="369"/>
      <c r="B6" s="378"/>
      <c r="C6" s="378"/>
      <c r="D6" s="378"/>
      <c r="E6" s="378"/>
      <c r="F6" s="378"/>
      <c r="G6" s="378"/>
      <c r="H6" s="390"/>
      <c r="I6" s="371" t="s">
        <v>26</v>
      </c>
      <c r="J6" s="336">
        <f>AVERAGE(AL6:AL7)</f>
        <v>0.625</v>
      </c>
      <c r="K6" s="336">
        <f>AVERAGE(AO6:AO7)</f>
        <v>0.75</v>
      </c>
      <c r="L6" s="336">
        <f>AVERAGE(AR6:AR7)</f>
        <v>0.875</v>
      </c>
      <c r="M6" s="336">
        <f>AVERAGE(AU6:AU7)</f>
        <v>1</v>
      </c>
      <c r="N6" s="125" t="s">
        <v>27</v>
      </c>
      <c r="O6" s="126" t="s">
        <v>28</v>
      </c>
      <c r="P6" s="127" t="s">
        <v>7</v>
      </c>
      <c r="Q6" s="128" t="s">
        <v>7</v>
      </c>
      <c r="R6" s="128"/>
      <c r="S6" s="128"/>
      <c r="T6" s="128"/>
      <c r="U6" s="128" t="s">
        <v>7</v>
      </c>
      <c r="V6" s="128"/>
      <c r="W6" s="128"/>
      <c r="X6" s="128"/>
      <c r="Y6" s="128"/>
      <c r="Z6" s="128"/>
      <c r="AA6" s="128"/>
      <c r="AB6" s="128"/>
      <c r="AC6" s="129" t="s">
        <v>192</v>
      </c>
      <c r="AD6" s="106">
        <v>0.25</v>
      </c>
      <c r="AE6" s="107">
        <f t="shared" si="0"/>
        <v>0.25</v>
      </c>
      <c r="AF6" s="108">
        <v>0.5</v>
      </c>
      <c r="AG6" s="107">
        <f t="shared" si="1"/>
        <v>0.5</v>
      </c>
      <c r="AH6" s="108">
        <v>0.75</v>
      </c>
      <c r="AI6" s="107">
        <f t="shared" si="2"/>
        <v>0.75</v>
      </c>
      <c r="AJ6" s="108">
        <v>1</v>
      </c>
      <c r="AK6" s="109">
        <f t="shared" si="3"/>
        <v>1</v>
      </c>
      <c r="AL6" s="123">
        <v>0.25</v>
      </c>
      <c r="AM6" s="38">
        <f t="shared" si="4"/>
        <v>1</v>
      </c>
      <c r="AN6" s="124" t="s">
        <v>368</v>
      </c>
      <c r="AO6" s="50">
        <v>0.5</v>
      </c>
      <c r="AP6" s="38">
        <f t="shared" si="5"/>
        <v>1</v>
      </c>
      <c r="AQ6" s="51" t="s">
        <v>398</v>
      </c>
      <c r="AR6" s="50">
        <v>0.75</v>
      </c>
      <c r="AS6" s="38">
        <f t="shared" si="6"/>
        <v>1</v>
      </c>
      <c r="AT6" s="51" t="s">
        <v>456</v>
      </c>
      <c r="AU6" s="50"/>
      <c r="AV6" s="38">
        <f t="shared" si="7"/>
        <v>0</v>
      </c>
      <c r="AW6" s="19"/>
    </row>
    <row r="7" spans="1:49" ht="267" customHeight="1" x14ac:dyDescent="0.25">
      <c r="A7" s="369"/>
      <c r="B7" s="378"/>
      <c r="C7" s="378"/>
      <c r="D7" s="378"/>
      <c r="E7" s="378"/>
      <c r="F7" s="378"/>
      <c r="G7" s="378"/>
      <c r="H7" s="390"/>
      <c r="I7" s="371"/>
      <c r="J7" s="337"/>
      <c r="K7" s="337"/>
      <c r="L7" s="337"/>
      <c r="M7" s="337"/>
      <c r="N7" s="114" t="s">
        <v>193</v>
      </c>
      <c r="O7" s="115" t="s">
        <v>251</v>
      </c>
      <c r="P7" s="116"/>
      <c r="Q7" s="117" t="s">
        <v>7</v>
      </c>
      <c r="R7" s="117"/>
      <c r="S7" s="117"/>
      <c r="T7" s="117"/>
      <c r="U7" s="117" t="s">
        <v>7</v>
      </c>
      <c r="V7" s="117"/>
      <c r="W7" s="117"/>
      <c r="X7" s="117"/>
      <c r="Y7" s="117"/>
      <c r="Z7" s="117"/>
      <c r="AA7" s="117"/>
      <c r="AB7" s="117"/>
      <c r="AC7" s="118" t="s">
        <v>194</v>
      </c>
      <c r="AD7" s="119">
        <v>1</v>
      </c>
      <c r="AE7" s="120">
        <f t="shared" si="0"/>
        <v>1</v>
      </c>
      <c r="AF7" s="121">
        <v>1</v>
      </c>
      <c r="AG7" s="120">
        <f t="shared" si="1"/>
        <v>1</v>
      </c>
      <c r="AH7" s="121">
        <v>1</v>
      </c>
      <c r="AI7" s="120">
        <f t="shared" si="2"/>
        <v>1</v>
      </c>
      <c r="AJ7" s="121">
        <v>1</v>
      </c>
      <c r="AK7" s="122">
        <f t="shared" si="3"/>
        <v>1</v>
      </c>
      <c r="AL7" s="123">
        <v>1</v>
      </c>
      <c r="AM7" s="38">
        <f t="shared" si="4"/>
        <v>1</v>
      </c>
      <c r="AN7" s="124" t="s">
        <v>369</v>
      </c>
      <c r="AO7" s="50">
        <v>1</v>
      </c>
      <c r="AP7" s="38">
        <f t="shared" si="5"/>
        <v>1</v>
      </c>
      <c r="AQ7" s="51" t="s">
        <v>397</v>
      </c>
      <c r="AR7" s="50">
        <v>1</v>
      </c>
      <c r="AS7" s="38">
        <f t="shared" si="6"/>
        <v>1</v>
      </c>
      <c r="AT7" s="51" t="s">
        <v>457</v>
      </c>
      <c r="AU7" s="50">
        <v>1</v>
      </c>
      <c r="AV7" s="38">
        <f t="shared" si="7"/>
        <v>1</v>
      </c>
      <c r="AW7" s="19" t="s">
        <v>397</v>
      </c>
    </row>
    <row r="8" spans="1:49" ht="409.6" customHeight="1" x14ac:dyDescent="0.25">
      <c r="A8" s="369"/>
      <c r="B8" s="378"/>
      <c r="C8" s="378"/>
      <c r="D8" s="378"/>
      <c r="E8" s="378"/>
      <c r="F8" s="378"/>
      <c r="G8" s="378"/>
      <c r="H8" s="390"/>
      <c r="I8" s="112" t="s">
        <v>29</v>
      </c>
      <c r="J8" s="113">
        <f>AL8</f>
        <v>0.25</v>
      </c>
      <c r="K8" s="113">
        <f>AO8</f>
        <v>0.5</v>
      </c>
      <c r="L8" s="113">
        <f>AR8</f>
        <v>0.75</v>
      </c>
      <c r="M8" s="113">
        <f>AU8</f>
        <v>0</v>
      </c>
      <c r="N8" s="125" t="s">
        <v>30</v>
      </c>
      <c r="O8" s="126" t="s">
        <v>31</v>
      </c>
      <c r="P8" s="127" t="s">
        <v>7</v>
      </c>
      <c r="Q8" s="128" t="s">
        <v>7</v>
      </c>
      <c r="R8" s="128" t="s">
        <v>7</v>
      </c>
      <c r="S8" s="128" t="s">
        <v>7</v>
      </c>
      <c r="T8" s="128" t="s">
        <v>7</v>
      </c>
      <c r="U8" s="128" t="s">
        <v>7</v>
      </c>
      <c r="V8" s="128" t="s">
        <v>7</v>
      </c>
      <c r="W8" s="128" t="s">
        <v>7</v>
      </c>
      <c r="X8" s="128"/>
      <c r="Y8" s="128" t="s">
        <v>7</v>
      </c>
      <c r="Z8" s="128" t="s">
        <v>7</v>
      </c>
      <c r="AA8" s="128" t="s">
        <v>7</v>
      </c>
      <c r="AB8" s="128" t="s">
        <v>7</v>
      </c>
      <c r="AC8" s="129" t="s">
        <v>199</v>
      </c>
      <c r="AD8" s="106">
        <v>1</v>
      </c>
      <c r="AE8" s="107">
        <f>AD8/AJ8</f>
        <v>0.25</v>
      </c>
      <c r="AF8" s="108">
        <v>2</v>
      </c>
      <c r="AG8" s="107">
        <f>AF8/AJ8</f>
        <v>0.5</v>
      </c>
      <c r="AH8" s="108">
        <v>3</v>
      </c>
      <c r="AI8" s="107">
        <f>AH8/AJ8</f>
        <v>0.75</v>
      </c>
      <c r="AJ8" s="108">
        <v>4</v>
      </c>
      <c r="AK8" s="109">
        <f>AJ8/AJ8</f>
        <v>1</v>
      </c>
      <c r="AL8" s="123">
        <v>0.25</v>
      </c>
      <c r="AM8" s="38">
        <f t="shared" si="4"/>
        <v>1</v>
      </c>
      <c r="AN8" s="124" t="s">
        <v>379</v>
      </c>
      <c r="AO8" s="50">
        <v>0.5</v>
      </c>
      <c r="AP8" s="38">
        <f t="shared" si="5"/>
        <v>1</v>
      </c>
      <c r="AQ8" s="51" t="s">
        <v>416</v>
      </c>
      <c r="AR8" s="50">
        <v>0.75</v>
      </c>
      <c r="AS8" s="38">
        <f t="shared" si="6"/>
        <v>1</v>
      </c>
      <c r="AT8" s="51" t="s">
        <v>461</v>
      </c>
      <c r="AU8" s="50"/>
      <c r="AV8" s="38">
        <f t="shared" si="7"/>
        <v>0</v>
      </c>
      <c r="AW8" s="19"/>
    </row>
    <row r="9" spans="1:49" ht="195.75" customHeight="1" x14ac:dyDescent="0.25">
      <c r="A9" s="369"/>
      <c r="B9" s="378"/>
      <c r="C9" s="378"/>
      <c r="D9" s="378"/>
      <c r="E9" s="378"/>
      <c r="F9" s="378"/>
      <c r="G9" s="378"/>
      <c r="H9" s="390"/>
      <c r="I9" s="371" t="s">
        <v>32</v>
      </c>
      <c r="J9" s="336">
        <f>AVERAGE(AL9:AL10)</f>
        <v>0.29166666666666663</v>
      </c>
      <c r="K9" s="336">
        <f>AVERAGE(AO9:AO10)</f>
        <v>0.58333333333333326</v>
      </c>
      <c r="L9" s="336">
        <f>AVERAGE(AR9:AR10)</f>
        <v>0.875</v>
      </c>
      <c r="M9" s="336" t="e">
        <f>AVERAGE(AU9:AU10)</f>
        <v>#DIV/0!</v>
      </c>
      <c r="N9" s="114" t="s">
        <v>101</v>
      </c>
      <c r="O9" s="115" t="s">
        <v>33</v>
      </c>
      <c r="P9" s="116"/>
      <c r="Q9" s="117" t="s">
        <v>7</v>
      </c>
      <c r="R9" s="117"/>
      <c r="S9" s="117"/>
      <c r="T9" s="117"/>
      <c r="U9" s="117" t="s">
        <v>7</v>
      </c>
      <c r="V9" s="117"/>
      <c r="W9" s="117"/>
      <c r="X9" s="117"/>
      <c r="Y9" s="117"/>
      <c r="Z9" s="117"/>
      <c r="AA9" s="117"/>
      <c r="AB9" s="117"/>
      <c r="AC9" s="118" t="s">
        <v>197</v>
      </c>
      <c r="AD9" s="119">
        <v>1</v>
      </c>
      <c r="AE9" s="120">
        <f>AD9/AJ9</f>
        <v>0.25</v>
      </c>
      <c r="AF9" s="121">
        <v>2</v>
      </c>
      <c r="AG9" s="120">
        <f>AF9/AJ9</f>
        <v>0.5</v>
      </c>
      <c r="AH9" s="121">
        <v>3</v>
      </c>
      <c r="AI9" s="120">
        <f>AH9/AJ9</f>
        <v>0.75</v>
      </c>
      <c r="AJ9" s="121">
        <v>4</v>
      </c>
      <c r="AK9" s="122">
        <f>AJ9/AJ9</f>
        <v>1</v>
      </c>
      <c r="AL9" s="123">
        <v>0.25</v>
      </c>
      <c r="AM9" s="38">
        <f t="shared" si="4"/>
        <v>1</v>
      </c>
      <c r="AN9" s="124" t="s">
        <v>370</v>
      </c>
      <c r="AO9" s="50">
        <v>0.5</v>
      </c>
      <c r="AP9" s="38">
        <f t="shared" si="5"/>
        <v>1</v>
      </c>
      <c r="AQ9" s="51" t="s">
        <v>399</v>
      </c>
      <c r="AR9" s="50">
        <v>0.75</v>
      </c>
      <c r="AS9" s="38">
        <f t="shared" si="6"/>
        <v>1</v>
      </c>
      <c r="AT9" s="51" t="s">
        <v>458</v>
      </c>
      <c r="AU9" s="50"/>
      <c r="AV9" s="38">
        <f t="shared" si="7"/>
        <v>0</v>
      </c>
      <c r="AW9" s="19"/>
    </row>
    <row r="10" spans="1:49" ht="320.25" customHeight="1" thickBot="1" x14ac:dyDescent="0.3">
      <c r="A10" s="370"/>
      <c r="B10" s="379"/>
      <c r="C10" s="379"/>
      <c r="D10" s="379"/>
      <c r="E10" s="379"/>
      <c r="F10" s="379"/>
      <c r="G10" s="379"/>
      <c r="H10" s="391"/>
      <c r="I10" s="372"/>
      <c r="J10" s="338"/>
      <c r="K10" s="338"/>
      <c r="L10" s="338"/>
      <c r="M10" s="338"/>
      <c r="N10" s="130" t="s">
        <v>102</v>
      </c>
      <c r="O10" s="131" t="s">
        <v>34</v>
      </c>
      <c r="P10" s="132"/>
      <c r="Q10" s="133" t="s">
        <v>7</v>
      </c>
      <c r="R10" s="133"/>
      <c r="S10" s="133"/>
      <c r="T10" s="133"/>
      <c r="U10" s="133"/>
      <c r="V10" s="133"/>
      <c r="W10" s="133" t="s">
        <v>7</v>
      </c>
      <c r="X10" s="133"/>
      <c r="Y10" s="133"/>
      <c r="Z10" s="133"/>
      <c r="AA10" s="133"/>
      <c r="AB10" s="133"/>
      <c r="AC10" s="134" t="s">
        <v>198</v>
      </c>
      <c r="AD10" s="135">
        <v>1</v>
      </c>
      <c r="AE10" s="136">
        <f>AD10/AJ10</f>
        <v>0.33333333333333331</v>
      </c>
      <c r="AF10" s="137">
        <v>2</v>
      </c>
      <c r="AG10" s="136">
        <f>AF10/AJ10</f>
        <v>0.66666666666666663</v>
      </c>
      <c r="AH10" s="137">
        <v>3</v>
      </c>
      <c r="AI10" s="136">
        <f>AH10/AJ10</f>
        <v>1</v>
      </c>
      <c r="AJ10" s="137">
        <v>3</v>
      </c>
      <c r="AK10" s="138">
        <f>AJ10/AJ10</f>
        <v>1</v>
      </c>
      <c r="AL10" s="139">
        <f>1/3</f>
        <v>0.33333333333333331</v>
      </c>
      <c r="AM10" s="57">
        <f t="shared" si="4"/>
        <v>1</v>
      </c>
      <c r="AN10" s="140" t="s">
        <v>371</v>
      </c>
      <c r="AO10" s="56">
        <f>2/3</f>
        <v>0.66666666666666663</v>
      </c>
      <c r="AP10" s="57">
        <f t="shared" si="5"/>
        <v>1</v>
      </c>
      <c r="AQ10" s="58" t="s">
        <v>413</v>
      </c>
      <c r="AR10" s="56">
        <v>1</v>
      </c>
      <c r="AS10" s="57">
        <f t="shared" si="6"/>
        <v>1</v>
      </c>
      <c r="AT10" s="58" t="s">
        <v>500</v>
      </c>
      <c r="AU10" s="56"/>
      <c r="AV10" s="57">
        <f t="shared" si="7"/>
        <v>0</v>
      </c>
      <c r="AW10" s="37"/>
    </row>
    <row r="11" spans="1:49" ht="324.75" customHeight="1" thickBot="1" x14ac:dyDescent="0.3">
      <c r="A11" s="373" t="s">
        <v>8</v>
      </c>
      <c r="B11" s="341" t="e">
        <f>AVERAGE(AM11:AM12)</f>
        <v>#DIV/0!</v>
      </c>
      <c r="C11" s="341">
        <f>AVERAGE(AP11:AP12)</f>
        <v>1</v>
      </c>
      <c r="D11" s="341">
        <f>AVERAGE(AS11:AS12)</f>
        <v>0.9</v>
      </c>
      <c r="E11" s="341" t="e">
        <f>AVERAGE(AL11:AL12)</f>
        <v>#DIV/0!</v>
      </c>
      <c r="F11" s="341">
        <f>AVERAGE(AO11:AO12)</f>
        <v>0.17</v>
      </c>
      <c r="G11" s="341">
        <f>AVERAGE(AR11:AR12)</f>
        <v>0.56500000000000006</v>
      </c>
      <c r="H11" s="366" t="e">
        <f>AVERAGE(AU11:AU12)</f>
        <v>#DIV/0!</v>
      </c>
      <c r="I11" s="375" t="s">
        <v>100</v>
      </c>
      <c r="J11" s="76">
        <f>AL11</f>
        <v>0</v>
      </c>
      <c r="K11" s="76">
        <f>AO11</f>
        <v>0.17</v>
      </c>
      <c r="L11" s="76">
        <f>AR11</f>
        <v>0.33</v>
      </c>
      <c r="M11" s="76">
        <f>AU11</f>
        <v>0</v>
      </c>
      <c r="N11" s="141" t="s">
        <v>116</v>
      </c>
      <c r="O11" s="142" t="s">
        <v>237</v>
      </c>
      <c r="P11" s="143"/>
      <c r="Q11" s="144"/>
      <c r="R11" s="144"/>
      <c r="S11" s="144" t="s">
        <v>7</v>
      </c>
      <c r="T11" s="144"/>
      <c r="U11" s="144"/>
      <c r="V11" s="144" t="s">
        <v>7</v>
      </c>
      <c r="W11" s="144"/>
      <c r="X11" s="144"/>
      <c r="Y11" s="144" t="s">
        <v>7</v>
      </c>
      <c r="Z11" s="144"/>
      <c r="AA11" s="144"/>
      <c r="AB11" s="144" t="s">
        <v>7</v>
      </c>
      <c r="AC11" s="145" t="s">
        <v>257</v>
      </c>
      <c r="AD11" s="146">
        <v>0</v>
      </c>
      <c r="AE11" s="147">
        <f t="shared" ref="AE11" si="8">AD11/AJ11</f>
        <v>0</v>
      </c>
      <c r="AF11" s="148">
        <v>0.17</v>
      </c>
      <c r="AG11" s="147">
        <f t="shared" ref="AG11:AG19" si="9">AF11/AJ11</f>
        <v>0.17</v>
      </c>
      <c r="AH11" s="148">
        <v>0.33</v>
      </c>
      <c r="AI11" s="147">
        <f t="shared" ref="AI11:AI19" si="10">AH11/AJ11</f>
        <v>0.33</v>
      </c>
      <c r="AJ11" s="148">
        <v>1</v>
      </c>
      <c r="AK11" s="149">
        <f t="shared" ref="AK11:AK19" si="11">AJ11/AJ11</f>
        <v>1</v>
      </c>
      <c r="AL11" s="110"/>
      <c r="AM11" s="35"/>
      <c r="AN11" s="150" t="s">
        <v>352</v>
      </c>
      <c r="AO11" s="59">
        <v>0.17</v>
      </c>
      <c r="AP11" s="35">
        <f>AO11/AG11</f>
        <v>1</v>
      </c>
      <c r="AQ11" s="309" t="s">
        <v>405</v>
      </c>
      <c r="AR11" s="59">
        <v>0.33</v>
      </c>
      <c r="AS11" s="35">
        <f t="shared" si="6"/>
        <v>1</v>
      </c>
      <c r="AT11" s="68" t="s">
        <v>467</v>
      </c>
      <c r="AU11" s="59"/>
      <c r="AV11" s="35">
        <f t="shared" si="7"/>
        <v>0</v>
      </c>
      <c r="AW11" s="69"/>
    </row>
    <row r="12" spans="1:49" ht="265.5" customHeight="1" thickBot="1" x14ac:dyDescent="0.3">
      <c r="A12" s="374"/>
      <c r="B12" s="342"/>
      <c r="C12" s="342"/>
      <c r="D12" s="342"/>
      <c r="E12" s="342"/>
      <c r="F12" s="342"/>
      <c r="G12" s="342"/>
      <c r="H12" s="367"/>
      <c r="I12" s="376"/>
      <c r="J12" s="77">
        <f>AL12</f>
        <v>0</v>
      </c>
      <c r="K12" s="77">
        <f>AO12</f>
        <v>0.17</v>
      </c>
      <c r="L12" s="77">
        <f>AR12</f>
        <v>0.8</v>
      </c>
      <c r="M12" s="77">
        <f>AU12</f>
        <v>0</v>
      </c>
      <c r="N12" s="151" t="s">
        <v>453</v>
      </c>
      <c r="O12" s="152" t="s">
        <v>454</v>
      </c>
      <c r="P12" s="153"/>
      <c r="Q12" s="154"/>
      <c r="R12" s="154"/>
      <c r="S12" s="154" t="s">
        <v>7</v>
      </c>
      <c r="T12" s="154"/>
      <c r="U12" s="154"/>
      <c r="V12" s="154" t="s">
        <v>7</v>
      </c>
      <c r="W12" s="154"/>
      <c r="X12" s="154"/>
      <c r="Y12" s="154"/>
      <c r="Z12" s="154"/>
      <c r="AA12" s="154"/>
      <c r="AB12" s="154"/>
      <c r="AC12" s="155" t="s">
        <v>257</v>
      </c>
      <c r="AD12" s="156">
        <v>0</v>
      </c>
      <c r="AE12" s="157">
        <f t="shared" ref="AE12" si="12">AD12/AJ12</f>
        <v>0</v>
      </c>
      <c r="AF12" s="158">
        <v>0.17</v>
      </c>
      <c r="AG12" s="157">
        <f t="shared" ref="AG12" si="13">AF12/AJ12</f>
        <v>0.17</v>
      </c>
      <c r="AH12" s="158">
        <v>1</v>
      </c>
      <c r="AI12" s="157">
        <f t="shared" ref="AI12" si="14">AH12/AJ12</f>
        <v>1</v>
      </c>
      <c r="AJ12" s="158">
        <v>1</v>
      </c>
      <c r="AK12" s="159">
        <f t="shared" ref="AK12" si="15">AJ12/AJ12</f>
        <v>1</v>
      </c>
      <c r="AL12" s="123"/>
      <c r="AM12" s="38"/>
      <c r="AN12" s="160" t="s">
        <v>353</v>
      </c>
      <c r="AO12" s="50">
        <v>0.17</v>
      </c>
      <c r="AP12" s="38">
        <f t="shared" si="5"/>
        <v>1</v>
      </c>
      <c r="AQ12" s="308" t="s">
        <v>406</v>
      </c>
      <c r="AR12" s="50">
        <v>0.8</v>
      </c>
      <c r="AS12" s="38">
        <f t="shared" si="6"/>
        <v>0.8</v>
      </c>
      <c r="AT12" s="309" t="s">
        <v>465</v>
      </c>
      <c r="AU12" s="50"/>
      <c r="AV12" s="38">
        <f t="shared" si="7"/>
        <v>0</v>
      </c>
      <c r="AW12" s="21"/>
    </row>
    <row r="13" spans="1:49" ht="61.5" customHeight="1" x14ac:dyDescent="0.25">
      <c r="A13" s="380" t="s">
        <v>9</v>
      </c>
      <c r="B13" s="343">
        <f>AVERAGE(AM13:AM28)</f>
        <v>0.77777777777777779</v>
      </c>
      <c r="C13" s="343">
        <f>AVERAGE(AP13:AP28)</f>
        <v>0.91999999999999993</v>
      </c>
      <c r="D13" s="343">
        <f>AVERAGE(AS13:AS28)</f>
        <v>0.90909090909090906</v>
      </c>
      <c r="E13" s="343">
        <f>AVERAGE(AL13:AL28)</f>
        <v>0.30555555555555558</v>
      </c>
      <c r="F13" s="343">
        <f>AVERAGE(AO13:AO28)</f>
        <v>0.55999999999999994</v>
      </c>
      <c r="G13" s="343">
        <f>AVERAGE(AR13:AR28)</f>
        <v>0.77272727272727271</v>
      </c>
      <c r="H13" s="392">
        <f>AVERAGE(AU13:AU28)</f>
        <v>1</v>
      </c>
      <c r="I13" s="383" t="s">
        <v>160</v>
      </c>
      <c r="J13" s="340">
        <f>AVERAGE(AL13:AL18)</f>
        <v>0.4</v>
      </c>
      <c r="K13" s="340">
        <f>AVERAGE(AO13:AO18)</f>
        <v>0.7</v>
      </c>
      <c r="L13" s="340">
        <f>AVERAGE(AR13:AR18)</f>
        <v>0.9</v>
      </c>
      <c r="M13" s="340">
        <f>AVERAGE(AU13:AU18)</f>
        <v>1</v>
      </c>
      <c r="N13" s="65" t="s">
        <v>165</v>
      </c>
      <c r="O13" s="164" t="s">
        <v>179</v>
      </c>
      <c r="P13" s="165"/>
      <c r="Q13" s="166" t="s">
        <v>7</v>
      </c>
      <c r="R13" s="166"/>
      <c r="S13" s="166"/>
      <c r="T13" s="166"/>
      <c r="U13" s="166"/>
      <c r="V13" s="166"/>
      <c r="W13" s="166"/>
      <c r="X13" s="166"/>
      <c r="Y13" s="166"/>
      <c r="Z13" s="166"/>
      <c r="AA13" s="166"/>
      <c r="AB13" s="166"/>
      <c r="AC13" s="167" t="s">
        <v>166</v>
      </c>
      <c r="AD13" s="168">
        <v>1</v>
      </c>
      <c r="AE13" s="169">
        <f t="shared" ref="AE13:AE19" si="16">AD13/AJ13</f>
        <v>0.25</v>
      </c>
      <c r="AF13" s="170">
        <v>2</v>
      </c>
      <c r="AG13" s="169">
        <f t="shared" si="9"/>
        <v>0.5</v>
      </c>
      <c r="AH13" s="170">
        <v>3</v>
      </c>
      <c r="AI13" s="169">
        <f t="shared" si="10"/>
        <v>0.75</v>
      </c>
      <c r="AJ13" s="170">
        <v>4</v>
      </c>
      <c r="AK13" s="171">
        <f t="shared" si="11"/>
        <v>1</v>
      </c>
      <c r="AL13" s="172">
        <v>0.25</v>
      </c>
      <c r="AM13" s="34">
        <f t="shared" si="4"/>
        <v>1</v>
      </c>
      <c r="AN13" s="173" t="s">
        <v>372</v>
      </c>
      <c r="AO13" s="66">
        <v>0.5</v>
      </c>
      <c r="AP13" s="34">
        <f t="shared" si="5"/>
        <v>1</v>
      </c>
      <c r="AQ13" s="67" t="s">
        <v>421</v>
      </c>
      <c r="AR13" s="66">
        <v>0.75</v>
      </c>
      <c r="AS13" s="34">
        <f t="shared" si="6"/>
        <v>1</v>
      </c>
      <c r="AT13" s="67" t="s">
        <v>492</v>
      </c>
      <c r="AU13" s="66"/>
      <c r="AV13" s="34">
        <f t="shared" si="7"/>
        <v>0</v>
      </c>
      <c r="AW13" s="72"/>
    </row>
    <row r="14" spans="1:49" ht="75" customHeight="1" x14ac:dyDescent="0.25">
      <c r="A14" s="381"/>
      <c r="B14" s="344"/>
      <c r="C14" s="344"/>
      <c r="D14" s="344"/>
      <c r="E14" s="344"/>
      <c r="F14" s="344"/>
      <c r="G14" s="344"/>
      <c r="H14" s="393"/>
      <c r="I14" s="384"/>
      <c r="J14" s="325"/>
      <c r="K14" s="325"/>
      <c r="L14" s="325"/>
      <c r="M14" s="325"/>
      <c r="N14" s="312" t="s">
        <v>327</v>
      </c>
      <c r="O14" s="190" t="s">
        <v>161</v>
      </c>
      <c r="P14" s="174"/>
      <c r="Q14" s="175" t="s">
        <v>7</v>
      </c>
      <c r="R14" s="175"/>
      <c r="S14" s="175"/>
      <c r="T14" s="175"/>
      <c r="U14" s="175" t="s">
        <v>7</v>
      </c>
      <c r="V14" s="175"/>
      <c r="W14" s="175"/>
      <c r="X14" s="175"/>
      <c r="Y14" s="175"/>
      <c r="Z14" s="175"/>
      <c r="AA14" s="175"/>
      <c r="AB14" s="175"/>
      <c r="AC14" s="176" t="s">
        <v>167</v>
      </c>
      <c r="AD14" s="177">
        <v>1</v>
      </c>
      <c r="AE14" s="178">
        <f t="shared" ref="AE14" si="17">AD14/AJ14</f>
        <v>0.5</v>
      </c>
      <c r="AF14" s="179">
        <v>1</v>
      </c>
      <c r="AG14" s="178">
        <f t="shared" ref="AG14" si="18">AF14/AJ14</f>
        <v>0.5</v>
      </c>
      <c r="AH14" s="179">
        <v>2</v>
      </c>
      <c r="AI14" s="178">
        <f t="shared" ref="AI14" si="19">AH14/AJ14</f>
        <v>1</v>
      </c>
      <c r="AJ14" s="179">
        <v>2</v>
      </c>
      <c r="AK14" s="180">
        <f t="shared" ref="AK14" si="20">AJ14/AJ14</f>
        <v>1</v>
      </c>
      <c r="AL14" s="123">
        <v>0.5</v>
      </c>
      <c r="AM14" s="38">
        <f t="shared" ref="AM14:AM16" si="21">AL14/AE14</f>
        <v>1</v>
      </c>
      <c r="AN14" s="181" t="s">
        <v>385</v>
      </c>
      <c r="AO14" s="50">
        <v>0.5</v>
      </c>
      <c r="AP14" s="38">
        <f t="shared" ref="AP14:AP16" si="22">AO14/AG14</f>
        <v>1</v>
      </c>
      <c r="AQ14" s="53" t="s">
        <v>437</v>
      </c>
      <c r="AR14" s="50">
        <v>1</v>
      </c>
      <c r="AS14" s="38">
        <f t="shared" ref="AS14:AS16" si="23">AR14/AI14</f>
        <v>1</v>
      </c>
      <c r="AT14" s="53" t="s">
        <v>459</v>
      </c>
      <c r="AU14" s="50"/>
      <c r="AV14" s="38">
        <f t="shared" ref="AV14:AV16" si="24">AU14/AK14</f>
        <v>0</v>
      </c>
      <c r="AW14" s="20"/>
    </row>
    <row r="15" spans="1:49" ht="135.75" customHeight="1" x14ac:dyDescent="0.25">
      <c r="A15" s="381"/>
      <c r="B15" s="344"/>
      <c r="C15" s="344"/>
      <c r="D15" s="344"/>
      <c r="E15" s="344"/>
      <c r="F15" s="344"/>
      <c r="G15" s="344"/>
      <c r="H15" s="393"/>
      <c r="I15" s="384"/>
      <c r="J15" s="325"/>
      <c r="K15" s="325"/>
      <c r="L15" s="325"/>
      <c r="M15" s="325"/>
      <c r="N15" s="312" t="s">
        <v>328</v>
      </c>
      <c r="O15" s="190" t="s">
        <v>329</v>
      </c>
      <c r="P15" s="174"/>
      <c r="Q15" s="175" t="s">
        <v>7</v>
      </c>
      <c r="R15" s="175"/>
      <c r="S15" s="175"/>
      <c r="T15" s="175"/>
      <c r="U15" s="175"/>
      <c r="V15" s="175"/>
      <c r="W15" s="175"/>
      <c r="X15" s="175"/>
      <c r="Y15" s="175"/>
      <c r="Z15" s="175"/>
      <c r="AA15" s="175"/>
      <c r="AB15" s="175"/>
      <c r="AC15" s="176" t="s">
        <v>168</v>
      </c>
      <c r="AD15" s="177"/>
      <c r="AE15" s="178">
        <v>0</v>
      </c>
      <c r="AF15" s="179"/>
      <c r="AG15" s="178">
        <f>1/2</f>
        <v>0.5</v>
      </c>
      <c r="AH15" s="179"/>
      <c r="AI15" s="178">
        <f>1/2</f>
        <v>0.5</v>
      </c>
      <c r="AJ15" s="179"/>
      <c r="AK15" s="180">
        <f>3/3</f>
        <v>1</v>
      </c>
      <c r="AL15" s="123"/>
      <c r="AM15" s="38"/>
      <c r="AN15" s="160" t="s">
        <v>347</v>
      </c>
      <c r="AO15" s="50"/>
      <c r="AP15" s="38"/>
      <c r="AQ15" s="53" t="s">
        <v>438</v>
      </c>
      <c r="AR15" s="50"/>
      <c r="AS15" s="38"/>
      <c r="AT15" s="53" t="s">
        <v>508</v>
      </c>
      <c r="AU15" s="50"/>
      <c r="AV15" s="38">
        <f t="shared" si="24"/>
        <v>0</v>
      </c>
      <c r="AW15" s="20"/>
    </row>
    <row r="16" spans="1:49" ht="120" customHeight="1" x14ac:dyDescent="0.25">
      <c r="A16" s="381"/>
      <c r="B16" s="344"/>
      <c r="C16" s="344"/>
      <c r="D16" s="344"/>
      <c r="E16" s="344"/>
      <c r="F16" s="344"/>
      <c r="G16" s="344"/>
      <c r="H16" s="393"/>
      <c r="I16" s="384"/>
      <c r="J16" s="325"/>
      <c r="K16" s="325"/>
      <c r="L16" s="325"/>
      <c r="M16" s="325"/>
      <c r="N16" s="182" t="s">
        <v>174</v>
      </c>
      <c r="O16" s="192" t="s">
        <v>252</v>
      </c>
      <c r="P16" s="183"/>
      <c r="Q16" s="184"/>
      <c r="R16" s="184" t="s">
        <v>7</v>
      </c>
      <c r="S16" s="184"/>
      <c r="T16" s="184"/>
      <c r="U16" s="184" t="s">
        <v>7</v>
      </c>
      <c r="V16" s="184"/>
      <c r="W16" s="184"/>
      <c r="X16" s="184"/>
      <c r="Y16" s="184"/>
      <c r="Z16" s="184"/>
      <c r="AA16" s="184"/>
      <c r="AB16" s="184"/>
      <c r="AC16" s="185" t="s">
        <v>175</v>
      </c>
      <c r="AD16" s="186">
        <v>1</v>
      </c>
      <c r="AE16" s="187">
        <f t="shared" ref="AE16" si="25">AD16/AJ16</f>
        <v>1</v>
      </c>
      <c r="AF16" s="188">
        <v>1</v>
      </c>
      <c r="AG16" s="187">
        <f t="shared" ref="AG16" si="26">AF16/AJ16</f>
        <v>1</v>
      </c>
      <c r="AH16" s="188">
        <v>1</v>
      </c>
      <c r="AI16" s="187">
        <f t="shared" ref="AI16" si="27">AH16/AJ16</f>
        <v>1</v>
      </c>
      <c r="AJ16" s="188">
        <v>1</v>
      </c>
      <c r="AK16" s="189">
        <f t="shared" ref="AK16" si="28">AJ16/AJ16</f>
        <v>1</v>
      </c>
      <c r="AL16" s="123">
        <v>0</v>
      </c>
      <c r="AM16" s="38">
        <f t="shared" si="21"/>
        <v>0</v>
      </c>
      <c r="AN16" s="181" t="s">
        <v>386</v>
      </c>
      <c r="AO16" s="50">
        <v>1</v>
      </c>
      <c r="AP16" s="38">
        <f t="shared" si="22"/>
        <v>1</v>
      </c>
      <c r="AQ16" s="53" t="s">
        <v>410</v>
      </c>
      <c r="AR16" s="50">
        <v>1</v>
      </c>
      <c r="AS16" s="38">
        <f t="shared" si="23"/>
        <v>1</v>
      </c>
      <c r="AT16" s="53" t="s">
        <v>452</v>
      </c>
      <c r="AU16" s="50"/>
      <c r="AV16" s="38">
        <f t="shared" si="24"/>
        <v>0</v>
      </c>
      <c r="AW16" s="20"/>
    </row>
    <row r="17" spans="1:49" ht="409.6" customHeight="1" x14ac:dyDescent="0.25">
      <c r="A17" s="381"/>
      <c r="B17" s="344"/>
      <c r="C17" s="344"/>
      <c r="D17" s="344"/>
      <c r="E17" s="344"/>
      <c r="F17" s="344"/>
      <c r="G17" s="344"/>
      <c r="H17" s="393"/>
      <c r="I17" s="384"/>
      <c r="J17" s="325"/>
      <c r="K17" s="325"/>
      <c r="L17" s="325"/>
      <c r="M17" s="325"/>
      <c r="N17" s="90" t="s">
        <v>176</v>
      </c>
      <c r="O17" s="190" t="s">
        <v>173</v>
      </c>
      <c r="P17" s="174"/>
      <c r="Q17" s="175" t="s">
        <v>7</v>
      </c>
      <c r="R17" s="175" t="s">
        <v>7</v>
      </c>
      <c r="S17" s="175" t="s">
        <v>7</v>
      </c>
      <c r="T17" s="175"/>
      <c r="U17" s="175" t="s">
        <v>7</v>
      </c>
      <c r="V17" s="175"/>
      <c r="W17" s="175"/>
      <c r="X17" s="175"/>
      <c r="Y17" s="175"/>
      <c r="Z17" s="175"/>
      <c r="AA17" s="175"/>
      <c r="AB17" s="175"/>
      <c r="AC17" s="176" t="s">
        <v>178</v>
      </c>
      <c r="AD17" s="177">
        <v>1</v>
      </c>
      <c r="AE17" s="178">
        <f t="shared" si="16"/>
        <v>1</v>
      </c>
      <c r="AF17" s="179">
        <v>1</v>
      </c>
      <c r="AG17" s="178">
        <f t="shared" si="9"/>
        <v>1</v>
      </c>
      <c r="AH17" s="179">
        <v>1</v>
      </c>
      <c r="AI17" s="178">
        <f t="shared" si="10"/>
        <v>1</v>
      </c>
      <c r="AJ17" s="179">
        <v>1</v>
      </c>
      <c r="AK17" s="180">
        <f t="shared" si="11"/>
        <v>1</v>
      </c>
      <c r="AL17" s="123">
        <v>1</v>
      </c>
      <c r="AM17" s="38">
        <f t="shared" si="4"/>
        <v>1</v>
      </c>
      <c r="AN17" s="181" t="s">
        <v>387</v>
      </c>
      <c r="AO17" s="50">
        <v>1</v>
      </c>
      <c r="AP17" s="38">
        <f t="shared" si="5"/>
        <v>1</v>
      </c>
      <c r="AQ17" s="53" t="s">
        <v>411</v>
      </c>
      <c r="AR17" s="50">
        <v>1</v>
      </c>
      <c r="AS17" s="38">
        <f t="shared" si="6"/>
        <v>1</v>
      </c>
      <c r="AT17" s="53" t="s">
        <v>397</v>
      </c>
      <c r="AU17" s="50">
        <v>1</v>
      </c>
      <c r="AV17" s="38">
        <f t="shared" si="7"/>
        <v>1</v>
      </c>
      <c r="AW17" s="20" t="s">
        <v>397</v>
      </c>
    </row>
    <row r="18" spans="1:49" ht="260.25" customHeight="1" x14ac:dyDescent="0.25">
      <c r="A18" s="381"/>
      <c r="B18" s="344"/>
      <c r="C18" s="344"/>
      <c r="D18" s="344"/>
      <c r="E18" s="344"/>
      <c r="F18" s="344"/>
      <c r="G18" s="344"/>
      <c r="H18" s="393"/>
      <c r="I18" s="384"/>
      <c r="J18" s="339"/>
      <c r="K18" s="339"/>
      <c r="L18" s="339"/>
      <c r="M18" s="339"/>
      <c r="N18" s="313" t="s">
        <v>344</v>
      </c>
      <c r="O18" s="192" t="s">
        <v>142</v>
      </c>
      <c r="P18" s="183"/>
      <c r="Q18" s="184" t="s">
        <v>7</v>
      </c>
      <c r="R18" s="184"/>
      <c r="S18" s="184"/>
      <c r="T18" s="184"/>
      <c r="U18" s="184" t="s">
        <v>7</v>
      </c>
      <c r="V18" s="184"/>
      <c r="W18" s="184"/>
      <c r="X18" s="184"/>
      <c r="Y18" s="184"/>
      <c r="Z18" s="184"/>
      <c r="AA18" s="184"/>
      <c r="AB18" s="184"/>
      <c r="AC18" s="185" t="s">
        <v>178</v>
      </c>
      <c r="AD18" s="186">
        <v>1</v>
      </c>
      <c r="AE18" s="187">
        <f t="shared" si="16"/>
        <v>0.25</v>
      </c>
      <c r="AF18" s="188">
        <v>2</v>
      </c>
      <c r="AG18" s="187">
        <f t="shared" si="9"/>
        <v>0.5</v>
      </c>
      <c r="AH18" s="188">
        <v>3</v>
      </c>
      <c r="AI18" s="187">
        <f t="shared" si="10"/>
        <v>0.75</v>
      </c>
      <c r="AJ18" s="188">
        <v>4</v>
      </c>
      <c r="AK18" s="189">
        <f t="shared" si="11"/>
        <v>1</v>
      </c>
      <c r="AL18" s="123">
        <v>0.25</v>
      </c>
      <c r="AM18" s="38">
        <f t="shared" si="4"/>
        <v>1</v>
      </c>
      <c r="AN18" s="181" t="s">
        <v>388</v>
      </c>
      <c r="AO18" s="50">
        <v>0.5</v>
      </c>
      <c r="AP18" s="38">
        <f t="shared" si="5"/>
        <v>1</v>
      </c>
      <c r="AQ18" s="53" t="s">
        <v>439</v>
      </c>
      <c r="AR18" s="50">
        <v>0.75</v>
      </c>
      <c r="AS18" s="38">
        <f t="shared" si="6"/>
        <v>1</v>
      </c>
      <c r="AT18" s="53" t="s">
        <v>460</v>
      </c>
      <c r="AU18" s="50"/>
      <c r="AV18" s="38">
        <f t="shared" si="7"/>
        <v>0</v>
      </c>
      <c r="AW18" s="20"/>
    </row>
    <row r="19" spans="1:49" ht="175.5" customHeight="1" x14ac:dyDescent="0.25">
      <c r="A19" s="381"/>
      <c r="B19" s="344"/>
      <c r="C19" s="344"/>
      <c r="D19" s="344"/>
      <c r="E19" s="344"/>
      <c r="F19" s="344"/>
      <c r="G19" s="344"/>
      <c r="H19" s="393"/>
      <c r="I19" s="384" t="s">
        <v>171</v>
      </c>
      <c r="J19" s="324">
        <f>AVERAGE(AL19:AL21)</f>
        <v>0.25</v>
      </c>
      <c r="K19" s="324">
        <f>AVERAGE(AO19:AO21)</f>
        <v>0.5</v>
      </c>
      <c r="L19" s="324">
        <f>AVERAGE(AR19:AR21)</f>
        <v>0.625</v>
      </c>
      <c r="M19" s="324" t="e">
        <f>AVERAGE(AU19:AU21)</f>
        <v>#DIV/0!</v>
      </c>
      <c r="N19" s="312" t="s">
        <v>162</v>
      </c>
      <c r="O19" s="190" t="s">
        <v>163</v>
      </c>
      <c r="P19" s="174"/>
      <c r="Q19" s="175" t="s">
        <v>7</v>
      </c>
      <c r="R19" s="175"/>
      <c r="S19" s="175"/>
      <c r="T19" s="175"/>
      <c r="U19" s="175" t="s">
        <v>7</v>
      </c>
      <c r="V19" s="175"/>
      <c r="W19" s="175"/>
      <c r="X19" s="175"/>
      <c r="Y19" s="175"/>
      <c r="Z19" s="175"/>
      <c r="AA19" s="175"/>
      <c r="AB19" s="175"/>
      <c r="AC19" s="176" t="s">
        <v>169</v>
      </c>
      <c r="AD19" s="177">
        <v>0</v>
      </c>
      <c r="AE19" s="178">
        <f t="shared" si="16"/>
        <v>0</v>
      </c>
      <c r="AF19" s="179">
        <v>0.5</v>
      </c>
      <c r="AG19" s="178">
        <f t="shared" si="9"/>
        <v>0.5</v>
      </c>
      <c r="AH19" s="179">
        <v>1</v>
      </c>
      <c r="AI19" s="178">
        <f t="shared" si="10"/>
        <v>1</v>
      </c>
      <c r="AJ19" s="179">
        <v>1</v>
      </c>
      <c r="AK19" s="180">
        <f t="shared" si="11"/>
        <v>1</v>
      </c>
      <c r="AL19" s="123"/>
      <c r="AM19" s="92"/>
      <c r="AN19" s="191" t="s">
        <v>347</v>
      </c>
      <c r="AO19" s="50">
        <v>0.5</v>
      </c>
      <c r="AP19" s="38">
        <f t="shared" si="5"/>
        <v>1</v>
      </c>
      <c r="AQ19" s="52" t="s">
        <v>440</v>
      </c>
      <c r="AR19" s="50">
        <v>0.5</v>
      </c>
      <c r="AS19" s="38">
        <f t="shared" si="6"/>
        <v>0.5</v>
      </c>
      <c r="AT19" s="52" t="s">
        <v>493</v>
      </c>
      <c r="AU19" s="50"/>
      <c r="AV19" s="38">
        <f t="shared" si="7"/>
        <v>0</v>
      </c>
      <c r="AW19" s="16"/>
    </row>
    <row r="20" spans="1:49" ht="30" x14ac:dyDescent="0.25">
      <c r="A20" s="381"/>
      <c r="B20" s="344"/>
      <c r="C20" s="344"/>
      <c r="D20" s="344"/>
      <c r="E20" s="344"/>
      <c r="F20" s="344"/>
      <c r="G20" s="344"/>
      <c r="H20" s="393"/>
      <c r="I20" s="384"/>
      <c r="J20" s="325"/>
      <c r="K20" s="325"/>
      <c r="L20" s="325"/>
      <c r="M20" s="325"/>
      <c r="N20" s="182" t="s">
        <v>39</v>
      </c>
      <c r="O20" s="192" t="s">
        <v>40</v>
      </c>
      <c r="P20" s="183" t="s">
        <v>7</v>
      </c>
      <c r="Q20" s="184" t="s">
        <v>7</v>
      </c>
      <c r="R20" s="184"/>
      <c r="S20" s="184"/>
      <c r="T20" s="184"/>
      <c r="U20" s="184" t="s">
        <v>7</v>
      </c>
      <c r="V20" s="184"/>
      <c r="W20" s="184"/>
      <c r="X20" s="184"/>
      <c r="Y20" s="184"/>
      <c r="Z20" s="184"/>
      <c r="AA20" s="184"/>
      <c r="AB20" s="184"/>
      <c r="AC20" s="185" t="s">
        <v>200</v>
      </c>
      <c r="AD20" s="186">
        <v>0</v>
      </c>
      <c r="AE20" s="187">
        <v>0</v>
      </c>
      <c r="AF20" s="188">
        <v>0</v>
      </c>
      <c r="AG20" s="187">
        <v>0</v>
      </c>
      <c r="AH20" s="188">
        <v>0</v>
      </c>
      <c r="AI20" s="187">
        <v>0</v>
      </c>
      <c r="AJ20" s="188">
        <v>1</v>
      </c>
      <c r="AK20" s="189">
        <v>1</v>
      </c>
      <c r="AL20" s="123"/>
      <c r="AM20" s="92"/>
      <c r="AN20" s="160" t="s">
        <v>347</v>
      </c>
      <c r="AO20" s="50"/>
      <c r="AP20" s="38"/>
      <c r="AQ20" s="93" t="s">
        <v>347</v>
      </c>
      <c r="AR20" s="50"/>
      <c r="AS20" s="38"/>
      <c r="AT20" s="93" t="s">
        <v>347</v>
      </c>
      <c r="AU20" s="50"/>
      <c r="AV20" s="38">
        <f t="shared" si="7"/>
        <v>0</v>
      </c>
      <c r="AW20" s="21"/>
    </row>
    <row r="21" spans="1:49" ht="249.95" customHeight="1" x14ac:dyDescent="0.25">
      <c r="A21" s="381"/>
      <c r="B21" s="344"/>
      <c r="C21" s="344"/>
      <c r="D21" s="344"/>
      <c r="E21" s="344"/>
      <c r="F21" s="344"/>
      <c r="G21" s="344"/>
      <c r="H21" s="393"/>
      <c r="I21" s="384"/>
      <c r="J21" s="339"/>
      <c r="K21" s="339"/>
      <c r="L21" s="339"/>
      <c r="M21" s="339"/>
      <c r="N21" s="90" t="s">
        <v>345</v>
      </c>
      <c r="O21" s="190" t="s">
        <v>346</v>
      </c>
      <c r="P21" s="174"/>
      <c r="Q21" s="175" t="s">
        <v>7</v>
      </c>
      <c r="R21" s="175" t="s">
        <v>7</v>
      </c>
      <c r="S21" s="175" t="s">
        <v>7</v>
      </c>
      <c r="T21" s="175"/>
      <c r="U21" s="175"/>
      <c r="V21" s="175"/>
      <c r="W21" s="175"/>
      <c r="X21" s="175"/>
      <c r="Y21" s="175"/>
      <c r="Z21" s="175"/>
      <c r="AA21" s="175"/>
      <c r="AB21" s="175"/>
      <c r="AC21" s="176" t="s">
        <v>238</v>
      </c>
      <c r="AD21" s="177">
        <v>1</v>
      </c>
      <c r="AE21" s="178">
        <f t="shared" ref="AE21:AE60" si="29">AD21/AJ21</f>
        <v>0.25</v>
      </c>
      <c r="AF21" s="179">
        <v>2</v>
      </c>
      <c r="AG21" s="178">
        <f t="shared" ref="AG21:AG60" si="30">AF21/AJ21</f>
        <v>0.5</v>
      </c>
      <c r="AH21" s="179">
        <v>3</v>
      </c>
      <c r="AI21" s="178">
        <f t="shared" ref="AI21:AI60" si="31">AH21/AJ21</f>
        <v>0.75</v>
      </c>
      <c r="AJ21" s="179">
        <v>4</v>
      </c>
      <c r="AK21" s="180">
        <f t="shared" ref="AK21:AK60" si="32">AJ21/AJ21</f>
        <v>1</v>
      </c>
      <c r="AL21" s="123">
        <v>0.25</v>
      </c>
      <c r="AM21" s="38">
        <f t="shared" ref="AM21:AM26" si="33">AL21/AE21</f>
        <v>1</v>
      </c>
      <c r="AN21" s="161" t="s">
        <v>380</v>
      </c>
      <c r="AO21" s="50">
        <v>0.5</v>
      </c>
      <c r="AP21" s="38">
        <f t="shared" ref="AP21:AP26" si="34">AO21/AG21</f>
        <v>1</v>
      </c>
      <c r="AQ21" s="54" t="s">
        <v>443</v>
      </c>
      <c r="AR21" s="50">
        <v>0.75</v>
      </c>
      <c r="AS21" s="38">
        <f t="shared" ref="AS21:AS26" si="35">AR21/AI21</f>
        <v>1</v>
      </c>
      <c r="AT21" s="54" t="s">
        <v>494</v>
      </c>
      <c r="AU21" s="50"/>
      <c r="AV21" s="38">
        <f t="shared" ref="AV21:AV27" si="36">AU21/AK21</f>
        <v>0</v>
      </c>
      <c r="AW21" s="19"/>
    </row>
    <row r="22" spans="1:49" ht="30.75" customHeight="1" x14ac:dyDescent="0.25">
      <c r="A22" s="381"/>
      <c r="B22" s="344"/>
      <c r="C22" s="344"/>
      <c r="D22" s="344"/>
      <c r="E22" s="344"/>
      <c r="F22" s="344"/>
      <c r="G22" s="344"/>
      <c r="H22" s="393"/>
      <c r="I22" s="384" t="s">
        <v>170</v>
      </c>
      <c r="J22" s="324">
        <f>AVERAGE(AL22:AL28)</f>
        <v>0.16666666666666666</v>
      </c>
      <c r="K22" s="324">
        <f>AVERAGE(AO22:AO28)</f>
        <v>0.3666666666666667</v>
      </c>
      <c r="L22" s="324">
        <f>AVERAGE(AR22:AR28)</f>
        <v>0.6875</v>
      </c>
      <c r="M22" s="324" t="e">
        <f>AVERAGE(AU22:AU28)</f>
        <v>#DIV/0!</v>
      </c>
      <c r="N22" s="182" t="s">
        <v>41</v>
      </c>
      <c r="O22" s="192" t="s">
        <v>42</v>
      </c>
      <c r="P22" s="183" t="s">
        <v>7</v>
      </c>
      <c r="Q22" s="184"/>
      <c r="R22" s="184"/>
      <c r="S22" s="184"/>
      <c r="T22" s="184"/>
      <c r="U22" s="184"/>
      <c r="V22" s="184"/>
      <c r="W22" s="184"/>
      <c r="X22" s="184"/>
      <c r="Y22" s="184"/>
      <c r="Z22" s="184"/>
      <c r="AA22" s="184"/>
      <c r="AB22" s="184"/>
      <c r="AC22" s="185" t="s">
        <v>201</v>
      </c>
      <c r="AD22" s="186">
        <v>0</v>
      </c>
      <c r="AE22" s="187">
        <f t="shared" si="29"/>
        <v>0</v>
      </c>
      <c r="AF22" s="188">
        <v>0</v>
      </c>
      <c r="AG22" s="187">
        <f t="shared" si="30"/>
        <v>0</v>
      </c>
      <c r="AH22" s="188">
        <v>0</v>
      </c>
      <c r="AI22" s="187">
        <f t="shared" si="31"/>
        <v>0</v>
      </c>
      <c r="AJ22" s="188">
        <v>1</v>
      </c>
      <c r="AK22" s="189">
        <f t="shared" si="32"/>
        <v>1</v>
      </c>
      <c r="AL22" s="123"/>
      <c r="AM22" s="38"/>
      <c r="AN22" s="160" t="s">
        <v>347</v>
      </c>
      <c r="AO22" s="50"/>
      <c r="AP22" s="38"/>
      <c r="AQ22" s="93" t="s">
        <v>347</v>
      </c>
      <c r="AR22" s="50"/>
      <c r="AS22" s="38"/>
      <c r="AT22" s="93" t="s">
        <v>347</v>
      </c>
      <c r="AU22" s="50"/>
      <c r="AV22" s="38">
        <f t="shared" si="36"/>
        <v>0</v>
      </c>
      <c r="AW22" s="21"/>
    </row>
    <row r="23" spans="1:49" ht="180" customHeight="1" x14ac:dyDescent="0.25">
      <c r="A23" s="381"/>
      <c r="B23" s="344"/>
      <c r="C23" s="344"/>
      <c r="D23" s="344"/>
      <c r="E23" s="344"/>
      <c r="F23" s="344"/>
      <c r="G23" s="344"/>
      <c r="H23" s="393"/>
      <c r="I23" s="384"/>
      <c r="J23" s="325"/>
      <c r="K23" s="325"/>
      <c r="L23" s="325"/>
      <c r="M23" s="325"/>
      <c r="N23" s="312" t="s">
        <v>43</v>
      </c>
      <c r="O23" s="190" t="s">
        <v>44</v>
      </c>
      <c r="P23" s="174"/>
      <c r="Q23" s="175"/>
      <c r="R23" s="175"/>
      <c r="S23" s="175" t="s">
        <v>7</v>
      </c>
      <c r="T23" s="175"/>
      <c r="U23" s="175"/>
      <c r="V23" s="175"/>
      <c r="W23" s="175"/>
      <c r="X23" s="175"/>
      <c r="Y23" s="175"/>
      <c r="Z23" s="175"/>
      <c r="AA23" s="175"/>
      <c r="AB23" s="175"/>
      <c r="AC23" s="176" t="s">
        <v>259</v>
      </c>
      <c r="AD23" s="177">
        <v>1</v>
      </c>
      <c r="AE23" s="178">
        <f t="shared" si="29"/>
        <v>0.25</v>
      </c>
      <c r="AF23" s="179">
        <v>2</v>
      </c>
      <c r="AG23" s="178">
        <f t="shared" si="30"/>
        <v>0.5</v>
      </c>
      <c r="AH23" s="179">
        <v>3</v>
      </c>
      <c r="AI23" s="178">
        <f t="shared" si="31"/>
        <v>0.75</v>
      </c>
      <c r="AJ23" s="179">
        <v>4</v>
      </c>
      <c r="AK23" s="180">
        <f t="shared" si="32"/>
        <v>1</v>
      </c>
      <c r="AL23" s="123">
        <v>0.25</v>
      </c>
      <c r="AM23" s="38">
        <f t="shared" si="33"/>
        <v>1</v>
      </c>
      <c r="AN23" s="161" t="s">
        <v>348</v>
      </c>
      <c r="AO23" s="50">
        <v>0.5</v>
      </c>
      <c r="AP23" s="38">
        <f t="shared" si="34"/>
        <v>1</v>
      </c>
      <c r="AQ23" s="51" t="s">
        <v>444</v>
      </c>
      <c r="AR23" s="50">
        <v>0.75</v>
      </c>
      <c r="AS23" s="38">
        <f t="shared" si="35"/>
        <v>1</v>
      </c>
      <c r="AT23" s="54" t="s">
        <v>463</v>
      </c>
      <c r="AU23" s="50"/>
      <c r="AV23" s="38">
        <f t="shared" si="36"/>
        <v>0</v>
      </c>
      <c r="AW23" s="19"/>
    </row>
    <row r="24" spans="1:49" ht="45" customHeight="1" x14ac:dyDescent="0.25">
      <c r="A24" s="381"/>
      <c r="B24" s="344"/>
      <c r="C24" s="344"/>
      <c r="D24" s="344"/>
      <c r="E24" s="344"/>
      <c r="F24" s="344"/>
      <c r="G24" s="344"/>
      <c r="H24" s="393"/>
      <c r="I24" s="384"/>
      <c r="J24" s="325"/>
      <c r="K24" s="325"/>
      <c r="L24" s="325"/>
      <c r="M24" s="325"/>
      <c r="N24" s="182" t="s">
        <v>45</v>
      </c>
      <c r="O24" s="192" t="s">
        <v>46</v>
      </c>
      <c r="P24" s="183"/>
      <c r="Q24" s="184"/>
      <c r="R24" s="184"/>
      <c r="S24" s="184"/>
      <c r="T24" s="184"/>
      <c r="U24" s="184" t="s">
        <v>7</v>
      </c>
      <c r="V24" s="184"/>
      <c r="W24" s="184"/>
      <c r="X24" s="184"/>
      <c r="Y24" s="184"/>
      <c r="Z24" s="184"/>
      <c r="AA24" s="184"/>
      <c r="AB24" s="184"/>
      <c r="AC24" s="185" t="s">
        <v>202</v>
      </c>
      <c r="AD24" s="186">
        <v>0</v>
      </c>
      <c r="AE24" s="187">
        <f t="shared" si="29"/>
        <v>0</v>
      </c>
      <c r="AF24" s="188">
        <v>0</v>
      </c>
      <c r="AG24" s="187">
        <f t="shared" si="30"/>
        <v>0</v>
      </c>
      <c r="AH24" s="188">
        <v>1</v>
      </c>
      <c r="AI24" s="187">
        <f t="shared" si="31"/>
        <v>1</v>
      </c>
      <c r="AJ24" s="188">
        <v>1</v>
      </c>
      <c r="AK24" s="189">
        <f t="shared" si="32"/>
        <v>1</v>
      </c>
      <c r="AL24" s="123"/>
      <c r="AM24" s="92"/>
      <c r="AN24" s="160" t="s">
        <v>347</v>
      </c>
      <c r="AO24" s="50"/>
      <c r="AP24" s="38"/>
      <c r="AQ24" s="93" t="s">
        <v>347</v>
      </c>
      <c r="AR24" s="50">
        <v>0.5</v>
      </c>
      <c r="AS24" s="38">
        <f t="shared" si="35"/>
        <v>0.5</v>
      </c>
      <c r="AT24" s="308" t="s">
        <v>440</v>
      </c>
      <c r="AU24" s="50"/>
      <c r="AV24" s="38">
        <f t="shared" si="36"/>
        <v>0</v>
      </c>
      <c r="AW24" s="21"/>
    </row>
    <row r="25" spans="1:49" ht="30" x14ac:dyDescent="0.25">
      <c r="A25" s="381"/>
      <c r="B25" s="344"/>
      <c r="C25" s="344"/>
      <c r="D25" s="344"/>
      <c r="E25" s="344"/>
      <c r="F25" s="344"/>
      <c r="G25" s="344"/>
      <c r="H25" s="393"/>
      <c r="I25" s="384"/>
      <c r="J25" s="325"/>
      <c r="K25" s="325"/>
      <c r="L25" s="325"/>
      <c r="M25" s="325"/>
      <c r="N25" s="312" t="s">
        <v>172</v>
      </c>
      <c r="O25" s="190" t="s">
        <v>239</v>
      </c>
      <c r="P25" s="174"/>
      <c r="Q25" s="175" t="s">
        <v>7</v>
      </c>
      <c r="R25" s="175"/>
      <c r="S25" s="175"/>
      <c r="T25" s="175"/>
      <c r="U25" s="175" t="s">
        <v>7</v>
      </c>
      <c r="V25" s="175"/>
      <c r="W25" s="175"/>
      <c r="X25" s="175"/>
      <c r="Y25" s="175"/>
      <c r="Z25" s="175"/>
      <c r="AA25" s="175"/>
      <c r="AB25" s="175"/>
      <c r="AC25" s="176" t="s">
        <v>313</v>
      </c>
      <c r="AD25" s="177">
        <v>1</v>
      </c>
      <c r="AE25" s="178">
        <f t="shared" ref="AE25" si="37">AD25/AJ25</f>
        <v>0.25</v>
      </c>
      <c r="AF25" s="179">
        <v>2</v>
      </c>
      <c r="AG25" s="178">
        <f t="shared" ref="AG25" si="38">AF25/AJ25</f>
        <v>0.5</v>
      </c>
      <c r="AH25" s="179">
        <v>3</v>
      </c>
      <c r="AI25" s="178">
        <f t="shared" ref="AI25" si="39">AH25/AJ25</f>
        <v>0.75</v>
      </c>
      <c r="AJ25" s="179">
        <v>4</v>
      </c>
      <c r="AK25" s="180">
        <f t="shared" ref="AK25" si="40">AJ25/AJ25</f>
        <v>1</v>
      </c>
      <c r="AL25" s="123">
        <v>0</v>
      </c>
      <c r="AM25" s="38">
        <f t="shared" si="33"/>
        <v>0</v>
      </c>
      <c r="AN25" s="181" t="s">
        <v>389</v>
      </c>
      <c r="AO25" s="50">
        <v>0.1</v>
      </c>
      <c r="AP25" s="38">
        <f t="shared" si="34"/>
        <v>0.2</v>
      </c>
      <c r="AQ25" s="54" t="s">
        <v>441</v>
      </c>
      <c r="AR25" s="50">
        <v>0.75</v>
      </c>
      <c r="AS25" s="38">
        <f t="shared" si="35"/>
        <v>1</v>
      </c>
      <c r="AT25" s="54" t="s">
        <v>495</v>
      </c>
      <c r="AU25" s="50"/>
      <c r="AV25" s="38">
        <f t="shared" si="36"/>
        <v>0</v>
      </c>
      <c r="AW25" s="21"/>
    </row>
    <row r="26" spans="1:49" ht="252.75" customHeight="1" x14ac:dyDescent="0.25">
      <c r="A26" s="381"/>
      <c r="B26" s="344"/>
      <c r="C26" s="344"/>
      <c r="D26" s="344"/>
      <c r="E26" s="344"/>
      <c r="F26" s="344"/>
      <c r="G26" s="344"/>
      <c r="H26" s="393"/>
      <c r="I26" s="384"/>
      <c r="J26" s="325"/>
      <c r="K26" s="325"/>
      <c r="L26" s="325"/>
      <c r="M26" s="325"/>
      <c r="N26" s="182" t="s">
        <v>164</v>
      </c>
      <c r="O26" s="192" t="s">
        <v>240</v>
      </c>
      <c r="P26" s="183"/>
      <c r="Q26" s="184" t="s">
        <v>7</v>
      </c>
      <c r="R26" s="184" t="s">
        <v>7</v>
      </c>
      <c r="S26" s="184" t="s">
        <v>7</v>
      </c>
      <c r="T26" s="184"/>
      <c r="U26" s="184" t="s">
        <v>7</v>
      </c>
      <c r="V26" s="184"/>
      <c r="W26" s="184"/>
      <c r="X26" s="184"/>
      <c r="Y26" s="184" t="s">
        <v>7</v>
      </c>
      <c r="Z26" s="184"/>
      <c r="AA26" s="184"/>
      <c r="AB26" s="184" t="s">
        <v>7</v>
      </c>
      <c r="AC26" s="185" t="s">
        <v>272</v>
      </c>
      <c r="AD26" s="186">
        <v>1</v>
      </c>
      <c r="AE26" s="187">
        <f t="shared" ref="AE26" si="41">AD26/AJ26</f>
        <v>0.25</v>
      </c>
      <c r="AF26" s="188">
        <v>2</v>
      </c>
      <c r="AG26" s="187">
        <f t="shared" ref="AG26" si="42">AF26/AJ26</f>
        <v>0.5</v>
      </c>
      <c r="AH26" s="188">
        <v>3</v>
      </c>
      <c r="AI26" s="187">
        <f t="shared" ref="AI26" si="43">AH26/AJ26</f>
        <v>0.75</v>
      </c>
      <c r="AJ26" s="188">
        <v>4</v>
      </c>
      <c r="AK26" s="189">
        <f t="shared" ref="AK26" si="44">AJ26/AJ26</f>
        <v>1</v>
      </c>
      <c r="AL26" s="123">
        <v>0.25</v>
      </c>
      <c r="AM26" s="38">
        <f t="shared" si="33"/>
        <v>1</v>
      </c>
      <c r="AN26" s="161" t="s">
        <v>393</v>
      </c>
      <c r="AO26" s="50">
        <v>0.5</v>
      </c>
      <c r="AP26" s="38">
        <f t="shared" si="34"/>
        <v>1</v>
      </c>
      <c r="AQ26" s="54" t="s">
        <v>445</v>
      </c>
      <c r="AR26" s="50">
        <v>0.75</v>
      </c>
      <c r="AS26" s="38">
        <f t="shared" si="35"/>
        <v>1</v>
      </c>
      <c r="AT26" s="54" t="s">
        <v>468</v>
      </c>
      <c r="AU26" s="50"/>
      <c r="AV26" s="38">
        <f t="shared" si="36"/>
        <v>0</v>
      </c>
      <c r="AW26" s="21"/>
    </row>
    <row r="27" spans="1:49" ht="45" x14ac:dyDescent="0.25">
      <c r="A27" s="381"/>
      <c r="B27" s="344"/>
      <c r="C27" s="344"/>
      <c r="D27" s="344"/>
      <c r="E27" s="344"/>
      <c r="F27" s="344"/>
      <c r="G27" s="344"/>
      <c r="H27" s="393"/>
      <c r="I27" s="384"/>
      <c r="J27" s="325"/>
      <c r="K27" s="325"/>
      <c r="L27" s="325"/>
      <c r="M27" s="325"/>
      <c r="N27" s="90" t="s">
        <v>143</v>
      </c>
      <c r="O27" s="190" t="s">
        <v>144</v>
      </c>
      <c r="P27" s="174"/>
      <c r="Q27" s="175"/>
      <c r="R27" s="175"/>
      <c r="S27" s="175"/>
      <c r="T27" s="175"/>
      <c r="U27" s="175" t="s">
        <v>7</v>
      </c>
      <c r="V27" s="175"/>
      <c r="W27" s="175"/>
      <c r="X27" s="175"/>
      <c r="Y27" s="175"/>
      <c r="Z27" s="175"/>
      <c r="AA27" s="175"/>
      <c r="AB27" s="175"/>
      <c r="AC27" s="176" t="s">
        <v>177</v>
      </c>
      <c r="AD27" s="177">
        <v>0</v>
      </c>
      <c r="AE27" s="178">
        <f t="shared" ref="AE27" si="45">AD27/AJ27</f>
        <v>0</v>
      </c>
      <c r="AF27" s="179">
        <v>0</v>
      </c>
      <c r="AG27" s="178">
        <f t="shared" ref="AG27" si="46">AF27/AJ27</f>
        <v>0</v>
      </c>
      <c r="AH27" s="179">
        <v>0</v>
      </c>
      <c r="AI27" s="178">
        <f t="shared" ref="AI27" si="47">AH27/AJ27</f>
        <v>0</v>
      </c>
      <c r="AJ27" s="179">
        <v>1</v>
      </c>
      <c r="AK27" s="180">
        <f t="shared" ref="AK27" si="48">AJ27/AJ27</f>
        <v>1</v>
      </c>
      <c r="AL27" s="123"/>
      <c r="AM27" s="92"/>
      <c r="AN27" s="160" t="s">
        <v>347</v>
      </c>
      <c r="AO27" s="50"/>
      <c r="AP27" s="38"/>
      <c r="AQ27" s="93" t="s">
        <v>347</v>
      </c>
      <c r="AR27" s="50"/>
      <c r="AS27" s="38"/>
      <c r="AT27" s="93" t="s">
        <v>347</v>
      </c>
      <c r="AU27" s="50"/>
      <c r="AV27" s="38">
        <f t="shared" si="36"/>
        <v>0</v>
      </c>
      <c r="AW27" s="21"/>
    </row>
    <row r="28" spans="1:49" ht="60.75" thickBot="1" x14ac:dyDescent="0.3">
      <c r="A28" s="382"/>
      <c r="B28" s="345"/>
      <c r="C28" s="345"/>
      <c r="D28" s="345"/>
      <c r="E28" s="345"/>
      <c r="F28" s="345"/>
      <c r="G28" s="345"/>
      <c r="H28" s="394"/>
      <c r="I28" s="385"/>
      <c r="J28" s="326"/>
      <c r="K28" s="326"/>
      <c r="L28" s="326"/>
      <c r="M28" s="326"/>
      <c r="N28" s="193" t="s">
        <v>332</v>
      </c>
      <c r="O28" s="194" t="s">
        <v>47</v>
      </c>
      <c r="P28" s="195"/>
      <c r="Q28" s="196"/>
      <c r="R28" s="196"/>
      <c r="S28" s="196"/>
      <c r="T28" s="196"/>
      <c r="U28" s="196"/>
      <c r="V28" s="196"/>
      <c r="W28" s="196" t="s">
        <v>7</v>
      </c>
      <c r="X28" s="196"/>
      <c r="Y28" s="196"/>
      <c r="Z28" s="196"/>
      <c r="AA28" s="196"/>
      <c r="AB28" s="196"/>
      <c r="AC28" s="197" t="s">
        <v>224</v>
      </c>
      <c r="AD28" s="198">
        <v>0</v>
      </c>
      <c r="AE28" s="199">
        <f t="shared" si="29"/>
        <v>0</v>
      </c>
      <c r="AF28" s="200">
        <v>0</v>
      </c>
      <c r="AG28" s="199">
        <f t="shared" si="30"/>
        <v>0</v>
      </c>
      <c r="AH28" s="200">
        <v>0</v>
      </c>
      <c r="AI28" s="199">
        <f t="shared" si="31"/>
        <v>0</v>
      </c>
      <c r="AJ28" s="200">
        <v>1</v>
      </c>
      <c r="AK28" s="201">
        <f t="shared" si="32"/>
        <v>1</v>
      </c>
      <c r="AL28" s="139"/>
      <c r="AM28" s="57"/>
      <c r="AN28" s="202" t="s">
        <v>349</v>
      </c>
      <c r="AO28" s="56"/>
      <c r="AP28" s="57"/>
      <c r="AQ28" s="97" t="s">
        <v>347</v>
      </c>
      <c r="AR28" s="56"/>
      <c r="AS28" s="57"/>
      <c r="AT28" s="97" t="s">
        <v>501</v>
      </c>
      <c r="AU28" s="56"/>
      <c r="AV28" s="57">
        <f t="shared" si="7"/>
        <v>0</v>
      </c>
      <c r="AW28" s="73"/>
    </row>
    <row r="29" spans="1:49" ht="156" customHeight="1" x14ac:dyDescent="0.25">
      <c r="A29" s="401" t="s">
        <v>10</v>
      </c>
      <c r="B29" s="360">
        <f>AVERAGE(AM29:AM47)</f>
        <v>0.66666666666666663</v>
      </c>
      <c r="C29" s="360">
        <f>AVERAGE(AP29:AP47)</f>
        <v>0.9</v>
      </c>
      <c r="D29" s="360">
        <f>AVERAGE(AS29:AS47)</f>
        <v>1</v>
      </c>
      <c r="E29" s="360">
        <f>AVERAGE(AL29:AL47)</f>
        <v>0.21666666666666665</v>
      </c>
      <c r="F29" s="360">
        <f>AVERAGE(AO29:AO47)</f>
        <v>0.42261904761904751</v>
      </c>
      <c r="G29" s="360">
        <f>AVERAGE(AR29:AR47)</f>
        <v>0.79411764705882337</v>
      </c>
      <c r="H29" s="363" t="e">
        <f>AVERAGE(AU29:AU47)</f>
        <v>#DIV/0!</v>
      </c>
      <c r="I29" s="358" t="s">
        <v>241</v>
      </c>
      <c r="J29" s="327">
        <f>AVERAGE(AL29:AL33)</f>
        <v>0.25</v>
      </c>
      <c r="K29" s="327">
        <f>AVERAGE(AO29:AO33)</f>
        <v>0.44444444444444442</v>
      </c>
      <c r="L29" s="327">
        <f>AVERAGE(AR29:AR33)</f>
        <v>0.83333333333333326</v>
      </c>
      <c r="M29" s="327" t="e">
        <f>AVERAGE(AU29:AU33)</f>
        <v>#DIV/0!</v>
      </c>
      <c r="N29" s="203" t="s">
        <v>64</v>
      </c>
      <c r="O29" s="204" t="s">
        <v>65</v>
      </c>
      <c r="P29" s="205"/>
      <c r="Q29" s="206"/>
      <c r="R29" s="206"/>
      <c r="S29" s="206"/>
      <c r="T29" s="206"/>
      <c r="U29" s="206"/>
      <c r="V29" s="206"/>
      <c r="W29" s="206"/>
      <c r="X29" s="206"/>
      <c r="Y29" s="206" t="s">
        <v>7</v>
      </c>
      <c r="Z29" s="206"/>
      <c r="AA29" s="206"/>
      <c r="AB29" s="206" t="s">
        <v>7</v>
      </c>
      <c r="AC29" s="207" t="s">
        <v>203</v>
      </c>
      <c r="AD29" s="208">
        <v>0</v>
      </c>
      <c r="AE29" s="209">
        <f>AD29/AJ29</f>
        <v>0</v>
      </c>
      <c r="AF29" s="210">
        <v>0</v>
      </c>
      <c r="AG29" s="209">
        <f t="shared" ref="AG29:AG37" si="49">AF29/AJ29</f>
        <v>0</v>
      </c>
      <c r="AH29" s="210">
        <v>1</v>
      </c>
      <c r="AI29" s="209">
        <f t="shared" ref="AI29:AI37" si="50">AH29/AJ29</f>
        <v>1</v>
      </c>
      <c r="AJ29" s="210">
        <v>1</v>
      </c>
      <c r="AK29" s="211">
        <f t="shared" ref="AK29:AK37" si="51">AJ29/AJ29</f>
        <v>1</v>
      </c>
      <c r="AL29" s="110"/>
      <c r="AM29" s="95"/>
      <c r="AN29" s="150" t="s">
        <v>347</v>
      </c>
      <c r="AO29" s="59"/>
      <c r="AP29" s="95"/>
      <c r="AQ29" s="96" t="s">
        <v>347</v>
      </c>
      <c r="AR29" s="59">
        <v>1</v>
      </c>
      <c r="AS29" s="35">
        <f t="shared" ref="AS29:AS43" si="52">AR29/AI29</f>
        <v>1</v>
      </c>
      <c r="AT29" s="63" t="s">
        <v>469</v>
      </c>
      <c r="AU29" s="59"/>
      <c r="AV29" s="35">
        <f t="shared" ref="AV29:AV52" si="53">AU29/AK29</f>
        <v>0</v>
      </c>
      <c r="AW29" s="64"/>
    </row>
    <row r="30" spans="1:49" ht="120" customHeight="1" x14ac:dyDescent="0.25">
      <c r="A30" s="402"/>
      <c r="B30" s="361"/>
      <c r="C30" s="361"/>
      <c r="D30" s="361"/>
      <c r="E30" s="361"/>
      <c r="F30" s="361"/>
      <c r="G30" s="361"/>
      <c r="H30" s="364"/>
      <c r="I30" s="359"/>
      <c r="J30" s="328"/>
      <c r="K30" s="328"/>
      <c r="L30" s="328"/>
      <c r="M30" s="328"/>
      <c r="N30" s="212" t="s">
        <v>156</v>
      </c>
      <c r="O30" s="213" t="s">
        <v>157</v>
      </c>
      <c r="P30" s="214"/>
      <c r="Q30" s="215"/>
      <c r="R30" s="215"/>
      <c r="S30" s="215"/>
      <c r="T30" s="215"/>
      <c r="U30" s="215"/>
      <c r="V30" s="215"/>
      <c r="W30" s="215"/>
      <c r="X30" s="215"/>
      <c r="Y30" s="215" t="s">
        <v>7</v>
      </c>
      <c r="Z30" s="215"/>
      <c r="AA30" s="215"/>
      <c r="AB30" s="215" t="s">
        <v>7</v>
      </c>
      <c r="AC30" s="216"/>
      <c r="AD30" s="217">
        <v>0</v>
      </c>
      <c r="AE30" s="218">
        <f>AD30/AJ30</f>
        <v>0</v>
      </c>
      <c r="AF30" s="219">
        <v>0</v>
      </c>
      <c r="AG30" s="218">
        <f t="shared" si="49"/>
        <v>0</v>
      </c>
      <c r="AH30" s="219">
        <v>1</v>
      </c>
      <c r="AI30" s="218">
        <f t="shared" si="50"/>
        <v>1</v>
      </c>
      <c r="AJ30" s="219">
        <v>1</v>
      </c>
      <c r="AK30" s="220">
        <f t="shared" si="51"/>
        <v>1</v>
      </c>
      <c r="AL30" s="123"/>
      <c r="AM30" s="92"/>
      <c r="AN30" s="191" t="s">
        <v>347</v>
      </c>
      <c r="AO30" s="50"/>
      <c r="AP30" s="92"/>
      <c r="AQ30" s="94" t="s">
        <v>347</v>
      </c>
      <c r="AR30" s="50">
        <v>1</v>
      </c>
      <c r="AS30" s="38">
        <f t="shared" si="52"/>
        <v>1</v>
      </c>
      <c r="AT30" s="52" t="s">
        <v>470</v>
      </c>
      <c r="AU30" s="50"/>
      <c r="AV30" s="38">
        <f t="shared" si="53"/>
        <v>0</v>
      </c>
      <c r="AW30" s="16"/>
    </row>
    <row r="31" spans="1:49" ht="147.75" customHeight="1" x14ac:dyDescent="0.25">
      <c r="A31" s="402"/>
      <c r="B31" s="361"/>
      <c r="C31" s="361"/>
      <c r="D31" s="361"/>
      <c r="E31" s="361"/>
      <c r="F31" s="361"/>
      <c r="G31" s="361"/>
      <c r="H31" s="364"/>
      <c r="I31" s="359"/>
      <c r="J31" s="328"/>
      <c r="K31" s="328"/>
      <c r="L31" s="328"/>
      <c r="M31" s="328"/>
      <c r="N31" s="221" t="s">
        <v>62</v>
      </c>
      <c r="O31" s="222" t="s">
        <v>63</v>
      </c>
      <c r="P31" s="223"/>
      <c r="Q31" s="224"/>
      <c r="R31" s="224"/>
      <c r="S31" s="224"/>
      <c r="T31" s="224"/>
      <c r="U31" s="224"/>
      <c r="V31" s="224" t="s">
        <v>7</v>
      </c>
      <c r="W31" s="224"/>
      <c r="X31" s="224"/>
      <c r="Y31" s="224" t="s">
        <v>7</v>
      </c>
      <c r="Z31" s="224"/>
      <c r="AA31" s="224"/>
      <c r="AB31" s="224" t="s">
        <v>7</v>
      </c>
      <c r="AC31" s="225"/>
      <c r="AD31" s="226">
        <v>0</v>
      </c>
      <c r="AE31" s="227">
        <f>AD31/AJ31</f>
        <v>0</v>
      </c>
      <c r="AF31" s="228">
        <f>1/3</f>
        <v>0.33333333333333331</v>
      </c>
      <c r="AG31" s="227">
        <f t="shared" si="49"/>
        <v>0.33333333333333331</v>
      </c>
      <c r="AH31" s="228">
        <f>2/3</f>
        <v>0.66666666666666663</v>
      </c>
      <c r="AI31" s="227">
        <f t="shared" si="50"/>
        <v>0.66666666666666663</v>
      </c>
      <c r="AJ31" s="228">
        <v>1</v>
      </c>
      <c r="AK31" s="229">
        <f t="shared" si="51"/>
        <v>1</v>
      </c>
      <c r="AL31" s="123"/>
      <c r="AM31" s="92"/>
      <c r="AN31" s="160" t="s">
        <v>354</v>
      </c>
      <c r="AO31" s="50">
        <f>1/3</f>
        <v>0.33333333333333331</v>
      </c>
      <c r="AP31" s="38">
        <f t="shared" ref="AP31:AP43" si="54">AO31/AG31</f>
        <v>1</v>
      </c>
      <c r="AQ31" s="53" t="s">
        <v>425</v>
      </c>
      <c r="AR31" s="50">
        <f>2/3</f>
        <v>0.66666666666666663</v>
      </c>
      <c r="AS31" s="38">
        <f t="shared" si="52"/>
        <v>1</v>
      </c>
      <c r="AT31" s="53" t="s">
        <v>471</v>
      </c>
      <c r="AU31" s="50"/>
      <c r="AV31" s="38">
        <f t="shared" si="53"/>
        <v>0</v>
      </c>
      <c r="AW31" s="20"/>
    </row>
    <row r="32" spans="1:49" ht="390.75" customHeight="1" x14ac:dyDescent="0.25">
      <c r="A32" s="402"/>
      <c r="B32" s="361"/>
      <c r="C32" s="361"/>
      <c r="D32" s="361"/>
      <c r="E32" s="361"/>
      <c r="F32" s="361"/>
      <c r="G32" s="361"/>
      <c r="H32" s="364"/>
      <c r="I32" s="359"/>
      <c r="J32" s="328"/>
      <c r="K32" s="328"/>
      <c r="L32" s="328"/>
      <c r="M32" s="328"/>
      <c r="N32" s="212" t="s">
        <v>48</v>
      </c>
      <c r="O32" s="213" t="s">
        <v>49</v>
      </c>
      <c r="P32" s="214"/>
      <c r="Q32" s="215"/>
      <c r="R32" s="215" t="s">
        <v>7</v>
      </c>
      <c r="S32" s="215" t="s">
        <v>7</v>
      </c>
      <c r="T32" s="215"/>
      <c r="U32" s="215"/>
      <c r="V32" s="215"/>
      <c r="W32" s="215"/>
      <c r="X32" s="215"/>
      <c r="Y32" s="215" t="s">
        <v>7</v>
      </c>
      <c r="Z32" s="215"/>
      <c r="AA32" s="215"/>
      <c r="AB32" s="215" t="s">
        <v>7</v>
      </c>
      <c r="AC32" s="230" t="s">
        <v>260</v>
      </c>
      <c r="AD32" s="217">
        <v>1</v>
      </c>
      <c r="AE32" s="218">
        <f>AD32/AJ32</f>
        <v>0.25</v>
      </c>
      <c r="AF32" s="219">
        <v>2</v>
      </c>
      <c r="AG32" s="218">
        <f t="shared" si="49"/>
        <v>0.5</v>
      </c>
      <c r="AH32" s="219">
        <v>3</v>
      </c>
      <c r="AI32" s="218">
        <f t="shared" si="50"/>
        <v>0.75</v>
      </c>
      <c r="AJ32" s="219">
        <v>4</v>
      </c>
      <c r="AK32" s="220">
        <f t="shared" si="51"/>
        <v>1</v>
      </c>
      <c r="AL32" s="123">
        <v>0.25</v>
      </c>
      <c r="AM32" s="38">
        <f>AL32/AE32</f>
        <v>1</v>
      </c>
      <c r="AN32" s="181" t="s">
        <v>383</v>
      </c>
      <c r="AO32" s="50">
        <v>0.5</v>
      </c>
      <c r="AP32" s="38">
        <f t="shared" si="54"/>
        <v>1</v>
      </c>
      <c r="AQ32" s="53" t="s">
        <v>446</v>
      </c>
      <c r="AR32" s="50">
        <v>0.75</v>
      </c>
      <c r="AS32" s="38">
        <f t="shared" si="52"/>
        <v>1</v>
      </c>
      <c r="AT32" s="308" t="s">
        <v>472</v>
      </c>
      <c r="AU32" s="50"/>
      <c r="AV32" s="38">
        <f t="shared" si="53"/>
        <v>0</v>
      </c>
      <c r="AW32" s="20"/>
    </row>
    <row r="33" spans="1:49" ht="275.25" customHeight="1" x14ac:dyDescent="0.25">
      <c r="A33" s="402"/>
      <c r="B33" s="361"/>
      <c r="C33" s="361"/>
      <c r="D33" s="361"/>
      <c r="E33" s="361"/>
      <c r="F33" s="361"/>
      <c r="G33" s="361"/>
      <c r="H33" s="364"/>
      <c r="I33" s="359"/>
      <c r="J33" s="329"/>
      <c r="K33" s="329"/>
      <c r="L33" s="329"/>
      <c r="M33" s="329"/>
      <c r="N33" s="221" t="s">
        <v>50</v>
      </c>
      <c r="O33" s="222" t="s">
        <v>148</v>
      </c>
      <c r="P33" s="223"/>
      <c r="Q33" s="224"/>
      <c r="R33" s="224"/>
      <c r="S33" s="224"/>
      <c r="T33" s="224"/>
      <c r="U33" s="224" t="s">
        <v>7</v>
      </c>
      <c r="V33" s="224"/>
      <c r="W33" s="224"/>
      <c r="X33" s="224"/>
      <c r="Y33" s="224"/>
      <c r="Z33" s="224"/>
      <c r="AA33" s="224"/>
      <c r="AB33" s="224" t="s">
        <v>7</v>
      </c>
      <c r="AC33" s="231" t="s">
        <v>204</v>
      </c>
      <c r="AD33" s="226">
        <v>0.25</v>
      </c>
      <c r="AE33" s="227">
        <f>AD33/AJ33</f>
        <v>0.25</v>
      </c>
      <c r="AF33" s="228">
        <v>0.5</v>
      </c>
      <c r="AG33" s="227">
        <f t="shared" si="49"/>
        <v>0.5</v>
      </c>
      <c r="AH33" s="228">
        <v>0.75</v>
      </c>
      <c r="AI33" s="227">
        <f t="shared" si="50"/>
        <v>0.75</v>
      </c>
      <c r="AJ33" s="228">
        <v>1</v>
      </c>
      <c r="AK33" s="229">
        <f t="shared" si="51"/>
        <v>1</v>
      </c>
      <c r="AL33" s="123">
        <v>0.25</v>
      </c>
      <c r="AM33" s="38">
        <f>AL33/AE33</f>
        <v>1</v>
      </c>
      <c r="AN33" s="181" t="s">
        <v>364</v>
      </c>
      <c r="AO33" s="50">
        <v>0.5</v>
      </c>
      <c r="AP33" s="38">
        <f t="shared" si="54"/>
        <v>1</v>
      </c>
      <c r="AQ33" s="53" t="s">
        <v>400</v>
      </c>
      <c r="AR33" s="50">
        <v>0.75</v>
      </c>
      <c r="AS33" s="38">
        <f t="shared" si="52"/>
        <v>1</v>
      </c>
      <c r="AT33" s="53" t="s">
        <v>466</v>
      </c>
      <c r="AU33" s="50"/>
      <c r="AV33" s="38">
        <f t="shared" si="53"/>
        <v>0</v>
      </c>
      <c r="AW33" s="20"/>
    </row>
    <row r="34" spans="1:49" ht="135" x14ac:dyDescent="0.25">
      <c r="A34" s="402"/>
      <c r="B34" s="361"/>
      <c r="C34" s="361"/>
      <c r="D34" s="361"/>
      <c r="E34" s="361"/>
      <c r="F34" s="361"/>
      <c r="G34" s="361"/>
      <c r="H34" s="364"/>
      <c r="I34" s="404" t="s">
        <v>180</v>
      </c>
      <c r="J34" s="332">
        <f>AVERAGE(AL34:AL37)</f>
        <v>0</v>
      </c>
      <c r="K34" s="332">
        <f>AVERAGE(AO34:AO37)</f>
        <v>0.3611111111111111</v>
      </c>
      <c r="L34" s="332">
        <f>AVERAGE(AR34:AR37)</f>
        <v>0.72916666666666663</v>
      </c>
      <c r="M34" s="332" t="e">
        <f>AVERAGE(AU34:AU37)</f>
        <v>#DIV/0!</v>
      </c>
      <c r="N34" s="212" t="s">
        <v>55</v>
      </c>
      <c r="O34" s="213" t="s">
        <v>56</v>
      </c>
      <c r="P34" s="214"/>
      <c r="Q34" s="215"/>
      <c r="R34" s="215"/>
      <c r="S34" s="215"/>
      <c r="T34" s="215"/>
      <c r="U34" s="215"/>
      <c r="V34" s="215"/>
      <c r="W34" s="215"/>
      <c r="X34" s="215"/>
      <c r="Y34" s="215" t="s">
        <v>7</v>
      </c>
      <c r="Z34" s="215"/>
      <c r="AA34" s="215" t="s">
        <v>7</v>
      </c>
      <c r="AB34" s="215" t="s">
        <v>7</v>
      </c>
      <c r="AC34" s="230" t="s">
        <v>183</v>
      </c>
      <c r="AD34" s="217">
        <v>0</v>
      </c>
      <c r="AE34" s="218">
        <v>0</v>
      </c>
      <c r="AF34" s="219">
        <f>1/2</f>
        <v>0.5</v>
      </c>
      <c r="AG34" s="218">
        <f t="shared" si="49"/>
        <v>0.5</v>
      </c>
      <c r="AH34" s="219">
        <v>1</v>
      </c>
      <c r="AI34" s="218">
        <f t="shared" si="50"/>
        <v>1</v>
      </c>
      <c r="AJ34" s="219">
        <v>1</v>
      </c>
      <c r="AK34" s="220">
        <f t="shared" si="51"/>
        <v>1</v>
      </c>
      <c r="AL34" s="123"/>
      <c r="AM34" s="92"/>
      <c r="AN34" s="160" t="s">
        <v>347</v>
      </c>
      <c r="AO34" s="50">
        <v>0.25</v>
      </c>
      <c r="AP34" s="38">
        <f t="shared" si="54"/>
        <v>0.5</v>
      </c>
      <c r="AQ34" s="53" t="s">
        <v>404</v>
      </c>
      <c r="AR34" s="50">
        <v>1</v>
      </c>
      <c r="AS34" s="38">
        <f t="shared" si="52"/>
        <v>1</v>
      </c>
      <c r="AT34" s="53" t="s">
        <v>488</v>
      </c>
      <c r="AU34" s="50"/>
      <c r="AV34" s="38">
        <f t="shared" si="53"/>
        <v>0</v>
      </c>
      <c r="AW34" s="20"/>
    </row>
    <row r="35" spans="1:49" ht="66" customHeight="1" x14ac:dyDescent="0.25">
      <c r="A35" s="402"/>
      <c r="B35" s="361"/>
      <c r="C35" s="361"/>
      <c r="D35" s="361"/>
      <c r="E35" s="361"/>
      <c r="F35" s="361"/>
      <c r="G35" s="361"/>
      <c r="H35" s="364"/>
      <c r="I35" s="404"/>
      <c r="J35" s="333"/>
      <c r="K35" s="333"/>
      <c r="L35" s="333"/>
      <c r="M35" s="333"/>
      <c r="N35" s="221" t="s">
        <v>57</v>
      </c>
      <c r="O35" s="222" t="s">
        <v>58</v>
      </c>
      <c r="P35" s="223"/>
      <c r="Q35" s="224"/>
      <c r="R35" s="224"/>
      <c r="S35" s="224"/>
      <c r="T35" s="224"/>
      <c r="U35" s="224"/>
      <c r="V35" s="224"/>
      <c r="W35" s="224"/>
      <c r="X35" s="224"/>
      <c r="Y35" s="224" t="s">
        <v>7</v>
      </c>
      <c r="Z35" s="224"/>
      <c r="AA35" s="224" t="s">
        <v>7</v>
      </c>
      <c r="AB35" s="224" t="s">
        <v>7</v>
      </c>
      <c r="AC35" s="231" t="s">
        <v>242</v>
      </c>
      <c r="AD35" s="226">
        <v>0</v>
      </c>
      <c r="AE35" s="227">
        <f>AD35/AJ35</f>
        <v>0</v>
      </c>
      <c r="AF35" s="228">
        <v>1</v>
      </c>
      <c r="AG35" s="227">
        <f t="shared" si="49"/>
        <v>0.5</v>
      </c>
      <c r="AH35" s="228">
        <v>1</v>
      </c>
      <c r="AI35" s="227">
        <f t="shared" si="50"/>
        <v>0.5</v>
      </c>
      <c r="AJ35" s="228">
        <v>2</v>
      </c>
      <c r="AK35" s="229">
        <f t="shared" si="51"/>
        <v>1</v>
      </c>
      <c r="AL35" s="123"/>
      <c r="AM35" s="92"/>
      <c r="AN35" s="160" t="s">
        <v>347</v>
      </c>
      <c r="AO35" s="50">
        <v>0.5</v>
      </c>
      <c r="AP35" s="38">
        <f t="shared" si="54"/>
        <v>1</v>
      </c>
      <c r="AQ35" s="53" t="s">
        <v>426</v>
      </c>
      <c r="AR35" s="50">
        <v>0.5</v>
      </c>
      <c r="AS35" s="38">
        <f t="shared" si="52"/>
        <v>1</v>
      </c>
      <c r="AT35" s="308" t="s">
        <v>489</v>
      </c>
      <c r="AU35" s="50"/>
      <c r="AV35" s="38">
        <f t="shared" si="53"/>
        <v>0</v>
      </c>
      <c r="AW35" s="20"/>
    </row>
    <row r="36" spans="1:49" ht="94.5" customHeight="1" x14ac:dyDescent="0.25">
      <c r="A36" s="402"/>
      <c r="B36" s="361"/>
      <c r="C36" s="361"/>
      <c r="D36" s="361"/>
      <c r="E36" s="361"/>
      <c r="F36" s="361"/>
      <c r="G36" s="361"/>
      <c r="H36" s="364"/>
      <c r="I36" s="404"/>
      <c r="J36" s="333"/>
      <c r="K36" s="333"/>
      <c r="L36" s="333"/>
      <c r="M36" s="333"/>
      <c r="N36" s="212" t="s">
        <v>59</v>
      </c>
      <c r="O36" s="213" t="s">
        <v>151</v>
      </c>
      <c r="P36" s="214"/>
      <c r="Q36" s="215"/>
      <c r="R36" s="215"/>
      <c r="S36" s="215"/>
      <c r="T36" s="215"/>
      <c r="U36" s="215"/>
      <c r="V36" s="215"/>
      <c r="W36" s="215"/>
      <c r="X36" s="215"/>
      <c r="Y36" s="215" t="s">
        <v>7</v>
      </c>
      <c r="Z36" s="215"/>
      <c r="AA36" s="215"/>
      <c r="AB36" s="215" t="s">
        <v>7</v>
      </c>
      <c r="AC36" s="216"/>
      <c r="AD36" s="217">
        <v>0</v>
      </c>
      <c r="AE36" s="218">
        <f>AD36/AJ36</f>
        <v>0</v>
      </c>
      <c r="AF36" s="219">
        <v>2</v>
      </c>
      <c r="AG36" s="218">
        <f t="shared" si="49"/>
        <v>0.33333333333333331</v>
      </c>
      <c r="AH36" s="219">
        <v>4</v>
      </c>
      <c r="AI36" s="218">
        <f t="shared" si="50"/>
        <v>0.66666666666666663</v>
      </c>
      <c r="AJ36" s="219">
        <v>6</v>
      </c>
      <c r="AK36" s="220">
        <f t="shared" si="51"/>
        <v>1</v>
      </c>
      <c r="AL36" s="123"/>
      <c r="AM36" s="92"/>
      <c r="AN36" s="160" t="s">
        <v>347</v>
      </c>
      <c r="AO36" s="50">
        <f>1/3</f>
        <v>0.33333333333333331</v>
      </c>
      <c r="AP36" s="38">
        <f t="shared" si="54"/>
        <v>1</v>
      </c>
      <c r="AQ36" s="53" t="s">
        <v>427</v>
      </c>
      <c r="AR36" s="50">
        <f>2/3</f>
        <v>0.66666666666666663</v>
      </c>
      <c r="AS36" s="38">
        <f t="shared" si="52"/>
        <v>1</v>
      </c>
      <c r="AT36" s="53" t="s">
        <v>473</v>
      </c>
      <c r="AU36" s="50"/>
      <c r="AV36" s="38">
        <f t="shared" si="53"/>
        <v>0</v>
      </c>
      <c r="AW36" s="20"/>
    </row>
    <row r="37" spans="1:49" ht="307.5" customHeight="1" x14ac:dyDescent="0.25">
      <c r="A37" s="402"/>
      <c r="B37" s="361"/>
      <c r="C37" s="361"/>
      <c r="D37" s="361"/>
      <c r="E37" s="361"/>
      <c r="F37" s="361"/>
      <c r="G37" s="361"/>
      <c r="H37" s="364"/>
      <c r="I37" s="404"/>
      <c r="J37" s="334"/>
      <c r="K37" s="334"/>
      <c r="L37" s="334"/>
      <c r="M37" s="334"/>
      <c r="N37" s="221" t="s">
        <v>60</v>
      </c>
      <c r="O37" s="222" t="s">
        <v>152</v>
      </c>
      <c r="P37" s="223"/>
      <c r="Q37" s="224"/>
      <c r="R37" s="224"/>
      <c r="S37" s="224"/>
      <c r="T37" s="224"/>
      <c r="U37" s="224"/>
      <c r="V37" s="224"/>
      <c r="W37" s="224"/>
      <c r="X37" s="224" t="s">
        <v>7</v>
      </c>
      <c r="Y37" s="224"/>
      <c r="Z37" s="224"/>
      <c r="AA37" s="224"/>
      <c r="AB37" s="224"/>
      <c r="AC37" s="225"/>
      <c r="AD37" s="226">
        <v>1</v>
      </c>
      <c r="AE37" s="227">
        <f>AD37/AJ37</f>
        <v>0.25</v>
      </c>
      <c r="AF37" s="228">
        <v>2</v>
      </c>
      <c r="AG37" s="227">
        <f t="shared" si="49"/>
        <v>0.5</v>
      </c>
      <c r="AH37" s="228">
        <v>3</v>
      </c>
      <c r="AI37" s="227">
        <f t="shared" si="50"/>
        <v>0.75</v>
      </c>
      <c r="AJ37" s="228">
        <v>4</v>
      </c>
      <c r="AK37" s="229">
        <f t="shared" si="51"/>
        <v>1</v>
      </c>
      <c r="AL37" s="123">
        <v>0</v>
      </c>
      <c r="AM37" s="38">
        <f>AL37/AE37</f>
        <v>0</v>
      </c>
      <c r="AN37" s="181" t="s">
        <v>391</v>
      </c>
      <c r="AO37" s="50"/>
      <c r="AP37" s="38">
        <f t="shared" si="54"/>
        <v>0</v>
      </c>
      <c r="AQ37" s="93" t="s">
        <v>442</v>
      </c>
      <c r="AR37" s="50">
        <v>0.75</v>
      </c>
      <c r="AS37" s="38">
        <f t="shared" si="52"/>
        <v>1</v>
      </c>
      <c r="AT37" s="53" t="s">
        <v>504</v>
      </c>
      <c r="AU37" s="50"/>
      <c r="AV37" s="38">
        <f t="shared" si="53"/>
        <v>0</v>
      </c>
      <c r="AW37" s="20"/>
    </row>
    <row r="38" spans="1:49" ht="84" customHeight="1" x14ac:dyDescent="0.25">
      <c r="A38" s="402"/>
      <c r="B38" s="361"/>
      <c r="C38" s="361"/>
      <c r="D38" s="361"/>
      <c r="E38" s="361"/>
      <c r="F38" s="361"/>
      <c r="G38" s="361"/>
      <c r="H38" s="364"/>
      <c r="I38" s="386" t="s">
        <v>181</v>
      </c>
      <c r="J38" s="332">
        <f>AVERAGE(AL38:AL43)</f>
        <v>0.29166666666666663</v>
      </c>
      <c r="K38" s="332">
        <f>AVERAGE(AO38:AO43)</f>
        <v>0.47222222222222227</v>
      </c>
      <c r="L38" s="332">
        <f>AVERAGE(AR38:AR43)</f>
        <v>0.84722222222222221</v>
      </c>
      <c r="M38" s="332" t="e">
        <f>AVERAGE(AU38:AU43)</f>
        <v>#DIV/0!</v>
      </c>
      <c r="N38" s="212" t="s">
        <v>51</v>
      </c>
      <c r="O38" s="213" t="s">
        <v>52</v>
      </c>
      <c r="P38" s="214" t="s">
        <v>7</v>
      </c>
      <c r="Q38" s="215" t="s">
        <v>7</v>
      </c>
      <c r="R38" s="215"/>
      <c r="S38" s="215"/>
      <c r="T38" s="215"/>
      <c r="U38" s="215"/>
      <c r="V38" s="215" t="s">
        <v>7</v>
      </c>
      <c r="W38" s="215"/>
      <c r="X38" s="215"/>
      <c r="Y38" s="215" t="s">
        <v>7</v>
      </c>
      <c r="Z38" s="215"/>
      <c r="AA38" s="215"/>
      <c r="AB38" s="215" t="s">
        <v>7</v>
      </c>
      <c r="AC38" s="230" t="s">
        <v>243</v>
      </c>
      <c r="AD38" s="217">
        <v>0</v>
      </c>
      <c r="AE38" s="218">
        <f t="shared" si="29"/>
        <v>0</v>
      </c>
      <c r="AF38" s="219">
        <f>1/3</f>
        <v>0.33333333333333331</v>
      </c>
      <c r="AG38" s="218">
        <f t="shared" si="30"/>
        <v>0.33333333333333331</v>
      </c>
      <c r="AH38" s="219">
        <f>2/3</f>
        <v>0.66666666666666663</v>
      </c>
      <c r="AI38" s="218">
        <f t="shared" si="31"/>
        <v>0.66666666666666663</v>
      </c>
      <c r="AJ38" s="219">
        <f>3/3</f>
        <v>1</v>
      </c>
      <c r="AK38" s="220">
        <f t="shared" si="32"/>
        <v>1</v>
      </c>
      <c r="AL38" s="123"/>
      <c r="AM38" s="92"/>
      <c r="AN38" s="160" t="s">
        <v>355</v>
      </c>
      <c r="AO38" s="50">
        <f>1/3</f>
        <v>0.33333333333333331</v>
      </c>
      <c r="AP38" s="38">
        <f t="shared" si="54"/>
        <v>1</v>
      </c>
      <c r="AQ38" s="53" t="s">
        <v>428</v>
      </c>
      <c r="AR38" s="50">
        <f>2/3</f>
        <v>0.66666666666666663</v>
      </c>
      <c r="AS38" s="38">
        <f t="shared" si="52"/>
        <v>1</v>
      </c>
      <c r="AT38" s="53" t="s">
        <v>474</v>
      </c>
      <c r="AU38" s="50"/>
      <c r="AV38" s="38">
        <f t="shared" si="53"/>
        <v>0</v>
      </c>
      <c r="AW38" s="20"/>
    </row>
    <row r="39" spans="1:49" ht="99" customHeight="1" x14ac:dyDescent="0.25">
      <c r="A39" s="402"/>
      <c r="B39" s="361"/>
      <c r="C39" s="361"/>
      <c r="D39" s="361"/>
      <c r="E39" s="361"/>
      <c r="F39" s="361"/>
      <c r="G39" s="361"/>
      <c r="H39" s="364"/>
      <c r="I39" s="387"/>
      <c r="J39" s="333"/>
      <c r="K39" s="333"/>
      <c r="L39" s="333"/>
      <c r="M39" s="333"/>
      <c r="N39" s="221" t="s">
        <v>53</v>
      </c>
      <c r="O39" s="222" t="s">
        <v>54</v>
      </c>
      <c r="P39" s="223" t="s">
        <v>7</v>
      </c>
      <c r="Q39" s="224" t="s">
        <v>7</v>
      </c>
      <c r="R39" s="224"/>
      <c r="S39" s="224"/>
      <c r="T39" s="224"/>
      <c r="U39" s="224"/>
      <c r="V39" s="224"/>
      <c r="W39" s="224"/>
      <c r="X39" s="224"/>
      <c r="Y39" s="224" t="s">
        <v>7</v>
      </c>
      <c r="Z39" s="224"/>
      <c r="AA39" s="224"/>
      <c r="AB39" s="224" t="s">
        <v>7</v>
      </c>
      <c r="AC39" s="225"/>
      <c r="AD39" s="226">
        <v>0</v>
      </c>
      <c r="AE39" s="227">
        <f t="shared" si="29"/>
        <v>0</v>
      </c>
      <c r="AF39" s="228">
        <f>1/2</f>
        <v>0.5</v>
      </c>
      <c r="AG39" s="227">
        <f t="shared" si="30"/>
        <v>0.5</v>
      </c>
      <c r="AH39" s="228">
        <v>1</v>
      </c>
      <c r="AI39" s="227">
        <f t="shared" si="31"/>
        <v>1</v>
      </c>
      <c r="AJ39" s="228">
        <v>1</v>
      </c>
      <c r="AK39" s="229">
        <f t="shared" si="32"/>
        <v>1</v>
      </c>
      <c r="AL39" s="123"/>
      <c r="AM39" s="38">
        <f>AL39/AG39</f>
        <v>0</v>
      </c>
      <c r="AN39" s="160" t="s">
        <v>347</v>
      </c>
      <c r="AO39" s="50">
        <v>0.5</v>
      </c>
      <c r="AP39" s="38">
        <f t="shared" si="54"/>
        <v>1</v>
      </c>
      <c r="AQ39" s="53" t="s">
        <v>429</v>
      </c>
      <c r="AR39" s="50">
        <v>1</v>
      </c>
      <c r="AS39" s="38">
        <f t="shared" si="52"/>
        <v>1</v>
      </c>
      <c r="AT39" s="53" t="s">
        <v>475</v>
      </c>
      <c r="AU39" s="50"/>
      <c r="AV39" s="38">
        <f t="shared" si="53"/>
        <v>0</v>
      </c>
      <c r="AW39" s="20"/>
    </row>
    <row r="40" spans="1:49" ht="232.5" customHeight="1" x14ac:dyDescent="0.25">
      <c r="A40" s="402"/>
      <c r="B40" s="361"/>
      <c r="C40" s="361"/>
      <c r="D40" s="361"/>
      <c r="E40" s="361"/>
      <c r="F40" s="361"/>
      <c r="G40" s="361"/>
      <c r="H40" s="364"/>
      <c r="I40" s="387"/>
      <c r="J40" s="333"/>
      <c r="K40" s="333"/>
      <c r="L40" s="333"/>
      <c r="M40" s="333"/>
      <c r="N40" s="212" t="s">
        <v>71</v>
      </c>
      <c r="O40" s="213" t="s">
        <v>72</v>
      </c>
      <c r="P40" s="214"/>
      <c r="Q40" s="215" t="s">
        <v>7</v>
      </c>
      <c r="R40" s="215"/>
      <c r="S40" s="215" t="s">
        <v>7</v>
      </c>
      <c r="T40" s="215"/>
      <c r="U40" s="215"/>
      <c r="V40" s="215" t="s">
        <v>7</v>
      </c>
      <c r="W40" s="215"/>
      <c r="X40" s="215"/>
      <c r="Y40" s="215" t="s">
        <v>7</v>
      </c>
      <c r="Z40" s="215"/>
      <c r="AA40" s="215"/>
      <c r="AB40" s="215" t="s">
        <v>7</v>
      </c>
      <c r="AC40" s="230" t="s">
        <v>258</v>
      </c>
      <c r="AD40" s="217">
        <f>1/3</f>
        <v>0.33333333333333331</v>
      </c>
      <c r="AE40" s="218">
        <f>AD40/AJ40</f>
        <v>0.33333333333333331</v>
      </c>
      <c r="AF40" s="219">
        <f>2/3</f>
        <v>0.66666666666666663</v>
      </c>
      <c r="AG40" s="218">
        <f>AF40/AJ40</f>
        <v>0.66666666666666663</v>
      </c>
      <c r="AH40" s="219">
        <v>1</v>
      </c>
      <c r="AI40" s="218">
        <f>AH40/AJ40</f>
        <v>1</v>
      </c>
      <c r="AJ40" s="219">
        <v>1</v>
      </c>
      <c r="AK40" s="220">
        <f>AJ40/AJ40</f>
        <v>1</v>
      </c>
      <c r="AL40" s="123">
        <f>1/3</f>
        <v>0.33333333333333331</v>
      </c>
      <c r="AM40" s="38">
        <f>AL40/AE40</f>
        <v>1</v>
      </c>
      <c r="AN40" s="181" t="s">
        <v>367</v>
      </c>
      <c r="AO40" s="50">
        <f>2/3</f>
        <v>0.66666666666666663</v>
      </c>
      <c r="AP40" s="38">
        <f t="shared" si="54"/>
        <v>1</v>
      </c>
      <c r="AQ40" s="308" t="s">
        <v>447</v>
      </c>
      <c r="AR40" s="50">
        <v>1</v>
      </c>
      <c r="AS40" s="38">
        <f t="shared" si="52"/>
        <v>1</v>
      </c>
      <c r="AT40" s="53" t="s">
        <v>476</v>
      </c>
      <c r="AU40" s="50"/>
      <c r="AV40" s="38">
        <f t="shared" si="53"/>
        <v>0</v>
      </c>
      <c r="AW40" s="20"/>
    </row>
    <row r="41" spans="1:49" ht="175.5" customHeight="1" x14ac:dyDescent="0.25">
      <c r="A41" s="402"/>
      <c r="B41" s="361"/>
      <c r="C41" s="361"/>
      <c r="D41" s="361"/>
      <c r="E41" s="361"/>
      <c r="F41" s="361"/>
      <c r="G41" s="361"/>
      <c r="H41" s="364"/>
      <c r="I41" s="387"/>
      <c r="J41" s="333"/>
      <c r="K41" s="333"/>
      <c r="L41" s="333"/>
      <c r="M41" s="333"/>
      <c r="N41" s="221" t="s">
        <v>149</v>
      </c>
      <c r="O41" s="222" t="s">
        <v>150</v>
      </c>
      <c r="P41" s="223"/>
      <c r="Q41" s="224" t="s">
        <v>7</v>
      </c>
      <c r="R41" s="224"/>
      <c r="S41" s="224"/>
      <c r="T41" s="224"/>
      <c r="U41" s="224"/>
      <c r="V41" s="224"/>
      <c r="W41" s="224"/>
      <c r="X41" s="224"/>
      <c r="Y41" s="224" t="s">
        <v>7</v>
      </c>
      <c r="Z41" s="224"/>
      <c r="AA41" s="224"/>
      <c r="AB41" s="224" t="s">
        <v>7</v>
      </c>
      <c r="AC41" s="225"/>
      <c r="AD41" s="226">
        <v>0.25</v>
      </c>
      <c r="AE41" s="227">
        <f>AD41/AJ41</f>
        <v>0.25</v>
      </c>
      <c r="AF41" s="228">
        <v>0.5</v>
      </c>
      <c r="AG41" s="227">
        <f>AF41/AJ41</f>
        <v>0.5</v>
      </c>
      <c r="AH41" s="228">
        <v>0.75</v>
      </c>
      <c r="AI41" s="227">
        <f>AH41/AJ41</f>
        <v>0.75</v>
      </c>
      <c r="AJ41" s="228">
        <v>1</v>
      </c>
      <c r="AK41" s="229">
        <f>AJ41/AJ41</f>
        <v>1</v>
      </c>
      <c r="AL41" s="123">
        <v>0.25</v>
      </c>
      <c r="AM41" s="38">
        <f>AL41/AE41</f>
        <v>1</v>
      </c>
      <c r="AN41" s="181" t="s">
        <v>365</v>
      </c>
      <c r="AO41" s="50">
        <v>0.5</v>
      </c>
      <c r="AP41" s="38">
        <f t="shared" si="54"/>
        <v>1</v>
      </c>
      <c r="AQ41" s="53" t="s">
        <v>430</v>
      </c>
      <c r="AR41" s="50">
        <v>0.75</v>
      </c>
      <c r="AS41" s="38">
        <f t="shared" si="52"/>
        <v>1</v>
      </c>
      <c r="AT41" s="53" t="s">
        <v>477</v>
      </c>
      <c r="AU41" s="50"/>
      <c r="AV41" s="38">
        <f t="shared" si="53"/>
        <v>0</v>
      </c>
      <c r="AW41" s="20"/>
    </row>
    <row r="42" spans="1:49" ht="44.25" customHeight="1" x14ac:dyDescent="0.25">
      <c r="A42" s="402"/>
      <c r="B42" s="361"/>
      <c r="C42" s="361"/>
      <c r="D42" s="361"/>
      <c r="E42" s="361"/>
      <c r="F42" s="361"/>
      <c r="G42" s="361"/>
      <c r="H42" s="364"/>
      <c r="I42" s="387"/>
      <c r="J42" s="333"/>
      <c r="K42" s="333"/>
      <c r="L42" s="333"/>
      <c r="M42" s="333"/>
      <c r="N42" s="212" t="s">
        <v>153</v>
      </c>
      <c r="O42" s="213" t="s">
        <v>154</v>
      </c>
      <c r="P42" s="214" t="s">
        <v>7</v>
      </c>
      <c r="Q42" s="215" t="s">
        <v>7</v>
      </c>
      <c r="R42" s="215"/>
      <c r="S42" s="215"/>
      <c r="T42" s="215"/>
      <c r="U42" s="215"/>
      <c r="V42" s="215"/>
      <c r="W42" s="215"/>
      <c r="X42" s="215"/>
      <c r="Y42" s="215" t="s">
        <v>7</v>
      </c>
      <c r="Z42" s="215"/>
      <c r="AA42" s="215"/>
      <c r="AB42" s="215" t="s">
        <v>7</v>
      </c>
      <c r="AC42" s="216"/>
      <c r="AD42" s="217">
        <v>0</v>
      </c>
      <c r="AE42" s="218">
        <f>AD42/AJ42</f>
        <v>0</v>
      </c>
      <c r="AF42" s="219">
        <f>1/3</f>
        <v>0.33333333333333331</v>
      </c>
      <c r="AG42" s="218">
        <f>AF42/AJ42</f>
        <v>0.33333333333333331</v>
      </c>
      <c r="AH42" s="219">
        <f>2/3</f>
        <v>0.66666666666666663</v>
      </c>
      <c r="AI42" s="218">
        <f>AH42/AJ42</f>
        <v>0.66666666666666663</v>
      </c>
      <c r="AJ42" s="219">
        <v>1</v>
      </c>
      <c r="AK42" s="220">
        <f>AJ42/AJ42</f>
        <v>1</v>
      </c>
      <c r="AL42" s="123"/>
      <c r="AM42" s="92"/>
      <c r="AN42" s="160" t="s">
        <v>347</v>
      </c>
      <c r="AO42" s="50">
        <f>1/3</f>
        <v>0.33333333333333331</v>
      </c>
      <c r="AP42" s="38">
        <f t="shared" si="54"/>
        <v>1</v>
      </c>
      <c r="AQ42" s="53" t="s">
        <v>431</v>
      </c>
      <c r="AR42" s="50">
        <f>2/3</f>
        <v>0.66666666666666663</v>
      </c>
      <c r="AS42" s="38">
        <f t="shared" si="52"/>
        <v>1</v>
      </c>
      <c r="AT42" s="53" t="s">
        <v>478</v>
      </c>
      <c r="AU42" s="50"/>
      <c r="AV42" s="38">
        <f t="shared" si="53"/>
        <v>0</v>
      </c>
      <c r="AW42" s="20"/>
    </row>
    <row r="43" spans="1:49" ht="165" x14ac:dyDescent="0.25">
      <c r="A43" s="402"/>
      <c r="B43" s="361"/>
      <c r="C43" s="361"/>
      <c r="D43" s="361"/>
      <c r="E43" s="361"/>
      <c r="F43" s="361"/>
      <c r="G43" s="361"/>
      <c r="H43" s="364"/>
      <c r="I43" s="388"/>
      <c r="J43" s="334"/>
      <c r="K43" s="334"/>
      <c r="L43" s="334"/>
      <c r="M43" s="334"/>
      <c r="N43" s="221" t="s">
        <v>244</v>
      </c>
      <c r="O43" s="222" t="s">
        <v>245</v>
      </c>
      <c r="P43" s="223"/>
      <c r="Q43" s="224" t="s">
        <v>7</v>
      </c>
      <c r="R43" s="224"/>
      <c r="S43" s="224"/>
      <c r="T43" s="224"/>
      <c r="U43" s="224"/>
      <c r="V43" s="224"/>
      <c r="W43" s="224"/>
      <c r="X43" s="224"/>
      <c r="Y43" s="224" t="s">
        <v>7</v>
      </c>
      <c r="Z43" s="224"/>
      <c r="AA43" s="224"/>
      <c r="AB43" s="224" t="s">
        <v>7</v>
      </c>
      <c r="AC43" s="225"/>
      <c r="AD43" s="226">
        <v>0</v>
      </c>
      <c r="AE43" s="227">
        <f>AD43/AJ43</f>
        <v>0</v>
      </c>
      <c r="AF43" s="228">
        <f>1/2</f>
        <v>0.5</v>
      </c>
      <c r="AG43" s="227">
        <f>AF43/AJ43</f>
        <v>0.5</v>
      </c>
      <c r="AH43" s="228">
        <v>1</v>
      </c>
      <c r="AI43" s="227">
        <f>AH43/AJ43</f>
        <v>1</v>
      </c>
      <c r="AJ43" s="228">
        <v>1</v>
      </c>
      <c r="AK43" s="229">
        <f>AJ43/AJ43</f>
        <v>1</v>
      </c>
      <c r="AL43" s="123"/>
      <c r="AM43" s="92"/>
      <c r="AN43" s="160" t="s">
        <v>347</v>
      </c>
      <c r="AO43" s="50">
        <v>0.5</v>
      </c>
      <c r="AP43" s="38">
        <f t="shared" si="54"/>
        <v>1</v>
      </c>
      <c r="AQ43" s="53" t="s">
        <v>432</v>
      </c>
      <c r="AR43" s="50">
        <v>1</v>
      </c>
      <c r="AS43" s="38">
        <f t="shared" si="52"/>
        <v>1</v>
      </c>
      <c r="AT43" s="53" t="s">
        <v>479</v>
      </c>
      <c r="AU43" s="50"/>
      <c r="AV43" s="38">
        <f t="shared" si="53"/>
        <v>0</v>
      </c>
      <c r="AW43" s="20"/>
    </row>
    <row r="44" spans="1:49" ht="134.25" customHeight="1" x14ac:dyDescent="0.25">
      <c r="A44" s="402"/>
      <c r="B44" s="361"/>
      <c r="C44" s="361"/>
      <c r="D44" s="361"/>
      <c r="E44" s="361"/>
      <c r="F44" s="361"/>
      <c r="G44" s="361"/>
      <c r="H44" s="364"/>
      <c r="I44" s="404" t="s">
        <v>182</v>
      </c>
      <c r="J44" s="332" t="e">
        <f>AVERAGE(AL44:AL46)</f>
        <v>#DIV/0!</v>
      </c>
      <c r="K44" s="332">
        <f>AVERAGE(AO44:AO46)</f>
        <v>0.33333333333333331</v>
      </c>
      <c r="L44" s="332">
        <f>AVERAGE(AR44:AR46)</f>
        <v>0.66666666666666663</v>
      </c>
      <c r="M44" s="332" t="e">
        <f>AVERAGE(AU44:AU46)</f>
        <v>#DIV/0!</v>
      </c>
      <c r="N44" s="212" t="s">
        <v>103</v>
      </c>
      <c r="O44" s="213" t="s">
        <v>66</v>
      </c>
      <c r="P44" s="214" t="s">
        <v>7</v>
      </c>
      <c r="Q44" s="215" t="s">
        <v>7</v>
      </c>
      <c r="R44" s="215"/>
      <c r="S44" s="215"/>
      <c r="T44" s="215"/>
      <c r="U44" s="215"/>
      <c r="V44" s="215" t="s">
        <v>7</v>
      </c>
      <c r="W44" s="215"/>
      <c r="X44" s="215"/>
      <c r="Y44" s="215" t="s">
        <v>7</v>
      </c>
      <c r="Z44" s="215"/>
      <c r="AA44" s="215"/>
      <c r="AB44" s="215" t="s">
        <v>7</v>
      </c>
      <c r="AC44" s="230" t="s">
        <v>155</v>
      </c>
      <c r="AD44" s="217">
        <v>0</v>
      </c>
      <c r="AE44" s="218">
        <f>AD44/AJ44</f>
        <v>0</v>
      </c>
      <c r="AF44" s="219">
        <v>0</v>
      </c>
      <c r="AG44" s="218">
        <f>AF44/AJ44</f>
        <v>0</v>
      </c>
      <c r="AH44" s="219">
        <v>0</v>
      </c>
      <c r="AI44" s="218">
        <f>AH44/AJ44</f>
        <v>0</v>
      </c>
      <c r="AJ44" s="219">
        <v>1</v>
      </c>
      <c r="AK44" s="220">
        <f>AJ44/AJ44</f>
        <v>1</v>
      </c>
      <c r="AL44" s="123"/>
      <c r="AM44" s="92"/>
      <c r="AN44" s="160" t="s">
        <v>356</v>
      </c>
      <c r="AO44" s="50"/>
      <c r="AP44" s="92"/>
      <c r="AQ44" s="93" t="s">
        <v>407</v>
      </c>
      <c r="AR44" s="50"/>
      <c r="AS44" s="92"/>
      <c r="AT44" s="93" t="s">
        <v>347</v>
      </c>
      <c r="AU44" s="50"/>
      <c r="AV44" s="38">
        <f t="shared" si="53"/>
        <v>0</v>
      </c>
      <c r="AW44" s="20"/>
    </row>
    <row r="45" spans="1:49" ht="239.25" customHeight="1" x14ac:dyDescent="0.25">
      <c r="A45" s="402"/>
      <c r="B45" s="361"/>
      <c r="C45" s="361"/>
      <c r="D45" s="361"/>
      <c r="E45" s="361"/>
      <c r="F45" s="361"/>
      <c r="G45" s="361"/>
      <c r="H45" s="364"/>
      <c r="I45" s="404"/>
      <c r="J45" s="333"/>
      <c r="K45" s="333"/>
      <c r="L45" s="333"/>
      <c r="M45" s="333"/>
      <c r="N45" s="221" t="s">
        <v>67</v>
      </c>
      <c r="O45" s="222" t="s">
        <v>68</v>
      </c>
      <c r="P45" s="223"/>
      <c r="Q45" s="224"/>
      <c r="R45" s="224"/>
      <c r="S45" s="224"/>
      <c r="T45" s="224"/>
      <c r="U45" s="224"/>
      <c r="V45" s="224" t="s">
        <v>7</v>
      </c>
      <c r="W45" s="224"/>
      <c r="X45" s="224"/>
      <c r="Y45" s="224" t="s">
        <v>7</v>
      </c>
      <c r="Z45" s="224"/>
      <c r="AA45" s="224"/>
      <c r="AB45" s="224" t="s">
        <v>7</v>
      </c>
      <c r="AC45" s="231" t="s">
        <v>155</v>
      </c>
      <c r="AD45" s="226"/>
      <c r="AE45" s="227">
        <f t="shared" si="29"/>
        <v>0</v>
      </c>
      <c r="AF45" s="228"/>
      <c r="AG45" s="227">
        <f t="shared" si="30"/>
        <v>0</v>
      </c>
      <c r="AH45" s="228"/>
      <c r="AI45" s="227">
        <f t="shared" si="31"/>
        <v>0</v>
      </c>
      <c r="AJ45" s="228">
        <v>1</v>
      </c>
      <c r="AK45" s="229">
        <f t="shared" si="32"/>
        <v>1</v>
      </c>
      <c r="AL45" s="123"/>
      <c r="AM45" s="38"/>
      <c r="AN45" s="160" t="s">
        <v>357</v>
      </c>
      <c r="AO45" s="50"/>
      <c r="AP45" s="92"/>
      <c r="AQ45" s="55" t="s">
        <v>424</v>
      </c>
      <c r="AR45" s="50"/>
      <c r="AS45" s="92"/>
      <c r="AT45" s="53" t="s">
        <v>480</v>
      </c>
      <c r="AU45" s="50"/>
      <c r="AV45" s="38">
        <f t="shared" si="53"/>
        <v>0</v>
      </c>
      <c r="AW45" s="20"/>
    </row>
    <row r="46" spans="1:49" ht="302.25" customHeight="1" x14ac:dyDescent="0.25">
      <c r="A46" s="402"/>
      <c r="B46" s="361"/>
      <c r="C46" s="361"/>
      <c r="D46" s="361"/>
      <c r="E46" s="361"/>
      <c r="F46" s="361"/>
      <c r="G46" s="361"/>
      <c r="H46" s="364"/>
      <c r="I46" s="404"/>
      <c r="J46" s="334"/>
      <c r="K46" s="334"/>
      <c r="L46" s="334"/>
      <c r="M46" s="334"/>
      <c r="N46" s="212" t="s">
        <v>69</v>
      </c>
      <c r="O46" s="213" t="s">
        <v>70</v>
      </c>
      <c r="P46" s="214"/>
      <c r="Q46" s="215" t="s">
        <v>7</v>
      </c>
      <c r="R46" s="215" t="s">
        <v>7</v>
      </c>
      <c r="S46" s="215" t="s">
        <v>7</v>
      </c>
      <c r="T46" s="215"/>
      <c r="U46" s="215"/>
      <c r="V46" s="215" t="s">
        <v>7</v>
      </c>
      <c r="W46" s="215"/>
      <c r="X46" s="215"/>
      <c r="Y46" s="215" t="s">
        <v>7</v>
      </c>
      <c r="Z46" s="215"/>
      <c r="AA46" s="215"/>
      <c r="AB46" s="215" t="s">
        <v>7</v>
      </c>
      <c r="AC46" s="230" t="s">
        <v>259</v>
      </c>
      <c r="AD46" s="217">
        <v>0</v>
      </c>
      <c r="AE46" s="218">
        <f t="shared" si="29"/>
        <v>0</v>
      </c>
      <c r="AF46" s="219">
        <f>1/3</f>
        <v>0.33333333333333331</v>
      </c>
      <c r="AG46" s="218">
        <f t="shared" si="30"/>
        <v>0.33333333333333331</v>
      </c>
      <c r="AH46" s="219">
        <f>2/3</f>
        <v>0.66666666666666663</v>
      </c>
      <c r="AI46" s="218">
        <f t="shared" si="31"/>
        <v>0.66666666666666663</v>
      </c>
      <c r="AJ46" s="219">
        <v>1</v>
      </c>
      <c r="AK46" s="220">
        <f t="shared" si="32"/>
        <v>1</v>
      </c>
      <c r="AL46" s="123"/>
      <c r="AM46" s="92"/>
      <c r="AN46" s="160" t="s">
        <v>381</v>
      </c>
      <c r="AO46" s="50">
        <f>1/3</f>
        <v>0.33333333333333331</v>
      </c>
      <c r="AP46" s="38">
        <f t="shared" ref="AP46:AP53" si="55">AO46/AG46</f>
        <v>1</v>
      </c>
      <c r="AQ46" s="53" t="s">
        <v>435</v>
      </c>
      <c r="AR46" s="50">
        <f>2/3</f>
        <v>0.66666666666666663</v>
      </c>
      <c r="AS46" s="38">
        <f t="shared" ref="AS46:AS52" si="56">AR46/AI46</f>
        <v>1</v>
      </c>
      <c r="AT46" s="53" t="s">
        <v>481</v>
      </c>
      <c r="AU46" s="50"/>
      <c r="AV46" s="38">
        <f t="shared" si="53"/>
        <v>0</v>
      </c>
      <c r="AW46" s="20"/>
    </row>
    <row r="47" spans="1:49" ht="139.5" customHeight="1" thickBot="1" x14ac:dyDescent="0.3">
      <c r="A47" s="403"/>
      <c r="B47" s="362"/>
      <c r="C47" s="362"/>
      <c r="D47" s="362"/>
      <c r="E47" s="362"/>
      <c r="F47" s="362"/>
      <c r="G47" s="362"/>
      <c r="H47" s="365"/>
      <c r="I47" s="91" t="s">
        <v>246</v>
      </c>
      <c r="J47" s="82">
        <f>AL47</f>
        <v>0</v>
      </c>
      <c r="K47" s="82">
        <f>AO47</f>
        <v>0.33333333333333331</v>
      </c>
      <c r="L47" s="82">
        <f>AR47</f>
        <v>0.66666666666666663</v>
      </c>
      <c r="M47" s="82">
        <f>AU47</f>
        <v>0</v>
      </c>
      <c r="N47" s="232" t="s">
        <v>184</v>
      </c>
      <c r="O47" s="233" t="s">
        <v>185</v>
      </c>
      <c r="P47" s="234"/>
      <c r="Q47" s="235"/>
      <c r="R47" s="235"/>
      <c r="S47" s="235"/>
      <c r="T47" s="235"/>
      <c r="U47" s="235"/>
      <c r="V47" s="235" t="s">
        <v>7</v>
      </c>
      <c r="W47" s="235"/>
      <c r="X47" s="235"/>
      <c r="Y47" s="235" t="s">
        <v>7</v>
      </c>
      <c r="Z47" s="235"/>
      <c r="AA47" s="235"/>
      <c r="AB47" s="235" t="s">
        <v>7</v>
      </c>
      <c r="AC47" s="236"/>
      <c r="AD47" s="237">
        <v>0</v>
      </c>
      <c r="AE47" s="238">
        <f t="shared" ref="AE47" si="57">AD47/AJ47</f>
        <v>0</v>
      </c>
      <c r="AF47" s="239">
        <f>1/3</f>
        <v>0.33333333333333331</v>
      </c>
      <c r="AG47" s="238">
        <f t="shared" ref="AG47" si="58">AF47/AJ47</f>
        <v>0.33333333333333331</v>
      </c>
      <c r="AH47" s="239">
        <f>2/3</f>
        <v>0.66666666666666663</v>
      </c>
      <c r="AI47" s="238">
        <f t="shared" ref="AI47" si="59">AH47/AJ47</f>
        <v>0.66666666666666663</v>
      </c>
      <c r="AJ47" s="239">
        <v>1</v>
      </c>
      <c r="AK47" s="240">
        <f t="shared" ref="AK47" si="60">AJ47/AJ47</f>
        <v>1</v>
      </c>
      <c r="AL47" s="241"/>
      <c r="AM47" s="39"/>
      <c r="AN47" s="163" t="s">
        <v>358</v>
      </c>
      <c r="AO47" s="61">
        <f>1/3</f>
        <v>0.33333333333333331</v>
      </c>
      <c r="AP47" s="39">
        <f t="shared" si="55"/>
        <v>1</v>
      </c>
      <c r="AQ47" s="62" t="s">
        <v>436</v>
      </c>
      <c r="AR47" s="61">
        <f>2/3</f>
        <v>0.66666666666666663</v>
      </c>
      <c r="AS47" s="39">
        <f t="shared" si="56"/>
        <v>1</v>
      </c>
      <c r="AT47" s="62" t="s">
        <v>482</v>
      </c>
      <c r="AU47" s="61"/>
      <c r="AV47" s="39">
        <f t="shared" si="53"/>
        <v>0</v>
      </c>
      <c r="AW47" s="46"/>
    </row>
    <row r="48" spans="1:49" ht="210" customHeight="1" x14ac:dyDescent="0.25">
      <c r="A48" s="405" t="s">
        <v>11</v>
      </c>
      <c r="B48" s="348">
        <f>AVERAGE(AM48:AM59)</f>
        <v>0.8</v>
      </c>
      <c r="C48" s="348">
        <f>AVERAGE(AP48:AP59)</f>
        <v>0.9</v>
      </c>
      <c r="D48" s="348">
        <f>AVERAGE(AS48:AS59)</f>
        <v>0.97222222222222232</v>
      </c>
      <c r="E48" s="348">
        <f>AVERAGE(AL48:AL59)</f>
        <v>0.35</v>
      </c>
      <c r="F48" s="348">
        <f>AVERAGE(AO48:AO59)</f>
        <v>0.5</v>
      </c>
      <c r="G48" s="348">
        <f>AVERAGE(AR48:AR59)</f>
        <v>0.75</v>
      </c>
      <c r="H48" s="415">
        <f>AVERAGE(AU48:AU59)</f>
        <v>1</v>
      </c>
      <c r="I48" s="417" t="s">
        <v>73</v>
      </c>
      <c r="J48" s="321">
        <f>AVERAGE(AL48:AL50)</f>
        <v>0</v>
      </c>
      <c r="K48" s="321">
        <f>AVERAGE(AO48:AO50)</f>
        <v>0.41666666666666663</v>
      </c>
      <c r="L48" s="321">
        <f>AVERAGE(AR48:AR50)</f>
        <v>0.88888888888888884</v>
      </c>
      <c r="M48" s="321" t="e">
        <f>AVERAGE(AU48:AU50)</f>
        <v>#DIV/0!</v>
      </c>
      <c r="N48" s="243" t="s">
        <v>133</v>
      </c>
      <c r="O48" s="244" t="s">
        <v>134</v>
      </c>
      <c r="P48" s="245" t="s">
        <v>7</v>
      </c>
      <c r="Q48" s="246" t="s">
        <v>7</v>
      </c>
      <c r="R48" s="246" t="s">
        <v>7</v>
      </c>
      <c r="S48" s="246" t="s">
        <v>7</v>
      </c>
      <c r="T48" s="246"/>
      <c r="U48" s="246"/>
      <c r="V48" s="246" t="s">
        <v>7</v>
      </c>
      <c r="W48" s="246"/>
      <c r="X48" s="246"/>
      <c r="Y48" s="246"/>
      <c r="Z48" s="246"/>
      <c r="AA48" s="246"/>
      <c r="AB48" s="246"/>
      <c r="AC48" s="247"/>
      <c r="AD48" s="248">
        <v>1</v>
      </c>
      <c r="AE48" s="249">
        <f t="shared" si="29"/>
        <v>1</v>
      </c>
      <c r="AF48" s="250">
        <v>1</v>
      </c>
      <c r="AG48" s="249">
        <f t="shared" si="30"/>
        <v>1</v>
      </c>
      <c r="AH48" s="250">
        <v>1</v>
      </c>
      <c r="AI48" s="249">
        <f t="shared" si="31"/>
        <v>1</v>
      </c>
      <c r="AJ48" s="250">
        <v>1</v>
      </c>
      <c r="AK48" s="251">
        <f t="shared" si="32"/>
        <v>1</v>
      </c>
      <c r="AL48" s="123">
        <v>0</v>
      </c>
      <c r="AM48" s="38">
        <f>AL48/AE48</f>
        <v>0</v>
      </c>
      <c r="AN48" s="181" t="s">
        <v>382</v>
      </c>
      <c r="AO48" s="50"/>
      <c r="AP48" s="38">
        <f t="shared" si="55"/>
        <v>0</v>
      </c>
      <c r="AQ48" s="310" t="s">
        <v>448</v>
      </c>
      <c r="AR48" s="50">
        <v>1</v>
      </c>
      <c r="AS48" s="38">
        <f t="shared" si="56"/>
        <v>1</v>
      </c>
      <c r="AT48" s="308" t="s">
        <v>496</v>
      </c>
      <c r="AU48" s="50"/>
      <c r="AV48" s="38">
        <f t="shared" si="53"/>
        <v>0</v>
      </c>
      <c r="AW48" s="20"/>
    </row>
    <row r="49" spans="1:49" ht="95.25" customHeight="1" x14ac:dyDescent="0.25">
      <c r="A49" s="405"/>
      <c r="B49" s="348"/>
      <c r="C49" s="348"/>
      <c r="D49" s="348"/>
      <c r="E49" s="348"/>
      <c r="F49" s="348"/>
      <c r="G49" s="348"/>
      <c r="H49" s="415"/>
      <c r="I49" s="418"/>
      <c r="J49" s="322"/>
      <c r="K49" s="322"/>
      <c r="L49" s="322"/>
      <c r="M49" s="322"/>
      <c r="N49" s="252" t="s">
        <v>74</v>
      </c>
      <c r="O49" s="253" t="s">
        <v>75</v>
      </c>
      <c r="P49" s="254" t="s">
        <v>7</v>
      </c>
      <c r="Q49" s="255" t="s">
        <v>7</v>
      </c>
      <c r="R49" s="255"/>
      <c r="S49" s="255" t="s">
        <v>7</v>
      </c>
      <c r="T49" s="255"/>
      <c r="U49" s="255"/>
      <c r="V49" s="255" t="s">
        <v>7</v>
      </c>
      <c r="W49" s="255"/>
      <c r="X49" s="255"/>
      <c r="Y49" s="255" t="s">
        <v>7</v>
      </c>
      <c r="Z49" s="255"/>
      <c r="AA49" s="255"/>
      <c r="AB49" s="255" t="s">
        <v>7</v>
      </c>
      <c r="AC49" s="256" t="s">
        <v>258</v>
      </c>
      <c r="AD49" s="257">
        <v>0</v>
      </c>
      <c r="AE49" s="258">
        <f t="shared" si="29"/>
        <v>0</v>
      </c>
      <c r="AF49" s="259">
        <v>1</v>
      </c>
      <c r="AG49" s="258">
        <f t="shared" si="30"/>
        <v>0.33333333333333331</v>
      </c>
      <c r="AH49" s="259">
        <v>2</v>
      </c>
      <c r="AI49" s="258">
        <f t="shared" si="31"/>
        <v>0.66666666666666663</v>
      </c>
      <c r="AJ49" s="259">
        <v>3</v>
      </c>
      <c r="AK49" s="260">
        <f t="shared" si="32"/>
        <v>1</v>
      </c>
      <c r="AL49" s="123"/>
      <c r="AM49" s="92"/>
      <c r="AN49" s="160" t="s">
        <v>359</v>
      </c>
      <c r="AO49" s="50">
        <f>1/3</f>
        <v>0.33333333333333331</v>
      </c>
      <c r="AP49" s="38">
        <f t="shared" si="55"/>
        <v>1</v>
      </c>
      <c r="AQ49" s="310" t="s">
        <v>433</v>
      </c>
      <c r="AR49" s="50">
        <f>2/3</f>
        <v>0.66666666666666663</v>
      </c>
      <c r="AS49" s="38">
        <f t="shared" si="56"/>
        <v>1</v>
      </c>
      <c r="AT49" s="308" t="s">
        <v>483</v>
      </c>
      <c r="AU49" s="50"/>
      <c r="AV49" s="38">
        <f t="shared" si="53"/>
        <v>0</v>
      </c>
      <c r="AW49" s="20"/>
    </row>
    <row r="50" spans="1:49" s="88" customFormat="1" ht="409.5" customHeight="1" x14ac:dyDescent="0.25">
      <c r="A50" s="405"/>
      <c r="B50" s="348"/>
      <c r="C50" s="348"/>
      <c r="D50" s="348"/>
      <c r="E50" s="348"/>
      <c r="F50" s="348"/>
      <c r="G50" s="348"/>
      <c r="H50" s="415"/>
      <c r="I50" s="419"/>
      <c r="J50" s="323"/>
      <c r="K50" s="323"/>
      <c r="L50" s="323"/>
      <c r="M50" s="323"/>
      <c r="N50" s="252" t="s">
        <v>333</v>
      </c>
      <c r="O50" s="253" t="s">
        <v>334</v>
      </c>
      <c r="P50" s="254"/>
      <c r="Q50" s="255"/>
      <c r="R50" s="255"/>
      <c r="S50" s="255" t="s">
        <v>7</v>
      </c>
      <c r="T50" s="255"/>
      <c r="U50" s="255" t="s">
        <v>7</v>
      </c>
      <c r="V50" s="255"/>
      <c r="W50" s="255"/>
      <c r="X50" s="255"/>
      <c r="Y50" s="255"/>
      <c r="Z50" s="255"/>
      <c r="AA50" s="255"/>
      <c r="AB50" s="255"/>
      <c r="AC50" s="256"/>
      <c r="AD50" s="257">
        <v>0</v>
      </c>
      <c r="AE50" s="258">
        <f t="shared" ref="AE50" si="61">AD50/AJ50</f>
        <v>0</v>
      </c>
      <c r="AF50" s="259">
        <v>0.5</v>
      </c>
      <c r="AG50" s="258">
        <f t="shared" ref="AG50" si="62">AF50/AJ50</f>
        <v>0.5</v>
      </c>
      <c r="AH50" s="259">
        <v>1</v>
      </c>
      <c r="AI50" s="258">
        <f t="shared" ref="AI50" si="63">AH50/AJ50</f>
        <v>1</v>
      </c>
      <c r="AJ50" s="259">
        <v>1</v>
      </c>
      <c r="AK50" s="260">
        <f t="shared" ref="AK50" si="64">AJ50/AJ50</f>
        <v>1</v>
      </c>
      <c r="AL50" s="261"/>
      <c r="AM50" s="92"/>
      <c r="AN50" s="262" t="s">
        <v>373</v>
      </c>
      <c r="AO50" s="50">
        <v>0.5</v>
      </c>
      <c r="AP50" s="38">
        <f t="shared" si="55"/>
        <v>1</v>
      </c>
      <c r="AQ50" s="53" t="s">
        <v>401</v>
      </c>
      <c r="AR50" s="50">
        <v>1</v>
      </c>
      <c r="AS50" s="38">
        <f t="shared" si="56"/>
        <v>1</v>
      </c>
      <c r="AT50" s="53" t="s">
        <v>464</v>
      </c>
      <c r="AU50" s="50"/>
      <c r="AV50" s="38">
        <f t="shared" si="53"/>
        <v>0</v>
      </c>
      <c r="AW50" s="20"/>
    </row>
    <row r="51" spans="1:49" ht="90" x14ac:dyDescent="0.25">
      <c r="A51" s="405"/>
      <c r="B51" s="348"/>
      <c r="C51" s="348"/>
      <c r="D51" s="348"/>
      <c r="E51" s="348"/>
      <c r="F51" s="348"/>
      <c r="G51" s="348"/>
      <c r="H51" s="415"/>
      <c r="I51" s="407" t="s">
        <v>76</v>
      </c>
      <c r="J51" s="330">
        <f>AVERAGE(AL51:AL54)</f>
        <v>0.5</v>
      </c>
      <c r="K51" s="330">
        <f>AVERAGE(AO51:AO54)</f>
        <v>0.625</v>
      </c>
      <c r="L51" s="330">
        <f>AVERAGE(AR51:AR54)</f>
        <v>0.8125</v>
      </c>
      <c r="M51" s="330">
        <f>AVERAGE(AU51:AU54)</f>
        <v>1</v>
      </c>
      <c r="N51" s="243" t="s">
        <v>77</v>
      </c>
      <c r="O51" s="244" t="s">
        <v>78</v>
      </c>
      <c r="P51" s="245"/>
      <c r="Q51" s="246"/>
      <c r="R51" s="246"/>
      <c r="S51" s="246"/>
      <c r="T51" s="246"/>
      <c r="U51" s="246"/>
      <c r="V51" s="246"/>
      <c r="W51" s="246"/>
      <c r="X51" s="246"/>
      <c r="Y51" s="246" t="s">
        <v>7</v>
      </c>
      <c r="Z51" s="246"/>
      <c r="AA51" s="246"/>
      <c r="AB51" s="246" t="s">
        <v>7</v>
      </c>
      <c r="AC51" s="247"/>
      <c r="AD51" s="248">
        <v>0</v>
      </c>
      <c r="AE51" s="249">
        <f t="shared" si="29"/>
        <v>0</v>
      </c>
      <c r="AF51" s="250">
        <v>1</v>
      </c>
      <c r="AG51" s="249">
        <f t="shared" si="30"/>
        <v>0.5</v>
      </c>
      <c r="AH51" s="250">
        <v>2</v>
      </c>
      <c r="AI51" s="249">
        <f t="shared" si="31"/>
        <v>1</v>
      </c>
      <c r="AJ51" s="250">
        <v>2</v>
      </c>
      <c r="AK51" s="251">
        <f t="shared" si="32"/>
        <v>1</v>
      </c>
      <c r="AL51" s="123"/>
      <c r="AM51" s="92"/>
      <c r="AN51" s="160" t="s">
        <v>347</v>
      </c>
      <c r="AO51" s="50">
        <v>0.5</v>
      </c>
      <c r="AP51" s="38">
        <f t="shared" si="55"/>
        <v>1</v>
      </c>
      <c r="AQ51" s="53" t="s">
        <v>434</v>
      </c>
      <c r="AR51" s="50">
        <v>1</v>
      </c>
      <c r="AS51" s="38">
        <f t="shared" si="56"/>
        <v>1</v>
      </c>
      <c r="AT51" s="53" t="s">
        <v>484</v>
      </c>
      <c r="AU51" s="50"/>
      <c r="AV51" s="38">
        <f t="shared" si="53"/>
        <v>0</v>
      </c>
      <c r="AW51" s="20"/>
    </row>
    <row r="52" spans="1:49" ht="84" customHeight="1" x14ac:dyDescent="0.25">
      <c r="A52" s="405"/>
      <c r="B52" s="348"/>
      <c r="C52" s="348"/>
      <c r="D52" s="348"/>
      <c r="E52" s="348"/>
      <c r="F52" s="348"/>
      <c r="G52" s="348"/>
      <c r="H52" s="415"/>
      <c r="I52" s="407"/>
      <c r="J52" s="322"/>
      <c r="K52" s="322"/>
      <c r="L52" s="322"/>
      <c r="M52" s="322"/>
      <c r="N52" s="252" t="s">
        <v>79</v>
      </c>
      <c r="O52" s="253" t="s">
        <v>61</v>
      </c>
      <c r="P52" s="254"/>
      <c r="Q52" s="255"/>
      <c r="R52" s="255"/>
      <c r="S52" s="255"/>
      <c r="T52" s="255"/>
      <c r="U52" s="255"/>
      <c r="V52" s="255"/>
      <c r="W52" s="255"/>
      <c r="X52" s="255"/>
      <c r="Y52" s="255"/>
      <c r="Z52" s="255"/>
      <c r="AA52" s="255" t="s">
        <v>7</v>
      </c>
      <c r="AB52" s="255"/>
      <c r="AC52" s="263"/>
      <c r="AD52" s="257">
        <v>1</v>
      </c>
      <c r="AE52" s="258">
        <f t="shared" si="29"/>
        <v>0.25</v>
      </c>
      <c r="AF52" s="259">
        <v>2</v>
      </c>
      <c r="AG52" s="258">
        <f t="shared" si="30"/>
        <v>0.5</v>
      </c>
      <c r="AH52" s="259">
        <v>3</v>
      </c>
      <c r="AI52" s="258">
        <f t="shared" si="31"/>
        <v>0.75</v>
      </c>
      <c r="AJ52" s="259">
        <v>4</v>
      </c>
      <c r="AK52" s="260">
        <f t="shared" si="32"/>
        <v>1</v>
      </c>
      <c r="AL52" s="123">
        <v>0.25</v>
      </c>
      <c r="AM52" s="38">
        <f>AL52/AE52</f>
        <v>1</v>
      </c>
      <c r="AN52" s="181" t="s">
        <v>392</v>
      </c>
      <c r="AO52" s="50">
        <v>0.5</v>
      </c>
      <c r="AP52" s="38">
        <f>AO52/AG52</f>
        <v>1</v>
      </c>
      <c r="AQ52" s="53" t="s">
        <v>403</v>
      </c>
      <c r="AR52" s="50">
        <v>0.5</v>
      </c>
      <c r="AS52" s="38">
        <f t="shared" si="56"/>
        <v>0.66666666666666663</v>
      </c>
      <c r="AT52" s="53" t="s">
        <v>490</v>
      </c>
      <c r="AU52" s="50"/>
      <c r="AV52" s="38">
        <f t="shared" si="53"/>
        <v>0</v>
      </c>
      <c r="AW52" s="20"/>
    </row>
    <row r="53" spans="1:49" ht="87" customHeight="1" x14ac:dyDescent="0.25">
      <c r="A53" s="405"/>
      <c r="B53" s="348"/>
      <c r="C53" s="348"/>
      <c r="D53" s="348"/>
      <c r="E53" s="348"/>
      <c r="F53" s="348"/>
      <c r="G53" s="348"/>
      <c r="H53" s="415"/>
      <c r="I53" s="407"/>
      <c r="J53" s="322"/>
      <c r="K53" s="322"/>
      <c r="L53" s="322"/>
      <c r="M53" s="322"/>
      <c r="N53" s="243" t="s">
        <v>158</v>
      </c>
      <c r="O53" s="244" t="s">
        <v>159</v>
      </c>
      <c r="P53" s="245"/>
      <c r="Q53" s="246"/>
      <c r="R53" s="246"/>
      <c r="S53" s="246"/>
      <c r="T53" s="246"/>
      <c r="U53" s="246"/>
      <c r="V53" s="246"/>
      <c r="W53" s="246"/>
      <c r="X53" s="246"/>
      <c r="Y53" s="246"/>
      <c r="Z53" s="246" t="s">
        <v>7</v>
      </c>
      <c r="AA53" s="246"/>
      <c r="AB53" s="246"/>
      <c r="AC53" s="247"/>
      <c r="AD53" s="248">
        <v>1</v>
      </c>
      <c r="AE53" s="249">
        <f t="shared" si="29"/>
        <v>0.25</v>
      </c>
      <c r="AF53" s="250">
        <v>2</v>
      </c>
      <c r="AG53" s="249">
        <f t="shared" si="30"/>
        <v>0.5</v>
      </c>
      <c r="AH53" s="250">
        <v>3</v>
      </c>
      <c r="AI53" s="249">
        <f t="shared" si="31"/>
        <v>0.75</v>
      </c>
      <c r="AJ53" s="250">
        <v>4</v>
      </c>
      <c r="AK53" s="251">
        <f t="shared" si="32"/>
        <v>1</v>
      </c>
      <c r="AL53" s="123">
        <v>0.25</v>
      </c>
      <c r="AM53" s="38">
        <f>AL53/AE53</f>
        <v>1</v>
      </c>
      <c r="AN53" s="181" t="s">
        <v>390</v>
      </c>
      <c r="AO53" s="50">
        <v>0.5</v>
      </c>
      <c r="AP53" s="38">
        <f t="shared" si="55"/>
        <v>1</v>
      </c>
      <c r="AQ53" s="53" t="s">
        <v>422</v>
      </c>
      <c r="AR53" s="50">
        <v>0.75</v>
      </c>
      <c r="AS53" s="38">
        <f t="shared" si="6"/>
        <v>1</v>
      </c>
      <c r="AT53" s="53" t="s">
        <v>507</v>
      </c>
      <c r="AU53" s="50"/>
      <c r="AV53" s="38">
        <f t="shared" si="7"/>
        <v>0</v>
      </c>
      <c r="AW53" s="20"/>
    </row>
    <row r="54" spans="1:49" ht="180" x14ac:dyDescent="0.25">
      <c r="A54" s="405"/>
      <c r="B54" s="348"/>
      <c r="C54" s="348"/>
      <c r="D54" s="348"/>
      <c r="E54" s="348"/>
      <c r="F54" s="348"/>
      <c r="G54" s="348"/>
      <c r="H54" s="415"/>
      <c r="I54" s="407"/>
      <c r="J54" s="323"/>
      <c r="K54" s="323"/>
      <c r="L54" s="323"/>
      <c r="M54" s="323"/>
      <c r="N54" s="252" t="s">
        <v>80</v>
      </c>
      <c r="O54" s="253" t="s">
        <v>135</v>
      </c>
      <c r="P54" s="254" t="s">
        <v>7</v>
      </c>
      <c r="Q54" s="255" t="s">
        <v>7</v>
      </c>
      <c r="R54" s="255" t="s">
        <v>7</v>
      </c>
      <c r="S54" s="255" t="s">
        <v>7</v>
      </c>
      <c r="T54" s="255" t="s">
        <v>7</v>
      </c>
      <c r="U54" s="255"/>
      <c r="V54" s="255"/>
      <c r="W54" s="255"/>
      <c r="X54" s="255"/>
      <c r="Y54" s="255"/>
      <c r="Z54" s="255"/>
      <c r="AA54" s="255"/>
      <c r="AB54" s="255" t="s">
        <v>7</v>
      </c>
      <c r="AC54" s="263"/>
      <c r="AD54" s="257">
        <v>1</v>
      </c>
      <c r="AE54" s="258">
        <f t="shared" si="29"/>
        <v>1</v>
      </c>
      <c r="AF54" s="259">
        <v>1</v>
      </c>
      <c r="AG54" s="258">
        <f t="shared" si="30"/>
        <v>1</v>
      </c>
      <c r="AH54" s="259">
        <v>1</v>
      </c>
      <c r="AI54" s="258">
        <f t="shared" si="31"/>
        <v>1</v>
      </c>
      <c r="AJ54" s="259">
        <v>1</v>
      </c>
      <c r="AK54" s="260">
        <f t="shared" si="32"/>
        <v>1</v>
      </c>
      <c r="AL54" s="123">
        <v>1</v>
      </c>
      <c r="AM54" s="38">
        <f t="shared" si="4"/>
        <v>1</v>
      </c>
      <c r="AN54" s="181" t="s">
        <v>384</v>
      </c>
      <c r="AO54" s="50">
        <v>1</v>
      </c>
      <c r="AP54" s="38">
        <f t="shared" si="5"/>
        <v>1</v>
      </c>
      <c r="AQ54" s="53" t="s">
        <v>397</v>
      </c>
      <c r="AR54" s="50">
        <v>1</v>
      </c>
      <c r="AS54" s="38">
        <f t="shared" si="6"/>
        <v>1</v>
      </c>
      <c r="AT54" s="53" t="s">
        <v>462</v>
      </c>
      <c r="AU54" s="50">
        <v>1</v>
      </c>
      <c r="AV54" s="38">
        <f t="shared" si="7"/>
        <v>1</v>
      </c>
      <c r="AW54" s="20" t="s">
        <v>397</v>
      </c>
    </row>
    <row r="55" spans="1:49" ht="150" customHeight="1" x14ac:dyDescent="0.25">
      <c r="A55" s="405"/>
      <c r="B55" s="348"/>
      <c r="C55" s="348"/>
      <c r="D55" s="348"/>
      <c r="E55" s="348"/>
      <c r="F55" s="348"/>
      <c r="G55" s="348"/>
      <c r="H55" s="415"/>
      <c r="I55" s="98" t="s">
        <v>81</v>
      </c>
      <c r="J55" s="78">
        <f>AL55</f>
        <v>0</v>
      </c>
      <c r="K55" s="78">
        <f>AO55</f>
        <v>0.33333333333333331</v>
      </c>
      <c r="L55" s="78">
        <f>AR55</f>
        <v>0.66666666666666663</v>
      </c>
      <c r="M55" s="78">
        <f>AU55</f>
        <v>0</v>
      </c>
      <c r="N55" s="243" t="s">
        <v>82</v>
      </c>
      <c r="O55" s="244" t="s">
        <v>83</v>
      </c>
      <c r="P55" s="245" t="s">
        <v>7</v>
      </c>
      <c r="Q55" s="246" t="s">
        <v>7</v>
      </c>
      <c r="R55" s="246"/>
      <c r="S55" s="246"/>
      <c r="T55" s="246" t="s">
        <v>7</v>
      </c>
      <c r="U55" s="246"/>
      <c r="V55" s="246" t="s">
        <v>7</v>
      </c>
      <c r="W55" s="246"/>
      <c r="X55" s="246"/>
      <c r="Y55" s="246" t="s">
        <v>7</v>
      </c>
      <c r="Z55" s="246"/>
      <c r="AA55" s="246"/>
      <c r="AB55" s="246" t="s">
        <v>7</v>
      </c>
      <c r="AC55" s="264" t="s">
        <v>205</v>
      </c>
      <c r="AD55" s="248">
        <v>0</v>
      </c>
      <c r="AE55" s="249">
        <f t="shared" si="29"/>
        <v>0</v>
      </c>
      <c r="AF55" s="250">
        <v>1</v>
      </c>
      <c r="AG55" s="249">
        <f t="shared" si="30"/>
        <v>0.33333333333333331</v>
      </c>
      <c r="AH55" s="250">
        <v>2</v>
      </c>
      <c r="AI55" s="249">
        <f t="shared" si="31"/>
        <v>0.66666666666666663</v>
      </c>
      <c r="AJ55" s="250">
        <v>3</v>
      </c>
      <c r="AK55" s="251">
        <f t="shared" si="32"/>
        <v>1</v>
      </c>
      <c r="AL55" s="123"/>
      <c r="AM55" s="38"/>
      <c r="AN55" s="160" t="s">
        <v>360</v>
      </c>
      <c r="AO55" s="50">
        <f>1/3</f>
        <v>0.33333333333333331</v>
      </c>
      <c r="AP55" s="38">
        <f t="shared" si="5"/>
        <v>1</v>
      </c>
      <c r="AQ55" s="53" t="s">
        <v>408</v>
      </c>
      <c r="AR55" s="50">
        <f>2/3</f>
        <v>0.66666666666666663</v>
      </c>
      <c r="AS55" s="38">
        <f t="shared" si="6"/>
        <v>1</v>
      </c>
      <c r="AT55" s="53" t="s">
        <v>497</v>
      </c>
      <c r="AU55" s="50"/>
      <c r="AV55" s="38">
        <f t="shared" si="7"/>
        <v>0</v>
      </c>
      <c r="AW55" s="20"/>
    </row>
    <row r="56" spans="1:49" ht="81" customHeight="1" x14ac:dyDescent="0.25">
      <c r="A56" s="405"/>
      <c r="B56" s="348"/>
      <c r="C56" s="348"/>
      <c r="D56" s="348"/>
      <c r="E56" s="348"/>
      <c r="F56" s="348"/>
      <c r="G56" s="348"/>
      <c r="H56" s="415"/>
      <c r="I56" s="407" t="s">
        <v>84</v>
      </c>
      <c r="J56" s="330" t="e">
        <f>AVERAGE(AL56:AL57)</f>
        <v>#DIV/0!</v>
      </c>
      <c r="K56" s="330">
        <f>AVERAGE(AO56:AO57)</f>
        <v>0.33333333333333331</v>
      </c>
      <c r="L56" s="330">
        <f>AVERAGE(AR56:AR57)</f>
        <v>0.58333333333333326</v>
      </c>
      <c r="M56" s="330" t="e">
        <f>AVERAGE(AU56:AU57)</f>
        <v>#DIV/0!</v>
      </c>
      <c r="N56" s="252" t="s">
        <v>85</v>
      </c>
      <c r="O56" s="253" t="s">
        <v>86</v>
      </c>
      <c r="P56" s="254" t="s">
        <v>7</v>
      </c>
      <c r="Q56" s="255" t="s">
        <v>7</v>
      </c>
      <c r="R56" s="255"/>
      <c r="S56" s="255"/>
      <c r="T56" s="255"/>
      <c r="U56" s="255"/>
      <c r="V56" s="255" t="s">
        <v>7</v>
      </c>
      <c r="W56" s="255"/>
      <c r="X56" s="255"/>
      <c r="Y56" s="255" t="s">
        <v>7</v>
      </c>
      <c r="Z56" s="255"/>
      <c r="AA56" s="255"/>
      <c r="AB56" s="255" t="s">
        <v>7</v>
      </c>
      <c r="AC56" s="263"/>
      <c r="AD56" s="257">
        <v>0</v>
      </c>
      <c r="AE56" s="258">
        <f t="shared" si="29"/>
        <v>0</v>
      </c>
      <c r="AF56" s="259">
        <v>0</v>
      </c>
      <c r="AG56" s="258">
        <f t="shared" si="30"/>
        <v>0</v>
      </c>
      <c r="AH56" s="259">
        <v>1</v>
      </c>
      <c r="AI56" s="258">
        <f t="shared" si="31"/>
        <v>0.5</v>
      </c>
      <c r="AJ56" s="259">
        <v>2</v>
      </c>
      <c r="AK56" s="260">
        <f t="shared" si="32"/>
        <v>1</v>
      </c>
      <c r="AL56" s="123"/>
      <c r="AM56" s="38"/>
      <c r="AN56" s="160" t="s">
        <v>355</v>
      </c>
      <c r="AO56" s="50"/>
      <c r="AP56" s="38"/>
      <c r="AQ56" s="93" t="s">
        <v>347</v>
      </c>
      <c r="AR56" s="50">
        <v>0.5</v>
      </c>
      <c r="AS56" s="38">
        <f t="shared" si="6"/>
        <v>1</v>
      </c>
      <c r="AT56" s="53" t="s">
        <v>498</v>
      </c>
      <c r="AU56" s="50"/>
      <c r="AV56" s="38">
        <f t="shared" si="7"/>
        <v>0</v>
      </c>
      <c r="AW56" s="20"/>
    </row>
    <row r="57" spans="1:49" ht="300" customHeight="1" x14ac:dyDescent="0.25">
      <c r="A57" s="405"/>
      <c r="B57" s="348"/>
      <c r="C57" s="348"/>
      <c r="D57" s="348"/>
      <c r="E57" s="348"/>
      <c r="F57" s="348"/>
      <c r="G57" s="348"/>
      <c r="H57" s="415"/>
      <c r="I57" s="407"/>
      <c r="J57" s="323"/>
      <c r="K57" s="323"/>
      <c r="L57" s="323"/>
      <c r="M57" s="323"/>
      <c r="N57" s="243" t="s">
        <v>87</v>
      </c>
      <c r="O57" s="244" t="s">
        <v>88</v>
      </c>
      <c r="P57" s="245"/>
      <c r="Q57" s="246"/>
      <c r="R57" s="246"/>
      <c r="S57" s="246"/>
      <c r="T57" s="246"/>
      <c r="U57" s="246"/>
      <c r="V57" s="246"/>
      <c r="W57" s="246" t="s">
        <v>7</v>
      </c>
      <c r="X57" s="246"/>
      <c r="Y57" s="246"/>
      <c r="Z57" s="246"/>
      <c r="AA57" s="246"/>
      <c r="AB57" s="246"/>
      <c r="AC57" s="264" t="s">
        <v>225</v>
      </c>
      <c r="AD57" s="248">
        <v>0</v>
      </c>
      <c r="AE57" s="249">
        <f t="shared" si="29"/>
        <v>0</v>
      </c>
      <c r="AF57" s="250">
        <v>1</v>
      </c>
      <c r="AG57" s="249">
        <f t="shared" si="30"/>
        <v>0.33333333333333331</v>
      </c>
      <c r="AH57" s="250">
        <v>2</v>
      </c>
      <c r="AI57" s="249">
        <f t="shared" si="31"/>
        <v>0.66666666666666663</v>
      </c>
      <c r="AJ57" s="250">
        <v>3</v>
      </c>
      <c r="AK57" s="251">
        <f t="shared" si="32"/>
        <v>1</v>
      </c>
      <c r="AL57" s="123"/>
      <c r="AM57" s="38"/>
      <c r="AN57" s="160" t="s">
        <v>350</v>
      </c>
      <c r="AO57" s="50">
        <f>1/3</f>
        <v>0.33333333333333331</v>
      </c>
      <c r="AP57" s="38">
        <f t="shared" si="5"/>
        <v>1</v>
      </c>
      <c r="AQ57" s="53" t="s">
        <v>414</v>
      </c>
      <c r="AR57" s="50">
        <f>2/3</f>
        <v>0.66666666666666663</v>
      </c>
      <c r="AS57" s="38">
        <f t="shared" si="6"/>
        <v>1</v>
      </c>
      <c r="AT57" s="53" t="s">
        <v>502</v>
      </c>
      <c r="AU57" s="50"/>
      <c r="AV57" s="38">
        <f t="shared" si="7"/>
        <v>0</v>
      </c>
      <c r="AW57" s="20"/>
    </row>
    <row r="58" spans="1:49" ht="207.75" customHeight="1" x14ac:dyDescent="0.25">
      <c r="A58" s="405"/>
      <c r="B58" s="348"/>
      <c r="C58" s="348"/>
      <c r="D58" s="348"/>
      <c r="E58" s="348"/>
      <c r="F58" s="348"/>
      <c r="G58" s="348"/>
      <c r="H58" s="415"/>
      <c r="I58" s="407" t="s">
        <v>89</v>
      </c>
      <c r="J58" s="330">
        <f>AVERAGE(AL58:AL59)</f>
        <v>0.25</v>
      </c>
      <c r="K58" s="330">
        <f>AVERAGE(AO58:AO59)</f>
        <v>0.5</v>
      </c>
      <c r="L58" s="330">
        <f>AVERAGE(AR58:AR59)</f>
        <v>0.625</v>
      </c>
      <c r="M58" s="330" t="e">
        <f>AVERAGE(AU58:AU59)</f>
        <v>#DIV/0!</v>
      </c>
      <c r="N58" s="252" t="s">
        <v>90</v>
      </c>
      <c r="O58" s="253" t="s">
        <v>91</v>
      </c>
      <c r="P58" s="254" t="s">
        <v>7</v>
      </c>
      <c r="Q58" s="255" t="s">
        <v>7</v>
      </c>
      <c r="R58" s="255" t="s">
        <v>7</v>
      </c>
      <c r="S58" s="255" t="s">
        <v>7</v>
      </c>
      <c r="T58" s="255" t="s">
        <v>7</v>
      </c>
      <c r="U58" s="255" t="s">
        <v>7</v>
      </c>
      <c r="V58" s="255" t="s">
        <v>7</v>
      </c>
      <c r="W58" s="255" t="s">
        <v>7</v>
      </c>
      <c r="X58" s="255"/>
      <c r="Y58" s="255" t="s">
        <v>7</v>
      </c>
      <c r="Z58" s="255" t="s">
        <v>7</v>
      </c>
      <c r="AA58" s="255" t="s">
        <v>7</v>
      </c>
      <c r="AB58" s="255" t="s">
        <v>7</v>
      </c>
      <c r="AC58" s="256" t="s">
        <v>224</v>
      </c>
      <c r="AD58" s="257">
        <v>0</v>
      </c>
      <c r="AE58" s="258">
        <f t="shared" si="29"/>
        <v>0</v>
      </c>
      <c r="AF58" s="259">
        <v>0</v>
      </c>
      <c r="AG58" s="258">
        <f t="shared" si="30"/>
        <v>0</v>
      </c>
      <c r="AH58" s="259">
        <v>1</v>
      </c>
      <c r="AI58" s="258">
        <f t="shared" si="31"/>
        <v>0.5</v>
      </c>
      <c r="AJ58" s="259">
        <v>2</v>
      </c>
      <c r="AK58" s="260">
        <f t="shared" si="32"/>
        <v>1</v>
      </c>
      <c r="AL58" s="123"/>
      <c r="AM58" s="92"/>
      <c r="AN58" s="160" t="s">
        <v>361</v>
      </c>
      <c r="AO58" s="50"/>
      <c r="AP58" s="38"/>
      <c r="AQ58" s="93" t="s">
        <v>415</v>
      </c>
      <c r="AR58" s="50">
        <v>0.5</v>
      </c>
      <c r="AS58" s="38">
        <f t="shared" si="6"/>
        <v>1</v>
      </c>
      <c r="AT58" s="51" t="s">
        <v>503</v>
      </c>
      <c r="AU58" s="50"/>
      <c r="AV58" s="38">
        <f t="shared" si="7"/>
        <v>0</v>
      </c>
      <c r="AW58" s="17"/>
    </row>
    <row r="59" spans="1:49" ht="278.25" customHeight="1" thickBot="1" x14ac:dyDescent="0.3">
      <c r="A59" s="406"/>
      <c r="B59" s="349"/>
      <c r="C59" s="349"/>
      <c r="D59" s="349"/>
      <c r="E59" s="349"/>
      <c r="F59" s="349"/>
      <c r="G59" s="349"/>
      <c r="H59" s="416"/>
      <c r="I59" s="408"/>
      <c r="J59" s="331"/>
      <c r="K59" s="331"/>
      <c r="L59" s="331"/>
      <c r="M59" s="331"/>
      <c r="N59" s="265" t="s">
        <v>92</v>
      </c>
      <c r="O59" s="266" t="s">
        <v>93</v>
      </c>
      <c r="P59" s="267"/>
      <c r="Q59" s="268"/>
      <c r="R59" s="268"/>
      <c r="S59" s="268"/>
      <c r="T59" s="268"/>
      <c r="U59" s="268"/>
      <c r="V59" s="268" t="s">
        <v>7</v>
      </c>
      <c r="W59" s="268"/>
      <c r="X59" s="268"/>
      <c r="Y59" s="268" t="s">
        <v>7</v>
      </c>
      <c r="Z59" s="268"/>
      <c r="AA59" s="268"/>
      <c r="AB59" s="268" t="s">
        <v>7</v>
      </c>
      <c r="AC59" s="269"/>
      <c r="AD59" s="270">
        <v>1</v>
      </c>
      <c r="AE59" s="271">
        <f t="shared" si="29"/>
        <v>0.25</v>
      </c>
      <c r="AF59" s="272">
        <v>2</v>
      </c>
      <c r="AG59" s="271">
        <f t="shared" si="30"/>
        <v>0.5</v>
      </c>
      <c r="AH59" s="272">
        <v>3</v>
      </c>
      <c r="AI59" s="271">
        <f t="shared" si="31"/>
        <v>0.75</v>
      </c>
      <c r="AJ59" s="272">
        <v>4</v>
      </c>
      <c r="AK59" s="273">
        <f t="shared" si="32"/>
        <v>1</v>
      </c>
      <c r="AL59" s="139">
        <v>0.25</v>
      </c>
      <c r="AM59" s="57">
        <f t="shared" si="4"/>
        <v>1</v>
      </c>
      <c r="AN59" s="140" t="s">
        <v>366</v>
      </c>
      <c r="AO59" s="56">
        <v>0.5</v>
      </c>
      <c r="AP59" s="57">
        <f>AO59/AG59</f>
        <v>1</v>
      </c>
      <c r="AQ59" s="58" t="s">
        <v>423</v>
      </c>
      <c r="AR59" s="56">
        <v>0.75</v>
      </c>
      <c r="AS59" s="57">
        <f t="shared" si="6"/>
        <v>1</v>
      </c>
      <c r="AT59" s="58" t="s">
        <v>485</v>
      </c>
      <c r="AU59" s="56"/>
      <c r="AV59" s="57">
        <f t="shared" si="7"/>
        <v>0</v>
      </c>
      <c r="AW59" s="37"/>
    </row>
    <row r="60" spans="1:49" ht="210" x14ac:dyDescent="0.25">
      <c r="A60" s="395" t="s">
        <v>94</v>
      </c>
      <c r="B60" s="409">
        <f>AVERAGE(AM60:AM65)</f>
        <v>0.875</v>
      </c>
      <c r="C60" s="409">
        <f>AVERAGE(AP60:AP65)</f>
        <v>0.66666666666666663</v>
      </c>
      <c r="D60" s="409">
        <f>AVERAGE(AS60:AS65)</f>
        <v>0.9916666666666667</v>
      </c>
      <c r="E60" s="409">
        <f>AVERAGE(AL60:AL65)</f>
        <v>0.5625</v>
      </c>
      <c r="F60" s="409">
        <f>AVERAGE(AO60:AO65)</f>
        <v>0.56666666666666665</v>
      </c>
      <c r="G60" s="409">
        <f>AVERAGE(AR60:AR65)</f>
        <v>0.85277777777777775</v>
      </c>
      <c r="H60" s="412">
        <f>AVERAGE(AU60:AU65)</f>
        <v>1</v>
      </c>
      <c r="I60" s="398" t="s">
        <v>100</v>
      </c>
      <c r="J60" s="79">
        <f>AL60</f>
        <v>1</v>
      </c>
      <c r="K60" s="79">
        <f>AO60</f>
        <v>1</v>
      </c>
      <c r="L60" s="79">
        <f>AR60</f>
        <v>1</v>
      </c>
      <c r="M60" s="79">
        <f>AU60</f>
        <v>1</v>
      </c>
      <c r="N60" s="274" t="s">
        <v>145</v>
      </c>
      <c r="O60" s="275" t="s">
        <v>146</v>
      </c>
      <c r="P60" s="276" t="s">
        <v>7</v>
      </c>
      <c r="Q60" s="277"/>
      <c r="R60" s="277"/>
      <c r="S60" s="277"/>
      <c r="T60" s="277"/>
      <c r="U60" s="277"/>
      <c r="V60" s="277"/>
      <c r="W60" s="277"/>
      <c r="X60" s="277"/>
      <c r="Y60" s="277" t="s">
        <v>7</v>
      </c>
      <c r="Z60" s="277"/>
      <c r="AA60" s="277"/>
      <c r="AB60" s="277"/>
      <c r="AC60" s="278" t="s">
        <v>131</v>
      </c>
      <c r="AD60" s="279">
        <v>1</v>
      </c>
      <c r="AE60" s="280">
        <f t="shared" si="29"/>
        <v>1</v>
      </c>
      <c r="AF60" s="281">
        <v>1</v>
      </c>
      <c r="AG60" s="280">
        <f t="shared" si="30"/>
        <v>1</v>
      </c>
      <c r="AH60" s="281">
        <v>1</v>
      </c>
      <c r="AI60" s="280">
        <f t="shared" si="31"/>
        <v>1</v>
      </c>
      <c r="AJ60" s="281">
        <v>1</v>
      </c>
      <c r="AK60" s="282">
        <f t="shared" si="32"/>
        <v>1</v>
      </c>
      <c r="AL60" s="110">
        <v>1</v>
      </c>
      <c r="AM60" s="35">
        <f>AL60/AE60</f>
        <v>1</v>
      </c>
      <c r="AN60" s="283" t="s">
        <v>375</v>
      </c>
      <c r="AO60" s="59">
        <v>1</v>
      </c>
      <c r="AP60" s="35">
        <f>AO60/AG60</f>
        <v>1</v>
      </c>
      <c r="AQ60" s="60" t="s">
        <v>417</v>
      </c>
      <c r="AR60" s="59">
        <v>1</v>
      </c>
      <c r="AS60" s="35">
        <f>AR60/AI60</f>
        <v>1</v>
      </c>
      <c r="AT60" s="60" t="s">
        <v>397</v>
      </c>
      <c r="AU60" s="59">
        <v>1</v>
      </c>
      <c r="AV60" s="35">
        <f>AU60/AK60</f>
        <v>1</v>
      </c>
      <c r="AW60" s="45" t="s">
        <v>397</v>
      </c>
    </row>
    <row r="61" spans="1:49" ht="147.75" customHeight="1" x14ac:dyDescent="0.25">
      <c r="A61" s="396"/>
      <c r="B61" s="410"/>
      <c r="C61" s="410"/>
      <c r="D61" s="410"/>
      <c r="E61" s="410"/>
      <c r="F61" s="410"/>
      <c r="G61" s="410"/>
      <c r="H61" s="413"/>
      <c r="I61" s="399"/>
      <c r="J61" s="80">
        <f t="shared" ref="J61:J65" si="65">AL61</f>
        <v>0.5</v>
      </c>
      <c r="K61" s="80">
        <f t="shared" ref="K61:K65" si="66">AO61</f>
        <v>0.5</v>
      </c>
      <c r="L61" s="80">
        <f t="shared" ref="L61:L65" si="67">AR61</f>
        <v>1</v>
      </c>
      <c r="M61" s="80">
        <f t="shared" ref="M61:M65" si="68">AU61</f>
        <v>0</v>
      </c>
      <c r="N61" s="284" t="s">
        <v>402</v>
      </c>
      <c r="O61" s="285" t="s">
        <v>132</v>
      </c>
      <c r="P61" s="286"/>
      <c r="Q61" s="287"/>
      <c r="R61" s="287"/>
      <c r="S61" s="287"/>
      <c r="T61" s="287"/>
      <c r="U61" s="287" t="s">
        <v>7</v>
      </c>
      <c r="V61" s="287"/>
      <c r="W61" s="287"/>
      <c r="X61" s="287"/>
      <c r="Y61" s="287" t="s">
        <v>7</v>
      </c>
      <c r="Z61" s="287"/>
      <c r="AA61" s="287" t="s">
        <v>7</v>
      </c>
      <c r="AB61" s="287"/>
      <c r="AC61" s="288" t="s">
        <v>131</v>
      </c>
      <c r="AD61" s="289">
        <v>1</v>
      </c>
      <c r="AE61" s="290">
        <f t="shared" ref="AE61:AE65" si="69">AD61/AJ61</f>
        <v>1</v>
      </c>
      <c r="AF61" s="291">
        <v>1</v>
      </c>
      <c r="AG61" s="290">
        <f t="shared" ref="AG61:AG65" si="70">AF61/AJ61</f>
        <v>1</v>
      </c>
      <c r="AH61" s="291">
        <v>1</v>
      </c>
      <c r="AI61" s="290">
        <f t="shared" ref="AI61:AI65" si="71">AH61/AJ61</f>
        <v>1</v>
      </c>
      <c r="AJ61" s="291">
        <v>1</v>
      </c>
      <c r="AK61" s="292">
        <f t="shared" ref="AK61:AK65" si="72">AJ61/AJ61</f>
        <v>1</v>
      </c>
      <c r="AL61" s="123">
        <v>0.5</v>
      </c>
      <c r="AM61" s="38">
        <f t="shared" ref="AM61:AM65" si="73">AL61/AE61</f>
        <v>0.5</v>
      </c>
      <c r="AN61" s="181" t="s">
        <v>376</v>
      </c>
      <c r="AO61" s="50">
        <v>0.5</v>
      </c>
      <c r="AP61" s="38">
        <f>AO61/AG61</f>
        <v>0.5</v>
      </c>
      <c r="AQ61" s="53" t="s">
        <v>418</v>
      </c>
      <c r="AR61" s="50">
        <v>1</v>
      </c>
      <c r="AS61" s="38">
        <f t="shared" ref="AS61:AS65" si="74">AR61/AI61</f>
        <v>1</v>
      </c>
      <c r="AT61" s="53" t="s">
        <v>491</v>
      </c>
      <c r="AU61" s="50"/>
      <c r="AV61" s="38">
        <f t="shared" ref="AV61:AV65" si="75">AU61/AK61</f>
        <v>0</v>
      </c>
      <c r="AW61" s="20"/>
    </row>
    <row r="62" spans="1:49" ht="180" x14ac:dyDescent="0.25">
      <c r="A62" s="396"/>
      <c r="B62" s="410"/>
      <c r="C62" s="410"/>
      <c r="D62" s="410"/>
      <c r="E62" s="410"/>
      <c r="F62" s="410"/>
      <c r="G62" s="410"/>
      <c r="H62" s="413"/>
      <c r="I62" s="399"/>
      <c r="J62" s="80">
        <f t="shared" si="65"/>
        <v>0</v>
      </c>
      <c r="K62" s="80">
        <f t="shared" si="66"/>
        <v>0.33333333333333331</v>
      </c>
      <c r="L62" s="80">
        <f t="shared" si="67"/>
        <v>0.66666666666666663</v>
      </c>
      <c r="M62" s="80">
        <f t="shared" si="68"/>
        <v>0</v>
      </c>
      <c r="N62" s="291" t="s">
        <v>138</v>
      </c>
      <c r="O62" s="285" t="s">
        <v>147</v>
      </c>
      <c r="P62" s="286"/>
      <c r="Q62" s="287"/>
      <c r="R62" s="287" t="s">
        <v>7</v>
      </c>
      <c r="S62" s="287" t="s">
        <v>7</v>
      </c>
      <c r="T62" s="287"/>
      <c r="U62" s="287"/>
      <c r="V62" s="287" t="s">
        <v>7</v>
      </c>
      <c r="W62" s="287"/>
      <c r="X62" s="287"/>
      <c r="Y62" s="287" t="s">
        <v>7</v>
      </c>
      <c r="Z62" s="287" t="s">
        <v>7</v>
      </c>
      <c r="AA62" s="287"/>
      <c r="AB62" s="287"/>
      <c r="AC62" s="288" t="s">
        <v>131</v>
      </c>
      <c r="AD62" s="289">
        <v>0</v>
      </c>
      <c r="AE62" s="290">
        <f t="shared" ref="AE62:AE63" si="76">AD62/AJ62</f>
        <v>0</v>
      </c>
      <c r="AF62" s="291">
        <f>1/3</f>
        <v>0.33333333333333331</v>
      </c>
      <c r="AG62" s="290">
        <f t="shared" ref="AG62:AG63" si="77">AF62/AJ62</f>
        <v>0.33333333333333331</v>
      </c>
      <c r="AH62" s="291">
        <f>2/3</f>
        <v>0.66666666666666663</v>
      </c>
      <c r="AI62" s="290">
        <f t="shared" ref="AI62:AI63" si="78">AH62/AJ62</f>
        <v>0.66666666666666663</v>
      </c>
      <c r="AJ62" s="291">
        <f>3/3</f>
        <v>1</v>
      </c>
      <c r="AK62" s="292">
        <f t="shared" ref="AK62:AK63" si="79">AJ62/AJ62</f>
        <v>1</v>
      </c>
      <c r="AL62" s="123"/>
      <c r="AM62" s="38"/>
      <c r="AN62" s="160" t="s">
        <v>362</v>
      </c>
      <c r="AO62" s="50">
        <f>1/3</f>
        <v>0.33333333333333331</v>
      </c>
      <c r="AP62" s="38">
        <f t="shared" ref="AP62" si="80">AO62/AG62</f>
        <v>1</v>
      </c>
      <c r="AQ62" s="53" t="s">
        <v>409</v>
      </c>
      <c r="AR62" s="50">
        <f>2/3</f>
        <v>0.66666666666666663</v>
      </c>
      <c r="AS62" s="38">
        <f t="shared" ref="AS62:AS63" si="81">AR62/AI62</f>
        <v>1</v>
      </c>
      <c r="AT62" s="53" t="s">
        <v>486</v>
      </c>
      <c r="AU62" s="50"/>
      <c r="AV62" s="38">
        <f t="shared" ref="AV62:AV63" si="82">AU62/AK62</f>
        <v>0</v>
      </c>
      <c r="AW62" s="20"/>
    </row>
    <row r="63" spans="1:49" ht="222.75" customHeight="1" x14ac:dyDescent="0.25">
      <c r="A63" s="396"/>
      <c r="B63" s="410"/>
      <c r="C63" s="410"/>
      <c r="D63" s="410"/>
      <c r="E63" s="410"/>
      <c r="F63" s="410"/>
      <c r="G63" s="410"/>
      <c r="H63" s="413"/>
      <c r="I63" s="399"/>
      <c r="J63" s="80">
        <f t="shared" si="65"/>
        <v>0.5</v>
      </c>
      <c r="K63" s="80">
        <f t="shared" si="66"/>
        <v>0.5</v>
      </c>
      <c r="L63" s="80">
        <f t="shared" si="67"/>
        <v>0.95</v>
      </c>
      <c r="M63" s="80">
        <f t="shared" si="68"/>
        <v>0</v>
      </c>
      <c r="N63" s="293" t="s">
        <v>139</v>
      </c>
      <c r="O63" s="317" t="s">
        <v>140</v>
      </c>
      <c r="P63" s="294"/>
      <c r="Q63" s="295"/>
      <c r="R63" s="295"/>
      <c r="S63" s="295"/>
      <c r="T63" s="295"/>
      <c r="U63" s="295"/>
      <c r="V63" s="295"/>
      <c r="W63" s="295"/>
      <c r="X63" s="295" t="s">
        <v>7</v>
      </c>
      <c r="Y63" s="295" t="s">
        <v>7</v>
      </c>
      <c r="Z63" s="295"/>
      <c r="AA63" s="295" t="s">
        <v>7</v>
      </c>
      <c r="AB63" s="295"/>
      <c r="AC63" s="296" t="s">
        <v>131</v>
      </c>
      <c r="AD63" s="297">
        <f>1/2</f>
        <v>0.5</v>
      </c>
      <c r="AE63" s="298">
        <f t="shared" si="76"/>
        <v>0.5</v>
      </c>
      <c r="AF63" s="293">
        <v>1</v>
      </c>
      <c r="AG63" s="298">
        <f t="shared" si="77"/>
        <v>1</v>
      </c>
      <c r="AH63" s="293">
        <v>1</v>
      </c>
      <c r="AI63" s="298">
        <f t="shared" si="78"/>
        <v>1</v>
      </c>
      <c r="AJ63" s="293">
        <v>1</v>
      </c>
      <c r="AK63" s="299">
        <f t="shared" si="79"/>
        <v>1</v>
      </c>
      <c r="AL63" s="123">
        <v>0.5</v>
      </c>
      <c r="AM63" s="38">
        <f t="shared" ref="AM63" si="83">AL63/AE63</f>
        <v>1</v>
      </c>
      <c r="AN63" s="181" t="s">
        <v>377</v>
      </c>
      <c r="AO63" s="50">
        <v>0.5</v>
      </c>
      <c r="AP63" s="38">
        <f t="shared" ref="AP63:AP65" si="84">AO63/AG63</f>
        <v>0.5</v>
      </c>
      <c r="AQ63" s="53" t="s">
        <v>419</v>
      </c>
      <c r="AR63" s="50">
        <v>0.95</v>
      </c>
      <c r="AS63" s="38">
        <f t="shared" si="81"/>
        <v>0.95</v>
      </c>
      <c r="AT63" s="53" t="s">
        <v>505</v>
      </c>
      <c r="AU63" s="50"/>
      <c r="AV63" s="38">
        <f t="shared" si="82"/>
        <v>0</v>
      </c>
      <c r="AW63" s="20"/>
    </row>
    <row r="64" spans="1:49" ht="409.6" customHeight="1" x14ac:dyDescent="0.25">
      <c r="A64" s="396"/>
      <c r="B64" s="410"/>
      <c r="C64" s="410"/>
      <c r="D64" s="410"/>
      <c r="E64" s="410"/>
      <c r="F64" s="410"/>
      <c r="G64" s="410"/>
      <c r="H64" s="413"/>
      <c r="I64" s="399"/>
      <c r="J64" s="80">
        <f t="shared" si="65"/>
        <v>0</v>
      </c>
      <c r="K64" s="80">
        <f t="shared" si="66"/>
        <v>0</v>
      </c>
      <c r="L64" s="80">
        <f t="shared" si="67"/>
        <v>0.75</v>
      </c>
      <c r="M64" s="80">
        <f t="shared" si="68"/>
        <v>0</v>
      </c>
      <c r="N64" s="291" t="s">
        <v>247</v>
      </c>
      <c r="O64" s="285" t="s">
        <v>248</v>
      </c>
      <c r="P64" s="286"/>
      <c r="Q64" s="287"/>
      <c r="R64" s="287"/>
      <c r="S64" s="287"/>
      <c r="T64" s="287"/>
      <c r="U64" s="287" t="s">
        <v>7</v>
      </c>
      <c r="V64" s="287"/>
      <c r="W64" s="287"/>
      <c r="X64" s="287" t="s">
        <v>7</v>
      </c>
      <c r="Y64" s="287" t="s">
        <v>7</v>
      </c>
      <c r="Z64" s="287"/>
      <c r="AA64" s="287"/>
      <c r="AB64" s="287"/>
      <c r="AC64" s="288" t="s">
        <v>131</v>
      </c>
      <c r="AD64" s="289">
        <v>0</v>
      </c>
      <c r="AE64" s="290">
        <f t="shared" si="69"/>
        <v>0</v>
      </c>
      <c r="AF64" s="291">
        <v>0.5</v>
      </c>
      <c r="AG64" s="290">
        <f t="shared" si="70"/>
        <v>0.5</v>
      </c>
      <c r="AH64" s="291">
        <v>0.75</v>
      </c>
      <c r="AI64" s="290">
        <f t="shared" si="71"/>
        <v>0.75</v>
      </c>
      <c r="AJ64" s="291">
        <v>1</v>
      </c>
      <c r="AK64" s="292">
        <f t="shared" si="72"/>
        <v>1</v>
      </c>
      <c r="AL64" s="123"/>
      <c r="AM64" s="92"/>
      <c r="AN64" s="160" t="s">
        <v>347</v>
      </c>
      <c r="AO64" s="50"/>
      <c r="AP64" s="38">
        <f t="shared" si="84"/>
        <v>0</v>
      </c>
      <c r="AQ64" s="93" t="s">
        <v>442</v>
      </c>
      <c r="AR64" s="50">
        <v>0.75</v>
      </c>
      <c r="AS64" s="38">
        <f t="shared" si="74"/>
        <v>1</v>
      </c>
      <c r="AT64" s="53" t="s">
        <v>506</v>
      </c>
      <c r="AU64" s="50"/>
      <c r="AV64" s="38">
        <f t="shared" si="75"/>
        <v>0</v>
      </c>
      <c r="AW64" s="20"/>
    </row>
    <row r="65" spans="1:49" ht="203.25" customHeight="1" thickBot="1" x14ac:dyDescent="0.3">
      <c r="A65" s="397"/>
      <c r="B65" s="411"/>
      <c r="C65" s="411"/>
      <c r="D65" s="411"/>
      <c r="E65" s="411"/>
      <c r="F65" s="411"/>
      <c r="G65" s="411"/>
      <c r="H65" s="414"/>
      <c r="I65" s="400"/>
      <c r="J65" s="81">
        <f t="shared" si="65"/>
        <v>0.25</v>
      </c>
      <c r="K65" s="81">
        <f t="shared" si="66"/>
        <v>0.5</v>
      </c>
      <c r="L65" s="81">
        <f t="shared" si="67"/>
        <v>0.75</v>
      </c>
      <c r="M65" s="81">
        <f t="shared" si="68"/>
        <v>0</v>
      </c>
      <c r="N65" s="300" t="s">
        <v>374</v>
      </c>
      <c r="O65" s="301" t="s">
        <v>250</v>
      </c>
      <c r="P65" s="302"/>
      <c r="Q65" s="303"/>
      <c r="R65" s="303"/>
      <c r="S65" s="303"/>
      <c r="T65" s="303"/>
      <c r="U65" s="303"/>
      <c r="V65" s="303" t="s">
        <v>7</v>
      </c>
      <c r="W65" s="303"/>
      <c r="X65" s="303"/>
      <c r="Y65" s="303" t="s">
        <v>7</v>
      </c>
      <c r="Z65" s="303"/>
      <c r="AA65" s="303" t="s">
        <v>7</v>
      </c>
      <c r="AB65" s="303"/>
      <c r="AC65" s="304" t="s">
        <v>131</v>
      </c>
      <c r="AD65" s="305">
        <v>0.25</v>
      </c>
      <c r="AE65" s="306">
        <f t="shared" si="69"/>
        <v>0.25</v>
      </c>
      <c r="AF65" s="300">
        <v>0.5</v>
      </c>
      <c r="AG65" s="306">
        <f t="shared" si="70"/>
        <v>0.5</v>
      </c>
      <c r="AH65" s="300">
        <v>0.75</v>
      </c>
      <c r="AI65" s="306">
        <f t="shared" si="71"/>
        <v>0.75</v>
      </c>
      <c r="AJ65" s="300">
        <v>1</v>
      </c>
      <c r="AK65" s="307">
        <f t="shared" si="72"/>
        <v>1</v>
      </c>
      <c r="AL65" s="162">
        <v>0.25</v>
      </c>
      <c r="AM65" s="39">
        <f t="shared" si="73"/>
        <v>1</v>
      </c>
      <c r="AN65" s="242" t="s">
        <v>378</v>
      </c>
      <c r="AO65" s="61">
        <v>0.5</v>
      </c>
      <c r="AP65" s="38">
        <f t="shared" si="84"/>
        <v>1</v>
      </c>
      <c r="AQ65" s="311" t="s">
        <v>420</v>
      </c>
      <c r="AR65" s="61">
        <v>0.75</v>
      </c>
      <c r="AS65" s="39">
        <f t="shared" si="74"/>
        <v>1</v>
      </c>
      <c r="AT65" s="62" t="s">
        <v>487</v>
      </c>
      <c r="AU65" s="61"/>
      <c r="AV65" s="39">
        <f t="shared" si="75"/>
        <v>0</v>
      </c>
      <c r="AW65" s="46"/>
    </row>
    <row r="66" spans="1:49" x14ac:dyDescent="0.25">
      <c r="A66" s="22"/>
      <c r="B66" s="22"/>
      <c r="C66" s="22"/>
      <c r="D66" s="22"/>
      <c r="E66" s="22"/>
      <c r="F66" s="22"/>
      <c r="G66" s="22"/>
      <c r="H66" s="22"/>
      <c r="I66" s="23"/>
      <c r="J66" s="23"/>
      <c r="K66" s="23"/>
      <c r="L66" s="23"/>
      <c r="M66" s="23"/>
      <c r="N66" s="24"/>
      <c r="O66" s="24"/>
      <c r="P66" s="24">
        <f>COUNTIF(P4:P65,"x")</f>
        <v>17</v>
      </c>
      <c r="Q66" s="24">
        <f t="shared" ref="Q66:AB66" si="85">COUNTIF(Q4:Q65,"x")</f>
        <v>31</v>
      </c>
      <c r="R66" s="24">
        <f t="shared" si="85"/>
        <v>13</v>
      </c>
      <c r="S66" s="24">
        <f t="shared" si="85"/>
        <v>18</v>
      </c>
      <c r="T66" s="24">
        <f t="shared" si="85"/>
        <v>6</v>
      </c>
      <c r="U66" s="24">
        <f t="shared" si="85"/>
        <v>21</v>
      </c>
      <c r="V66" s="24">
        <f t="shared" si="85"/>
        <v>20</v>
      </c>
      <c r="W66" s="24">
        <f t="shared" si="85"/>
        <v>7</v>
      </c>
      <c r="X66" s="24">
        <f t="shared" si="85"/>
        <v>3</v>
      </c>
      <c r="Y66" s="24">
        <f t="shared" si="85"/>
        <v>34</v>
      </c>
      <c r="Z66" s="24">
        <f t="shared" si="85"/>
        <v>6</v>
      </c>
      <c r="AA66" s="24">
        <f t="shared" si="85"/>
        <v>10</v>
      </c>
      <c r="AB66" s="24">
        <f t="shared" si="85"/>
        <v>30</v>
      </c>
      <c r="AC66"/>
      <c r="AD66" s="41"/>
      <c r="AE66" s="18">
        <f>AVERAGE(AE4:AE60)</f>
        <v>0.21783625730994155</v>
      </c>
      <c r="AF66" s="44"/>
      <c r="AG66" s="18">
        <f>AVERAGE(AG4:AG60)</f>
        <v>0.43286549707602329</v>
      </c>
      <c r="AH66" s="44"/>
      <c r="AI66" s="18">
        <f>AVERAGE(AI4:AI60)</f>
        <v>0.72070175438596484</v>
      </c>
      <c r="AJ66" s="44"/>
      <c r="AK66" s="18">
        <f>AVERAGE(AK4:AK60)</f>
        <v>1</v>
      </c>
      <c r="AL66" s="23"/>
      <c r="AM66" s="23"/>
      <c r="AN66" s="23"/>
      <c r="AO66" s="30"/>
      <c r="AP66" s="30"/>
      <c r="AQ66" s="30"/>
      <c r="AR66" s="30"/>
      <c r="AS66" s="30"/>
      <c r="AT66" s="30"/>
      <c r="AU66" s="30"/>
      <c r="AV66" s="30"/>
      <c r="AW66" s="30"/>
    </row>
    <row r="67" spans="1:49" hidden="1" x14ac:dyDescent="0.25"/>
    <row r="68" spans="1:49" hidden="1" x14ac:dyDescent="0.25">
      <c r="O68" s="2" t="s">
        <v>95</v>
      </c>
    </row>
    <row r="69" spans="1:49" hidden="1" x14ac:dyDescent="0.25">
      <c r="N69" s="4" t="s">
        <v>96</v>
      </c>
      <c r="O69" s="5">
        <f>COUNTIF(AE4:AE60,100%)</f>
        <v>7</v>
      </c>
    </row>
    <row r="70" spans="1:49" hidden="1" x14ac:dyDescent="0.25">
      <c r="N70" s="4" t="s">
        <v>97</v>
      </c>
      <c r="O70" s="5">
        <f>COUNTIF(AG4:AG60,100%)</f>
        <v>7</v>
      </c>
    </row>
    <row r="71" spans="1:49" s="2" customFormat="1" hidden="1" x14ac:dyDescent="0.25">
      <c r="A71" s="1"/>
      <c r="B71" s="1"/>
      <c r="C71" s="1"/>
      <c r="D71" s="1"/>
      <c r="E71" s="1"/>
      <c r="F71" s="1"/>
      <c r="G71" s="1"/>
      <c r="H71" s="1"/>
      <c r="I71"/>
      <c r="J71"/>
      <c r="K71"/>
      <c r="L71"/>
      <c r="M71"/>
      <c r="N71" s="4" t="s">
        <v>98</v>
      </c>
      <c r="O71" s="5">
        <f>COUNTIF(AI4:AI60,100%)</f>
        <v>20</v>
      </c>
      <c r="AD71" s="42"/>
      <c r="AE71" s="3"/>
      <c r="AF71" s="42"/>
      <c r="AG71" s="3"/>
      <c r="AH71" s="42"/>
      <c r="AI71" s="3"/>
      <c r="AJ71" s="42"/>
      <c r="AK71" s="3"/>
    </row>
    <row r="72" spans="1:49" s="2" customFormat="1" hidden="1" x14ac:dyDescent="0.25">
      <c r="A72" s="1"/>
      <c r="B72" s="1"/>
      <c r="C72" s="1"/>
      <c r="D72" s="1"/>
      <c r="E72" s="1"/>
      <c r="F72" s="1"/>
      <c r="G72" s="1"/>
      <c r="H72" s="1"/>
      <c r="I72"/>
      <c r="J72"/>
      <c r="K72"/>
      <c r="L72"/>
      <c r="M72"/>
      <c r="N72" s="4" t="s">
        <v>99</v>
      </c>
      <c r="O72" s="5">
        <f>COUNTIF(AK4:AK60,100%)</f>
        <v>57</v>
      </c>
      <c r="AD72" s="42"/>
      <c r="AE72" s="3"/>
      <c r="AF72" s="42"/>
      <c r="AG72" s="3"/>
      <c r="AH72" s="42"/>
      <c r="AI72" s="3"/>
      <c r="AJ72" s="42"/>
      <c r="AK72" s="3"/>
    </row>
    <row r="73" spans="1:49" s="2" customFormat="1" hidden="1" x14ac:dyDescent="0.25">
      <c r="A73" s="1"/>
      <c r="B73" s="1"/>
      <c r="C73" s="1"/>
      <c r="D73" s="1"/>
      <c r="E73" s="1"/>
      <c r="F73" s="1"/>
      <c r="G73" s="1"/>
      <c r="H73" s="1"/>
      <c r="I73"/>
      <c r="J73"/>
      <c r="K73"/>
      <c r="L73"/>
      <c r="M73"/>
      <c r="O73" s="2">
        <f>SUM(O69:O72)</f>
        <v>91</v>
      </c>
      <c r="AD73" s="42"/>
      <c r="AE73" s="3"/>
      <c r="AF73" s="42"/>
      <c r="AG73" s="3"/>
      <c r="AH73" s="42"/>
      <c r="AI73" s="3"/>
      <c r="AJ73" s="42"/>
      <c r="AK73" s="3"/>
    </row>
    <row r="74" spans="1:49" hidden="1" x14ac:dyDescent="0.25"/>
    <row r="75" spans="1:49" hidden="1" x14ac:dyDescent="0.25"/>
  </sheetData>
  <sheetProtection formatCells="0" sort="0" autoFilter="0"/>
  <autoFilter ref="A3:AW66" xr:uid="{640F79F3-BF25-4112-9395-698DFB1B2E42}"/>
  <mergeCells count="126">
    <mergeCell ref="A60:A65"/>
    <mergeCell ref="I60:I65"/>
    <mergeCell ref="A29:A47"/>
    <mergeCell ref="I34:I37"/>
    <mergeCell ref="I44:I46"/>
    <mergeCell ref="A48:A59"/>
    <mergeCell ref="I51:I54"/>
    <mergeCell ref="I56:I57"/>
    <mergeCell ref="I58:I59"/>
    <mergeCell ref="E48:E59"/>
    <mergeCell ref="B60:B65"/>
    <mergeCell ref="C60:C65"/>
    <mergeCell ref="D60:D65"/>
    <mergeCell ref="E60:E65"/>
    <mergeCell ref="F60:F65"/>
    <mergeCell ref="G60:G65"/>
    <mergeCell ref="H60:H65"/>
    <mergeCell ref="C48:C59"/>
    <mergeCell ref="D48:D59"/>
    <mergeCell ref="F48:F59"/>
    <mergeCell ref="G48:G59"/>
    <mergeCell ref="H48:H59"/>
    <mergeCell ref="I48:I50"/>
    <mergeCell ref="A4:A10"/>
    <mergeCell ref="I6:I7"/>
    <mergeCell ref="I9:I10"/>
    <mergeCell ref="A11:A12"/>
    <mergeCell ref="I11:I12"/>
    <mergeCell ref="B4:B10"/>
    <mergeCell ref="B11:B12"/>
    <mergeCell ref="E29:E47"/>
    <mergeCell ref="A13:A28"/>
    <mergeCell ref="I13:I18"/>
    <mergeCell ref="I19:I21"/>
    <mergeCell ref="B13:B28"/>
    <mergeCell ref="B29:B47"/>
    <mergeCell ref="E4:E10"/>
    <mergeCell ref="I22:I28"/>
    <mergeCell ref="I38:I43"/>
    <mergeCell ref="C4:C10"/>
    <mergeCell ref="D4:D10"/>
    <mergeCell ref="F4:F10"/>
    <mergeCell ref="G4:G10"/>
    <mergeCell ref="H4:H10"/>
    <mergeCell ref="F13:F28"/>
    <mergeCell ref="G13:G28"/>
    <mergeCell ref="H13:H28"/>
    <mergeCell ref="J44:J46"/>
    <mergeCell ref="AU2:AW2"/>
    <mergeCell ref="AL1:AW1"/>
    <mergeCell ref="B48:B59"/>
    <mergeCell ref="AL2:AN2"/>
    <mergeCell ref="AD1:AK1"/>
    <mergeCell ref="AD2:AE2"/>
    <mergeCell ref="AF2:AG2"/>
    <mergeCell ref="AH2:AI2"/>
    <mergeCell ref="AJ2:AK2"/>
    <mergeCell ref="P2:AC2"/>
    <mergeCell ref="I29:I33"/>
    <mergeCell ref="C29:C47"/>
    <mergeCell ref="D29:D47"/>
    <mergeCell ref="F29:F47"/>
    <mergeCell ref="G29:G47"/>
    <mergeCell ref="H29:H47"/>
    <mergeCell ref="C13:C28"/>
    <mergeCell ref="D13:D28"/>
    <mergeCell ref="C11:C12"/>
    <mergeCell ref="D11:D12"/>
    <mergeCell ref="F11:F12"/>
    <mergeCell ref="G11:G12"/>
    <mergeCell ref="H11:H12"/>
    <mergeCell ref="E11:E12"/>
    <mergeCell ref="E13:E28"/>
    <mergeCell ref="K34:K37"/>
    <mergeCell ref="L34:L37"/>
    <mergeCell ref="L13:L18"/>
    <mergeCell ref="K29:K33"/>
    <mergeCell ref="L29:L33"/>
    <mergeCell ref="M34:M37"/>
    <mergeCell ref="J38:J43"/>
    <mergeCell ref="K38:K43"/>
    <mergeCell ref="L38:L43"/>
    <mergeCell ref="M38:M43"/>
    <mergeCell ref="J22:J28"/>
    <mergeCell ref="M29:M33"/>
    <mergeCell ref="AO2:AQ2"/>
    <mergeCell ref="AR2:AT2"/>
    <mergeCell ref="J6:J7"/>
    <mergeCell ref="K6:K7"/>
    <mergeCell ref="L6:L7"/>
    <mergeCell ref="M6:M7"/>
    <mergeCell ref="J9:J10"/>
    <mergeCell ref="J19:J21"/>
    <mergeCell ref="K19:K21"/>
    <mergeCell ref="L19:L21"/>
    <mergeCell ref="M19:M21"/>
    <mergeCell ref="K9:K10"/>
    <mergeCell ref="L9:L10"/>
    <mergeCell ref="M9:M10"/>
    <mergeCell ref="J13:J18"/>
    <mergeCell ref="K13:K18"/>
    <mergeCell ref="M13:M18"/>
    <mergeCell ref="J48:J50"/>
    <mergeCell ref="K48:K50"/>
    <mergeCell ref="L48:L50"/>
    <mergeCell ref="M48:M50"/>
    <mergeCell ref="K22:K28"/>
    <mergeCell ref="L22:L28"/>
    <mergeCell ref="M22:M28"/>
    <mergeCell ref="J29:J33"/>
    <mergeCell ref="J58:J59"/>
    <mergeCell ref="K58:K59"/>
    <mergeCell ref="L58:L59"/>
    <mergeCell ref="M58:M59"/>
    <mergeCell ref="J51:J54"/>
    <mergeCell ref="K51:K54"/>
    <mergeCell ref="L51:L54"/>
    <mergeCell ref="M51:M54"/>
    <mergeCell ref="J56:J57"/>
    <mergeCell ref="K56:K57"/>
    <mergeCell ref="L56:L57"/>
    <mergeCell ref="M56:M57"/>
    <mergeCell ref="K44:K46"/>
    <mergeCell ref="L44:L46"/>
    <mergeCell ref="M44:M46"/>
    <mergeCell ref="J34:J37"/>
  </mergeCells>
  <conditionalFormatting sqref="AV51:AV65 AS51:AS65 AM51:AM65 AP51:AP65 AV4:AV49 AS4:AS49 AP4:AP49 AM4:AM49">
    <cfRule type="cellIs" dxfId="11" priority="19" operator="greaterThan">
      <formula>1</formula>
    </cfRule>
    <cfRule type="cellIs" dxfId="10" priority="50" operator="between">
      <formula>0%</formula>
      <formula>24%</formula>
    </cfRule>
    <cfRule type="cellIs" dxfId="9" priority="51" operator="between">
      <formula>25%</formula>
      <formula>49%</formula>
    </cfRule>
    <cfRule type="cellIs" dxfId="8" priority="52" operator="between">
      <formula>50%</formula>
      <formula>74%</formula>
    </cfRule>
    <cfRule type="cellIs" dxfId="7" priority="53" operator="between">
      <formula>75%</formula>
      <formula>90%</formula>
    </cfRule>
    <cfRule type="cellIs" dxfId="6" priority="54" operator="between">
      <formula>91%</formula>
      <formula>100%</formula>
    </cfRule>
  </conditionalFormatting>
  <conditionalFormatting sqref="AM50 AP50 AS50 AV50">
    <cfRule type="cellIs" dxfId="5" priority="13" operator="greaterThan">
      <formula>1</formula>
    </cfRule>
    <cfRule type="cellIs" dxfId="4" priority="14" operator="between">
      <formula>0%</formula>
      <formula>24%</formula>
    </cfRule>
    <cfRule type="cellIs" dxfId="3" priority="15" operator="between">
      <formula>25%</formula>
      <formula>49%</formula>
    </cfRule>
    <cfRule type="cellIs" dxfId="2" priority="16" operator="between">
      <formula>50%</formula>
      <formula>74%</formula>
    </cfRule>
    <cfRule type="cellIs" dxfId="1" priority="17" operator="between">
      <formula>75%</formula>
      <formula>90%</formula>
    </cfRule>
    <cfRule type="cellIs" dxfId="0" priority="18" operator="between">
      <formula>91%</formula>
      <formula>100%</formula>
    </cfRule>
  </conditionalFormatting>
  <dataValidations xWindow="1687" yWindow="715" count="3">
    <dataValidation allowBlank="1" showInputMessage="1" showErrorMessage="1" prompt="100% aplica solo si se cumplio a cabalidad la actividad programada" sqref="AL48:AL65 AL4:AL46 AM4:AM65 AU4:AV65 AR4:AS65 AO4:AP65" xr:uid="{A9FAC1A4-42E5-4917-8EC5-F7F13BA12686}"/>
    <dataValidation allowBlank="1" showInputMessage="1" showErrorMessage="1" prompt="Favor describir brevemente los resultados de la gestión adelantada (fechas, url, nombre de documenentos generados, aplicativo donde reposa, número de memorandos, etc)" sqref="AW4:AW10 AT4:AT10 AQ4:AQ10 AN4:AN10" xr:uid="{7B83F0B4-B7BC-4B67-86DD-DA3A15418755}"/>
    <dataValidation allowBlank="1" showInputMessage="1" showErrorMessage="1" prompt="Favor describir brevemente los resultados de la gestión adelantada (fechas, url, nombre de documentos generados, aplicativo donde reposa, número de memorandos, etc)" sqref="AW11:AW65 AQ11:AQ65 AN11:AN65 AT11:AT65" xr:uid="{E089CDE3-3BC3-4346-91BD-F61694FFD6FB}"/>
  </dataValidations>
  <printOptions horizontalCentered="1" verticalCentered="1"/>
  <pageMargins left="0.70866141732283472" right="0.70866141732283472" top="0.74803149606299213" bottom="0.74803149606299213" header="0.31496062992125984" footer="0.31496062992125984"/>
  <pageSetup scale="18" fitToHeight="5" orientation="landscape" horizontalDpi="300" verticalDpi="300" r:id="rId1"/>
  <headerFooter>
    <oddHeader>&amp;L&amp;G&amp;CImplementación Plan Anticorrupción y de Atención al Ciudadano 2022&amp;RCorte 3° trimestre de 2022</oddHeader>
    <oddFooter>&amp;CPág. &amp;P de &amp;N&amp;ROficina Asesora de Planeación
INVIAS</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90BAB-7824-4132-92A8-AD77DBB5DDB6}">
  <sheetPr>
    <tabColor theme="8"/>
    <outlinePr applyStyles="1"/>
  </sheetPr>
  <dimension ref="A1:H202"/>
  <sheetViews>
    <sheetView topLeftCell="A61" zoomScale="80" zoomScaleNormal="80" workbookViewId="0">
      <selection activeCell="J21" sqref="J21"/>
    </sheetView>
  </sheetViews>
  <sheetFormatPr baseColWidth="10" defaultColWidth="11.42578125" defaultRowHeight="15" x14ac:dyDescent="0.2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8" ht="18.75" x14ac:dyDescent="0.3">
      <c r="A1" s="319" t="s">
        <v>233</v>
      </c>
      <c r="B1" s="319"/>
      <c r="C1" s="319"/>
      <c r="D1" s="319"/>
      <c r="E1" s="319"/>
      <c r="F1" s="319"/>
      <c r="G1" s="319"/>
      <c r="H1" s="319"/>
    </row>
    <row r="3" spans="1:8" x14ac:dyDescent="0.25">
      <c r="B3" t="s">
        <v>104</v>
      </c>
      <c r="C3" s="6">
        <v>44589</v>
      </c>
    </row>
    <row r="4" spans="1:8" x14ac:dyDescent="0.25">
      <c r="B4" t="s">
        <v>105</v>
      </c>
      <c r="C4" s="6">
        <v>44926</v>
      </c>
    </row>
    <row r="17" spans="1:8" x14ac:dyDescent="0.25">
      <c r="B17" s="320"/>
      <c r="C17" s="320"/>
      <c r="D17" s="320"/>
      <c r="E17" s="320"/>
      <c r="F17" s="320"/>
      <c r="G17" s="320"/>
    </row>
    <row r="18" spans="1:8" x14ac:dyDescent="0.25">
      <c r="B18" s="7" t="s">
        <v>106</v>
      </c>
      <c r="C18" s="8" t="s">
        <v>104</v>
      </c>
      <c r="D18" s="9" t="s">
        <v>107</v>
      </c>
      <c r="E18" s="9" t="s">
        <v>108</v>
      </c>
      <c r="F18" s="9" t="s">
        <v>109</v>
      </c>
      <c r="G18" s="9" t="s">
        <v>110</v>
      </c>
    </row>
    <row r="19" spans="1:8" x14ac:dyDescent="0.25">
      <c r="B19" s="10" t="s">
        <v>113</v>
      </c>
      <c r="C19" s="11">
        <v>44589</v>
      </c>
      <c r="D19" s="11">
        <v>44926</v>
      </c>
      <c r="E19" s="12">
        <f>D19-C19+1</f>
        <v>338</v>
      </c>
      <c r="F19" s="13">
        <f>C32</f>
        <v>0.47619047619047622</v>
      </c>
      <c r="G19" s="14">
        <f>E19*F19</f>
        <v>160.95238095238096</v>
      </c>
    </row>
    <row r="20" spans="1:8" x14ac:dyDescent="0.25">
      <c r="B20" s="10" t="s">
        <v>8</v>
      </c>
      <c r="C20" s="11">
        <v>44652</v>
      </c>
      <c r="D20" s="11">
        <v>44926</v>
      </c>
      <c r="E20" s="12">
        <f t="shared" ref="E20:E24" si="0">D20-C20+1</f>
        <v>275</v>
      </c>
      <c r="F20" s="13" t="e">
        <f t="shared" ref="F20:F24" si="1">C33</f>
        <v>#DIV/0!</v>
      </c>
      <c r="G20" s="14" t="e">
        <f t="shared" ref="G20:G24" si="2">E20*F20</f>
        <v>#DIV/0!</v>
      </c>
    </row>
    <row r="21" spans="1:8" x14ac:dyDescent="0.25">
      <c r="B21" s="10" t="s">
        <v>9</v>
      </c>
      <c r="C21" s="11">
        <v>44589</v>
      </c>
      <c r="D21" s="11">
        <v>44926</v>
      </c>
      <c r="E21" s="12">
        <f t="shared" si="0"/>
        <v>338</v>
      </c>
      <c r="F21" s="13">
        <f t="shared" si="1"/>
        <v>0.30555555555555558</v>
      </c>
      <c r="G21" s="14">
        <f t="shared" si="2"/>
        <v>103.27777777777779</v>
      </c>
    </row>
    <row r="22" spans="1:8" x14ac:dyDescent="0.25">
      <c r="B22" s="10" t="s">
        <v>10</v>
      </c>
      <c r="C22" s="11">
        <v>44589</v>
      </c>
      <c r="D22" s="11">
        <v>44926</v>
      </c>
      <c r="E22" s="12">
        <f t="shared" si="0"/>
        <v>338</v>
      </c>
      <c r="F22" s="13">
        <f t="shared" si="1"/>
        <v>0.21666666666666665</v>
      </c>
      <c r="G22" s="14">
        <f t="shared" si="2"/>
        <v>73.23333333333332</v>
      </c>
    </row>
    <row r="23" spans="1:8" x14ac:dyDescent="0.25">
      <c r="B23" s="10" t="s">
        <v>11</v>
      </c>
      <c r="C23" s="11">
        <v>44589</v>
      </c>
      <c r="D23" s="11">
        <v>44926</v>
      </c>
      <c r="E23" s="12">
        <f t="shared" si="0"/>
        <v>338</v>
      </c>
      <c r="F23" s="13">
        <f t="shared" si="1"/>
        <v>0.35</v>
      </c>
      <c r="G23" s="14">
        <f t="shared" si="2"/>
        <v>118.3</v>
      </c>
    </row>
    <row r="24" spans="1:8" x14ac:dyDescent="0.25">
      <c r="B24" s="10" t="s">
        <v>94</v>
      </c>
      <c r="C24" s="11">
        <v>44589</v>
      </c>
      <c r="D24" s="11">
        <v>44926</v>
      </c>
      <c r="E24" s="12">
        <f t="shared" si="0"/>
        <v>338</v>
      </c>
      <c r="F24" s="13">
        <f t="shared" si="1"/>
        <v>0.5625</v>
      </c>
      <c r="G24" s="14">
        <f t="shared" si="2"/>
        <v>190.125</v>
      </c>
    </row>
    <row r="28" spans="1:8" ht="18.75" x14ac:dyDescent="0.3">
      <c r="A28" s="319" t="s">
        <v>234</v>
      </c>
      <c r="B28" s="319"/>
      <c r="C28" s="319"/>
      <c r="D28" s="319"/>
      <c r="E28" s="319"/>
      <c r="F28" s="319"/>
      <c r="G28" s="319"/>
      <c r="H28" s="319"/>
    </row>
    <row r="32" spans="1:8" x14ac:dyDescent="0.25">
      <c r="B32" t="str">
        <f t="shared" ref="B32:B37" si="3">B19</f>
        <v>1 - Gestión del Riesgo de Corrupción “MAPA DE RIESGOS DE CORRUPCIÓN"</v>
      </c>
      <c r="C32" s="15">
        <f>'PAAC 2022'!E4</f>
        <v>0.47619047619047622</v>
      </c>
    </row>
    <row r="33" spans="2:3" x14ac:dyDescent="0.25">
      <c r="B33" t="str">
        <f t="shared" si="3"/>
        <v xml:space="preserve"> 2 - Racionalización de Trámites</v>
      </c>
      <c r="C33" s="15" t="e">
        <f>'PAAC 2022'!E11</f>
        <v>#DIV/0!</v>
      </c>
    </row>
    <row r="34" spans="2:3" x14ac:dyDescent="0.25">
      <c r="B34" t="str">
        <f t="shared" si="3"/>
        <v xml:space="preserve"> 3 - Rendición de Cuentas (RdC)</v>
      </c>
      <c r="C34" s="15">
        <f>'PAAC 2022'!E13</f>
        <v>0.30555555555555558</v>
      </c>
    </row>
    <row r="35" spans="2:3" x14ac:dyDescent="0.25">
      <c r="B35" t="str">
        <f t="shared" si="3"/>
        <v xml:space="preserve"> 4 - Mecanismos para mejorar la Atención al Ciudadano</v>
      </c>
      <c r="C35" s="15">
        <f>'PAAC 2022'!E29</f>
        <v>0.21666666666666665</v>
      </c>
    </row>
    <row r="36" spans="2:3" x14ac:dyDescent="0.25">
      <c r="B36" t="str">
        <f t="shared" si="3"/>
        <v xml:space="preserve"> 5 - Mecanismos para la Transparencia y Acceso a la Información</v>
      </c>
      <c r="C36" s="15">
        <f>'PAAC 2022'!E48</f>
        <v>0.35</v>
      </c>
    </row>
    <row r="37" spans="2:3" x14ac:dyDescent="0.25">
      <c r="B37" t="str">
        <f t="shared" si="3"/>
        <v>6- Iniciativas adicionales</v>
      </c>
      <c r="C37" s="15">
        <f>'PAAC 2022'!E60</f>
        <v>0.5625</v>
      </c>
    </row>
    <row r="52" spans="1:8" ht="18.75" x14ac:dyDescent="0.3">
      <c r="A52" s="319" t="s">
        <v>235</v>
      </c>
      <c r="B52" s="319"/>
      <c r="C52" s="319"/>
      <c r="D52" s="319"/>
      <c r="E52" s="319"/>
      <c r="F52" s="319"/>
      <c r="G52" s="319"/>
      <c r="H52" s="319"/>
    </row>
    <row r="54" spans="1:8" x14ac:dyDescent="0.25">
      <c r="B54" t="str">
        <f>B32</f>
        <v>1 - Gestión del Riesgo de Corrupción “MAPA DE RIESGOS DE CORRUPCIÓN"</v>
      </c>
      <c r="C54" s="15">
        <f>'PAAC 2022'!B4</f>
        <v>1</v>
      </c>
    </row>
    <row r="55" spans="1:8" x14ac:dyDescent="0.25">
      <c r="B55" t="str">
        <f t="shared" ref="B55:B59" si="4">B33</f>
        <v xml:space="preserve"> 2 - Racionalización de Trámites</v>
      </c>
      <c r="C55" s="15" t="e">
        <f>'PAAC 2022'!B11</f>
        <v>#DIV/0!</v>
      </c>
    </row>
    <row r="56" spans="1:8" x14ac:dyDescent="0.25">
      <c r="B56" t="str">
        <f t="shared" si="4"/>
        <v xml:space="preserve"> 3 - Rendición de Cuentas (RdC)</v>
      </c>
      <c r="C56" s="15">
        <f>'PAAC 2022'!B13</f>
        <v>0.77777777777777779</v>
      </c>
    </row>
    <row r="57" spans="1:8" x14ac:dyDescent="0.25">
      <c r="B57" t="str">
        <f t="shared" si="4"/>
        <v xml:space="preserve"> 4 - Mecanismos para mejorar la Atención al Ciudadano</v>
      </c>
      <c r="C57" s="15">
        <f>'PAAC 2022'!B29</f>
        <v>0.66666666666666663</v>
      </c>
    </row>
    <row r="58" spans="1:8" x14ac:dyDescent="0.25">
      <c r="B58" t="str">
        <f t="shared" si="4"/>
        <v xml:space="preserve"> 5 - Mecanismos para la Transparencia y Acceso a la Información</v>
      </c>
      <c r="C58" s="15">
        <f>'PAAC 2022'!B48</f>
        <v>0.8</v>
      </c>
    </row>
    <row r="59" spans="1:8" x14ac:dyDescent="0.25">
      <c r="B59" t="str">
        <f t="shared" si="4"/>
        <v>6- Iniciativas adicionales</v>
      </c>
      <c r="C59" s="15">
        <f>'PAAC 2022'!B60</f>
        <v>0.875</v>
      </c>
    </row>
    <row r="83" spans="1:8" ht="18.75" x14ac:dyDescent="0.3">
      <c r="A83" s="319" t="s">
        <v>236</v>
      </c>
      <c r="B83" s="319"/>
      <c r="C83" s="319"/>
      <c r="D83" s="319"/>
      <c r="E83" s="319"/>
      <c r="F83" s="319"/>
      <c r="G83" s="319"/>
      <c r="H83" s="319"/>
    </row>
    <row r="85" spans="1:8" x14ac:dyDescent="0.25">
      <c r="B85" t="s">
        <v>21</v>
      </c>
      <c r="C85" s="75">
        <f>'PAAC 2022'!J4</f>
        <v>0.25</v>
      </c>
    </row>
    <row r="86" spans="1:8" x14ac:dyDescent="0.25">
      <c r="B86" t="s">
        <v>24</v>
      </c>
      <c r="C86" s="75">
        <f>'PAAC 2022'!J5</f>
        <v>1</v>
      </c>
    </row>
    <row r="87" spans="1:8" x14ac:dyDescent="0.25">
      <c r="B87" t="s">
        <v>26</v>
      </c>
      <c r="C87" s="75" t="e" cm="1" vm="1">
        <f t="array" aca="1" ref="C87" ca="1">'PAAC 2022'!J6:J7</f>
        <v>#VALUE!</v>
      </c>
    </row>
    <row r="88" spans="1:8" x14ac:dyDescent="0.25">
      <c r="B88" t="s">
        <v>29</v>
      </c>
      <c r="C88" s="75">
        <f>'PAAC 2022'!J8</f>
        <v>0.25</v>
      </c>
    </row>
    <row r="89" spans="1:8" x14ac:dyDescent="0.25">
      <c r="B89" t="s">
        <v>32</v>
      </c>
      <c r="C89" s="75">
        <f>'PAAC 2022'!J8</f>
        <v>0.25</v>
      </c>
    </row>
    <row r="90" spans="1:8" x14ac:dyDescent="0.25">
      <c r="C90" s="75" cm="1">
        <f t="array" ref="C90:C91">'PAAC 2022'!J9:J10</f>
        <v>0.29166666666666663</v>
      </c>
    </row>
    <row r="91" spans="1:8" x14ac:dyDescent="0.25">
      <c r="C91">
        <v>0</v>
      </c>
    </row>
    <row r="108" spans="2:3" x14ac:dyDescent="0.25">
      <c r="B108" t="s">
        <v>35</v>
      </c>
      <c r="C108" s="75">
        <f>'PAAC 2022'!J11</f>
        <v>0</v>
      </c>
    </row>
    <row r="109" spans="2:3" x14ac:dyDescent="0.25">
      <c r="B109" t="s">
        <v>36</v>
      </c>
      <c r="C109" s="75">
        <f>'PAAC 2022'!J12</f>
        <v>0</v>
      </c>
    </row>
    <row r="110" spans="2:3" x14ac:dyDescent="0.25">
      <c r="B110" t="s">
        <v>37</v>
      </c>
      <c r="C110" s="75" t="e">
        <f>'PAAC 2022'!#REF!</f>
        <v>#REF!</v>
      </c>
    </row>
    <row r="111" spans="2:3" x14ac:dyDescent="0.25">
      <c r="B111" t="s">
        <v>115</v>
      </c>
      <c r="C111" s="75" t="e">
        <f>'PAAC 2022'!#REF!</f>
        <v>#REF!</v>
      </c>
    </row>
    <row r="112" spans="2:3" x14ac:dyDescent="0.25">
      <c r="B112" t="s">
        <v>38</v>
      </c>
      <c r="C112" s="75" t="e">
        <f>'PAAC 2022'!#REF!</f>
        <v>#REF!</v>
      </c>
    </row>
    <row r="113" spans="2:3" x14ac:dyDescent="0.25">
      <c r="B113" t="s">
        <v>116</v>
      </c>
      <c r="C113" s="75" t="e">
        <f>'PAAC 2022'!#REF!</f>
        <v>#REF!</v>
      </c>
    </row>
    <row r="114" spans="2:3" x14ac:dyDescent="0.25">
      <c r="C114" s="75" t="e">
        <f>AVERAGE(C108:C113)</f>
        <v>#REF!</v>
      </c>
    </row>
    <row r="130" spans="2:3" x14ac:dyDescent="0.25">
      <c r="B130" t="s">
        <v>160</v>
      </c>
      <c r="C130" s="75" t="e" cm="1" vm="2">
        <f t="array" aca="1" ref="C130" ca="1">'PAAC 2022'!J13:J18</f>
        <v>#VALUE!</v>
      </c>
    </row>
    <row r="131" spans="2:3" x14ac:dyDescent="0.25">
      <c r="B131" t="s">
        <v>171</v>
      </c>
      <c r="C131" s="75" t="e" cm="1" vm="3">
        <f t="array" aca="1" ref="C131" ca="1">'PAAC 2022'!I19:I21</f>
        <v>#VALUE!</v>
      </c>
    </row>
    <row r="132" spans="2:3" x14ac:dyDescent="0.25">
      <c r="B132" t="s">
        <v>170</v>
      </c>
      <c r="C132" s="75" t="e" cm="1" vm="4">
        <f t="array" aca="1" ref="C132" ca="1">'PAAC 2022'!I22:I28</f>
        <v>#VALUE!</v>
      </c>
    </row>
    <row r="133" spans="2:3" x14ac:dyDescent="0.25">
      <c r="C133" s="75" t="e" vm="5">
        <f ca="1">AVERAGE(C130:C132)</f>
        <v>#VALUE!</v>
      </c>
    </row>
    <row r="152" spans="2:3" x14ac:dyDescent="0.25">
      <c r="B152" t="s">
        <v>253</v>
      </c>
      <c r="C152" s="75" t="e" cm="1" vm="6">
        <f t="array" aca="1" ref="C152" ca="1">'PAAC 2022'!J29:J33</f>
        <v>#VALUE!</v>
      </c>
    </row>
    <row r="153" spans="2:3" x14ac:dyDescent="0.25">
      <c r="B153" t="s">
        <v>180</v>
      </c>
      <c r="C153" s="75" t="e" cm="1" vm="7">
        <f t="array" aca="1" ref="C153" ca="1">'PAAC 2022'!J34:J37</f>
        <v>#VALUE!</v>
      </c>
    </row>
    <row r="154" spans="2:3" x14ac:dyDescent="0.25">
      <c r="B154" t="s">
        <v>181</v>
      </c>
      <c r="C154" s="75" t="e" cm="1" vm="2">
        <f t="array" aca="1" ref="C154" ca="1">'PAAC 2022'!I38:I43</f>
        <v>#VALUE!</v>
      </c>
    </row>
    <row r="155" spans="2:3" x14ac:dyDescent="0.25">
      <c r="B155" t="s">
        <v>182</v>
      </c>
      <c r="C155" s="75" t="e" cm="1" vm="3">
        <f t="array" aca="1" ref="C155" ca="1">'PAAC 2022'!I44:I46</f>
        <v>#VALUE!</v>
      </c>
    </row>
    <row r="156" spans="2:3" x14ac:dyDescent="0.25">
      <c r="B156" t="s">
        <v>246</v>
      </c>
      <c r="C156" s="75">
        <f>'PAAC 2022'!J47</f>
        <v>0</v>
      </c>
    </row>
    <row r="157" spans="2:3" x14ac:dyDescent="0.25">
      <c r="C157" s="75" t="e" vm="5">
        <f ca="1">AVERAGE(C152:C156)</f>
        <v>#VALUE!</v>
      </c>
    </row>
    <row r="175" spans="2:3" x14ac:dyDescent="0.25">
      <c r="B175" t="s">
        <v>73</v>
      </c>
      <c r="C175" s="75" t="e" cm="1" vm="1">
        <f t="array" aca="1" ref="C175" ca="1">'PAAC 2022'!J48:J49</f>
        <v>#VALUE!</v>
      </c>
    </row>
    <row r="176" spans="2:3" x14ac:dyDescent="0.25">
      <c r="B176" t="s">
        <v>76</v>
      </c>
      <c r="C176" s="75" t="e" cm="1" vm="7">
        <f t="array" aca="1" ref="C176" ca="1">'PAAC 2022'!J51:J54</f>
        <v>#VALUE!</v>
      </c>
    </row>
    <row r="177" spans="2:3" x14ac:dyDescent="0.25">
      <c r="B177" t="s">
        <v>81</v>
      </c>
      <c r="C177" s="75">
        <f>'PAAC 2022'!J55</f>
        <v>0</v>
      </c>
    </row>
    <row r="178" spans="2:3" x14ac:dyDescent="0.25">
      <c r="B178" t="s">
        <v>84</v>
      </c>
      <c r="C178" s="75" t="e" cm="1" vm="1">
        <f t="array" aca="1" ref="C178" ca="1">'PAAC 2022'!J56:J57</f>
        <v>#VALUE!</v>
      </c>
    </row>
    <row r="179" spans="2:3" x14ac:dyDescent="0.25">
      <c r="B179" t="s">
        <v>89</v>
      </c>
      <c r="C179" s="75" t="e" cm="1" vm="1">
        <f t="array" aca="1" ref="C179" ca="1">'PAAC 2022'!J58:J59</f>
        <v>#VALUE!</v>
      </c>
    </row>
    <row r="180" spans="2:3" x14ac:dyDescent="0.25">
      <c r="C180" s="75" t="e" vm="5">
        <f ca="1">AVERAGE(C175:C179)</f>
        <v>#VALUE!</v>
      </c>
    </row>
    <row r="195" spans="2:3" x14ac:dyDescent="0.25">
      <c r="B195" t="s">
        <v>145</v>
      </c>
      <c r="C195" s="75">
        <f>'PAAC 2022'!J60</f>
        <v>1</v>
      </c>
    </row>
    <row r="196" spans="2:3" x14ac:dyDescent="0.25">
      <c r="B196" t="s">
        <v>136</v>
      </c>
      <c r="C196" s="75">
        <f>'PAAC 2022'!J61</f>
        <v>0.5</v>
      </c>
    </row>
    <row r="197" spans="2:3" x14ac:dyDescent="0.25">
      <c r="B197" t="s">
        <v>137</v>
      </c>
      <c r="C197" s="75" t="e">
        <f>'PAAC 2022'!#REF!</f>
        <v>#REF!</v>
      </c>
    </row>
    <row r="198" spans="2:3" x14ac:dyDescent="0.25">
      <c r="B198" t="s">
        <v>138</v>
      </c>
      <c r="C198" s="75">
        <f>'PAAC 2022'!J62</f>
        <v>0</v>
      </c>
    </row>
    <row r="199" spans="2:3" x14ac:dyDescent="0.25">
      <c r="B199" t="s">
        <v>139</v>
      </c>
      <c r="C199" s="75">
        <f>'PAAC 2022'!J63</f>
        <v>0.5</v>
      </c>
    </row>
    <row r="200" spans="2:3" x14ac:dyDescent="0.25">
      <c r="B200" t="s">
        <v>247</v>
      </c>
      <c r="C200" s="75">
        <f>'PAAC 2022'!J64</f>
        <v>0</v>
      </c>
    </row>
    <row r="201" spans="2:3" x14ac:dyDescent="0.25">
      <c r="B201" t="s">
        <v>249</v>
      </c>
      <c r="C201" s="75">
        <f>'PAAC 2022'!J65</f>
        <v>0.25</v>
      </c>
    </row>
    <row r="202" spans="2:3" x14ac:dyDescent="0.25">
      <c r="C202" s="75" t="e">
        <f>AVERAGE(C195:C201)</f>
        <v>#REF!</v>
      </c>
    </row>
  </sheetData>
  <sheetProtection algorithmName="SHA-512" hashValue="h8/QHzzAZuDtaiUhqo+cGPA/8KfUDe3RuRsWxPeq9nPphL2izfJ5EdHWf0d/NKbn2oXxwmMrbZuWGM0L+EdxXA==" saltValue="i5Q4W308zj0uDiGJ9upBmw==" spinCount="100000" sheet="1" objects="1" scenarios="1"/>
  <mergeCells count="5">
    <mergeCell ref="A1:H1"/>
    <mergeCell ref="A28:H28"/>
    <mergeCell ref="A52:H52"/>
    <mergeCell ref="A83:H83"/>
    <mergeCell ref="B17:G17"/>
  </mergeCells>
  <printOptions horizontalCentered="1" verticalCentered="1"/>
  <pageMargins left="0.70866141732283472" right="0.70866141732283472" top="0.74803149606299213" bottom="0.74803149606299213" header="0.31496062992125984" footer="0.31496062992125984"/>
  <pageSetup scale="40" fitToHeight="3" orientation="landscape" horizontalDpi="300" verticalDpi="300" r:id="rId1"/>
  <headerFooter>
    <oddHeader>&amp;LPág. &amp;P de &amp;N&amp;CImplementación Plan Anticorrupción y de Atención al Ciudadano 2022&amp;RCorte 1° trimestre de 2022</oddHeader>
    <oddFooter>&amp;ROficina Asesora de Planeación
INVIAS</oddFooter>
  </headerFooter>
  <rowBreaks count="2" manualBreakCount="2">
    <brk id="81" max="7" man="1"/>
    <brk id="167" max="7"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FB2E9-3564-41F6-9EFD-485854FCE6C3}">
  <sheetPr>
    <tabColor theme="8"/>
    <outlinePr applyStyles="1"/>
  </sheetPr>
  <dimension ref="A1:H201"/>
  <sheetViews>
    <sheetView topLeftCell="A34" zoomScale="70" zoomScaleNormal="70" workbookViewId="0">
      <selection activeCell="B54" sqref="B54:C59"/>
    </sheetView>
  </sheetViews>
  <sheetFormatPr baseColWidth="10" defaultColWidth="11.42578125" defaultRowHeight="15" x14ac:dyDescent="0.2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8" ht="18.75" x14ac:dyDescent="0.3">
      <c r="A1" s="319" t="s">
        <v>233</v>
      </c>
      <c r="B1" s="319"/>
      <c r="C1" s="319"/>
      <c r="D1" s="319"/>
      <c r="E1" s="319"/>
      <c r="F1" s="319"/>
      <c r="G1" s="319"/>
      <c r="H1" s="319"/>
    </row>
    <row r="3" spans="1:8" x14ac:dyDescent="0.25">
      <c r="B3" t="s">
        <v>104</v>
      </c>
      <c r="C3" s="6">
        <v>44589</v>
      </c>
    </row>
    <row r="4" spans="1:8" x14ac:dyDescent="0.25">
      <c r="B4" t="s">
        <v>105</v>
      </c>
      <c r="C4" s="6">
        <v>44926</v>
      </c>
    </row>
    <row r="17" spans="1:8" x14ac:dyDescent="0.25">
      <c r="B17" s="320"/>
      <c r="C17" s="320"/>
      <c r="D17" s="320"/>
      <c r="E17" s="320"/>
      <c r="F17" s="320"/>
      <c r="G17" s="320"/>
    </row>
    <row r="18" spans="1:8" x14ac:dyDescent="0.25">
      <c r="B18" s="7" t="s">
        <v>106</v>
      </c>
      <c r="C18" s="8" t="s">
        <v>104</v>
      </c>
      <c r="D18" s="9" t="s">
        <v>107</v>
      </c>
      <c r="E18" s="9" t="s">
        <v>108</v>
      </c>
      <c r="F18" s="9" t="s">
        <v>109</v>
      </c>
      <c r="G18" s="9" t="s">
        <v>110</v>
      </c>
    </row>
    <row r="19" spans="1:8" x14ac:dyDescent="0.25">
      <c r="B19" s="10" t="s">
        <v>113</v>
      </c>
      <c r="C19" s="11">
        <v>44589</v>
      </c>
      <c r="D19" s="11">
        <v>44926</v>
      </c>
      <c r="E19" s="12">
        <f>D19-C19+1</f>
        <v>338</v>
      </c>
      <c r="F19" s="13">
        <f>C32</f>
        <v>0.66666666666666674</v>
      </c>
      <c r="G19" s="14">
        <f>E19*F19</f>
        <v>225.33333333333337</v>
      </c>
    </row>
    <row r="20" spans="1:8" x14ac:dyDescent="0.25">
      <c r="B20" s="10" t="s">
        <v>8</v>
      </c>
      <c r="C20" s="11">
        <v>44652</v>
      </c>
      <c r="D20" s="11">
        <v>44926</v>
      </c>
      <c r="E20" s="12">
        <f t="shared" ref="E20:E24" si="0">D20-C20+1</f>
        <v>275</v>
      </c>
      <c r="F20" s="13">
        <f t="shared" ref="F20:F24" si="1">C33</f>
        <v>0.17</v>
      </c>
      <c r="G20" s="14">
        <f t="shared" ref="G20:G24" si="2">E20*F20</f>
        <v>46.75</v>
      </c>
    </row>
    <row r="21" spans="1:8" x14ac:dyDescent="0.25">
      <c r="B21" s="10" t="s">
        <v>9</v>
      </c>
      <c r="C21" s="11">
        <v>44589</v>
      </c>
      <c r="D21" s="11">
        <v>44926</v>
      </c>
      <c r="E21" s="12">
        <f t="shared" si="0"/>
        <v>338</v>
      </c>
      <c r="F21" s="13">
        <f t="shared" si="1"/>
        <v>0.55999999999999994</v>
      </c>
      <c r="G21" s="14">
        <f t="shared" si="2"/>
        <v>189.27999999999997</v>
      </c>
    </row>
    <row r="22" spans="1:8" x14ac:dyDescent="0.25">
      <c r="B22" s="10" t="s">
        <v>10</v>
      </c>
      <c r="C22" s="11">
        <v>44589</v>
      </c>
      <c r="D22" s="11">
        <v>44926</v>
      </c>
      <c r="E22" s="12">
        <f t="shared" si="0"/>
        <v>338</v>
      </c>
      <c r="F22" s="13">
        <f t="shared" si="1"/>
        <v>0.42261904761904751</v>
      </c>
      <c r="G22" s="14">
        <f t="shared" si="2"/>
        <v>142.84523809523805</v>
      </c>
    </row>
    <row r="23" spans="1:8" x14ac:dyDescent="0.25">
      <c r="B23" s="10" t="s">
        <v>11</v>
      </c>
      <c r="C23" s="11">
        <v>44589</v>
      </c>
      <c r="D23" s="11">
        <v>44926</v>
      </c>
      <c r="E23" s="12">
        <f t="shared" si="0"/>
        <v>338</v>
      </c>
      <c r="F23" s="13">
        <f t="shared" si="1"/>
        <v>0.5</v>
      </c>
      <c r="G23" s="14">
        <f t="shared" si="2"/>
        <v>169</v>
      </c>
    </row>
    <row r="24" spans="1:8" x14ac:dyDescent="0.25">
      <c r="B24" s="10" t="s">
        <v>94</v>
      </c>
      <c r="C24" s="11">
        <v>44589</v>
      </c>
      <c r="D24" s="11">
        <v>44926</v>
      </c>
      <c r="E24" s="12">
        <f t="shared" si="0"/>
        <v>338</v>
      </c>
      <c r="F24" s="13">
        <f t="shared" si="1"/>
        <v>0.56666666666666665</v>
      </c>
      <c r="G24" s="14">
        <f t="shared" si="2"/>
        <v>191.53333333333333</v>
      </c>
    </row>
    <row r="25" spans="1:8" ht="18.75" x14ac:dyDescent="0.3">
      <c r="E25" s="314" t="s">
        <v>449</v>
      </c>
      <c r="F25" s="315">
        <f>AVERAGE(F19:F24)</f>
        <v>0.48099206349206342</v>
      </c>
    </row>
    <row r="28" spans="1:8" ht="18.75" x14ac:dyDescent="0.3">
      <c r="A28" s="319" t="s">
        <v>394</v>
      </c>
      <c r="B28" s="319"/>
      <c r="C28" s="319"/>
      <c r="D28" s="319"/>
      <c r="E28" s="319"/>
      <c r="F28" s="319"/>
      <c r="G28" s="319"/>
      <c r="H28" s="319"/>
    </row>
    <row r="32" spans="1:8" x14ac:dyDescent="0.25">
      <c r="B32" t="str">
        <f t="shared" ref="B32:B37" si="3">B19</f>
        <v>1 - Gestión del Riesgo de Corrupción “MAPA DE RIESGOS DE CORRUPCIÓN"</v>
      </c>
      <c r="C32" s="15">
        <f>'PAAC 2022'!F4</f>
        <v>0.66666666666666674</v>
      </c>
    </row>
    <row r="33" spans="2:3" x14ac:dyDescent="0.25">
      <c r="B33" t="str">
        <f t="shared" si="3"/>
        <v xml:space="preserve"> 2 - Racionalización de Trámites</v>
      </c>
      <c r="C33" s="15">
        <f>'PAAC 2022'!F11</f>
        <v>0.17</v>
      </c>
    </row>
    <row r="34" spans="2:3" x14ac:dyDescent="0.25">
      <c r="B34" t="str">
        <f t="shared" si="3"/>
        <v xml:space="preserve"> 3 - Rendición de Cuentas (RdC)</v>
      </c>
      <c r="C34" s="15">
        <f>'PAAC 2022'!F13</f>
        <v>0.55999999999999994</v>
      </c>
    </row>
    <row r="35" spans="2:3" x14ac:dyDescent="0.25">
      <c r="B35" t="str">
        <f t="shared" si="3"/>
        <v xml:space="preserve"> 4 - Mecanismos para mejorar la Atención al Ciudadano</v>
      </c>
      <c r="C35" s="15">
        <f>'PAAC 2022'!F29</f>
        <v>0.42261904761904751</v>
      </c>
    </row>
    <row r="36" spans="2:3" x14ac:dyDescent="0.25">
      <c r="B36" t="str">
        <f t="shared" si="3"/>
        <v xml:space="preserve"> 5 - Mecanismos para la Transparencia y Acceso a la Información</v>
      </c>
      <c r="C36" s="15">
        <f>'PAAC 2022'!F48</f>
        <v>0.5</v>
      </c>
    </row>
    <row r="37" spans="2:3" x14ac:dyDescent="0.25">
      <c r="B37" t="str">
        <f t="shared" si="3"/>
        <v>6- Iniciativas adicionales</v>
      </c>
      <c r="C37" s="15">
        <f>'PAAC 2022'!F60</f>
        <v>0.56666666666666665</v>
      </c>
    </row>
    <row r="52" spans="1:8" ht="18.75" x14ac:dyDescent="0.3">
      <c r="A52" s="319" t="s">
        <v>395</v>
      </c>
      <c r="B52" s="319"/>
      <c r="C52" s="319"/>
      <c r="D52" s="319"/>
      <c r="E52" s="319"/>
      <c r="F52" s="319"/>
      <c r="G52" s="319"/>
      <c r="H52" s="319"/>
    </row>
    <row r="54" spans="1:8" x14ac:dyDescent="0.25">
      <c r="B54" s="4" t="str">
        <f>B32</f>
        <v>1 - Gestión del Riesgo de Corrupción “MAPA DE RIESGOS DE CORRUPCIÓN"</v>
      </c>
      <c r="C54" s="316">
        <f>'PAAC 2022'!C4</f>
        <v>1</v>
      </c>
    </row>
    <row r="55" spans="1:8" x14ac:dyDescent="0.25">
      <c r="B55" s="4" t="str">
        <f t="shared" ref="B55:B59" si="4">B33</f>
        <v xml:space="preserve"> 2 - Racionalización de Trámites</v>
      </c>
      <c r="C55" s="316">
        <f>'PAAC 2022'!C11</f>
        <v>1</v>
      </c>
    </row>
    <row r="56" spans="1:8" x14ac:dyDescent="0.25">
      <c r="B56" s="4" t="str">
        <f t="shared" si="4"/>
        <v xml:space="preserve"> 3 - Rendición de Cuentas (RdC)</v>
      </c>
      <c r="C56" s="316">
        <f>'PAAC 2022'!C13</f>
        <v>0.91999999999999993</v>
      </c>
    </row>
    <row r="57" spans="1:8" x14ac:dyDescent="0.25">
      <c r="B57" s="4" t="str">
        <f t="shared" si="4"/>
        <v xml:space="preserve"> 4 - Mecanismos para mejorar la Atención al Ciudadano</v>
      </c>
      <c r="C57" s="316">
        <f>'PAAC 2022'!C29</f>
        <v>0.9</v>
      </c>
    </row>
    <row r="58" spans="1:8" x14ac:dyDescent="0.25">
      <c r="B58" s="4" t="str">
        <f t="shared" si="4"/>
        <v xml:space="preserve"> 5 - Mecanismos para la Transparencia y Acceso a la Información</v>
      </c>
      <c r="C58" s="316">
        <f>'PAAC 2022'!C48</f>
        <v>0.9</v>
      </c>
    </row>
    <row r="59" spans="1:8" x14ac:dyDescent="0.25">
      <c r="B59" s="4" t="str">
        <f t="shared" si="4"/>
        <v>6- Iniciativas adicionales</v>
      </c>
      <c r="C59" s="316">
        <f>'PAAC 2022'!C60</f>
        <v>0.66666666666666663</v>
      </c>
    </row>
    <row r="83" spans="1:8" ht="18.75" x14ac:dyDescent="0.3">
      <c r="A83" s="319" t="s">
        <v>396</v>
      </c>
      <c r="B83" s="319"/>
      <c r="C83" s="319"/>
      <c r="D83" s="319"/>
      <c r="E83" s="319"/>
      <c r="F83" s="319"/>
      <c r="G83" s="319"/>
      <c r="H83" s="319"/>
    </row>
    <row r="85" spans="1:8" x14ac:dyDescent="0.25">
      <c r="B85" t="s">
        <v>21</v>
      </c>
      <c r="C85" s="75">
        <f>'PAAC 2022'!K4</f>
        <v>0.5</v>
      </c>
    </row>
    <row r="86" spans="1:8" x14ac:dyDescent="0.25">
      <c r="B86" t="s">
        <v>24</v>
      </c>
      <c r="C86" s="75">
        <f>'PAAC 2022'!K5</f>
        <v>1</v>
      </c>
    </row>
    <row r="87" spans="1:8" x14ac:dyDescent="0.25">
      <c r="B87" t="s">
        <v>26</v>
      </c>
      <c r="C87" s="75">
        <f>'PAAC 2022'!K8</f>
        <v>0.5</v>
      </c>
    </row>
    <row r="88" spans="1:8" x14ac:dyDescent="0.25">
      <c r="B88" t="s">
        <v>29</v>
      </c>
      <c r="C88" s="75">
        <f>'PAAC 2022'!K8</f>
        <v>0.5</v>
      </c>
    </row>
    <row r="89" spans="1:8" x14ac:dyDescent="0.25">
      <c r="B89" t="s">
        <v>32</v>
      </c>
      <c r="C89" s="75">
        <f>'PAAC 2022'!K9</f>
        <v>0.58333333333333326</v>
      </c>
    </row>
    <row r="90" spans="1:8" x14ac:dyDescent="0.25">
      <c r="C90" s="75"/>
    </row>
    <row r="108" spans="2:3" x14ac:dyDescent="0.25">
      <c r="B108" t="s">
        <v>35</v>
      </c>
      <c r="C108" s="75">
        <f>'PAAC 2022'!K11</f>
        <v>0.17</v>
      </c>
    </row>
    <row r="109" spans="2:3" x14ac:dyDescent="0.25">
      <c r="B109" t="s">
        <v>36</v>
      </c>
      <c r="C109" s="75">
        <f>'PAAC 2022'!K12</f>
        <v>0.17</v>
      </c>
    </row>
    <row r="110" spans="2:3" x14ac:dyDescent="0.25">
      <c r="B110" t="s">
        <v>37</v>
      </c>
      <c r="C110" s="75" t="e">
        <f>'PAAC 2022'!#REF!</f>
        <v>#REF!</v>
      </c>
    </row>
    <row r="111" spans="2:3" x14ac:dyDescent="0.25">
      <c r="B111" t="s">
        <v>115</v>
      </c>
      <c r="C111" s="75" t="e">
        <f>'PAAC 2022'!#REF!</f>
        <v>#REF!</v>
      </c>
    </row>
    <row r="112" spans="2:3" x14ac:dyDescent="0.25">
      <c r="B112" t="s">
        <v>116</v>
      </c>
      <c r="C112" s="75" t="e">
        <f>'PAAC 2022'!#REF!</f>
        <v>#REF!</v>
      </c>
    </row>
    <row r="113" spans="3:3" x14ac:dyDescent="0.25">
      <c r="C113" s="75" t="e">
        <f>AVERAGE(C108:C112)</f>
        <v>#REF!</v>
      </c>
    </row>
    <row r="129" spans="2:3" x14ac:dyDescent="0.25">
      <c r="B129" t="s">
        <v>160</v>
      </c>
      <c r="C129" s="75">
        <f>'PAAC 2022'!K13</f>
        <v>0.7</v>
      </c>
    </row>
    <row r="130" spans="2:3" x14ac:dyDescent="0.25">
      <c r="B130" t="s">
        <v>171</v>
      </c>
      <c r="C130" s="75">
        <f>'PAAC 2022'!K19</f>
        <v>0.5</v>
      </c>
    </row>
    <row r="131" spans="2:3" x14ac:dyDescent="0.25">
      <c r="B131" t="s">
        <v>170</v>
      </c>
      <c r="C131" s="75">
        <f>'PAAC 2022'!K22</f>
        <v>0.3666666666666667</v>
      </c>
    </row>
    <row r="132" spans="2:3" x14ac:dyDescent="0.25">
      <c r="C132" s="75"/>
    </row>
    <row r="151" spans="2:3" x14ac:dyDescent="0.25">
      <c r="B151" t="s">
        <v>253</v>
      </c>
      <c r="C151" s="75">
        <f>'PAAC 2022'!K29</f>
        <v>0.44444444444444442</v>
      </c>
    </row>
    <row r="152" spans="2:3" x14ac:dyDescent="0.25">
      <c r="B152" t="s">
        <v>180</v>
      </c>
      <c r="C152" s="75">
        <f>'PAAC 2022'!K34</f>
        <v>0.3611111111111111</v>
      </c>
    </row>
    <row r="153" spans="2:3" x14ac:dyDescent="0.25">
      <c r="B153" t="s">
        <v>181</v>
      </c>
      <c r="C153" s="75">
        <f>'PAAC 2022'!K38</f>
        <v>0.47222222222222227</v>
      </c>
    </row>
    <row r="154" spans="2:3" x14ac:dyDescent="0.25">
      <c r="B154" t="s">
        <v>182</v>
      </c>
      <c r="C154" s="75">
        <f>'PAAC 2022'!K44</f>
        <v>0.33333333333333331</v>
      </c>
    </row>
    <row r="155" spans="2:3" x14ac:dyDescent="0.25">
      <c r="B155" t="s">
        <v>246</v>
      </c>
      <c r="C155" s="75">
        <f>'PAAC 2022'!K47</f>
        <v>0.33333333333333331</v>
      </c>
    </row>
    <row r="156" spans="2:3" x14ac:dyDescent="0.25">
      <c r="C156" s="75">
        <f>AVERAGE(C151:C155)</f>
        <v>0.3888888888888889</v>
      </c>
    </row>
    <row r="174" spans="2:3" x14ac:dyDescent="0.25">
      <c r="B174" t="s">
        <v>73</v>
      </c>
      <c r="C174" s="75">
        <f>'PAAC 2022'!K48</f>
        <v>0.41666666666666663</v>
      </c>
    </row>
    <row r="175" spans="2:3" x14ac:dyDescent="0.25">
      <c r="B175" t="s">
        <v>76</v>
      </c>
      <c r="C175" s="75">
        <f>'PAAC 2022'!K51</f>
        <v>0.625</v>
      </c>
    </row>
    <row r="176" spans="2:3" x14ac:dyDescent="0.25">
      <c r="B176" t="s">
        <v>81</v>
      </c>
      <c r="C176" s="75">
        <f>'PAAC 2022'!K55</f>
        <v>0.33333333333333331</v>
      </c>
    </row>
    <row r="177" spans="2:3" x14ac:dyDescent="0.25">
      <c r="B177" t="s">
        <v>84</v>
      </c>
      <c r="C177" s="75">
        <f>'PAAC 2022'!K56</f>
        <v>0.33333333333333331</v>
      </c>
    </row>
    <row r="178" spans="2:3" x14ac:dyDescent="0.25">
      <c r="B178" t="s">
        <v>89</v>
      </c>
      <c r="C178" s="75">
        <f>'PAAC 2022'!K58</f>
        <v>0.5</v>
      </c>
    </row>
    <row r="179" spans="2:3" x14ac:dyDescent="0.25">
      <c r="C179" s="75">
        <f>AVERAGE(C174:C178)</f>
        <v>0.4416666666666666</v>
      </c>
    </row>
    <row r="194" spans="2:3" x14ac:dyDescent="0.25">
      <c r="B194" t="s">
        <v>145</v>
      </c>
      <c r="C194" s="75">
        <f>'PAAC 2022'!K60</f>
        <v>1</v>
      </c>
    </row>
    <row r="195" spans="2:3" x14ac:dyDescent="0.25">
      <c r="B195" t="s">
        <v>136</v>
      </c>
      <c r="C195" s="75">
        <f>'PAAC 2022'!K61</f>
        <v>0.5</v>
      </c>
    </row>
    <row r="196" spans="2:3" x14ac:dyDescent="0.25">
      <c r="B196" t="s">
        <v>137</v>
      </c>
      <c r="C196" s="75" t="e">
        <f>'PAAC 2022'!#REF!</f>
        <v>#REF!</v>
      </c>
    </row>
    <row r="197" spans="2:3" x14ac:dyDescent="0.25">
      <c r="B197" t="s">
        <v>138</v>
      </c>
      <c r="C197" s="75">
        <f>'PAAC 2022'!K62</f>
        <v>0.33333333333333331</v>
      </c>
    </row>
    <row r="198" spans="2:3" x14ac:dyDescent="0.25">
      <c r="B198" t="s">
        <v>139</v>
      </c>
      <c r="C198" s="75">
        <f>'PAAC 2022'!K63</f>
        <v>0.5</v>
      </c>
    </row>
    <row r="199" spans="2:3" x14ac:dyDescent="0.25">
      <c r="B199" t="s">
        <v>247</v>
      </c>
      <c r="C199" s="75">
        <f>'PAAC 2022'!K64</f>
        <v>0</v>
      </c>
    </row>
    <row r="200" spans="2:3" x14ac:dyDescent="0.25">
      <c r="B200" t="s">
        <v>249</v>
      </c>
      <c r="C200" s="75">
        <f>'PAAC 2022'!K65</f>
        <v>0.5</v>
      </c>
    </row>
    <row r="201" spans="2:3" x14ac:dyDescent="0.25">
      <c r="C201" s="75" t="e">
        <f>AVERAGE(C194:C200)</f>
        <v>#REF!</v>
      </c>
    </row>
  </sheetData>
  <mergeCells count="5">
    <mergeCell ref="A1:H1"/>
    <mergeCell ref="B17:G17"/>
    <mergeCell ref="A28:H28"/>
    <mergeCell ref="A52:H52"/>
    <mergeCell ref="A83:H83"/>
  </mergeCells>
  <printOptions horizontalCentered="1" verticalCentered="1"/>
  <pageMargins left="0.70866141732283472" right="0.70866141732283472" top="0.74803149606299213" bottom="0.74803149606299213" header="0.31496062992125984" footer="0.31496062992125984"/>
  <pageSetup scale="40" fitToHeight="3" orientation="landscape" horizontalDpi="300" verticalDpi="300" r:id="rId1"/>
  <headerFooter>
    <oddHeader>&amp;LPág. &amp;P de &amp;N&amp;CImplementación Plan Anticorrupción y de Atención al Ciudadano 2022&amp;RCorte 2° trimestre de 2022</oddHeader>
    <oddFooter>&amp;ROficina Asesora de Planeación
INVIAS</oddFooter>
  </headerFooter>
  <rowBreaks count="2" manualBreakCount="2">
    <brk id="81" max="7" man="1"/>
    <brk id="166" max="7"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488BA1F456728B4E8C31E23A49158896" ma:contentTypeVersion="12" ma:contentTypeDescription="Crear nuevo documento." ma:contentTypeScope="" ma:versionID="406749331537f2001dc706826da784bf">
  <xsd:schema xmlns:xsd="http://www.w3.org/2001/XMLSchema" xmlns:xs="http://www.w3.org/2001/XMLSchema" xmlns:p="http://schemas.microsoft.com/office/2006/metadata/properties" xmlns:ns3="21eaf122-5b0b-4d12-bc54-321805e328fd" xmlns:ns4="085968fa-4228-4067-94a8-42a614f2b750" targetNamespace="http://schemas.microsoft.com/office/2006/metadata/properties" ma:root="true" ma:fieldsID="4105fa5505700ad64dd478e9a87fe351" ns3:_="" ns4:_="">
    <xsd:import namespace="21eaf122-5b0b-4d12-bc54-321805e328fd"/>
    <xsd:import namespace="085968fa-4228-4067-94a8-42a614f2b75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DateTaken" minOccurs="0"/>
                <xsd:element ref="ns4:MediaServiceOCR"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eaf122-5b0b-4d12-bc54-321805e328fd"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5968fa-4228-4067-94a8-42a614f2b75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0E2192C-06B6-408D-80CE-64CCBD902AC8}">
  <ds:schemaRefs>
    <ds:schemaRef ds:uri="http://schemas.microsoft.com/office/infopath/2007/PartnerControls"/>
    <ds:schemaRef ds:uri="http://purl.org/dc/terms/"/>
    <ds:schemaRef ds:uri="21eaf122-5b0b-4d12-bc54-321805e328fd"/>
    <ds:schemaRef ds:uri="http://schemas.microsoft.com/office/2006/metadata/properties"/>
    <ds:schemaRef ds:uri="http://www.w3.org/XML/1998/namespace"/>
    <ds:schemaRef ds:uri="http://schemas.microsoft.com/office/2006/documentManagement/types"/>
    <ds:schemaRef ds:uri="http://purl.org/dc/elements/1.1/"/>
    <ds:schemaRef ds:uri="085968fa-4228-4067-94a8-42a614f2b750"/>
    <ds:schemaRef ds:uri="http://schemas.openxmlformats.org/package/2006/metadata/core-properties"/>
    <ds:schemaRef ds:uri="http://purl.org/dc/dcmitype/"/>
  </ds:schemaRefs>
</ds:datastoreItem>
</file>

<file path=customXml/itemProps2.xml><?xml version="1.0" encoding="utf-8"?>
<ds:datastoreItem xmlns:ds="http://schemas.openxmlformats.org/officeDocument/2006/customXml" ds:itemID="{38CAF3BC-9A6A-433A-8E96-9D598AF990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eaf122-5b0b-4d12-bc54-321805e328fd"/>
    <ds:schemaRef ds:uri="085968fa-4228-4067-94a8-42a614f2b7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FEB51A3-5EB6-44D6-9D67-5A592ED6A26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5</vt:i4>
      </vt:variant>
    </vt:vector>
  </HeadingPairs>
  <TitlesOfParts>
    <vt:vector size="10" baseType="lpstr">
      <vt:lpstr>Aportes Internos</vt:lpstr>
      <vt:lpstr>Gantt 3°T</vt:lpstr>
      <vt:lpstr>PAAC 2022</vt:lpstr>
      <vt:lpstr>Gantt 1°T</vt:lpstr>
      <vt:lpstr>Gantt 2°T</vt:lpstr>
      <vt:lpstr>'Gantt 1°T'!Área_de_impresión</vt:lpstr>
      <vt:lpstr>'Gantt 2°T'!Área_de_impresión</vt:lpstr>
      <vt:lpstr>'Gantt 3°T'!Área_de_impresión</vt:lpstr>
      <vt:lpstr>'PAAC 2022'!Área_de_impresión</vt:lpstr>
      <vt:lpstr>'PAAC 2022'!Títulos_a_imprimir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Mininos</dc:creator>
  <cp:lastModifiedBy>Johana De la Parra Rivero</cp:lastModifiedBy>
  <cp:lastPrinted>2021-12-27T16:43:53Z</cp:lastPrinted>
  <dcterms:created xsi:type="dcterms:W3CDTF">2021-01-21T21:26:19Z</dcterms:created>
  <dcterms:modified xsi:type="dcterms:W3CDTF">2022-10-14T21:26:05Z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0x010100488BA1F456728B4E8C31E23A49158896</vt:lpwstr>
  </property>
</Properties>
</file>